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powergrid1989-my.sharepoint.com/personal/ccdrive2_powergrid_in/Documents/CS - G3/G3/V SILPA/Silpa 06062025/RTM/VOIP/bidding document/Subject package/"/>
    </mc:Choice>
  </mc:AlternateContent>
  <xr:revisionPtr revIDLastSave="2372" documentId="13_ncr:1_{09D63ADB-CAC0-4617-A560-AD608CC11805}" xr6:coauthVersionLast="47" xr6:coauthVersionMax="47" xr10:uidLastSave="{2D50F401-CB1B-46C8-825A-915CDA19D972}"/>
  <workbookProtection workbookAlgorithmName="SHA-512" workbookHashValue="cLb094YiLaFm7t+cyVwZmvAHaWueYCOF7iEGqfuBaQMUpU1BbRSRSWMiIS4P6tYv+7jmKRxPWLdpPVOAkdMpRw==" workbookSaltValue="2vNi4f0U+XVE6L5YVRfCbg==" workbookSpinCount="100000" lockStructure="1"/>
  <bookViews>
    <workbookView xWindow="-120" yWindow="-120" windowWidth="29040" windowHeight="15720" tabRatio="803" firstSheet="1" activeTab="15"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 sheetId="7" r:id="rId7"/>
    <sheet name="Sch-4a" sheetId="8" r:id="rId8"/>
    <sheet name="Sch-4b" sheetId="9" r:id="rId9"/>
    <sheet name="Sch-5 Dis" sheetId="10" state="hidden" r:id="rId10"/>
    <sheet name="Sch-5" sheetId="11" r:id="rId11"/>
    <sheet name="Sch-6" sheetId="12" r:id="rId12"/>
    <sheet name="Sch-6 After Discount" sheetId="13" r:id="rId13"/>
    <sheet name="Sch-7" sheetId="14" r:id="rId14"/>
    <sheet name="Discount" sheetId="15" r:id="rId15"/>
    <sheet name="Bid Form 2nd Envelope" sheetId="16" r:id="rId16"/>
  </sheets>
  <externalReferences>
    <externalReference r:id="rId17"/>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4" hidden="1">'Sch-1'!$H$1:$H$1743</definedName>
    <definedName name="_xlnm._FilterDatabase" localSheetId="5" hidden="1">'Sch-2'!$A$1:$A$1719</definedName>
    <definedName name="_xlnm._FilterDatabase" localSheetId="6" hidden="1">'Sch-3 '!$B$1:$B$1646</definedName>
    <definedName name="_xlnm._FilterDatabase" localSheetId="8" hidden="1">'Sch-4b'!$B$1:$B$284</definedName>
    <definedName name="ab">#REF!</definedName>
    <definedName name="logo1">"Picture 7"</definedName>
    <definedName name="_xlnm.Print_Area" localSheetId="15">'Bid Form 2nd Envelope'!$A$1:$F$60</definedName>
    <definedName name="_xlnm.Print_Area" localSheetId="1">Cover!$A$1:$F$15</definedName>
    <definedName name="_xlnm.Print_Area" localSheetId="14">Discount!$A$2:$G$43</definedName>
    <definedName name="_xlnm.Print_Area" localSheetId="2">Instructions!$A$1:$C$50</definedName>
    <definedName name="_xlnm.Print_Area" localSheetId="3">'Names of Bidder'!$A$1:$F$33</definedName>
    <definedName name="_xlnm.Print_Area" localSheetId="4">'Sch-1'!$A$1:$O$1643</definedName>
    <definedName name="_xlnm.Print_Area" localSheetId="5">'Sch-2'!$A$1:$K$1642</definedName>
    <definedName name="_xlnm.Print_Area" localSheetId="6">'Sch-3 '!$A$1:$Q$1623</definedName>
    <definedName name="_xlnm.Print_Area" localSheetId="7">'Sch-4a'!$A$1:$Q$91</definedName>
    <definedName name="_xlnm.Print_Area" localSheetId="8">'Sch-4b'!$A$1:$Q$284</definedName>
    <definedName name="_xlnm.Print_Area" localSheetId="10">'Sch-5'!$A$1:$E$26</definedName>
    <definedName name="_xlnm.Print_Area" localSheetId="9">'Sch-5 Dis'!$A$1:$E$26</definedName>
    <definedName name="_xlnm.Print_Area" localSheetId="11">'Sch-6'!$A$1:$D$33</definedName>
    <definedName name="_xlnm.Print_Area" localSheetId="12">'Sch-6 After Discount'!$A$1:$D$33</definedName>
    <definedName name="_xlnm.Print_Area" localSheetId="13">'Sch-7'!$A$1:$N$27</definedName>
    <definedName name="_xlnm.Print_Titles" localSheetId="4">'Sch-1'!$15:$17</definedName>
    <definedName name="_xlnm.Print_Titles" localSheetId="5">'Sch-2'!$15:$17</definedName>
    <definedName name="_xlnm.Print_Titles" localSheetId="6">'Sch-3 '!$13:$17</definedName>
    <definedName name="_xlnm.Print_Titles" localSheetId="10">'Sch-5'!$3:$13</definedName>
    <definedName name="_xlnm.Print_Titles" localSheetId="9">'Sch-5 Dis'!$3:$13</definedName>
    <definedName name="_xlnm.Print_Titles" localSheetId="11">'Sch-6'!$3:$13</definedName>
    <definedName name="_xlnm.Print_Titles" localSheetId="12">'Sch-6 After Discount'!$3:$13</definedName>
    <definedName name="_xlnm.Print_Titles" localSheetId="13">'Sch-7'!$14:$14</definedName>
    <definedName name="_xlnm.Recorder">#REF!</definedName>
    <definedName name="TEST">#REF!</definedName>
    <definedName name="Z_01ACF2E1_8E61_4459_ABC1_B6C183DEED61_.wvu.PrintArea" localSheetId="15" hidden="1">'Bid Form 2nd Envelope'!$A$1:$F$61</definedName>
    <definedName name="Z_01ACF2E1_8E61_4459_ABC1_B6C183DEED61_.wvu.PrintArea" localSheetId="3" hidden="1">'Names of Bidder'!$A$1:$D$31</definedName>
    <definedName name="Z_01ACF2E1_8E61_4459_ABC1_B6C183DEED61_.wvu.PrintArea" localSheetId="4" hidden="1">'Sch-1'!$A$1:$O$1644</definedName>
    <definedName name="Z_01ACF2E1_8E61_4459_ABC1_B6C183DEED61_.wvu.PrintArea" localSheetId="5" hidden="1">'Sch-2'!$A$1:$J$1632</definedName>
    <definedName name="Z_01ACF2E1_8E61_4459_ABC1_B6C183DEED61_.wvu.PrintArea" localSheetId="6" hidden="1">'Sch-3 '!$A$1:$P$1616</definedName>
    <definedName name="Z_01ACF2E1_8E61_4459_ABC1_B6C183DEED61_.wvu.PrintArea" localSheetId="7" hidden="1">'Sch-4a'!$A$1:$Q$91</definedName>
    <definedName name="Z_01ACF2E1_8E61_4459_ABC1_B6C183DEED61_.wvu.PrintArea" localSheetId="8" hidden="1">'Sch-4b'!$A$1:$Q$284</definedName>
    <definedName name="Z_01ACF2E1_8E61_4459_ABC1_B6C183DEED61_.wvu.PrintArea" localSheetId="10" hidden="1">'Sch-5'!$A$1:$E$27</definedName>
    <definedName name="Z_01ACF2E1_8E61_4459_ABC1_B6C183DEED61_.wvu.PrintArea" localSheetId="9" hidden="1">'Sch-5 Dis'!$A$1:$E$27</definedName>
    <definedName name="Z_01ACF2E1_8E61_4459_ABC1_B6C183DEED61_.wvu.PrintArea" localSheetId="11" hidden="1">'Sch-6'!$A$1:$D$35</definedName>
    <definedName name="Z_01ACF2E1_8E61_4459_ABC1_B6C183DEED61_.wvu.PrintArea" localSheetId="12" hidden="1">'Sch-6 After Discount'!$A$1:$D$35</definedName>
    <definedName name="Z_01ACF2E1_8E61_4459_ABC1_B6C183DEED61_.wvu.PrintArea" localSheetId="13" hidden="1">'Sch-7'!$A$1:$M$27</definedName>
    <definedName name="Z_01ACF2E1_8E61_4459_ABC1_B6C183DEED61_.wvu.PrintTitles" localSheetId="4" hidden="1">'Sch-1'!$15:$17</definedName>
    <definedName name="Z_01ACF2E1_8E61_4459_ABC1_B6C183DEED61_.wvu.PrintTitles" localSheetId="5" hidden="1">'Sch-2'!$15:$17</definedName>
    <definedName name="Z_01ACF2E1_8E61_4459_ABC1_B6C183DEED61_.wvu.PrintTitles" localSheetId="6" hidden="1">'Sch-3 '!$13:$17</definedName>
    <definedName name="Z_01ACF2E1_8E61_4459_ABC1_B6C183DEED61_.wvu.PrintTitles" localSheetId="10" hidden="1">'Sch-5'!$3:$13</definedName>
    <definedName name="Z_01ACF2E1_8E61_4459_ABC1_B6C183DEED61_.wvu.PrintTitles" localSheetId="9" hidden="1">'Sch-5 Dis'!$3:$13</definedName>
    <definedName name="Z_01ACF2E1_8E61_4459_ABC1_B6C183DEED61_.wvu.PrintTitles" localSheetId="11" hidden="1">'Sch-6'!$3:$13</definedName>
    <definedName name="Z_01ACF2E1_8E61_4459_ABC1_B6C183DEED61_.wvu.PrintTitles" localSheetId="12" hidden="1">'Sch-6 After Discount'!$3:$13</definedName>
    <definedName name="Z_01ACF2E1_8E61_4459_ABC1_B6C183DEED61_.wvu.PrintTitles" localSheetId="13" hidden="1">'Sch-7'!$14:$14</definedName>
    <definedName name="Z_0E784DF4_DCB0_4594_B697_9BB3E5A34D91_.wvu.Cols" localSheetId="15" hidden="1">'Bid Form 2nd Envelope'!$Y:$AN</definedName>
    <definedName name="Z_0E784DF4_DCB0_4594_B697_9BB3E5A34D91_.wvu.Cols" localSheetId="14" hidden="1">Discount!$H:$K</definedName>
    <definedName name="Z_0E784DF4_DCB0_4594_B697_9BB3E5A34D91_.wvu.Cols" localSheetId="4" hidden="1">'Sch-1'!$Q:$S</definedName>
    <definedName name="Z_0E784DF4_DCB0_4594_B697_9BB3E5A34D91_.wvu.Cols" localSheetId="6" hidden="1">'Sch-3 '!$R:$S,'Sch-3 '!$AK:$AP</definedName>
    <definedName name="Z_0E784DF4_DCB0_4594_B697_9BB3E5A34D91_.wvu.Cols" localSheetId="7" hidden="1">'Sch-4a'!$R:$S</definedName>
    <definedName name="Z_0E784DF4_DCB0_4594_B697_9BB3E5A34D91_.wvu.Cols" localSheetId="8" hidden="1">'Sch-4b'!$R:$S</definedName>
    <definedName name="Z_0E784DF4_DCB0_4594_B697_9BB3E5A34D91_.wvu.Cols" localSheetId="10" hidden="1">'Sch-5'!$I:$P</definedName>
    <definedName name="Z_0E784DF4_DCB0_4594_B697_9BB3E5A34D91_.wvu.Cols" localSheetId="13" hidden="1">'Sch-7'!$P:$R,'Sch-7'!$AG:$AM</definedName>
    <definedName name="Z_0E784DF4_DCB0_4594_B697_9BB3E5A34D91_.wvu.FilterData" localSheetId="4" hidden="1">'Sch-1'!$A$19:$AZ$1635</definedName>
    <definedName name="Z_0E784DF4_DCB0_4594_B697_9BB3E5A34D91_.wvu.FilterData" localSheetId="5" hidden="1">'Sch-2'!$G$19:$J$1633</definedName>
    <definedName name="Z_0E784DF4_DCB0_4594_B697_9BB3E5A34D91_.wvu.FilterData" localSheetId="6" hidden="1">'Sch-3 '!$A$19:$BB$1617</definedName>
    <definedName name="Z_0E784DF4_DCB0_4594_B697_9BB3E5A34D91_.wvu.PrintArea" localSheetId="15" hidden="1">'Bid Form 2nd Envelope'!$A$1:$F$61</definedName>
    <definedName name="Z_0E784DF4_DCB0_4594_B697_9BB3E5A34D91_.wvu.PrintArea" localSheetId="1" hidden="1">Cover!$A$1:$H$15</definedName>
    <definedName name="Z_0E784DF4_DCB0_4594_B697_9BB3E5A34D91_.wvu.PrintArea" localSheetId="14" hidden="1">Discount!$A$2:$G$43</definedName>
    <definedName name="Z_0E784DF4_DCB0_4594_B697_9BB3E5A34D91_.wvu.PrintArea" localSheetId="2" hidden="1">Instructions!$A$1:$C$50</definedName>
    <definedName name="Z_0E784DF4_DCB0_4594_B697_9BB3E5A34D91_.wvu.PrintArea" localSheetId="3" hidden="1">'Names of Bidder'!$A$1:$F$33</definedName>
    <definedName name="Z_0E784DF4_DCB0_4594_B697_9BB3E5A34D91_.wvu.PrintArea" localSheetId="4" hidden="1">'Sch-1'!$A$1:$O$1643</definedName>
    <definedName name="Z_0E784DF4_DCB0_4594_B697_9BB3E5A34D91_.wvu.PrintArea" localSheetId="5" hidden="1">'Sch-2'!$A$1:$J$1642</definedName>
    <definedName name="Z_0E784DF4_DCB0_4594_B697_9BB3E5A34D91_.wvu.PrintArea" localSheetId="6" hidden="1">'Sch-3 '!$A$1:$Q$1623</definedName>
    <definedName name="Z_0E784DF4_DCB0_4594_B697_9BB3E5A34D91_.wvu.PrintArea" localSheetId="7" hidden="1">'Sch-4a'!$A$1:$Q$91</definedName>
    <definedName name="Z_0E784DF4_DCB0_4594_B697_9BB3E5A34D91_.wvu.PrintArea" localSheetId="8" hidden="1">'Sch-4b'!$A$1:$Q$284</definedName>
    <definedName name="Z_0E784DF4_DCB0_4594_B697_9BB3E5A34D91_.wvu.PrintArea" localSheetId="10" hidden="1">'Sch-5'!$A$1:$E$26</definedName>
    <definedName name="Z_0E784DF4_DCB0_4594_B697_9BB3E5A34D91_.wvu.PrintArea" localSheetId="9" hidden="1">'Sch-5 Dis'!$A$1:$E$26</definedName>
    <definedName name="Z_0E784DF4_DCB0_4594_B697_9BB3E5A34D91_.wvu.PrintArea" localSheetId="11" hidden="1">'Sch-6'!$A$1:$D$33</definedName>
    <definedName name="Z_0E784DF4_DCB0_4594_B697_9BB3E5A34D91_.wvu.PrintArea" localSheetId="12" hidden="1">'Sch-6 After Discount'!$A$1:$D$33</definedName>
    <definedName name="Z_0E784DF4_DCB0_4594_B697_9BB3E5A34D91_.wvu.PrintArea" localSheetId="13" hidden="1">'Sch-7'!$A$1:$N$27</definedName>
    <definedName name="Z_0E784DF4_DCB0_4594_B697_9BB3E5A34D91_.wvu.PrintTitles" localSheetId="4" hidden="1">'Sch-1'!$15:$17</definedName>
    <definedName name="Z_0E784DF4_DCB0_4594_B697_9BB3E5A34D91_.wvu.PrintTitles" localSheetId="5" hidden="1">'Sch-2'!$15:$17</definedName>
    <definedName name="Z_0E784DF4_DCB0_4594_B697_9BB3E5A34D91_.wvu.PrintTitles" localSheetId="6" hidden="1">'Sch-3 '!$13:$17</definedName>
    <definedName name="Z_0E784DF4_DCB0_4594_B697_9BB3E5A34D91_.wvu.PrintTitles" localSheetId="10" hidden="1">'Sch-5'!$3:$13</definedName>
    <definedName name="Z_0E784DF4_DCB0_4594_B697_9BB3E5A34D91_.wvu.PrintTitles" localSheetId="9" hidden="1">'Sch-5 Dis'!$3:$13</definedName>
    <definedName name="Z_0E784DF4_DCB0_4594_B697_9BB3E5A34D91_.wvu.PrintTitles" localSheetId="11" hidden="1">'Sch-6'!$3:$13</definedName>
    <definedName name="Z_0E784DF4_DCB0_4594_B697_9BB3E5A34D91_.wvu.PrintTitles" localSheetId="12" hidden="1">'Sch-6 After Discount'!$3:$13</definedName>
    <definedName name="Z_0E784DF4_DCB0_4594_B697_9BB3E5A34D91_.wvu.PrintTitles" localSheetId="13" hidden="1">'Sch-7'!$14:$14</definedName>
    <definedName name="Z_0E784DF4_DCB0_4594_B697_9BB3E5A34D91_.wvu.Rows" localSheetId="1" hidden="1">Cover!$7:$7</definedName>
    <definedName name="Z_0E784DF4_DCB0_4594_B697_9BB3E5A34D91_.wvu.Rows" localSheetId="14" hidden="1">Discount!$32:$34</definedName>
    <definedName name="Z_0E784DF4_DCB0_4594_B697_9BB3E5A34D91_.wvu.Rows" localSheetId="3" hidden="1">'Names of Bidder'!$13:$23</definedName>
    <definedName name="Z_0E784DF4_DCB0_4594_B697_9BB3E5A34D91_.wvu.Rows" localSheetId="5" hidden="1">'Sch-2'!#REF!</definedName>
    <definedName name="Z_0E784DF4_DCB0_4594_B697_9BB3E5A34D91_.wvu.Rows" localSheetId="13" hidden="1">'Sch-7'!$17:$18,'Sch-7'!$100:$218</definedName>
    <definedName name="Z_12CD1B5E_A60A_4336_BE5B_8500E8354FE1_.wvu.Cols" localSheetId="15" hidden="1">'Bid Form 2nd Envelope'!$Y:$AN</definedName>
    <definedName name="Z_12CD1B5E_A60A_4336_BE5B_8500E8354FE1_.wvu.Cols" localSheetId="14" hidden="1">Discount!$H:$K</definedName>
    <definedName name="Z_12CD1B5E_A60A_4336_BE5B_8500E8354FE1_.wvu.Cols" localSheetId="3" hidden="1">'Names of Bidder'!$J:$Z</definedName>
    <definedName name="Z_12CD1B5E_A60A_4336_BE5B_8500E8354FE1_.wvu.Cols" localSheetId="4" hidden="1">'Sch-1'!$P:$Z,'Sch-1'!$AD:$AH</definedName>
    <definedName name="Z_12CD1B5E_A60A_4336_BE5B_8500E8354FE1_.wvu.Cols" localSheetId="5" hidden="1">'Sch-2'!$K:$N</definedName>
    <definedName name="Z_12CD1B5E_A60A_4336_BE5B_8500E8354FE1_.wvu.Cols" localSheetId="6" hidden="1">'Sch-3 '!$R:$V,'Sch-3 '!$AK:$AP</definedName>
    <definedName name="Z_12CD1B5E_A60A_4336_BE5B_8500E8354FE1_.wvu.Cols" localSheetId="7" hidden="1">'Sch-4a'!$R:$W</definedName>
    <definedName name="Z_12CD1B5E_A60A_4336_BE5B_8500E8354FE1_.wvu.Cols" localSheetId="8" hidden="1">'Sch-4b'!$R:$T</definedName>
    <definedName name="Z_12CD1B5E_A60A_4336_BE5B_8500E8354FE1_.wvu.Cols" localSheetId="10" hidden="1">'Sch-5'!$I:$P</definedName>
    <definedName name="Z_12CD1B5E_A60A_4336_BE5B_8500E8354FE1_.wvu.Cols" localSheetId="13" hidden="1">'Sch-7'!$P:$R,'Sch-7'!$AG:$AM</definedName>
    <definedName name="Z_12CD1B5E_A60A_4336_BE5B_8500E8354FE1_.wvu.FilterData" localSheetId="4" hidden="1">'Sch-1'!$A$19:$AZ$1635</definedName>
    <definedName name="Z_12CD1B5E_A60A_4336_BE5B_8500E8354FE1_.wvu.FilterData" localSheetId="5" hidden="1">'Sch-2'!$G$19:$J$1633</definedName>
    <definedName name="Z_12CD1B5E_A60A_4336_BE5B_8500E8354FE1_.wvu.FilterData" localSheetId="6" hidden="1">'Sch-3 '!$A$19:$BB$1617</definedName>
    <definedName name="Z_12CD1B5E_A60A_4336_BE5B_8500E8354FE1_.wvu.PrintArea" localSheetId="15" hidden="1">'Bid Form 2nd Envelope'!$A$1:$F$60</definedName>
    <definedName name="Z_12CD1B5E_A60A_4336_BE5B_8500E8354FE1_.wvu.PrintArea" localSheetId="1" hidden="1">Cover!$A$1:$F$15</definedName>
    <definedName name="Z_12CD1B5E_A60A_4336_BE5B_8500E8354FE1_.wvu.PrintArea" localSheetId="14" hidden="1">Discount!$A$2:$G$43</definedName>
    <definedName name="Z_12CD1B5E_A60A_4336_BE5B_8500E8354FE1_.wvu.PrintArea" localSheetId="2" hidden="1">Instructions!$A$1:$C$50</definedName>
    <definedName name="Z_12CD1B5E_A60A_4336_BE5B_8500E8354FE1_.wvu.PrintArea" localSheetId="3" hidden="1">'Names of Bidder'!$A$1:$F$33</definedName>
    <definedName name="Z_12CD1B5E_A60A_4336_BE5B_8500E8354FE1_.wvu.PrintArea" localSheetId="4" hidden="1">'Sch-1'!$A$1:$O$1643</definedName>
    <definedName name="Z_12CD1B5E_A60A_4336_BE5B_8500E8354FE1_.wvu.PrintArea" localSheetId="5" hidden="1">'Sch-2'!$A$1:$K$1642</definedName>
    <definedName name="Z_12CD1B5E_A60A_4336_BE5B_8500E8354FE1_.wvu.PrintArea" localSheetId="6" hidden="1">'Sch-3 '!$A$1:$Q$1623</definedName>
    <definedName name="Z_12CD1B5E_A60A_4336_BE5B_8500E8354FE1_.wvu.PrintArea" localSheetId="7" hidden="1">'Sch-4a'!$A$1:$Q$91</definedName>
    <definedName name="Z_12CD1B5E_A60A_4336_BE5B_8500E8354FE1_.wvu.PrintArea" localSheetId="8" hidden="1">'Sch-4b'!$A$1:$Q$284</definedName>
    <definedName name="Z_12CD1B5E_A60A_4336_BE5B_8500E8354FE1_.wvu.PrintArea" localSheetId="10" hidden="1">'Sch-5'!$A$1:$E$26</definedName>
    <definedName name="Z_12CD1B5E_A60A_4336_BE5B_8500E8354FE1_.wvu.PrintArea" localSheetId="9" hidden="1">'Sch-5 Dis'!$A$1:$E$26</definedName>
    <definedName name="Z_12CD1B5E_A60A_4336_BE5B_8500E8354FE1_.wvu.PrintArea" localSheetId="11" hidden="1">'Sch-6'!$A$1:$D$33</definedName>
    <definedName name="Z_12CD1B5E_A60A_4336_BE5B_8500E8354FE1_.wvu.PrintArea" localSheetId="12" hidden="1">'Sch-6 After Discount'!$A$1:$D$33</definedName>
    <definedName name="Z_12CD1B5E_A60A_4336_BE5B_8500E8354FE1_.wvu.PrintArea" localSheetId="13" hidden="1">'Sch-7'!$A$1:$N$27</definedName>
    <definedName name="Z_12CD1B5E_A60A_4336_BE5B_8500E8354FE1_.wvu.PrintTitles" localSheetId="4" hidden="1">'Sch-1'!$15:$17</definedName>
    <definedName name="Z_12CD1B5E_A60A_4336_BE5B_8500E8354FE1_.wvu.PrintTitles" localSheetId="5" hidden="1">'Sch-2'!$15:$17</definedName>
    <definedName name="Z_12CD1B5E_A60A_4336_BE5B_8500E8354FE1_.wvu.PrintTitles" localSheetId="6" hidden="1">'Sch-3 '!$13:$17</definedName>
    <definedName name="Z_12CD1B5E_A60A_4336_BE5B_8500E8354FE1_.wvu.PrintTitles" localSheetId="10" hidden="1">'Sch-5'!$3:$13</definedName>
    <definedName name="Z_12CD1B5E_A60A_4336_BE5B_8500E8354FE1_.wvu.PrintTitles" localSheetId="9" hidden="1">'Sch-5 Dis'!$3:$13</definedName>
    <definedName name="Z_12CD1B5E_A60A_4336_BE5B_8500E8354FE1_.wvu.PrintTitles" localSheetId="11" hidden="1">'Sch-6'!$3:$13</definedName>
    <definedName name="Z_12CD1B5E_A60A_4336_BE5B_8500E8354FE1_.wvu.PrintTitles" localSheetId="12" hidden="1">'Sch-6 After Discount'!$3:$13</definedName>
    <definedName name="Z_12CD1B5E_A60A_4336_BE5B_8500E8354FE1_.wvu.PrintTitles" localSheetId="13" hidden="1">'Sch-7'!$14:$14</definedName>
    <definedName name="Z_12CD1B5E_A60A_4336_BE5B_8500E8354FE1_.wvu.Rows" localSheetId="1" hidden="1">Cover!$7:$7</definedName>
    <definedName name="Z_12CD1B5E_A60A_4336_BE5B_8500E8354FE1_.wvu.Rows" localSheetId="14" hidden="1">Discount!$32:$34</definedName>
    <definedName name="Z_12CD1B5E_A60A_4336_BE5B_8500E8354FE1_.wvu.Rows" localSheetId="3" hidden="1">'Names of Bidder'!$7:$7,'Names of Bidder'!$14:$23,'Names of Bidder'!$27:$30</definedName>
    <definedName name="Z_12CD1B5E_A60A_4336_BE5B_8500E8354FE1_.wvu.Rows" localSheetId="11" hidden="1">'Sch-6'!$31:$31</definedName>
    <definedName name="Z_12CD1B5E_A60A_4336_BE5B_8500E8354FE1_.wvu.Rows" localSheetId="13" hidden="1">'Sch-7'!$17:$18,'Sch-7'!$100:$218</definedName>
    <definedName name="Z_14D7F02E_BCCA_4517_ABC7_537FF4AEB67A_.wvu.Cols" localSheetId="5" hidden="1">'Sch-2'!#REF!</definedName>
    <definedName name="Z_14D7F02E_BCCA_4517_ABC7_537FF4AEB67A_.wvu.Cols" localSheetId="6" hidden="1">'Sch-3 '!$AK:$AP</definedName>
    <definedName name="Z_14D7F02E_BCCA_4517_ABC7_537FF4AEB67A_.wvu.Cols" localSheetId="10" hidden="1">'Sch-5'!$I:$P</definedName>
    <definedName name="Z_14D7F02E_BCCA_4517_ABC7_537FF4AEB67A_.wvu.Cols" localSheetId="9" hidden="1">'Sch-5 Dis'!$I:$P</definedName>
    <definedName name="Z_14D7F02E_BCCA_4517_ABC7_537FF4AEB67A_.wvu.Cols" localSheetId="13" hidden="1">'Sch-7'!$AG:$AM</definedName>
    <definedName name="Z_14D7F02E_BCCA_4517_ABC7_537FF4AEB67A_.wvu.FilterData" localSheetId="4" hidden="1">'Sch-1'!$A$19:$O$1638</definedName>
    <definedName name="Z_14D7F02E_BCCA_4517_ABC7_537FF4AEB67A_.wvu.FilterData" localSheetId="6" hidden="1">'Sch-3 '!$A$16:$P$1617</definedName>
    <definedName name="Z_14D7F02E_BCCA_4517_ABC7_537FF4AEB67A_.wvu.PrintArea" localSheetId="15" hidden="1">'Bid Form 2nd Envelope'!$A$1:$F$61</definedName>
    <definedName name="Z_14D7F02E_BCCA_4517_ABC7_537FF4AEB67A_.wvu.PrintArea" localSheetId="2" hidden="1">Instructions!$A$1:$C$50</definedName>
    <definedName name="Z_14D7F02E_BCCA_4517_ABC7_537FF4AEB67A_.wvu.PrintArea" localSheetId="3" hidden="1">'Names of Bidder'!$A$1:$D$31</definedName>
    <definedName name="Z_14D7F02E_BCCA_4517_ABC7_537FF4AEB67A_.wvu.PrintArea" localSheetId="4" hidden="1">'Sch-1'!$A$1:$O$1644</definedName>
    <definedName name="Z_14D7F02E_BCCA_4517_ABC7_537FF4AEB67A_.wvu.PrintArea" localSheetId="5" hidden="1">'Sch-2'!$A$1:$J$1641</definedName>
    <definedName name="Z_14D7F02E_BCCA_4517_ABC7_537FF4AEB67A_.wvu.PrintArea" localSheetId="6" hidden="1">'Sch-3 '!$A$1:$P$1624</definedName>
    <definedName name="Z_14D7F02E_BCCA_4517_ABC7_537FF4AEB67A_.wvu.PrintArea" localSheetId="7" hidden="1">'Sch-4a'!$A$1:$Q$91</definedName>
    <definedName name="Z_14D7F02E_BCCA_4517_ABC7_537FF4AEB67A_.wvu.PrintArea" localSheetId="8" hidden="1">'Sch-4b'!$A$1:$Q$284</definedName>
    <definedName name="Z_14D7F02E_BCCA_4517_ABC7_537FF4AEB67A_.wvu.PrintArea" localSheetId="10" hidden="1">'Sch-5'!$A$1:$E$26</definedName>
    <definedName name="Z_14D7F02E_BCCA_4517_ABC7_537FF4AEB67A_.wvu.PrintArea" localSheetId="9" hidden="1">'Sch-5 Dis'!$A$1:$E$26</definedName>
    <definedName name="Z_14D7F02E_BCCA_4517_ABC7_537FF4AEB67A_.wvu.PrintArea" localSheetId="11" hidden="1">'Sch-6'!$A$1:$D$34</definedName>
    <definedName name="Z_14D7F02E_BCCA_4517_ABC7_537FF4AEB67A_.wvu.PrintArea" localSheetId="12" hidden="1">'Sch-6 After Discount'!$A$1:$D$34</definedName>
    <definedName name="Z_14D7F02E_BCCA_4517_ABC7_537FF4AEB67A_.wvu.PrintArea" localSheetId="13" hidden="1">'Sch-7'!$A$1:$M$27</definedName>
    <definedName name="Z_14D7F02E_BCCA_4517_ABC7_537FF4AEB67A_.wvu.PrintTitles" localSheetId="4" hidden="1">'Sch-1'!$15:$17</definedName>
    <definedName name="Z_14D7F02E_BCCA_4517_ABC7_537FF4AEB67A_.wvu.PrintTitles" localSheetId="5" hidden="1">'Sch-2'!$15:$17</definedName>
    <definedName name="Z_14D7F02E_BCCA_4517_ABC7_537FF4AEB67A_.wvu.PrintTitles" localSheetId="6" hidden="1">'Sch-3 '!$13:$17</definedName>
    <definedName name="Z_14D7F02E_BCCA_4517_ABC7_537FF4AEB67A_.wvu.PrintTitles" localSheetId="10" hidden="1">'Sch-5'!$3:$13</definedName>
    <definedName name="Z_14D7F02E_BCCA_4517_ABC7_537FF4AEB67A_.wvu.PrintTitles" localSheetId="9" hidden="1">'Sch-5 Dis'!$3:$13</definedName>
    <definedName name="Z_14D7F02E_BCCA_4517_ABC7_537FF4AEB67A_.wvu.PrintTitles" localSheetId="11" hidden="1">'Sch-6'!$3:$13</definedName>
    <definedName name="Z_14D7F02E_BCCA_4517_ABC7_537FF4AEB67A_.wvu.PrintTitles" localSheetId="12" hidden="1">'Sch-6 After Discount'!$3:$13</definedName>
    <definedName name="Z_14D7F02E_BCCA_4517_ABC7_537FF4AEB67A_.wvu.PrintTitles" localSheetId="13" hidden="1">'Sch-7'!$14:$14</definedName>
    <definedName name="Z_14D7F02E_BCCA_4517_ABC7_537FF4AEB67A_.wvu.Rows" localSheetId="6" hidden="1">'Sch-3 '!#REF!</definedName>
    <definedName name="Z_14D7F02E_BCCA_4517_ABC7_537FF4AEB67A_.wvu.Rows" localSheetId="13" hidden="1">'Sch-7'!$100:$218</definedName>
    <definedName name="Z_2063E705_082A_4913_A25A_66465873BDF0_.wvu.Cols" localSheetId="15" hidden="1">'Bid Form 2nd Envelope'!$G:$AL</definedName>
    <definedName name="Z_2063E705_082A_4913_A25A_66465873BDF0_.wvu.Cols" localSheetId="14" hidden="1">Discount!$H:$L</definedName>
    <definedName name="Z_2063E705_082A_4913_A25A_66465873BDF0_.wvu.Cols" localSheetId="3" hidden="1">'Names of Bidder'!$J:$Z</definedName>
    <definedName name="Z_2063E705_082A_4913_A25A_66465873BDF0_.wvu.Cols" localSheetId="4" hidden="1">'Sch-1'!$O:$T,'Sch-1'!$AD:$AH</definedName>
    <definedName name="Z_2063E705_082A_4913_A25A_66465873BDF0_.wvu.Cols" localSheetId="5" hidden="1">'Sch-2'!$K:$K</definedName>
    <definedName name="Z_2063E705_082A_4913_A25A_66465873BDF0_.wvu.Cols" localSheetId="6" hidden="1">'Sch-3 '!$Q:$U,'Sch-3 '!$AK:$AP</definedName>
    <definedName name="Z_2063E705_082A_4913_A25A_66465873BDF0_.wvu.Cols" localSheetId="7" hidden="1">'Sch-4a'!$Q:$U</definedName>
    <definedName name="Z_2063E705_082A_4913_A25A_66465873BDF0_.wvu.Cols" localSheetId="8" hidden="1">'Sch-4b'!$R:$T</definedName>
    <definedName name="Z_2063E705_082A_4913_A25A_66465873BDF0_.wvu.Cols" localSheetId="10" hidden="1">'Sch-5'!$I:$P</definedName>
    <definedName name="Z_2063E705_082A_4913_A25A_66465873BDF0_.wvu.Cols" localSheetId="13" hidden="1">'Sch-7'!$P:$R,'Sch-7'!$AG:$AM</definedName>
    <definedName name="Z_2063E705_082A_4913_A25A_66465873BDF0_.wvu.FilterData" localSheetId="4" hidden="1">'Sch-1'!$A$18:$AY$1631</definedName>
    <definedName name="Z_2063E705_082A_4913_A25A_66465873BDF0_.wvu.FilterData" localSheetId="5" hidden="1">'Sch-2'!$G$19:$J$1633</definedName>
    <definedName name="Z_2063E705_082A_4913_A25A_66465873BDF0_.wvu.FilterData" localSheetId="6" hidden="1">'Sch-3 '!$A$19:$BB$1617</definedName>
    <definedName name="Z_2063E705_082A_4913_A25A_66465873BDF0_.wvu.PrintArea" localSheetId="15" hidden="1">'Bid Form 2nd Envelope'!$A$1:$F$60</definedName>
    <definedName name="Z_2063E705_082A_4913_A25A_66465873BDF0_.wvu.PrintArea" localSheetId="1" hidden="1">Cover!$A$1:$F$15</definedName>
    <definedName name="Z_2063E705_082A_4913_A25A_66465873BDF0_.wvu.PrintArea" localSheetId="14" hidden="1">Discount!$A$2:$G$43</definedName>
    <definedName name="Z_2063E705_082A_4913_A25A_66465873BDF0_.wvu.PrintArea" localSheetId="2" hidden="1">Instructions!$A$1:$C$50</definedName>
    <definedName name="Z_2063E705_082A_4913_A25A_66465873BDF0_.wvu.PrintArea" localSheetId="3" hidden="1">'Names of Bidder'!$A$1:$F$33</definedName>
    <definedName name="Z_2063E705_082A_4913_A25A_66465873BDF0_.wvu.PrintArea" localSheetId="4" hidden="1">'Sch-1'!$A$1:$O$1643</definedName>
    <definedName name="Z_2063E705_082A_4913_A25A_66465873BDF0_.wvu.PrintArea" localSheetId="5" hidden="1">'Sch-2'!$A$1:$K$1642</definedName>
    <definedName name="Z_2063E705_082A_4913_A25A_66465873BDF0_.wvu.PrintArea" localSheetId="6" hidden="1">'Sch-3 '!$A$1:$Q$1623</definedName>
    <definedName name="Z_2063E705_082A_4913_A25A_66465873BDF0_.wvu.PrintArea" localSheetId="7" hidden="1">'Sch-4a'!$A$1:$Q$91</definedName>
    <definedName name="Z_2063E705_082A_4913_A25A_66465873BDF0_.wvu.PrintArea" localSheetId="8" hidden="1">'Sch-4b'!$A$1:$Q$284</definedName>
    <definedName name="Z_2063E705_082A_4913_A25A_66465873BDF0_.wvu.PrintArea" localSheetId="10" hidden="1">'Sch-5'!$A$1:$E$26</definedName>
    <definedName name="Z_2063E705_082A_4913_A25A_66465873BDF0_.wvu.PrintArea" localSheetId="9" hidden="1">'Sch-5 Dis'!$A$1:$E$26</definedName>
    <definedName name="Z_2063E705_082A_4913_A25A_66465873BDF0_.wvu.PrintArea" localSheetId="11" hidden="1">'Sch-6'!$A$1:$D$33</definedName>
    <definedName name="Z_2063E705_082A_4913_A25A_66465873BDF0_.wvu.PrintArea" localSheetId="12" hidden="1">'Sch-6 After Discount'!$A$1:$D$33</definedName>
    <definedName name="Z_2063E705_082A_4913_A25A_66465873BDF0_.wvu.PrintArea" localSheetId="13" hidden="1">'Sch-7'!$A$1:$N$27</definedName>
    <definedName name="Z_2063E705_082A_4913_A25A_66465873BDF0_.wvu.PrintTitles" localSheetId="4" hidden="1">'Sch-1'!$15:$17</definedName>
    <definedName name="Z_2063E705_082A_4913_A25A_66465873BDF0_.wvu.PrintTitles" localSheetId="5" hidden="1">'Sch-2'!$15:$17</definedName>
    <definedName name="Z_2063E705_082A_4913_A25A_66465873BDF0_.wvu.PrintTitles" localSheetId="6" hidden="1">'Sch-3 '!$13:$17</definedName>
    <definedName name="Z_2063E705_082A_4913_A25A_66465873BDF0_.wvu.PrintTitles" localSheetId="10" hidden="1">'Sch-5'!$3:$13</definedName>
    <definedName name="Z_2063E705_082A_4913_A25A_66465873BDF0_.wvu.PrintTitles" localSheetId="9" hidden="1">'Sch-5 Dis'!$3:$13</definedName>
    <definedName name="Z_2063E705_082A_4913_A25A_66465873BDF0_.wvu.PrintTitles" localSheetId="11" hidden="1">'Sch-6'!$3:$13</definedName>
    <definedName name="Z_2063E705_082A_4913_A25A_66465873BDF0_.wvu.PrintTitles" localSheetId="12" hidden="1">'Sch-6 After Discount'!$3:$13</definedName>
    <definedName name="Z_2063E705_082A_4913_A25A_66465873BDF0_.wvu.PrintTitles" localSheetId="13" hidden="1">'Sch-7'!$14:$14</definedName>
    <definedName name="Z_2063E705_082A_4913_A25A_66465873BDF0_.wvu.Rows" localSheetId="1" hidden="1">Cover!$7:$7</definedName>
    <definedName name="Z_2063E705_082A_4913_A25A_66465873BDF0_.wvu.Rows" localSheetId="14" hidden="1">Discount!$32:$34</definedName>
    <definedName name="Z_2063E705_082A_4913_A25A_66465873BDF0_.wvu.Rows" localSheetId="3" hidden="1">'Names of Bidder'!$7:$7,'Names of Bidder'!$14:$23,'Names of Bidder'!$27:$30</definedName>
    <definedName name="Z_2063E705_082A_4913_A25A_66465873BDF0_.wvu.Rows" localSheetId="4" hidden="1">'Sch-1'!$1632:$1632,'Sch-1'!$1636:$1636</definedName>
    <definedName name="Z_2063E705_082A_4913_A25A_66465873BDF0_.wvu.Rows" localSheetId="5" hidden="1">'Sch-2'!$1632:$1632</definedName>
    <definedName name="Z_2063E705_082A_4913_A25A_66465873BDF0_.wvu.Rows" localSheetId="6" hidden="1">'Sch-3 '!$1616:$1616,'Sch-3 '!$1618:$1618</definedName>
    <definedName name="Z_2063E705_082A_4913_A25A_66465873BDF0_.wvu.Rows" localSheetId="7" hidden="1">'Sch-4a'!$84:$84</definedName>
    <definedName name="Z_2063E705_082A_4913_A25A_66465873BDF0_.wvu.Rows" localSheetId="8" hidden="1">'Sch-4b'!$277:$277</definedName>
    <definedName name="Z_2063E705_082A_4913_A25A_66465873BDF0_.wvu.Rows" localSheetId="11" hidden="1">'Sch-6'!$31:$31</definedName>
    <definedName name="Z_2063E705_082A_4913_A25A_66465873BDF0_.wvu.Rows" localSheetId="13" hidden="1">'Sch-7'!$17:$18,'Sch-7'!$100:$218</definedName>
    <definedName name="Z_223BC0FC_814D_40F0_9795_CE82A16FF3A5_.wvu.Cols" localSheetId="14" hidden="1">Discount!$H:$P</definedName>
    <definedName name="Z_223BC0FC_814D_40F0_9795_CE82A16FF3A5_.wvu.Cols" localSheetId="5" hidden="1">'Sch-2'!$K:$T</definedName>
    <definedName name="Z_223BC0FC_814D_40F0_9795_CE82A16FF3A5_.wvu.Cols" localSheetId="6" hidden="1">'Sch-3 '!$S:$AE,'Sch-3 '!$AK:$AP</definedName>
    <definedName name="Z_223BC0FC_814D_40F0_9795_CE82A16FF3A5_.wvu.Cols" localSheetId="10" hidden="1">'Sch-5'!$I:$P</definedName>
    <definedName name="Z_223BC0FC_814D_40F0_9795_CE82A16FF3A5_.wvu.Cols" localSheetId="13" hidden="1">'Sch-7'!$O:$O,'Sch-7'!$AG:$AM</definedName>
    <definedName name="Z_223BC0FC_814D_40F0_9795_CE82A16FF3A5_.wvu.FilterData" localSheetId="4" hidden="1">'Sch-1'!$A$19:$O$1632</definedName>
    <definedName name="Z_223BC0FC_814D_40F0_9795_CE82A16FF3A5_.wvu.FilterData" localSheetId="5" hidden="1">'Sch-2'!$G$19:$J$1633</definedName>
    <definedName name="Z_223BC0FC_814D_40F0_9795_CE82A16FF3A5_.wvu.FilterData" localSheetId="6" hidden="1">'Sch-3 '!$A$19:$P$1617</definedName>
    <definedName name="Z_223BC0FC_814D_40F0_9795_CE82A16FF3A5_.wvu.PrintArea" localSheetId="15" hidden="1">'Bid Form 2nd Envelope'!$A$1:$F$61</definedName>
    <definedName name="Z_223BC0FC_814D_40F0_9795_CE82A16FF3A5_.wvu.PrintArea" localSheetId="14" hidden="1">Discount!$A$2:$G$43</definedName>
    <definedName name="Z_223BC0FC_814D_40F0_9795_CE82A16FF3A5_.wvu.PrintArea" localSheetId="2" hidden="1">Instructions!$A$1:$C$50</definedName>
    <definedName name="Z_223BC0FC_814D_40F0_9795_CE82A16FF3A5_.wvu.PrintArea" localSheetId="3" hidden="1">'Names of Bidder'!$A$1:$F$33</definedName>
    <definedName name="Z_223BC0FC_814D_40F0_9795_CE82A16FF3A5_.wvu.PrintArea" localSheetId="4" hidden="1">'Sch-1'!$A$1:$O$1643</definedName>
    <definedName name="Z_223BC0FC_814D_40F0_9795_CE82A16FF3A5_.wvu.PrintArea" localSheetId="5" hidden="1">'Sch-2'!$A$1:$J$1640</definedName>
    <definedName name="Z_223BC0FC_814D_40F0_9795_CE82A16FF3A5_.wvu.PrintArea" localSheetId="6" hidden="1">'Sch-3 '!$A$1:$P$1623</definedName>
    <definedName name="Z_223BC0FC_814D_40F0_9795_CE82A16FF3A5_.wvu.PrintArea" localSheetId="7" hidden="1">'Sch-4a'!$A$1:$Q$91</definedName>
    <definedName name="Z_223BC0FC_814D_40F0_9795_CE82A16FF3A5_.wvu.PrintArea" localSheetId="8" hidden="1">'Sch-4b'!$A$1:$Q$284</definedName>
    <definedName name="Z_223BC0FC_814D_40F0_9795_CE82A16FF3A5_.wvu.PrintArea" localSheetId="10" hidden="1">'Sch-5'!$A$1:$E$26</definedName>
    <definedName name="Z_223BC0FC_814D_40F0_9795_CE82A16FF3A5_.wvu.PrintArea" localSheetId="9" hidden="1">'Sch-5 Dis'!$A$1:$E$26</definedName>
    <definedName name="Z_223BC0FC_814D_40F0_9795_CE82A16FF3A5_.wvu.PrintArea" localSheetId="11" hidden="1">'Sch-6'!$A$1:$D$33</definedName>
    <definedName name="Z_223BC0FC_814D_40F0_9795_CE82A16FF3A5_.wvu.PrintArea" localSheetId="12" hidden="1">'Sch-6 After Discount'!$A$1:$D$33</definedName>
    <definedName name="Z_223BC0FC_814D_40F0_9795_CE82A16FF3A5_.wvu.PrintArea" localSheetId="13" hidden="1">'Sch-7'!$A$1:$M$27</definedName>
    <definedName name="Z_223BC0FC_814D_40F0_9795_CE82A16FF3A5_.wvu.PrintTitles" localSheetId="4" hidden="1">'Sch-1'!$15:$17</definedName>
    <definedName name="Z_223BC0FC_814D_40F0_9795_CE82A16FF3A5_.wvu.PrintTitles" localSheetId="5" hidden="1">'Sch-2'!$15:$17</definedName>
    <definedName name="Z_223BC0FC_814D_40F0_9795_CE82A16FF3A5_.wvu.PrintTitles" localSheetId="6" hidden="1">'Sch-3 '!$13:$17</definedName>
    <definedName name="Z_223BC0FC_814D_40F0_9795_CE82A16FF3A5_.wvu.PrintTitles" localSheetId="10" hidden="1">'Sch-5'!$3:$13</definedName>
    <definedName name="Z_223BC0FC_814D_40F0_9795_CE82A16FF3A5_.wvu.PrintTitles" localSheetId="9" hidden="1">'Sch-5 Dis'!$3:$13</definedName>
    <definedName name="Z_223BC0FC_814D_40F0_9795_CE82A16FF3A5_.wvu.PrintTitles" localSheetId="11" hidden="1">'Sch-6'!$3:$13</definedName>
    <definedName name="Z_223BC0FC_814D_40F0_9795_CE82A16FF3A5_.wvu.PrintTitles" localSheetId="12" hidden="1">'Sch-6 After Discount'!$3:$13</definedName>
    <definedName name="Z_223BC0FC_814D_40F0_9795_CE82A16FF3A5_.wvu.PrintTitles" localSheetId="13" hidden="1">'Sch-7'!$14:$14</definedName>
    <definedName name="Z_223BC0FC_814D_40F0_9795_CE82A16FF3A5_.wvu.Rows" localSheetId="1" hidden="1">Cover!$7:$7</definedName>
    <definedName name="Z_223BC0FC_814D_40F0_9795_CE82A16FF3A5_.wvu.Rows" localSheetId="14" hidden="1">Discount!$32:$34</definedName>
    <definedName name="Z_223BC0FC_814D_40F0_9795_CE82A16FF3A5_.wvu.Rows" localSheetId="4" hidden="1">'Sch-1'!#REF!</definedName>
    <definedName name="Z_223BC0FC_814D_40F0_9795_CE82A16FF3A5_.wvu.Rows" localSheetId="5" hidden="1">'Sch-2'!#REF!</definedName>
    <definedName name="Z_223BC0FC_814D_40F0_9795_CE82A16FF3A5_.wvu.Rows" localSheetId="13" hidden="1">'Sch-7'!$24:$24,'Sch-7'!$100:$218</definedName>
    <definedName name="Z_27A45B7A_04F2_4516_B80B_5ED0825D4ED3_.wvu.Cols" localSheetId="14" hidden="1">Discount!$H:$J</definedName>
    <definedName name="Z_27A45B7A_04F2_4516_B80B_5ED0825D4ED3_.wvu.Cols" localSheetId="4" hidden="1">'Sch-1'!$T:$W</definedName>
    <definedName name="Z_27A45B7A_04F2_4516_B80B_5ED0825D4ED3_.wvu.Cols" localSheetId="5" hidden="1">'Sch-2'!$M:$M</definedName>
    <definedName name="Z_27A45B7A_04F2_4516_B80B_5ED0825D4ED3_.wvu.Cols" localSheetId="6" hidden="1">'Sch-3 '!$S:$S,'Sch-3 '!$AK:$AP</definedName>
    <definedName name="Z_27A45B7A_04F2_4516_B80B_5ED0825D4ED3_.wvu.Cols" localSheetId="10" hidden="1">'Sch-5'!$I:$P</definedName>
    <definedName name="Z_27A45B7A_04F2_4516_B80B_5ED0825D4ED3_.wvu.Cols" localSheetId="9" hidden="1">'Sch-5 Dis'!$I:$P</definedName>
    <definedName name="Z_27A45B7A_04F2_4516_B80B_5ED0825D4ED3_.wvu.Cols" localSheetId="13" hidden="1">'Sch-7'!$O:$O,'Sch-7'!$AG:$AM</definedName>
    <definedName name="Z_27A45B7A_04F2_4516_B80B_5ED0825D4ED3_.wvu.FilterData" localSheetId="4" hidden="1">'Sch-1'!$A$19:$O$1632</definedName>
    <definedName name="Z_27A45B7A_04F2_4516_B80B_5ED0825D4ED3_.wvu.FilterData" localSheetId="5" hidden="1">'Sch-2'!$G$19:$J$1633</definedName>
    <definedName name="Z_27A45B7A_04F2_4516_B80B_5ED0825D4ED3_.wvu.FilterData" localSheetId="6" hidden="1">'Sch-3 '!$A$19:$P$1617</definedName>
    <definedName name="Z_27A45B7A_04F2_4516_B80B_5ED0825D4ED3_.wvu.PrintArea" localSheetId="15" hidden="1">'Bid Form 2nd Envelope'!$A$1:$F$61</definedName>
    <definedName name="Z_27A45B7A_04F2_4516_B80B_5ED0825D4ED3_.wvu.PrintArea" localSheetId="14" hidden="1">Discount!$A$2:$G$43</definedName>
    <definedName name="Z_27A45B7A_04F2_4516_B80B_5ED0825D4ED3_.wvu.PrintArea" localSheetId="2" hidden="1">Instructions!$A$1:$C$50</definedName>
    <definedName name="Z_27A45B7A_04F2_4516_B80B_5ED0825D4ED3_.wvu.PrintArea" localSheetId="3" hidden="1">'Names of Bidder'!$A$1:$D$31</definedName>
    <definedName name="Z_27A45B7A_04F2_4516_B80B_5ED0825D4ED3_.wvu.PrintArea" localSheetId="4" hidden="1">'Sch-1'!$A$1:$O$1644</definedName>
    <definedName name="Z_27A45B7A_04F2_4516_B80B_5ED0825D4ED3_.wvu.PrintArea" localSheetId="5" hidden="1">'Sch-2'!$A$1:$J$1641</definedName>
    <definedName name="Z_27A45B7A_04F2_4516_B80B_5ED0825D4ED3_.wvu.PrintArea" localSheetId="6" hidden="1">'Sch-3 '!$A$1:$P$1624</definedName>
    <definedName name="Z_27A45B7A_04F2_4516_B80B_5ED0825D4ED3_.wvu.PrintArea" localSheetId="7" hidden="1">'Sch-4a'!$A$1:$Q$91</definedName>
    <definedName name="Z_27A45B7A_04F2_4516_B80B_5ED0825D4ED3_.wvu.PrintArea" localSheetId="8" hidden="1">'Sch-4b'!$A$1:$Q$284</definedName>
    <definedName name="Z_27A45B7A_04F2_4516_B80B_5ED0825D4ED3_.wvu.PrintArea" localSheetId="10" hidden="1">'Sch-5'!$A$1:$E$26</definedName>
    <definedName name="Z_27A45B7A_04F2_4516_B80B_5ED0825D4ED3_.wvu.PrintArea" localSheetId="9" hidden="1">'Sch-5 Dis'!$A$1:$E$26</definedName>
    <definedName name="Z_27A45B7A_04F2_4516_B80B_5ED0825D4ED3_.wvu.PrintArea" localSheetId="11" hidden="1">'Sch-6'!$A$1:$D$34</definedName>
    <definedName name="Z_27A45B7A_04F2_4516_B80B_5ED0825D4ED3_.wvu.PrintArea" localSheetId="12" hidden="1">'Sch-6 After Discount'!$A$1:$D$34</definedName>
    <definedName name="Z_27A45B7A_04F2_4516_B80B_5ED0825D4ED3_.wvu.PrintArea" localSheetId="13" hidden="1">'Sch-7'!$A$1:$M$27</definedName>
    <definedName name="Z_27A45B7A_04F2_4516_B80B_5ED0825D4ED3_.wvu.PrintTitles" localSheetId="4" hidden="1">'Sch-1'!$15:$17</definedName>
    <definedName name="Z_27A45B7A_04F2_4516_B80B_5ED0825D4ED3_.wvu.PrintTitles" localSheetId="5" hidden="1">'Sch-2'!$15:$17</definedName>
    <definedName name="Z_27A45B7A_04F2_4516_B80B_5ED0825D4ED3_.wvu.PrintTitles" localSheetId="6" hidden="1">'Sch-3 '!$13:$17</definedName>
    <definedName name="Z_27A45B7A_04F2_4516_B80B_5ED0825D4ED3_.wvu.PrintTitles" localSheetId="10" hidden="1">'Sch-5'!$3:$13</definedName>
    <definedName name="Z_27A45B7A_04F2_4516_B80B_5ED0825D4ED3_.wvu.PrintTitles" localSheetId="9" hidden="1">'Sch-5 Dis'!$3:$13</definedName>
    <definedName name="Z_27A45B7A_04F2_4516_B80B_5ED0825D4ED3_.wvu.PrintTitles" localSheetId="11" hidden="1">'Sch-6'!$3:$13</definedName>
    <definedName name="Z_27A45B7A_04F2_4516_B80B_5ED0825D4ED3_.wvu.PrintTitles" localSheetId="12" hidden="1">'Sch-6 After Discount'!$3:$13</definedName>
    <definedName name="Z_27A45B7A_04F2_4516_B80B_5ED0825D4ED3_.wvu.PrintTitles" localSheetId="13" hidden="1">'Sch-7'!$14:$14</definedName>
    <definedName name="Z_27A45B7A_04F2_4516_B80B_5ED0825D4ED3_.wvu.Rows" localSheetId="1" hidden="1">Cover!$7:$7</definedName>
    <definedName name="Z_27A45B7A_04F2_4516_B80B_5ED0825D4ED3_.wvu.Rows" localSheetId="14" hidden="1">Discount!#REF!</definedName>
    <definedName name="Z_27A45B7A_04F2_4516_B80B_5ED0825D4ED3_.wvu.Rows" localSheetId="13" hidden="1">'Sch-7'!$100:$218</definedName>
    <definedName name="Z_2B5B6511_F071_4C6C_8CE7_AD89764673F9_.wvu.Cols" localSheetId="15" hidden="1">'Bid Form 2nd Envelope'!$Y:$AN</definedName>
    <definedName name="Z_2B5B6511_F071_4C6C_8CE7_AD89764673F9_.wvu.Cols" localSheetId="14" hidden="1">Discount!$H:$K</definedName>
    <definedName name="Z_2B5B6511_F071_4C6C_8CE7_AD89764673F9_.wvu.Cols" localSheetId="3" hidden="1">'Names of Bidder'!$J:$Z</definedName>
    <definedName name="Z_2B5B6511_F071_4C6C_8CE7_AD89764673F9_.wvu.Cols" localSheetId="4" hidden="1">'Sch-1'!$P:$Z,'Sch-1'!$AD:$AH</definedName>
    <definedName name="Z_2B5B6511_F071_4C6C_8CE7_AD89764673F9_.wvu.Cols" localSheetId="5" hidden="1">'Sch-2'!$K:$N</definedName>
    <definedName name="Z_2B5B6511_F071_4C6C_8CE7_AD89764673F9_.wvu.Cols" localSheetId="6" hidden="1">'Sch-3 '!$R:$V,'Sch-3 '!$AK:$AP</definedName>
    <definedName name="Z_2B5B6511_F071_4C6C_8CE7_AD89764673F9_.wvu.Cols" localSheetId="7" hidden="1">'Sch-4a'!$R:$W</definedName>
    <definedName name="Z_2B5B6511_F071_4C6C_8CE7_AD89764673F9_.wvu.Cols" localSheetId="8" hidden="1">'Sch-4b'!$R:$T</definedName>
    <definedName name="Z_2B5B6511_F071_4C6C_8CE7_AD89764673F9_.wvu.Cols" localSheetId="10" hidden="1">'Sch-5'!$I:$P</definedName>
    <definedName name="Z_2B5B6511_F071_4C6C_8CE7_AD89764673F9_.wvu.Cols" localSheetId="13" hidden="1">'Sch-7'!$P:$R,'Sch-7'!$AG:$AM</definedName>
    <definedName name="Z_2B5B6511_F071_4C6C_8CE7_AD89764673F9_.wvu.FilterData" localSheetId="4" hidden="1">'Sch-1'!$A$19:$AZ$1635</definedName>
    <definedName name="Z_2B5B6511_F071_4C6C_8CE7_AD89764673F9_.wvu.FilterData" localSheetId="5" hidden="1">'Sch-2'!$G$19:$J$1633</definedName>
    <definedName name="Z_2B5B6511_F071_4C6C_8CE7_AD89764673F9_.wvu.FilterData" localSheetId="6" hidden="1">'Sch-3 '!$A$19:$BB$1617</definedName>
    <definedName name="Z_2B5B6511_F071_4C6C_8CE7_AD89764673F9_.wvu.PrintArea" localSheetId="15" hidden="1">'Bid Form 2nd Envelope'!$A$1:$F$60</definedName>
    <definedName name="Z_2B5B6511_F071_4C6C_8CE7_AD89764673F9_.wvu.PrintArea" localSheetId="1" hidden="1">Cover!$A$1:$F$15</definedName>
    <definedName name="Z_2B5B6511_F071_4C6C_8CE7_AD89764673F9_.wvu.PrintArea" localSheetId="14" hidden="1">Discount!$A$2:$G$43</definedName>
    <definedName name="Z_2B5B6511_F071_4C6C_8CE7_AD89764673F9_.wvu.PrintArea" localSheetId="2" hidden="1">Instructions!$A$1:$C$50</definedName>
    <definedName name="Z_2B5B6511_F071_4C6C_8CE7_AD89764673F9_.wvu.PrintArea" localSheetId="3" hidden="1">'Names of Bidder'!$A$1:$F$33</definedName>
    <definedName name="Z_2B5B6511_F071_4C6C_8CE7_AD89764673F9_.wvu.PrintArea" localSheetId="4" hidden="1">'Sch-1'!$A$1:$O$1643</definedName>
    <definedName name="Z_2B5B6511_F071_4C6C_8CE7_AD89764673F9_.wvu.PrintArea" localSheetId="5" hidden="1">'Sch-2'!$A$1:$K$1642</definedName>
    <definedName name="Z_2B5B6511_F071_4C6C_8CE7_AD89764673F9_.wvu.PrintArea" localSheetId="6" hidden="1">'Sch-3 '!$A$1:$Q$1623</definedName>
    <definedName name="Z_2B5B6511_F071_4C6C_8CE7_AD89764673F9_.wvu.PrintArea" localSheetId="7" hidden="1">'Sch-4a'!$A$1:$Q$91</definedName>
    <definedName name="Z_2B5B6511_F071_4C6C_8CE7_AD89764673F9_.wvu.PrintArea" localSheetId="8" hidden="1">'Sch-4b'!$A$1:$Q$284</definedName>
    <definedName name="Z_2B5B6511_F071_4C6C_8CE7_AD89764673F9_.wvu.PrintArea" localSheetId="10" hidden="1">'Sch-5'!$A$1:$E$26</definedName>
    <definedName name="Z_2B5B6511_F071_4C6C_8CE7_AD89764673F9_.wvu.PrintArea" localSheetId="9" hidden="1">'Sch-5 Dis'!$A$1:$E$26</definedName>
    <definedName name="Z_2B5B6511_F071_4C6C_8CE7_AD89764673F9_.wvu.PrintArea" localSheetId="11" hidden="1">'Sch-6'!$A$1:$D$33</definedName>
    <definedName name="Z_2B5B6511_F071_4C6C_8CE7_AD89764673F9_.wvu.PrintArea" localSheetId="12" hidden="1">'Sch-6 After Discount'!$A$1:$D$33</definedName>
    <definedName name="Z_2B5B6511_F071_4C6C_8CE7_AD89764673F9_.wvu.PrintArea" localSheetId="13" hidden="1">'Sch-7'!$A$1:$N$27</definedName>
    <definedName name="Z_2B5B6511_F071_4C6C_8CE7_AD89764673F9_.wvu.PrintTitles" localSheetId="4" hidden="1">'Sch-1'!$15:$17</definedName>
    <definedName name="Z_2B5B6511_F071_4C6C_8CE7_AD89764673F9_.wvu.PrintTitles" localSheetId="5" hidden="1">'Sch-2'!$15:$17</definedName>
    <definedName name="Z_2B5B6511_F071_4C6C_8CE7_AD89764673F9_.wvu.PrintTitles" localSheetId="6" hidden="1">'Sch-3 '!$13:$17</definedName>
    <definedName name="Z_2B5B6511_F071_4C6C_8CE7_AD89764673F9_.wvu.PrintTitles" localSheetId="10" hidden="1">'Sch-5'!$3:$13</definedName>
    <definedName name="Z_2B5B6511_F071_4C6C_8CE7_AD89764673F9_.wvu.PrintTitles" localSheetId="9" hidden="1">'Sch-5 Dis'!$3:$13</definedName>
    <definedName name="Z_2B5B6511_F071_4C6C_8CE7_AD89764673F9_.wvu.PrintTitles" localSheetId="11" hidden="1">'Sch-6'!$3:$13</definedName>
    <definedName name="Z_2B5B6511_F071_4C6C_8CE7_AD89764673F9_.wvu.PrintTitles" localSheetId="12" hidden="1">'Sch-6 After Discount'!$3:$13</definedName>
    <definedName name="Z_2B5B6511_F071_4C6C_8CE7_AD89764673F9_.wvu.PrintTitles" localSheetId="13" hidden="1">'Sch-7'!$14:$14</definedName>
    <definedName name="Z_2B5B6511_F071_4C6C_8CE7_AD89764673F9_.wvu.Rows" localSheetId="1" hidden="1">Cover!$7:$7</definedName>
    <definedName name="Z_2B5B6511_F071_4C6C_8CE7_AD89764673F9_.wvu.Rows" localSheetId="14" hidden="1">Discount!$32:$34</definedName>
    <definedName name="Z_2B5B6511_F071_4C6C_8CE7_AD89764673F9_.wvu.Rows" localSheetId="3" hidden="1">'Names of Bidder'!$7:$7,'Names of Bidder'!$14:$23,'Names of Bidder'!$27:$30</definedName>
    <definedName name="Z_2B5B6511_F071_4C6C_8CE7_AD89764673F9_.wvu.Rows" localSheetId="11" hidden="1">'Sch-6'!$31:$31</definedName>
    <definedName name="Z_2B5B6511_F071_4C6C_8CE7_AD89764673F9_.wvu.Rows" localSheetId="13" hidden="1">'Sch-7'!$17:$18,'Sch-7'!$100:$218</definedName>
    <definedName name="Z_302D9D75_0757_45DA_AFBF_614F08F1401B_.wvu.Cols" localSheetId="15" hidden="1">'Bid Form 2nd Envelope'!$Y:$AN</definedName>
    <definedName name="Z_302D9D75_0757_45DA_AFBF_614F08F1401B_.wvu.Cols" localSheetId="14" hidden="1">Discount!$H:$L</definedName>
    <definedName name="Z_302D9D75_0757_45DA_AFBF_614F08F1401B_.wvu.Cols" localSheetId="3" hidden="1">'Names of Bidder'!$J:$Z</definedName>
    <definedName name="Z_302D9D75_0757_45DA_AFBF_614F08F1401B_.wvu.Cols" localSheetId="4" hidden="1">'Sch-1'!$P:$U,'Sch-1'!$AD:$AH</definedName>
    <definedName name="Z_302D9D75_0757_45DA_AFBF_614F08F1401B_.wvu.Cols" localSheetId="5" hidden="1">'Sch-2'!$K:$N</definedName>
    <definedName name="Z_302D9D75_0757_45DA_AFBF_614F08F1401B_.wvu.Cols" localSheetId="6" hidden="1">'Sch-3 '!$R:$U,'Sch-3 '!$AK:$AP</definedName>
    <definedName name="Z_302D9D75_0757_45DA_AFBF_614F08F1401B_.wvu.Cols" localSheetId="7" hidden="1">'Sch-4a'!$R:$U</definedName>
    <definedName name="Z_302D9D75_0757_45DA_AFBF_614F08F1401B_.wvu.Cols" localSheetId="8" hidden="1">'Sch-4b'!$R:$T</definedName>
    <definedName name="Z_302D9D75_0757_45DA_AFBF_614F08F1401B_.wvu.Cols" localSheetId="10" hidden="1">'Sch-5'!$I:$P</definedName>
    <definedName name="Z_302D9D75_0757_45DA_AFBF_614F08F1401B_.wvu.Cols" localSheetId="13" hidden="1">'Sch-7'!$P:$R,'Sch-7'!$AG:$AM</definedName>
    <definedName name="Z_302D9D75_0757_45DA_AFBF_614F08F1401B_.wvu.FilterData" localSheetId="4" hidden="1">'Sch-1'!$A$18:$AY$1631</definedName>
    <definedName name="Z_302D9D75_0757_45DA_AFBF_614F08F1401B_.wvu.FilterData" localSheetId="5" hidden="1">'Sch-2'!$G$19:$J$1633</definedName>
    <definedName name="Z_302D9D75_0757_45DA_AFBF_614F08F1401B_.wvu.FilterData" localSheetId="6" hidden="1">'Sch-3 '!$A$19:$BB$1617</definedName>
    <definedName name="Z_302D9D75_0757_45DA_AFBF_614F08F1401B_.wvu.PrintArea" localSheetId="15" hidden="1">'Bid Form 2nd Envelope'!$A$1:$F$60</definedName>
    <definedName name="Z_302D9D75_0757_45DA_AFBF_614F08F1401B_.wvu.PrintArea" localSheetId="1" hidden="1">Cover!$A$1:$F$15</definedName>
    <definedName name="Z_302D9D75_0757_45DA_AFBF_614F08F1401B_.wvu.PrintArea" localSheetId="14" hidden="1">Discount!$A$2:$G$43</definedName>
    <definedName name="Z_302D9D75_0757_45DA_AFBF_614F08F1401B_.wvu.PrintArea" localSheetId="2" hidden="1">Instructions!$A$1:$C$50</definedName>
    <definedName name="Z_302D9D75_0757_45DA_AFBF_614F08F1401B_.wvu.PrintArea" localSheetId="3" hidden="1">'Names of Bidder'!$A$1:$F$33</definedName>
    <definedName name="Z_302D9D75_0757_45DA_AFBF_614F08F1401B_.wvu.PrintArea" localSheetId="4" hidden="1">'Sch-1'!$A$1:$O$1643</definedName>
    <definedName name="Z_302D9D75_0757_45DA_AFBF_614F08F1401B_.wvu.PrintArea" localSheetId="5" hidden="1">'Sch-2'!$A$1:$K$1642</definedName>
    <definedName name="Z_302D9D75_0757_45DA_AFBF_614F08F1401B_.wvu.PrintArea" localSheetId="6" hidden="1">'Sch-3 '!$A$1:$Q$1623</definedName>
    <definedName name="Z_302D9D75_0757_45DA_AFBF_614F08F1401B_.wvu.PrintArea" localSheetId="7" hidden="1">'Sch-4a'!$A$1:$Q$91</definedName>
    <definedName name="Z_302D9D75_0757_45DA_AFBF_614F08F1401B_.wvu.PrintArea" localSheetId="8" hidden="1">'Sch-4b'!$A$1:$Q$284</definedName>
    <definedName name="Z_302D9D75_0757_45DA_AFBF_614F08F1401B_.wvu.PrintArea" localSheetId="10" hidden="1">'Sch-5'!$A$1:$E$26</definedName>
    <definedName name="Z_302D9D75_0757_45DA_AFBF_614F08F1401B_.wvu.PrintArea" localSheetId="9" hidden="1">'Sch-5 Dis'!$A$1:$E$26</definedName>
    <definedName name="Z_302D9D75_0757_45DA_AFBF_614F08F1401B_.wvu.PrintArea" localSheetId="11" hidden="1">'Sch-6'!$A$1:$D$33</definedName>
    <definedName name="Z_302D9D75_0757_45DA_AFBF_614F08F1401B_.wvu.PrintArea" localSheetId="12" hidden="1">'Sch-6 After Discount'!$A$1:$D$33</definedName>
    <definedName name="Z_302D9D75_0757_45DA_AFBF_614F08F1401B_.wvu.PrintArea" localSheetId="13" hidden="1">'Sch-7'!$A$1:$N$27</definedName>
    <definedName name="Z_302D9D75_0757_45DA_AFBF_614F08F1401B_.wvu.PrintTitles" localSheetId="4" hidden="1">'Sch-1'!$15:$17</definedName>
    <definedName name="Z_302D9D75_0757_45DA_AFBF_614F08F1401B_.wvu.PrintTitles" localSheetId="5" hidden="1">'Sch-2'!$15:$17</definedName>
    <definedName name="Z_302D9D75_0757_45DA_AFBF_614F08F1401B_.wvu.PrintTitles" localSheetId="6" hidden="1">'Sch-3 '!$13:$17</definedName>
    <definedName name="Z_302D9D75_0757_45DA_AFBF_614F08F1401B_.wvu.PrintTitles" localSheetId="10" hidden="1">'Sch-5'!$3:$13</definedName>
    <definedName name="Z_302D9D75_0757_45DA_AFBF_614F08F1401B_.wvu.PrintTitles" localSheetId="9" hidden="1">'Sch-5 Dis'!$3:$13</definedName>
    <definedName name="Z_302D9D75_0757_45DA_AFBF_614F08F1401B_.wvu.PrintTitles" localSheetId="11" hidden="1">'Sch-6'!$3:$13</definedName>
    <definedName name="Z_302D9D75_0757_45DA_AFBF_614F08F1401B_.wvu.PrintTitles" localSheetId="12" hidden="1">'Sch-6 After Discount'!$3:$13</definedName>
    <definedName name="Z_302D9D75_0757_45DA_AFBF_614F08F1401B_.wvu.PrintTitles" localSheetId="13" hidden="1">'Sch-7'!$14:$14</definedName>
    <definedName name="Z_302D9D75_0757_45DA_AFBF_614F08F1401B_.wvu.Rows" localSheetId="1" hidden="1">Cover!$7:$7</definedName>
    <definedName name="Z_302D9D75_0757_45DA_AFBF_614F08F1401B_.wvu.Rows" localSheetId="14" hidden="1">Discount!$32:$34</definedName>
    <definedName name="Z_302D9D75_0757_45DA_AFBF_614F08F1401B_.wvu.Rows" localSheetId="3" hidden="1">'Names of Bidder'!$7:$7,'Names of Bidder'!$14:$23,'Names of Bidder'!$27:$30</definedName>
    <definedName name="Z_302D9D75_0757_45DA_AFBF_614F08F1401B_.wvu.Rows" localSheetId="11" hidden="1">'Sch-6'!$31:$31</definedName>
    <definedName name="Z_302D9D75_0757_45DA_AFBF_614F08F1401B_.wvu.Rows" localSheetId="13" hidden="1">'Sch-7'!$17:$18,'Sch-7'!$100:$218</definedName>
    <definedName name="Z_49037B54_2990_41F2_A98D_615EDAEEEC02_.wvu.Cols" localSheetId="15" hidden="1">'Bid Form 2nd Envelope'!$Y:$AN</definedName>
    <definedName name="Z_49037B54_2990_41F2_A98D_615EDAEEEC02_.wvu.Cols" localSheetId="14" hidden="1">Discount!$H:$K</definedName>
    <definedName name="Z_49037B54_2990_41F2_A98D_615EDAEEEC02_.wvu.Cols" localSheetId="3" hidden="1">'Names of Bidder'!$J:$Z</definedName>
    <definedName name="Z_49037B54_2990_41F2_A98D_615EDAEEEC02_.wvu.Cols" localSheetId="4" hidden="1">'Sch-1'!$P:$Z</definedName>
    <definedName name="Z_49037B54_2990_41F2_A98D_615EDAEEEC02_.wvu.Cols" localSheetId="5" hidden="1">'Sch-2'!$K:$N</definedName>
    <definedName name="Z_49037B54_2990_41F2_A98D_615EDAEEEC02_.wvu.Cols" localSheetId="6" hidden="1">'Sch-3 '!$R:$V,'Sch-3 '!$AK:$AP</definedName>
    <definedName name="Z_49037B54_2990_41F2_A98D_615EDAEEEC02_.wvu.Cols" localSheetId="7" hidden="1">'Sch-4a'!$R:$W</definedName>
    <definedName name="Z_49037B54_2990_41F2_A98D_615EDAEEEC02_.wvu.Cols" localSheetId="8" hidden="1">'Sch-4b'!$R:$S</definedName>
    <definedName name="Z_49037B54_2990_41F2_A98D_615EDAEEEC02_.wvu.Cols" localSheetId="10" hidden="1">'Sch-5'!$I:$P</definedName>
    <definedName name="Z_49037B54_2990_41F2_A98D_615EDAEEEC02_.wvu.Cols" localSheetId="13" hidden="1">'Sch-7'!$P:$R,'Sch-7'!$AG:$AM</definedName>
    <definedName name="Z_49037B54_2990_41F2_A98D_615EDAEEEC02_.wvu.FilterData" localSheetId="4" hidden="1">'Sch-1'!$A$19:$AZ$1635</definedName>
    <definedName name="Z_49037B54_2990_41F2_A98D_615EDAEEEC02_.wvu.FilterData" localSheetId="5" hidden="1">'Sch-2'!$G$19:$J$1633</definedName>
    <definedName name="Z_49037B54_2990_41F2_A98D_615EDAEEEC02_.wvu.FilterData" localSheetId="6" hidden="1">'Sch-3 '!$A$19:$BB$1617</definedName>
    <definedName name="Z_49037B54_2990_41F2_A98D_615EDAEEEC02_.wvu.PrintArea" localSheetId="15" hidden="1">'Bid Form 2nd Envelope'!$A$1:$F$60</definedName>
    <definedName name="Z_49037B54_2990_41F2_A98D_615EDAEEEC02_.wvu.PrintArea" localSheetId="1" hidden="1">Cover!$A$1:$H$15</definedName>
    <definedName name="Z_49037B54_2990_41F2_A98D_615EDAEEEC02_.wvu.PrintArea" localSheetId="14" hidden="1">Discount!$A$2:$G$43</definedName>
    <definedName name="Z_49037B54_2990_41F2_A98D_615EDAEEEC02_.wvu.PrintArea" localSheetId="2" hidden="1">Instructions!$A$1:$C$50</definedName>
    <definedName name="Z_49037B54_2990_41F2_A98D_615EDAEEEC02_.wvu.PrintArea" localSheetId="3" hidden="1">'Names of Bidder'!$A$1:$F$33</definedName>
    <definedName name="Z_49037B54_2990_41F2_A98D_615EDAEEEC02_.wvu.PrintArea" localSheetId="4" hidden="1">'Sch-1'!$A$1:$O$1643</definedName>
    <definedName name="Z_49037B54_2990_41F2_A98D_615EDAEEEC02_.wvu.PrintArea" localSheetId="5" hidden="1">'Sch-2'!$A$1:$J$1642</definedName>
    <definedName name="Z_49037B54_2990_41F2_A98D_615EDAEEEC02_.wvu.PrintArea" localSheetId="6" hidden="1">'Sch-3 '!$A$1:$Q$1623</definedName>
    <definedName name="Z_49037B54_2990_41F2_A98D_615EDAEEEC02_.wvu.PrintArea" localSheetId="7" hidden="1">'Sch-4a'!$A$1:$Q$91</definedName>
    <definedName name="Z_49037B54_2990_41F2_A98D_615EDAEEEC02_.wvu.PrintArea" localSheetId="8" hidden="1">'Sch-4b'!$A$1:$Q$284</definedName>
    <definedName name="Z_49037B54_2990_41F2_A98D_615EDAEEEC02_.wvu.PrintArea" localSheetId="10" hidden="1">'Sch-5'!$A$1:$E$26</definedName>
    <definedName name="Z_49037B54_2990_41F2_A98D_615EDAEEEC02_.wvu.PrintArea" localSheetId="9" hidden="1">'Sch-5 Dis'!$A$1:$E$26</definedName>
    <definedName name="Z_49037B54_2990_41F2_A98D_615EDAEEEC02_.wvu.PrintArea" localSheetId="11" hidden="1">'Sch-6'!$A$1:$D$33</definedName>
    <definedName name="Z_49037B54_2990_41F2_A98D_615EDAEEEC02_.wvu.PrintArea" localSheetId="12" hidden="1">'Sch-6 After Discount'!$A$1:$D$33</definedName>
    <definedName name="Z_49037B54_2990_41F2_A98D_615EDAEEEC02_.wvu.PrintArea" localSheetId="13" hidden="1">'Sch-7'!$A$1:$N$27</definedName>
    <definedName name="Z_49037B54_2990_41F2_A98D_615EDAEEEC02_.wvu.PrintTitles" localSheetId="4" hidden="1">'Sch-1'!$15:$17</definedName>
    <definedName name="Z_49037B54_2990_41F2_A98D_615EDAEEEC02_.wvu.PrintTitles" localSheetId="5" hidden="1">'Sch-2'!$15:$17</definedName>
    <definedName name="Z_49037B54_2990_41F2_A98D_615EDAEEEC02_.wvu.PrintTitles" localSheetId="6" hidden="1">'Sch-3 '!$13:$17</definedName>
    <definedName name="Z_49037B54_2990_41F2_A98D_615EDAEEEC02_.wvu.PrintTitles" localSheetId="10" hidden="1">'Sch-5'!$3:$13</definedName>
    <definedName name="Z_49037B54_2990_41F2_A98D_615EDAEEEC02_.wvu.PrintTitles" localSheetId="9" hidden="1">'Sch-5 Dis'!$3:$13</definedName>
    <definedName name="Z_49037B54_2990_41F2_A98D_615EDAEEEC02_.wvu.PrintTitles" localSheetId="11" hidden="1">'Sch-6'!$3:$13</definedName>
    <definedName name="Z_49037B54_2990_41F2_A98D_615EDAEEEC02_.wvu.PrintTitles" localSheetId="12" hidden="1">'Sch-6 After Discount'!$3:$13</definedName>
    <definedName name="Z_49037B54_2990_41F2_A98D_615EDAEEEC02_.wvu.PrintTitles" localSheetId="13" hidden="1">'Sch-7'!$14:$14</definedName>
    <definedName name="Z_49037B54_2990_41F2_A98D_615EDAEEEC02_.wvu.Rows" localSheetId="1" hidden="1">Cover!$7:$7</definedName>
    <definedName name="Z_49037B54_2990_41F2_A98D_615EDAEEEC02_.wvu.Rows" localSheetId="14" hidden="1">Discount!$32:$34</definedName>
    <definedName name="Z_49037B54_2990_41F2_A98D_615EDAEEEC02_.wvu.Rows" localSheetId="3" hidden="1">'Names of Bidder'!$27:$30</definedName>
    <definedName name="Z_49037B54_2990_41F2_A98D_615EDAEEEC02_.wvu.Rows" localSheetId="4" hidden="1">'Sch-1'!#REF!,'Sch-1'!$1632:$1632</definedName>
    <definedName name="Z_49037B54_2990_41F2_A98D_615EDAEEEC02_.wvu.Rows" localSheetId="5" hidden="1">'Sch-2'!#REF!</definedName>
    <definedName name="Z_49037B54_2990_41F2_A98D_615EDAEEEC02_.wvu.Rows" localSheetId="13" hidden="1">'Sch-7'!$17:$18,'Sch-7'!$100:$218</definedName>
    <definedName name="Z_498493C3_769C_4143_9114_C68CD1D40B11_.wvu.Cols" localSheetId="15" hidden="1">'Bid Form 2nd Envelope'!$Y:$AN</definedName>
    <definedName name="Z_498493C3_769C_4143_9114_C68CD1D40B11_.wvu.Cols" localSheetId="14" hidden="1">Discount!$H:$K</definedName>
    <definedName name="Z_498493C3_769C_4143_9114_C68CD1D40B11_.wvu.Cols" localSheetId="3" hidden="1">'Names of Bidder'!$J:$L</definedName>
    <definedName name="Z_498493C3_769C_4143_9114_C68CD1D40B11_.wvu.Cols" localSheetId="4" hidden="1">'Sch-1'!$Q:$S</definedName>
    <definedName name="Z_498493C3_769C_4143_9114_C68CD1D40B11_.wvu.Cols" localSheetId="6" hidden="1">'Sch-3 '!$R:$S,'Sch-3 '!$AK:$AP</definedName>
    <definedName name="Z_498493C3_769C_4143_9114_C68CD1D40B11_.wvu.Cols" localSheetId="7" hidden="1">'Sch-4a'!$R:$S</definedName>
    <definedName name="Z_498493C3_769C_4143_9114_C68CD1D40B11_.wvu.Cols" localSheetId="8" hidden="1">'Sch-4b'!$R:$S</definedName>
    <definedName name="Z_498493C3_769C_4143_9114_C68CD1D40B11_.wvu.Cols" localSheetId="10" hidden="1">'Sch-5'!$I:$P</definedName>
    <definedName name="Z_498493C3_769C_4143_9114_C68CD1D40B11_.wvu.Cols" localSheetId="13" hidden="1">'Sch-7'!$P:$R,'Sch-7'!$AG:$AM</definedName>
    <definedName name="Z_498493C3_769C_4143_9114_C68CD1D40B11_.wvu.FilterData" localSheetId="4" hidden="1">'Sch-1'!$A$19:$AZ$1635</definedName>
    <definedName name="Z_498493C3_769C_4143_9114_C68CD1D40B11_.wvu.FilterData" localSheetId="5" hidden="1">'Sch-2'!$G$19:$J$1633</definedName>
    <definedName name="Z_498493C3_769C_4143_9114_C68CD1D40B11_.wvu.FilterData" localSheetId="6" hidden="1">'Sch-3 '!$A$19:$BB$1617</definedName>
    <definedName name="Z_498493C3_769C_4143_9114_C68CD1D40B11_.wvu.PrintArea" localSheetId="15" hidden="1">'Bid Form 2nd Envelope'!$A$1:$F$61</definedName>
    <definedName name="Z_498493C3_769C_4143_9114_C68CD1D40B11_.wvu.PrintArea" localSheetId="1" hidden="1">Cover!$A$1:$H$15</definedName>
    <definedName name="Z_498493C3_769C_4143_9114_C68CD1D40B11_.wvu.PrintArea" localSheetId="14" hidden="1">Discount!$A$2:$G$43</definedName>
    <definedName name="Z_498493C3_769C_4143_9114_C68CD1D40B11_.wvu.PrintArea" localSheetId="2" hidden="1">Instructions!$A$1:$C$50</definedName>
    <definedName name="Z_498493C3_769C_4143_9114_C68CD1D40B11_.wvu.PrintArea" localSheetId="3" hidden="1">'Names of Bidder'!$A$1:$F$33</definedName>
    <definedName name="Z_498493C3_769C_4143_9114_C68CD1D40B11_.wvu.PrintArea" localSheetId="4" hidden="1">'Sch-1'!$A$1:$O$1643</definedName>
    <definedName name="Z_498493C3_769C_4143_9114_C68CD1D40B11_.wvu.PrintArea" localSheetId="5" hidden="1">'Sch-2'!$A$1:$J$1642</definedName>
    <definedName name="Z_498493C3_769C_4143_9114_C68CD1D40B11_.wvu.PrintArea" localSheetId="6" hidden="1">'Sch-3 '!$A$1:$Q$1623</definedName>
    <definedName name="Z_498493C3_769C_4143_9114_C68CD1D40B11_.wvu.PrintArea" localSheetId="7" hidden="1">'Sch-4a'!$A$1:$Q$91</definedName>
    <definedName name="Z_498493C3_769C_4143_9114_C68CD1D40B11_.wvu.PrintArea" localSheetId="8" hidden="1">'Sch-4b'!$A$1:$Q$284</definedName>
    <definedName name="Z_498493C3_769C_4143_9114_C68CD1D40B11_.wvu.PrintArea" localSheetId="10" hidden="1">'Sch-5'!$A$1:$E$26</definedName>
    <definedName name="Z_498493C3_769C_4143_9114_C68CD1D40B11_.wvu.PrintArea" localSheetId="9" hidden="1">'Sch-5 Dis'!$A$1:$E$26</definedName>
    <definedName name="Z_498493C3_769C_4143_9114_C68CD1D40B11_.wvu.PrintArea" localSheetId="11" hidden="1">'Sch-6'!$A$1:$D$33</definedName>
    <definedName name="Z_498493C3_769C_4143_9114_C68CD1D40B11_.wvu.PrintArea" localSheetId="12" hidden="1">'Sch-6 After Discount'!$A$1:$D$33</definedName>
    <definedName name="Z_498493C3_769C_4143_9114_C68CD1D40B11_.wvu.PrintArea" localSheetId="13" hidden="1">'Sch-7'!$A$1:$N$27</definedName>
    <definedName name="Z_498493C3_769C_4143_9114_C68CD1D40B11_.wvu.PrintTitles" localSheetId="4" hidden="1">'Sch-1'!$15:$17</definedName>
    <definedName name="Z_498493C3_769C_4143_9114_C68CD1D40B11_.wvu.PrintTitles" localSheetId="5" hidden="1">'Sch-2'!$15:$17</definedName>
    <definedName name="Z_498493C3_769C_4143_9114_C68CD1D40B11_.wvu.PrintTitles" localSheetId="6" hidden="1">'Sch-3 '!$13:$17</definedName>
    <definedName name="Z_498493C3_769C_4143_9114_C68CD1D40B11_.wvu.PrintTitles" localSheetId="10" hidden="1">'Sch-5'!$3:$13</definedName>
    <definedName name="Z_498493C3_769C_4143_9114_C68CD1D40B11_.wvu.PrintTitles" localSheetId="9" hidden="1">'Sch-5 Dis'!$3:$13</definedName>
    <definedName name="Z_498493C3_769C_4143_9114_C68CD1D40B11_.wvu.PrintTitles" localSheetId="11" hidden="1">'Sch-6'!$3:$13</definedName>
    <definedName name="Z_498493C3_769C_4143_9114_C68CD1D40B11_.wvu.PrintTitles" localSheetId="12" hidden="1">'Sch-6 After Discount'!$3:$13</definedName>
    <definedName name="Z_498493C3_769C_4143_9114_C68CD1D40B11_.wvu.PrintTitles" localSheetId="13" hidden="1">'Sch-7'!$14:$14</definedName>
    <definedName name="Z_498493C3_769C_4143_9114_C68CD1D40B11_.wvu.Rows" localSheetId="1" hidden="1">Cover!$7:$7</definedName>
    <definedName name="Z_498493C3_769C_4143_9114_C68CD1D40B11_.wvu.Rows" localSheetId="14" hidden="1">Discount!$32:$34</definedName>
    <definedName name="Z_498493C3_769C_4143_9114_C68CD1D40B11_.wvu.Rows" localSheetId="3" hidden="1">'Names of Bidder'!$13:$23</definedName>
    <definedName name="Z_498493C3_769C_4143_9114_C68CD1D40B11_.wvu.Rows" localSheetId="5" hidden="1">'Sch-2'!#REF!</definedName>
    <definedName name="Z_498493C3_769C_4143_9114_C68CD1D40B11_.wvu.Rows" localSheetId="13" hidden="1">'Sch-7'!$17:$18,'Sch-7'!$100:$218</definedName>
    <definedName name="Z_4AA1107B_A795_4744_B566_827168772C7A_.wvu.Cols" localSheetId="14" hidden="1">Discount!$H:$O</definedName>
    <definedName name="Z_4AA1107B_A795_4744_B566_827168772C7A_.wvu.Cols" localSheetId="5" hidden="1">'Sch-2'!$M:$R</definedName>
    <definedName name="Z_4AA1107B_A795_4744_B566_827168772C7A_.wvu.Cols" localSheetId="6" hidden="1">'Sch-3 '!$S:$AE,'Sch-3 '!$AK:$AP</definedName>
    <definedName name="Z_4AA1107B_A795_4744_B566_827168772C7A_.wvu.Cols" localSheetId="10" hidden="1">'Sch-5'!$I:$P</definedName>
    <definedName name="Z_4AA1107B_A795_4744_B566_827168772C7A_.wvu.Cols" localSheetId="13" hidden="1">'Sch-7'!$O:$O,'Sch-7'!$AG:$AM</definedName>
    <definedName name="Z_4AA1107B_A795_4744_B566_827168772C7A_.wvu.FilterData" localSheetId="4" hidden="1">'Sch-1'!$A$19:$O$1632</definedName>
    <definedName name="Z_4AA1107B_A795_4744_B566_827168772C7A_.wvu.FilterData" localSheetId="5" hidden="1">'Sch-2'!$G$19:$J$1633</definedName>
    <definedName name="Z_4AA1107B_A795_4744_B566_827168772C7A_.wvu.FilterData" localSheetId="6" hidden="1">'Sch-3 '!$A$19:$P$1617</definedName>
    <definedName name="Z_4AA1107B_A795_4744_B566_827168772C7A_.wvu.PrintArea" localSheetId="15" hidden="1">'Bid Form 2nd Envelope'!$A$1:$F$61</definedName>
    <definedName name="Z_4AA1107B_A795_4744_B566_827168772C7A_.wvu.PrintArea" localSheetId="14" hidden="1">Discount!$A$2:$G$43</definedName>
    <definedName name="Z_4AA1107B_A795_4744_B566_827168772C7A_.wvu.PrintArea" localSheetId="2" hidden="1">Instructions!$A$1:$C$50</definedName>
    <definedName name="Z_4AA1107B_A795_4744_B566_827168772C7A_.wvu.PrintArea" localSheetId="3" hidden="1">'Names of Bidder'!$A$1:$F$33</definedName>
    <definedName name="Z_4AA1107B_A795_4744_B566_827168772C7A_.wvu.PrintArea" localSheetId="4" hidden="1">'Sch-1'!$A$1:$O$1643</definedName>
    <definedName name="Z_4AA1107B_A795_4744_B566_827168772C7A_.wvu.PrintArea" localSheetId="5" hidden="1">'Sch-2'!$A$1:$J$1640</definedName>
    <definedName name="Z_4AA1107B_A795_4744_B566_827168772C7A_.wvu.PrintArea" localSheetId="6" hidden="1">'Sch-3 '!$A$1:$P$1623</definedName>
    <definedName name="Z_4AA1107B_A795_4744_B566_827168772C7A_.wvu.PrintArea" localSheetId="7" hidden="1">'Sch-4a'!$A$1:$Q$91</definedName>
    <definedName name="Z_4AA1107B_A795_4744_B566_827168772C7A_.wvu.PrintArea" localSheetId="8" hidden="1">'Sch-4b'!$A$1:$Q$284</definedName>
    <definedName name="Z_4AA1107B_A795_4744_B566_827168772C7A_.wvu.PrintArea" localSheetId="10" hidden="1">'Sch-5'!$A$1:$E$26</definedName>
    <definedName name="Z_4AA1107B_A795_4744_B566_827168772C7A_.wvu.PrintArea" localSheetId="9" hidden="1">'Sch-5 Dis'!$A$1:$E$26</definedName>
    <definedName name="Z_4AA1107B_A795_4744_B566_827168772C7A_.wvu.PrintArea" localSheetId="11" hidden="1">'Sch-6'!$A$1:$D$33</definedName>
    <definedName name="Z_4AA1107B_A795_4744_B566_827168772C7A_.wvu.PrintArea" localSheetId="12" hidden="1">'Sch-6 After Discount'!$A$1:$D$33</definedName>
    <definedName name="Z_4AA1107B_A795_4744_B566_827168772C7A_.wvu.PrintArea" localSheetId="13" hidden="1">'Sch-7'!$A$1:$M$27</definedName>
    <definedName name="Z_4AA1107B_A795_4744_B566_827168772C7A_.wvu.PrintTitles" localSheetId="4" hidden="1">'Sch-1'!$15:$17</definedName>
    <definedName name="Z_4AA1107B_A795_4744_B566_827168772C7A_.wvu.PrintTitles" localSheetId="5" hidden="1">'Sch-2'!$15:$17</definedName>
    <definedName name="Z_4AA1107B_A795_4744_B566_827168772C7A_.wvu.PrintTitles" localSheetId="6" hidden="1">'Sch-3 '!$13:$17</definedName>
    <definedName name="Z_4AA1107B_A795_4744_B566_827168772C7A_.wvu.PrintTitles" localSheetId="10" hidden="1">'Sch-5'!$3:$13</definedName>
    <definedName name="Z_4AA1107B_A795_4744_B566_827168772C7A_.wvu.PrintTitles" localSheetId="9" hidden="1">'Sch-5 Dis'!$3:$13</definedName>
    <definedName name="Z_4AA1107B_A795_4744_B566_827168772C7A_.wvu.PrintTitles" localSheetId="11" hidden="1">'Sch-6'!$3:$13</definedName>
    <definedName name="Z_4AA1107B_A795_4744_B566_827168772C7A_.wvu.PrintTitles" localSheetId="12" hidden="1">'Sch-6 After Discount'!$3:$13</definedName>
    <definedName name="Z_4AA1107B_A795_4744_B566_827168772C7A_.wvu.PrintTitles" localSheetId="13" hidden="1">'Sch-7'!$14:$14</definedName>
    <definedName name="Z_4AA1107B_A795_4744_B566_827168772C7A_.wvu.Rows" localSheetId="1" hidden="1">Cover!$7:$7</definedName>
    <definedName name="Z_4AA1107B_A795_4744_B566_827168772C7A_.wvu.Rows" localSheetId="14" hidden="1">Discount!$32:$34</definedName>
    <definedName name="Z_4AA1107B_A795_4744_B566_827168772C7A_.wvu.Rows" localSheetId="5" hidden="1">'Sch-2'!#REF!,'Sch-2'!#REF!</definedName>
    <definedName name="Z_4AA1107B_A795_4744_B566_827168772C7A_.wvu.Rows" localSheetId="13" hidden="1">'Sch-7'!$24:$24,'Sch-7'!$100:$218</definedName>
    <definedName name="Z_4F65FF32_EC61_4022_A399_2986D7B6B8B3_.wvu.Cols" localSheetId="15" hidden="1">'Bid Form 2nd Envelope'!$Z:$AJ</definedName>
    <definedName name="Z_4F65FF32_EC61_4022_A399_2986D7B6B8B3_.wvu.Cols" localSheetId="4" hidden="1">'Sch-1'!$Y:$AL</definedName>
    <definedName name="Z_4F65FF32_EC61_4022_A399_2986D7B6B8B3_.wvu.Cols" localSheetId="5" hidden="1">'Sch-2'!#REF!</definedName>
    <definedName name="Z_4F65FF32_EC61_4022_A399_2986D7B6B8B3_.wvu.Cols" localSheetId="6" hidden="1">'Sch-3 '!$AK:$AP</definedName>
    <definedName name="Z_4F65FF32_EC61_4022_A399_2986D7B6B8B3_.wvu.Cols" localSheetId="10" hidden="1">'Sch-5'!$I:$P</definedName>
    <definedName name="Z_4F65FF32_EC61_4022_A399_2986D7B6B8B3_.wvu.Cols" localSheetId="9" hidden="1">'Sch-5 Dis'!$I:$P</definedName>
    <definedName name="Z_4F65FF32_EC61_4022_A399_2986D7B6B8B3_.wvu.Cols" localSheetId="13" hidden="1">'Sch-7'!$AG:$AM</definedName>
    <definedName name="Z_4F65FF32_EC61_4022_A399_2986D7B6B8B3_.wvu.PrintArea" localSheetId="15" hidden="1">'Bid Form 2nd Envelope'!$A$1:$F$61</definedName>
    <definedName name="Z_4F65FF32_EC61_4022_A399_2986D7B6B8B3_.wvu.PrintArea" localSheetId="14" hidden="1">Discount!$A$2:$G$41</definedName>
    <definedName name="Z_4F65FF32_EC61_4022_A399_2986D7B6B8B3_.wvu.PrintArea" localSheetId="2" hidden="1">Instructions!$A$1:$C$50</definedName>
    <definedName name="Z_4F65FF32_EC61_4022_A399_2986D7B6B8B3_.wvu.PrintArea" localSheetId="3" hidden="1">'Names of Bidder'!$A$1:$D$31</definedName>
    <definedName name="Z_4F65FF32_EC61_4022_A399_2986D7B6B8B3_.wvu.PrintArea" localSheetId="4" hidden="1">'Sch-1'!$A$1:$O$1644</definedName>
    <definedName name="Z_4F65FF32_EC61_4022_A399_2986D7B6B8B3_.wvu.PrintArea" localSheetId="5" hidden="1">'Sch-2'!$A$1:$J$1632</definedName>
    <definedName name="Z_4F65FF32_EC61_4022_A399_2986D7B6B8B3_.wvu.PrintArea" localSheetId="6" hidden="1">'Sch-3 '!$A$1:$P$1616</definedName>
    <definedName name="Z_4F65FF32_EC61_4022_A399_2986D7B6B8B3_.wvu.PrintArea" localSheetId="7" hidden="1">'Sch-4a'!$A$1:$Q$91</definedName>
    <definedName name="Z_4F65FF32_EC61_4022_A399_2986D7B6B8B3_.wvu.PrintArea" localSheetId="8" hidden="1">'Sch-4b'!$A$1:$Q$284</definedName>
    <definedName name="Z_4F65FF32_EC61_4022_A399_2986D7B6B8B3_.wvu.PrintArea" localSheetId="10" hidden="1">'Sch-5'!$A$1:$E$26</definedName>
    <definedName name="Z_4F65FF32_EC61_4022_A399_2986D7B6B8B3_.wvu.PrintArea" localSheetId="9" hidden="1">'Sch-5 Dis'!$A$1:$E$26</definedName>
    <definedName name="Z_4F65FF32_EC61_4022_A399_2986D7B6B8B3_.wvu.PrintArea" localSheetId="11" hidden="1">'Sch-6'!$A$1:$D$34</definedName>
    <definedName name="Z_4F65FF32_EC61_4022_A399_2986D7B6B8B3_.wvu.PrintArea" localSheetId="12" hidden="1">'Sch-6 After Discount'!$A$1:$D$34</definedName>
    <definedName name="Z_4F65FF32_EC61_4022_A399_2986D7B6B8B3_.wvu.PrintArea" localSheetId="13" hidden="1">'Sch-7'!$A$1:$M$27</definedName>
    <definedName name="Z_4F65FF32_EC61_4022_A399_2986D7B6B8B3_.wvu.PrintTitles" localSheetId="4" hidden="1">'Sch-1'!$15:$17</definedName>
    <definedName name="Z_4F65FF32_EC61_4022_A399_2986D7B6B8B3_.wvu.PrintTitles" localSheetId="5" hidden="1">'Sch-2'!$15:$17</definedName>
    <definedName name="Z_4F65FF32_EC61_4022_A399_2986D7B6B8B3_.wvu.PrintTitles" localSheetId="6" hidden="1">'Sch-3 '!$13:$17</definedName>
    <definedName name="Z_4F65FF32_EC61_4022_A399_2986D7B6B8B3_.wvu.PrintTitles" localSheetId="10" hidden="1">'Sch-5'!$3:$13</definedName>
    <definedName name="Z_4F65FF32_EC61_4022_A399_2986D7B6B8B3_.wvu.PrintTitles" localSheetId="9" hidden="1">'Sch-5 Dis'!$3:$13</definedName>
    <definedName name="Z_4F65FF32_EC61_4022_A399_2986D7B6B8B3_.wvu.PrintTitles" localSheetId="11" hidden="1">'Sch-6'!$3:$13</definedName>
    <definedName name="Z_4F65FF32_EC61_4022_A399_2986D7B6B8B3_.wvu.PrintTitles" localSheetId="12" hidden="1">'Sch-6 After Discount'!$3:$13</definedName>
    <definedName name="Z_4F65FF32_EC61_4022_A399_2986D7B6B8B3_.wvu.PrintTitles" localSheetId="13" hidden="1">'Sch-7'!$14:$14</definedName>
    <definedName name="Z_4F65FF32_EC61_4022_A399_2986D7B6B8B3_.wvu.Rows" localSheetId="4" hidden="1">'Sch-1'!$1669:$1735</definedName>
    <definedName name="Z_4F65FF32_EC61_4022_A399_2986D7B6B8B3_.wvu.Rows" localSheetId="5" hidden="1">'Sch-2'!#REF!</definedName>
    <definedName name="Z_4F65FF32_EC61_4022_A399_2986D7B6B8B3_.wvu.Rows" localSheetId="6" hidden="1">'Sch-3 '!#REF!</definedName>
    <definedName name="Z_4F65FF32_EC61_4022_A399_2986D7B6B8B3_.wvu.Rows" localSheetId="13" hidden="1">'Sch-7'!$100:$218</definedName>
    <definedName name="Z_58D82F59_8CF6_455F_B9F4_081499FDF243_.wvu.Cols" localSheetId="14" hidden="1">Discount!$H:$L</definedName>
    <definedName name="Z_58D82F59_8CF6_455F_B9F4_081499FDF243_.wvu.PrintArea" localSheetId="14" hidden="1">Discount!$A$2:$G$43</definedName>
    <definedName name="Z_58D82F59_8CF6_455F_B9F4_081499FDF243_.wvu.Rows" localSheetId="14" hidden="1">Discount!$20:$20,Discount!$27:$27</definedName>
    <definedName name="Z_696D9240_6693_44E8_B9A4_2BFADD101EE2_.wvu.Cols" localSheetId="14" hidden="1">Discount!$H:$L</definedName>
    <definedName name="Z_696D9240_6693_44E8_B9A4_2BFADD101EE2_.wvu.PrintArea" localSheetId="14" hidden="1">Discount!$A$2:$G$43</definedName>
    <definedName name="Z_696D9240_6693_44E8_B9A4_2BFADD101EE2_.wvu.Rows" localSheetId="14" hidden="1">Discount!$20:$20,Discount!$27:$27</definedName>
    <definedName name="Z_7487ED9F_BBED_4B2A_9631_22F1A430946B_.wvu.Cols" localSheetId="14" hidden="1">Discount!$H:$O</definedName>
    <definedName name="Z_7487ED9F_BBED_4B2A_9631_22F1A430946B_.wvu.Cols" localSheetId="5" hidden="1">'Sch-2'!$M:$R</definedName>
    <definedName name="Z_7487ED9F_BBED_4B2A_9631_22F1A430946B_.wvu.Cols" localSheetId="6" hidden="1">'Sch-3 '!$S:$AE,'Sch-3 '!$AK:$AP</definedName>
    <definedName name="Z_7487ED9F_BBED_4B2A_9631_22F1A430946B_.wvu.Cols" localSheetId="10" hidden="1">'Sch-5'!$I:$P</definedName>
    <definedName name="Z_7487ED9F_BBED_4B2A_9631_22F1A430946B_.wvu.Cols" localSheetId="13" hidden="1">'Sch-7'!$O:$O,'Sch-7'!$AG:$AM</definedName>
    <definedName name="Z_7487ED9F_BBED_4B2A_9631_22F1A430946B_.wvu.FilterData" localSheetId="4" hidden="1">'Sch-1'!$A$19:$O$1632</definedName>
    <definedName name="Z_7487ED9F_BBED_4B2A_9631_22F1A430946B_.wvu.FilterData" localSheetId="5" hidden="1">'Sch-2'!$G$19:$J$1633</definedName>
    <definedName name="Z_7487ED9F_BBED_4B2A_9631_22F1A430946B_.wvu.FilterData" localSheetId="6" hidden="1">'Sch-3 '!$A$19:$P$1617</definedName>
    <definedName name="Z_7487ED9F_BBED_4B2A_9631_22F1A430946B_.wvu.PrintArea" localSheetId="15" hidden="1">'Bid Form 2nd Envelope'!$A$1:$F$61</definedName>
    <definedName name="Z_7487ED9F_BBED_4B2A_9631_22F1A430946B_.wvu.PrintArea" localSheetId="14" hidden="1">Discount!$A$2:$G$43</definedName>
    <definedName name="Z_7487ED9F_BBED_4B2A_9631_22F1A430946B_.wvu.PrintArea" localSheetId="2" hidden="1">Instructions!$A$1:$C$50</definedName>
    <definedName name="Z_7487ED9F_BBED_4B2A_9631_22F1A430946B_.wvu.PrintArea" localSheetId="3" hidden="1">'Names of Bidder'!$A$1:$F$33</definedName>
    <definedName name="Z_7487ED9F_BBED_4B2A_9631_22F1A430946B_.wvu.PrintArea" localSheetId="4" hidden="1">'Sch-1'!$A$1:$O$1643</definedName>
    <definedName name="Z_7487ED9F_BBED_4B2A_9631_22F1A430946B_.wvu.PrintArea" localSheetId="5" hidden="1">'Sch-2'!$A$1:$J$1640</definedName>
    <definedName name="Z_7487ED9F_BBED_4B2A_9631_22F1A430946B_.wvu.PrintArea" localSheetId="6" hidden="1">'Sch-3 '!$A$1:$P$1623</definedName>
    <definedName name="Z_7487ED9F_BBED_4B2A_9631_22F1A430946B_.wvu.PrintArea" localSheetId="7" hidden="1">'Sch-4a'!$A$1:$Q$91</definedName>
    <definedName name="Z_7487ED9F_BBED_4B2A_9631_22F1A430946B_.wvu.PrintArea" localSheetId="8" hidden="1">'Sch-4b'!$A$1:$Q$284</definedName>
    <definedName name="Z_7487ED9F_BBED_4B2A_9631_22F1A430946B_.wvu.PrintArea" localSheetId="10" hidden="1">'Sch-5'!$A$1:$E$26</definedName>
    <definedName name="Z_7487ED9F_BBED_4B2A_9631_22F1A430946B_.wvu.PrintArea" localSheetId="9" hidden="1">'Sch-5 Dis'!$A$1:$E$26</definedName>
    <definedName name="Z_7487ED9F_BBED_4B2A_9631_22F1A430946B_.wvu.PrintArea" localSheetId="11" hidden="1">'Sch-6'!$A$1:$D$33</definedName>
    <definedName name="Z_7487ED9F_BBED_4B2A_9631_22F1A430946B_.wvu.PrintArea" localSheetId="12" hidden="1">'Sch-6 After Discount'!$A$1:$D$33</definedName>
    <definedName name="Z_7487ED9F_BBED_4B2A_9631_22F1A430946B_.wvu.PrintArea" localSheetId="13" hidden="1">'Sch-7'!$A$1:$M$27</definedName>
    <definedName name="Z_7487ED9F_BBED_4B2A_9631_22F1A430946B_.wvu.PrintTitles" localSheetId="4" hidden="1">'Sch-1'!$15:$17</definedName>
    <definedName name="Z_7487ED9F_BBED_4B2A_9631_22F1A430946B_.wvu.PrintTitles" localSheetId="5" hidden="1">'Sch-2'!$15:$17</definedName>
    <definedName name="Z_7487ED9F_BBED_4B2A_9631_22F1A430946B_.wvu.PrintTitles" localSheetId="6" hidden="1">'Sch-3 '!$13:$17</definedName>
    <definedName name="Z_7487ED9F_BBED_4B2A_9631_22F1A430946B_.wvu.PrintTitles" localSheetId="10" hidden="1">'Sch-5'!$3:$13</definedName>
    <definedName name="Z_7487ED9F_BBED_4B2A_9631_22F1A430946B_.wvu.PrintTitles" localSheetId="9" hidden="1">'Sch-5 Dis'!$3:$13</definedName>
    <definedName name="Z_7487ED9F_BBED_4B2A_9631_22F1A430946B_.wvu.PrintTitles" localSheetId="11" hidden="1">'Sch-6'!$3:$13</definedName>
    <definedName name="Z_7487ED9F_BBED_4B2A_9631_22F1A430946B_.wvu.PrintTitles" localSheetId="12" hidden="1">'Sch-6 After Discount'!$3:$13</definedName>
    <definedName name="Z_7487ED9F_BBED_4B2A_9631_22F1A430946B_.wvu.PrintTitles" localSheetId="13" hidden="1">'Sch-7'!$14:$14</definedName>
    <definedName name="Z_7487ED9F_BBED_4B2A_9631_22F1A430946B_.wvu.Rows" localSheetId="1" hidden="1">Cover!$7:$7</definedName>
    <definedName name="Z_7487ED9F_BBED_4B2A_9631_22F1A430946B_.wvu.Rows" localSheetId="14" hidden="1">Discount!$32:$34</definedName>
    <definedName name="Z_7487ED9F_BBED_4B2A_9631_22F1A430946B_.wvu.Rows" localSheetId="5" hidden="1">'Sch-2'!#REF!,'Sch-2'!#REF!</definedName>
    <definedName name="Z_7487ED9F_BBED_4B2A_9631_22F1A430946B_.wvu.Rows" localSheetId="13" hidden="1">'Sch-7'!$24:$24,'Sch-7'!$100:$218</definedName>
    <definedName name="Z_8E2BD47E_9D90_4E85_B636_9331A76FA1A9_.wvu.Cols" localSheetId="15" hidden="1">'Bid Form 2nd Envelope'!$Y:$AN</definedName>
    <definedName name="Z_8E2BD47E_9D90_4E85_B636_9331A76FA1A9_.wvu.Cols" localSheetId="14" hidden="1">Discount!$H:$K</definedName>
    <definedName name="Z_8E2BD47E_9D90_4E85_B636_9331A76FA1A9_.wvu.Cols" localSheetId="3" hidden="1">'Names of Bidder'!$J:$Z</definedName>
    <definedName name="Z_8E2BD47E_9D90_4E85_B636_9331A76FA1A9_.wvu.Cols" localSheetId="4" hidden="1">'Sch-1'!$P:$Z,'Sch-1'!$AD:$AH</definedName>
    <definedName name="Z_8E2BD47E_9D90_4E85_B636_9331A76FA1A9_.wvu.Cols" localSheetId="5" hidden="1">'Sch-2'!$K:$N</definedName>
    <definedName name="Z_8E2BD47E_9D90_4E85_B636_9331A76FA1A9_.wvu.Cols" localSheetId="6" hidden="1">'Sch-3 '!$R:$V,'Sch-3 '!$AK:$AP</definedName>
    <definedName name="Z_8E2BD47E_9D90_4E85_B636_9331A76FA1A9_.wvu.Cols" localSheetId="7" hidden="1">'Sch-4a'!$R:$W</definedName>
    <definedName name="Z_8E2BD47E_9D90_4E85_B636_9331A76FA1A9_.wvu.Cols" localSheetId="8" hidden="1">'Sch-4b'!$R:$T</definedName>
    <definedName name="Z_8E2BD47E_9D90_4E85_B636_9331A76FA1A9_.wvu.Cols" localSheetId="10" hidden="1">'Sch-5'!$I:$P</definedName>
    <definedName name="Z_8E2BD47E_9D90_4E85_B636_9331A76FA1A9_.wvu.Cols" localSheetId="13" hidden="1">'Sch-7'!$P:$R,'Sch-7'!$AG:$AM</definedName>
    <definedName name="Z_8E2BD47E_9D90_4E85_B636_9331A76FA1A9_.wvu.FilterData" localSheetId="4" hidden="1">'Sch-1'!$A$19:$AZ$1635</definedName>
    <definedName name="Z_8E2BD47E_9D90_4E85_B636_9331A76FA1A9_.wvu.FilterData" localSheetId="5" hidden="1">'Sch-2'!$G$19:$J$1633</definedName>
    <definedName name="Z_8E2BD47E_9D90_4E85_B636_9331A76FA1A9_.wvu.FilterData" localSheetId="6" hidden="1">'Sch-3 '!$A$19:$BB$1617</definedName>
    <definedName name="Z_8E2BD47E_9D90_4E85_B636_9331A76FA1A9_.wvu.PrintArea" localSheetId="15" hidden="1">'Bid Form 2nd Envelope'!$A$1:$F$60</definedName>
    <definedName name="Z_8E2BD47E_9D90_4E85_B636_9331A76FA1A9_.wvu.PrintArea" localSheetId="1" hidden="1">Cover!$A$1:$F$15</definedName>
    <definedName name="Z_8E2BD47E_9D90_4E85_B636_9331A76FA1A9_.wvu.PrintArea" localSheetId="14" hidden="1">Discount!$A$2:$G$43</definedName>
    <definedName name="Z_8E2BD47E_9D90_4E85_B636_9331A76FA1A9_.wvu.PrintArea" localSheetId="2" hidden="1">Instructions!$A$1:$C$50</definedName>
    <definedName name="Z_8E2BD47E_9D90_4E85_B636_9331A76FA1A9_.wvu.PrintArea" localSheetId="3" hidden="1">'Names of Bidder'!$A$1:$F$33</definedName>
    <definedName name="Z_8E2BD47E_9D90_4E85_B636_9331A76FA1A9_.wvu.PrintArea" localSheetId="4" hidden="1">'Sch-1'!$A$1:$O$1643</definedName>
    <definedName name="Z_8E2BD47E_9D90_4E85_B636_9331A76FA1A9_.wvu.PrintArea" localSheetId="5" hidden="1">'Sch-2'!$A$1:$K$1642</definedName>
    <definedName name="Z_8E2BD47E_9D90_4E85_B636_9331A76FA1A9_.wvu.PrintArea" localSheetId="6" hidden="1">'Sch-3 '!$A$1:$Q$1623</definedName>
    <definedName name="Z_8E2BD47E_9D90_4E85_B636_9331A76FA1A9_.wvu.PrintArea" localSheetId="7" hidden="1">'Sch-4a'!$A$1:$Q$91</definedName>
    <definedName name="Z_8E2BD47E_9D90_4E85_B636_9331A76FA1A9_.wvu.PrintArea" localSheetId="8" hidden="1">'Sch-4b'!$A$1:$Q$284</definedName>
    <definedName name="Z_8E2BD47E_9D90_4E85_B636_9331A76FA1A9_.wvu.PrintArea" localSheetId="10" hidden="1">'Sch-5'!$A$1:$E$26</definedName>
    <definedName name="Z_8E2BD47E_9D90_4E85_B636_9331A76FA1A9_.wvu.PrintArea" localSheetId="9" hidden="1">'Sch-5 Dis'!$A$1:$E$26</definedName>
    <definedName name="Z_8E2BD47E_9D90_4E85_B636_9331A76FA1A9_.wvu.PrintArea" localSheetId="11" hidden="1">'Sch-6'!$A$1:$D$33</definedName>
    <definedName name="Z_8E2BD47E_9D90_4E85_B636_9331A76FA1A9_.wvu.PrintArea" localSheetId="12" hidden="1">'Sch-6 After Discount'!$A$1:$D$33</definedName>
    <definedName name="Z_8E2BD47E_9D90_4E85_B636_9331A76FA1A9_.wvu.PrintArea" localSheetId="13" hidden="1">'Sch-7'!$A$1:$N$27</definedName>
    <definedName name="Z_8E2BD47E_9D90_4E85_B636_9331A76FA1A9_.wvu.PrintTitles" localSheetId="4" hidden="1">'Sch-1'!$15:$17</definedName>
    <definedName name="Z_8E2BD47E_9D90_4E85_B636_9331A76FA1A9_.wvu.PrintTitles" localSheetId="5" hidden="1">'Sch-2'!$15:$17</definedName>
    <definedName name="Z_8E2BD47E_9D90_4E85_B636_9331A76FA1A9_.wvu.PrintTitles" localSheetId="6" hidden="1">'Sch-3 '!$13:$17</definedName>
    <definedName name="Z_8E2BD47E_9D90_4E85_B636_9331A76FA1A9_.wvu.PrintTitles" localSheetId="10" hidden="1">'Sch-5'!$3:$13</definedName>
    <definedName name="Z_8E2BD47E_9D90_4E85_B636_9331A76FA1A9_.wvu.PrintTitles" localSheetId="9" hidden="1">'Sch-5 Dis'!$3:$13</definedName>
    <definedName name="Z_8E2BD47E_9D90_4E85_B636_9331A76FA1A9_.wvu.PrintTitles" localSheetId="11" hidden="1">'Sch-6'!$3:$13</definedName>
    <definedName name="Z_8E2BD47E_9D90_4E85_B636_9331A76FA1A9_.wvu.PrintTitles" localSheetId="12" hidden="1">'Sch-6 After Discount'!$3:$13</definedName>
    <definedName name="Z_8E2BD47E_9D90_4E85_B636_9331A76FA1A9_.wvu.PrintTitles" localSheetId="13" hidden="1">'Sch-7'!$14:$14</definedName>
    <definedName name="Z_8E2BD47E_9D90_4E85_B636_9331A76FA1A9_.wvu.Rows" localSheetId="1" hidden="1">Cover!$7:$7</definedName>
    <definedName name="Z_8E2BD47E_9D90_4E85_B636_9331A76FA1A9_.wvu.Rows" localSheetId="14" hidden="1">Discount!$32:$34</definedName>
    <definedName name="Z_8E2BD47E_9D90_4E85_B636_9331A76FA1A9_.wvu.Rows" localSheetId="3" hidden="1">'Names of Bidder'!$7:$7,'Names of Bidder'!$14:$23,'Names of Bidder'!$27:$30</definedName>
    <definedName name="Z_8E2BD47E_9D90_4E85_B636_9331A76FA1A9_.wvu.Rows" localSheetId="11" hidden="1">'Sch-6'!$31:$31</definedName>
    <definedName name="Z_8E2BD47E_9D90_4E85_B636_9331A76FA1A9_.wvu.Rows" localSheetId="13" hidden="1">'Sch-7'!$17:$18,'Sch-7'!$100:$218</definedName>
    <definedName name="Z_A7DBDDEF_9245_44C6_9EBF_032DB6E1C0A2_.wvu.Cols" localSheetId="14" hidden="1">Discount!$H:$O</definedName>
    <definedName name="Z_A7DBDDEF_9245_44C6_9EBF_032DB6E1C0A2_.wvu.Cols" localSheetId="4" hidden="1">'Sch-1'!$P:$P,'Sch-1'!$T:$V</definedName>
    <definedName name="Z_A7DBDDEF_9245_44C6_9EBF_032DB6E1C0A2_.wvu.Cols" localSheetId="5" hidden="1">'Sch-2'!$M:$R</definedName>
    <definedName name="Z_A7DBDDEF_9245_44C6_9EBF_032DB6E1C0A2_.wvu.Cols" localSheetId="6" hidden="1">'Sch-3 '!$S:$AE,'Sch-3 '!$AK:$AP</definedName>
    <definedName name="Z_A7DBDDEF_9245_44C6_9EBF_032DB6E1C0A2_.wvu.Cols" localSheetId="10" hidden="1">'Sch-5'!$I:$P</definedName>
    <definedName name="Z_A7DBDDEF_9245_44C6_9EBF_032DB6E1C0A2_.wvu.Cols" localSheetId="13" hidden="1">'Sch-7'!$O:$O,'Sch-7'!$AG:$AM</definedName>
    <definedName name="Z_A7DBDDEF_9245_44C6_9EBF_032DB6E1C0A2_.wvu.FilterData" localSheetId="4" hidden="1">'Sch-1'!$A$19:$O$1632</definedName>
    <definedName name="Z_A7DBDDEF_9245_44C6_9EBF_032DB6E1C0A2_.wvu.FilterData" localSheetId="5" hidden="1">'Sch-2'!$G$19:$J$1633</definedName>
    <definedName name="Z_A7DBDDEF_9245_44C6_9EBF_032DB6E1C0A2_.wvu.FilterData" localSheetId="6" hidden="1">'Sch-3 '!$A$19:$P$1617</definedName>
    <definedName name="Z_A7DBDDEF_9245_44C6_9EBF_032DB6E1C0A2_.wvu.PrintArea" localSheetId="15" hidden="1">'Bid Form 2nd Envelope'!$A$1:$F$61</definedName>
    <definedName name="Z_A7DBDDEF_9245_44C6_9EBF_032DB6E1C0A2_.wvu.PrintArea" localSheetId="14" hidden="1">Discount!$A$2:$G$43</definedName>
    <definedName name="Z_A7DBDDEF_9245_44C6_9EBF_032DB6E1C0A2_.wvu.PrintArea" localSheetId="2" hidden="1">Instructions!$A$1:$C$50</definedName>
    <definedName name="Z_A7DBDDEF_9245_44C6_9EBF_032DB6E1C0A2_.wvu.PrintArea" localSheetId="3" hidden="1">'Names of Bidder'!$A$1:$F$33</definedName>
    <definedName name="Z_A7DBDDEF_9245_44C6_9EBF_032DB6E1C0A2_.wvu.PrintArea" localSheetId="4" hidden="1">'Sch-1'!$A$1:$O$1643</definedName>
    <definedName name="Z_A7DBDDEF_9245_44C6_9EBF_032DB6E1C0A2_.wvu.PrintArea" localSheetId="5" hidden="1">'Sch-2'!$A$1:$J$1640</definedName>
    <definedName name="Z_A7DBDDEF_9245_44C6_9EBF_032DB6E1C0A2_.wvu.PrintArea" localSheetId="6" hidden="1">'Sch-3 '!$A$1:$P$1623</definedName>
    <definedName name="Z_A7DBDDEF_9245_44C6_9EBF_032DB6E1C0A2_.wvu.PrintArea" localSheetId="7" hidden="1">'Sch-4a'!$A$1:$Q$91</definedName>
    <definedName name="Z_A7DBDDEF_9245_44C6_9EBF_032DB6E1C0A2_.wvu.PrintArea" localSheetId="8" hidden="1">'Sch-4b'!$A$1:$Q$284</definedName>
    <definedName name="Z_A7DBDDEF_9245_44C6_9EBF_032DB6E1C0A2_.wvu.PrintArea" localSheetId="10" hidden="1">'Sch-5'!$A$1:$E$26</definedName>
    <definedName name="Z_A7DBDDEF_9245_44C6_9EBF_032DB6E1C0A2_.wvu.PrintArea" localSheetId="9" hidden="1">'Sch-5 Dis'!$A$1:$E$26</definedName>
    <definedName name="Z_A7DBDDEF_9245_44C6_9EBF_032DB6E1C0A2_.wvu.PrintArea" localSheetId="11" hidden="1">'Sch-6'!$A$1:$D$33</definedName>
    <definedName name="Z_A7DBDDEF_9245_44C6_9EBF_032DB6E1C0A2_.wvu.PrintArea" localSheetId="12" hidden="1">'Sch-6 After Discount'!$A$1:$D$33</definedName>
    <definedName name="Z_A7DBDDEF_9245_44C6_9EBF_032DB6E1C0A2_.wvu.PrintArea" localSheetId="13" hidden="1">'Sch-7'!$A$1:$M$27</definedName>
    <definedName name="Z_A7DBDDEF_9245_44C6_9EBF_032DB6E1C0A2_.wvu.PrintTitles" localSheetId="4" hidden="1">'Sch-1'!$15:$17</definedName>
    <definedName name="Z_A7DBDDEF_9245_44C6_9EBF_032DB6E1C0A2_.wvu.PrintTitles" localSheetId="5" hidden="1">'Sch-2'!$15:$17</definedName>
    <definedName name="Z_A7DBDDEF_9245_44C6_9EBF_032DB6E1C0A2_.wvu.PrintTitles" localSheetId="6" hidden="1">'Sch-3 '!$13:$17</definedName>
    <definedName name="Z_A7DBDDEF_9245_44C6_9EBF_032DB6E1C0A2_.wvu.PrintTitles" localSheetId="10" hidden="1">'Sch-5'!$3:$13</definedName>
    <definedName name="Z_A7DBDDEF_9245_44C6_9EBF_032DB6E1C0A2_.wvu.PrintTitles" localSheetId="9" hidden="1">'Sch-5 Dis'!$3:$13</definedName>
    <definedName name="Z_A7DBDDEF_9245_44C6_9EBF_032DB6E1C0A2_.wvu.PrintTitles" localSheetId="11" hidden="1">'Sch-6'!$3:$13</definedName>
    <definedName name="Z_A7DBDDEF_9245_44C6_9EBF_032DB6E1C0A2_.wvu.PrintTitles" localSheetId="12" hidden="1">'Sch-6 After Discount'!$3:$13</definedName>
    <definedName name="Z_A7DBDDEF_9245_44C6_9EBF_032DB6E1C0A2_.wvu.PrintTitles" localSheetId="13" hidden="1">'Sch-7'!$14:$14</definedName>
    <definedName name="Z_A7DBDDEF_9245_44C6_9EBF_032DB6E1C0A2_.wvu.Rows" localSheetId="1" hidden="1">Cover!$7:$7</definedName>
    <definedName name="Z_A7DBDDEF_9245_44C6_9EBF_032DB6E1C0A2_.wvu.Rows" localSheetId="14" hidden="1">Discount!$32:$34</definedName>
    <definedName name="Z_A7DBDDEF_9245_44C6_9EBF_032DB6E1C0A2_.wvu.Rows" localSheetId="4" hidden="1">'Sch-1'!#REF!,'Sch-1'!#REF!,'Sch-1'!#REF!,'Sch-1'!#REF!</definedName>
    <definedName name="Z_A7DBDDEF_9245_44C6_9EBF_032DB6E1C0A2_.wvu.Rows" localSheetId="5" hidden="1">'Sch-2'!#REF!,'Sch-2'!#REF!,'Sch-2'!#REF!,'Sch-2'!#REF!</definedName>
    <definedName name="Z_A7DBDDEF_9245_44C6_9EBF_032DB6E1C0A2_.wvu.Rows" localSheetId="6" hidden="1">'Sch-3 '!#REF!,'Sch-3 '!#REF!,'Sch-3 '!#REF!,'Sch-3 '!#REF!</definedName>
    <definedName name="Z_A7DBDDEF_9245_44C6_9EBF_032DB6E1C0A2_.wvu.Rows" localSheetId="13" hidden="1">'Sch-7'!$24:$24,'Sch-7'!$100:$218</definedName>
    <definedName name="Z_B23AD343_29DA_4CE0_BD10_47BF44F3782F_.wvu.Cols" localSheetId="14" hidden="1">Discount!$H:$O</definedName>
    <definedName name="Z_B23AD343_29DA_4CE0_BD10_47BF44F3782F_.wvu.Cols" localSheetId="4" hidden="1">'Sch-1'!$S:$AV</definedName>
    <definedName name="Z_B23AD343_29DA_4CE0_BD10_47BF44F3782F_.wvu.Cols" localSheetId="5" hidden="1">'Sch-2'!$M:$R</definedName>
    <definedName name="Z_B23AD343_29DA_4CE0_BD10_47BF44F3782F_.wvu.Cols" localSheetId="6" hidden="1">'Sch-3 '!$S:$AE,'Sch-3 '!$AK:$AP</definedName>
    <definedName name="Z_B23AD343_29DA_4CE0_BD10_47BF44F3782F_.wvu.Cols" localSheetId="10" hidden="1">'Sch-5'!$I:$P</definedName>
    <definedName name="Z_B23AD343_29DA_4CE0_BD10_47BF44F3782F_.wvu.Cols" localSheetId="13" hidden="1">'Sch-7'!$O:$O,'Sch-7'!$AG:$AM</definedName>
    <definedName name="Z_B23AD343_29DA_4CE0_BD10_47BF44F3782F_.wvu.FilterData" localSheetId="4" hidden="1">'Sch-1'!$A$19:$O$1632</definedName>
    <definedName name="Z_B23AD343_29DA_4CE0_BD10_47BF44F3782F_.wvu.FilterData" localSheetId="5" hidden="1">'Sch-2'!$G$19:$J$1633</definedName>
    <definedName name="Z_B23AD343_29DA_4CE0_BD10_47BF44F3782F_.wvu.FilterData" localSheetId="6" hidden="1">'Sch-3 '!$A$19:$P$1617</definedName>
    <definedName name="Z_B23AD343_29DA_4CE0_BD10_47BF44F3782F_.wvu.PrintArea" localSheetId="15" hidden="1">'Bid Form 2nd Envelope'!$A$1:$F$61</definedName>
    <definedName name="Z_B23AD343_29DA_4CE0_BD10_47BF44F3782F_.wvu.PrintArea" localSheetId="14" hidden="1">Discount!$A$2:$G$43</definedName>
    <definedName name="Z_B23AD343_29DA_4CE0_BD10_47BF44F3782F_.wvu.PrintArea" localSheetId="2" hidden="1">Instructions!$A$1:$C$50</definedName>
    <definedName name="Z_B23AD343_29DA_4CE0_BD10_47BF44F3782F_.wvu.PrintArea" localSheetId="3" hidden="1">'Names of Bidder'!$A$1:$D$31</definedName>
    <definedName name="Z_B23AD343_29DA_4CE0_BD10_47BF44F3782F_.wvu.PrintArea" localSheetId="4" hidden="1">'Sch-1'!$A$1:$O$1643</definedName>
    <definedName name="Z_B23AD343_29DA_4CE0_BD10_47BF44F3782F_.wvu.PrintArea" localSheetId="5" hidden="1">'Sch-2'!$A$1:$J$1640</definedName>
    <definedName name="Z_B23AD343_29DA_4CE0_BD10_47BF44F3782F_.wvu.PrintArea" localSheetId="6" hidden="1">'Sch-3 '!$A$1:$P$1623</definedName>
    <definedName name="Z_B23AD343_29DA_4CE0_BD10_47BF44F3782F_.wvu.PrintArea" localSheetId="7" hidden="1">'Sch-4a'!$A$1:$Q$91</definedName>
    <definedName name="Z_B23AD343_29DA_4CE0_BD10_47BF44F3782F_.wvu.PrintArea" localSheetId="8" hidden="1">'Sch-4b'!$A$1:$Q$284</definedName>
    <definedName name="Z_B23AD343_29DA_4CE0_BD10_47BF44F3782F_.wvu.PrintArea" localSheetId="10" hidden="1">'Sch-5'!$A$1:$E$26</definedName>
    <definedName name="Z_B23AD343_29DA_4CE0_BD10_47BF44F3782F_.wvu.PrintArea" localSheetId="9" hidden="1">'Sch-5 Dis'!$A$1:$E$26</definedName>
    <definedName name="Z_B23AD343_29DA_4CE0_BD10_47BF44F3782F_.wvu.PrintArea" localSheetId="11" hidden="1">'Sch-6'!$A$1:$D$34</definedName>
    <definedName name="Z_B23AD343_29DA_4CE0_BD10_47BF44F3782F_.wvu.PrintArea" localSheetId="12" hidden="1">'Sch-6 After Discount'!$A$1:$D$34</definedName>
    <definedName name="Z_B23AD343_29DA_4CE0_BD10_47BF44F3782F_.wvu.PrintArea" localSheetId="13" hidden="1">'Sch-7'!$A$1:$M$27</definedName>
    <definedName name="Z_B23AD343_29DA_4CE0_BD10_47BF44F3782F_.wvu.PrintTitles" localSheetId="4" hidden="1">'Sch-1'!$15:$17</definedName>
    <definedName name="Z_B23AD343_29DA_4CE0_BD10_47BF44F3782F_.wvu.PrintTitles" localSheetId="5" hidden="1">'Sch-2'!$15:$17</definedName>
    <definedName name="Z_B23AD343_29DA_4CE0_BD10_47BF44F3782F_.wvu.PrintTitles" localSheetId="6" hidden="1">'Sch-3 '!$13:$17</definedName>
    <definedName name="Z_B23AD343_29DA_4CE0_BD10_47BF44F3782F_.wvu.PrintTitles" localSheetId="10" hidden="1">'Sch-5'!$3:$13</definedName>
    <definedName name="Z_B23AD343_29DA_4CE0_BD10_47BF44F3782F_.wvu.PrintTitles" localSheetId="9" hidden="1">'Sch-5 Dis'!$3:$13</definedName>
    <definedName name="Z_B23AD343_29DA_4CE0_BD10_47BF44F3782F_.wvu.PrintTitles" localSheetId="11" hidden="1">'Sch-6'!$3:$13</definedName>
    <definedName name="Z_B23AD343_29DA_4CE0_BD10_47BF44F3782F_.wvu.PrintTitles" localSheetId="12" hidden="1">'Sch-6 After Discount'!$3:$13</definedName>
    <definedName name="Z_B23AD343_29DA_4CE0_BD10_47BF44F3782F_.wvu.PrintTitles" localSheetId="13" hidden="1">'Sch-7'!$14:$14</definedName>
    <definedName name="Z_B23AD343_29DA_4CE0_BD10_47BF44F3782F_.wvu.Rows" localSheetId="1" hidden="1">Cover!$7:$7</definedName>
    <definedName name="Z_B23AD343_29DA_4CE0_BD10_47BF44F3782F_.wvu.Rows" localSheetId="14" hidden="1">Discount!$32:$34</definedName>
    <definedName name="Z_B23AD343_29DA_4CE0_BD10_47BF44F3782F_.wvu.Rows" localSheetId="5" hidden="1">'Sch-2'!#REF!</definedName>
    <definedName name="Z_B23AD343_29DA_4CE0_BD10_47BF44F3782F_.wvu.Rows" localSheetId="13" hidden="1">'Sch-7'!$24:$24,'Sch-7'!$100:$218</definedName>
    <definedName name="Z_B3CE7B10_A914_4559_A6DA_AED8C22AFD6D_.wvu.Cols" localSheetId="14" hidden="1">Discount!$H:$O</definedName>
    <definedName name="Z_B3CE7B10_A914_4559_A6DA_AED8C22AFD6D_.wvu.Cols" localSheetId="4" hidden="1">'Sch-1'!$P:$AE</definedName>
    <definedName name="Z_B3CE7B10_A914_4559_A6DA_AED8C22AFD6D_.wvu.Cols" localSheetId="5" hidden="1">'Sch-2'!$M:$R</definedName>
    <definedName name="Z_B3CE7B10_A914_4559_A6DA_AED8C22AFD6D_.wvu.Cols" localSheetId="6" hidden="1">'Sch-3 '!$S:$AE,'Sch-3 '!$AK:$AP</definedName>
    <definedName name="Z_B3CE7B10_A914_4559_A6DA_AED8C22AFD6D_.wvu.Cols" localSheetId="10" hidden="1">'Sch-5'!$I:$P</definedName>
    <definedName name="Z_B3CE7B10_A914_4559_A6DA_AED8C22AFD6D_.wvu.Cols" localSheetId="13" hidden="1">'Sch-7'!$O:$O,'Sch-7'!$AG:$AM</definedName>
    <definedName name="Z_B3CE7B10_A914_4559_A6DA_AED8C22AFD6D_.wvu.FilterData" localSheetId="4" hidden="1">'Sch-1'!$A$19:$O$1632</definedName>
    <definedName name="Z_B3CE7B10_A914_4559_A6DA_AED8C22AFD6D_.wvu.FilterData" localSheetId="5" hidden="1">'Sch-2'!$G$19:$J$1633</definedName>
    <definedName name="Z_B3CE7B10_A914_4559_A6DA_AED8C22AFD6D_.wvu.FilterData" localSheetId="6" hidden="1">'Sch-3 '!$A$19:$P$1617</definedName>
    <definedName name="Z_B3CE7B10_A914_4559_A6DA_AED8C22AFD6D_.wvu.PrintArea" localSheetId="15" hidden="1">'Bid Form 2nd Envelope'!$A$1:$F$61</definedName>
    <definedName name="Z_B3CE7B10_A914_4559_A6DA_AED8C22AFD6D_.wvu.PrintArea" localSheetId="14" hidden="1">Discount!$A$2:$G$43</definedName>
    <definedName name="Z_B3CE7B10_A914_4559_A6DA_AED8C22AFD6D_.wvu.PrintArea" localSheetId="2" hidden="1">Instructions!$A$1:$C$50</definedName>
    <definedName name="Z_B3CE7B10_A914_4559_A6DA_AED8C22AFD6D_.wvu.PrintArea" localSheetId="3" hidden="1">'Names of Bidder'!$A$1:$F$33</definedName>
    <definedName name="Z_B3CE7B10_A914_4559_A6DA_AED8C22AFD6D_.wvu.PrintArea" localSheetId="4" hidden="1">'Sch-1'!$A$1:$O$1643</definedName>
    <definedName name="Z_B3CE7B10_A914_4559_A6DA_AED8C22AFD6D_.wvu.PrintArea" localSheetId="5" hidden="1">'Sch-2'!$A$1:$J$1640</definedName>
    <definedName name="Z_B3CE7B10_A914_4559_A6DA_AED8C22AFD6D_.wvu.PrintArea" localSheetId="6" hidden="1">'Sch-3 '!$A$1:$P$1623</definedName>
    <definedName name="Z_B3CE7B10_A914_4559_A6DA_AED8C22AFD6D_.wvu.PrintArea" localSheetId="7" hidden="1">'Sch-4a'!$A$1:$Q$91</definedName>
    <definedName name="Z_B3CE7B10_A914_4559_A6DA_AED8C22AFD6D_.wvu.PrintArea" localSheetId="8" hidden="1">'Sch-4b'!$A$1:$Q$284</definedName>
    <definedName name="Z_B3CE7B10_A914_4559_A6DA_AED8C22AFD6D_.wvu.PrintArea" localSheetId="10" hidden="1">'Sch-5'!$A$1:$E$26</definedName>
    <definedName name="Z_B3CE7B10_A914_4559_A6DA_AED8C22AFD6D_.wvu.PrintArea" localSheetId="9" hidden="1">'Sch-5 Dis'!$A$1:$E$26</definedName>
    <definedName name="Z_B3CE7B10_A914_4559_A6DA_AED8C22AFD6D_.wvu.PrintArea" localSheetId="11" hidden="1">'Sch-6'!$A$1:$D$33</definedName>
    <definedName name="Z_B3CE7B10_A914_4559_A6DA_AED8C22AFD6D_.wvu.PrintArea" localSheetId="12" hidden="1">'Sch-6 After Discount'!$A$1:$D$33</definedName>
    <definedName name="Z_B3CE7B10_A914_4559_A6DA_AED8C22AFD6D_.wvu.PrintArea" localSheetId="13" hidden="1">'Sch-7'!$A$1:$M$27</definedName>
    <definedName name="Z_B3CE7B10_A914_4559_A6DA_AED8C22AFD6D_.wvu.PrintTitles" localSheetId="4" hidden="1">'Sch-1'!$15:$17</definedName>
    <definedName name="Z_B3CE7B10_A914_4559_A6DA_AED8C22AFD6D_.wvu.PrintTitles" localSheetId="5" hidden="1">'Sch-2'!$15:$17</definedName>
    <definedName name="Z_B3CE7B10_A914_4559_A6DA_AED8C22AFD6D_.wvu.PrintTitles" localSheetId="6" hidden="1">'Sch-3 '!$13:$17</definedName>
    <definedName name="Z_B3CE7B10_A914_4559_A6DA_AED8C22AFD6D_.wvu.PrintTitles" localSheetId="10" hidden="1">'Sch-5'!$3:$13</definedName>
    <definedName name="Z_B3CE7B10_A914_4559_A6DA_AED8C22AFD6D_.wvu.PrintTitles" localSheetId="9" hidden="1">'Sch-5 Dis'!$3:$13</definedName>
    <definedName name="Z_B3CE7B10_A914_4559_A6DA_AED8C22AFD6D_.wvu.PrintTitles" localSheetId="11" hidden="1">'Sch-6'!$3:$13</definedName>
    <definedName name="Z_B3CE7B10_A914_4559_A6DA_AED8C22AFD6D_.wvu.PrintTitles" localSheetId="12" hidden="1">'Sch-6 After Discount'!$3:$13</definedName>
    <definedName name="Z_B3CE7B10_A914_4559_A6DA_AED8C22AFD6D_.wvu.PrintTitles" localSheetId="13" hidden="1">'Sch-7'!$14:$14</definedName>
    <definedName name="Z_B3CE7B10_A914_4559_A6DA_AED8C22AFD6D_.wvu.Rows" localSheetId="1" hidden="1">Cover!$7:$7</definedName>
    <definedName name="Z_B3CE7B10_A914_4559_A6DA_AED8C22AFD6D_.wvu.Rows" localSheetId="14" hidden="1">Discount!$32:$34</definedName>
    <definedName name="Z_B3CE7B10_A914_4559_A6DA_AED8C22AFD6D_.wvu.Rows" localSheetId="5" hidden="1">'Sch-2'!#REF!</definedName>
    <definedName name="Z_B3CE7B10_A914_4559_A6DA_AED8C22AFD6D_.wvu.Rows" localSheetId="13" hidden="1">'Sch-7'!$24:$24,'Sch-7'!$100:$218</definedName>
    <definedName name="Z_B506D4DB_B5B3_4722_9CF5_EE949FBC5D29_.wvu.Cols" localSheetId="15" hidden="1">'Bid Form 2nd Envelope'!$G:$AL</definedName>
    <definedName name="Z_B506D4DB_B5B3_4722_9CF5_EE949FBC5D29_.wvu.Cols" localSheetId="14" hidden="1">Discount!$H:$L</definedName>
    <definedName name="Z_B506D4DB_B5B3_4722_9CF5_EE949FBC5D29_.wvu.Cols" localSheetId="3" hidden="1">'Names of Bidder'!$J:$Z</definedName>
    <definedName name="Z_B506D4DB_B5B3_4722_9CF5_EE949FBC5D29_.wvu.Cols" localSheetId="4" hidden="1">'Sch-1'!$O:$T,'Sch-1'!$AD:$AH</definedName>
    <definedName name="Z_B506D4DB_B5B3_4722_9CF5_EE949FBC5D29_.wvu.Cols" localSheetId="5" hidden="1">'Sch-2'!$K:$K</definedName>
    <definedName name="Z_B506D4DB_B5B3_4722_9CF5_EE949FBC5D29_.wvu.Cols" localSheetId="6" hidden="1">'Sch-3 '!$Q:$U,'Sch-3 '!$AK:$AP</definedName>
    <definedName name="Z_B506D4DB_B5B3_4722_9CF5_EE949FBC5D29_.wvu.Cols" localSheetId="7" hidden="1">'Sch-4a'!$Q:$U</definedName>
    <definedName name="Z_B506D4DB_B5B3_4722_9CF5_EE949FBC5D29_.wvu.Cols" localSheetId="8" hidden="1">'Sch-4b'!$R:$T</definedName>
    <definedName name="Z_B506D4DB_B5B3_4722_9CF5_EE949FBC5D29_.wvu.Cols" localSheetId="10" hidden="1">'Sch-5'!$I:$P</definedName>
    <definedName name="Z_B506D4DB_B5B3_4722_9CF5_EE949FBC5D29_.wvu.Cols" localSheetId="13" hidden="1">'Sch-7'!$P:$R,'Sch-7'!$AG:$AM</definedName>
    <definedName name="Z_B506D4DB_B5B3_4722_9CF5_EE949FBC5D29_.wvu.FilterData" localSheetId="4" hidden="1">'Sch-1'!$A$18:$AY$1631</definedName>
    <definedName name="Z_B506D4DB_B5B3_4722_9CF5_EE949FBC5D29_.wvu.FilterData" localSheetId="5" hidden="1">'Sch-2'!$G$19:$J$1633</definedName>
    <definedName name="Z_B506D4DB_B5B3_4722_9CF5_EE949FBC5D29_.wvu.FilterData" localSheetId="6" hidden="1">'Sch-3 '!$A$19:$BB$1617</definedName>
    <definedName name="Z_B506D4DB_B5B3_4722_9CF5_EE949FBC5D29_.wvu.PrintArea" localSheetId="15" hidden="1">'Bid Form 2nd Envelope'!$A$1:$F$60</definedName>
    <definedName name="Z_B506D4DB_B5B3_4722_9CF5_EE949FBC5D29_.wvu.PrintArea" localSheetId="1" hidden="1">Cover!$A$1:$F$15</definedName>
    <definedName name="Z_B506D4DB_B5B3_4722_9CF5_EE949FBC5D29_.wvu.PrintArea" localSheetId="14" hidden="1">Discount!$A$2:$G$43</definedName>
    <definedName name="Z_B506D4DB_B5B3_4722_9CF5_EE949FBC5D29_.wvu.PrintArea" localSheetId="2" hidden="1">Instructions!$A$1:$C$50</definedName>
    <definedName name="Z_B506D4DB_B5B3_4722_9CF5_EE949FBC5D29_.wvu.PrintArea" localSheetId="3" hidden="1">'Names of Bidder'!$A$1:$F$33</definedName>
    <definedName name="Z_B506D4DB_B5B3_4722_9CF5_EE949FBC5D29_.wvu.PrintArea" localSheetId="4" hidden="1">'Sch-1'!$A$1:$O$1643</definedName>
    <definedName name="Z_B506D4DB_B5B3_4722_9CF5_EE949FBC5D29_.wvu.PrintArea" localSheetId="5" hidden="1">'Sch-2'!$A$1:$K$1642</definedName>
    <definedName name="Z_B506D4DB_B5B3_4722_9CF5_EE949FBC5D29_.wvu.PrintArea" localSheetId="6" hidden="1">'Sch-3 '!$A$1:$Q$1623</definedName>
    <definedName name="Z_B506D4DB_B5B3_4722_9CF5_EE949FBC5D29_.wvu.PrintArea" localSheetId="7" hidden="1">'Sch-4a'!$A$1:$Q$91</definedName>
    <definedName name="Z_B506D4DB_B5B3_4722_9CF5_EE949FBC5D29_.wvu.PrintArea" localSheetId="8" hidden="1">'Sch-4b'!$A$1:$Q$284</definedName>
    <definedName name="Z_B506D4DB_B5B3_4722_9CF5_EE949FBC5D29_.wvu.PrintArea" localSheetId="10" hidden="1">'Sch-5'!$A$1:$E$26</definedName>
    <definedName name="Z_B506D4DB_B5B3_4722_9CF5_EE949FBC5D29_.wvu.PrintArea" localSheetId="9" hidden="1">'Sch-5 Dis'!$A$1:$E$26</definedName>
    <definedName name="Z_B506D4DB_B5B3_4722_9CF5_EE949FBC5D29_.wvu.PrintArea" localSheetId="11" hidden="1">'Sch-6'!$A$1:$D$33</definedName>
    <definedName name="Z_B506D4DB_B5B3_4722_9CF5_EE949FBC5D29_.wvu.PrintArea" localSheetId="12" hidden="1">'Sch-6 After Discount'!$A$1:$D$33</definedName>
    <definedName name="Z_B506D4DB_B5B3_4722_9CF5_EE949FBC5D29_.wvu.PrintArea" localSheetId="13" hidden="1">'Sch-7'!$A$1:$N$27</definedName>
    <definedName name="Z_B506D4DB_B5B3_4722_9CF5_EE949FBC5D29_.wvu.PrintTitles" localSheetId="4" hidden="1">'Sch-1'!$15:$17</definedName>
    <definedName name="Z_B506D4DB_B5B3_4722_9CF5_EE949FBC5D29_.wvu.PrintTitles" localSheetId="5" hidden="1">'Sch-2'!$15:$17</definedName>
    <definedName name="Z_B506D4DB_B5B3_4722_9CF5_EE949FBC5D29_.wvu.PrintTitles" localSheetId="6" hidden="1">'Sch-3 '!$13:$17</definedName>
    <definedName name="Z_B506D4DB_B5B3_4722_9CF5_EE949FBC5D29_.wvu.PrintTitles" localSheetId="10" hidden="1">'Sch-5'!$3:$13</definedName>
    <definedName name="Z_B506D4DB_B5B3_4722_9CF5_EE949FBC5D29_.wvu.PrintTitles" localSheetId="9" hidden="1">'Sch-5 Dis'!$3:$13</definedName>
    <definedName name="Z_B506D4DB_B5B3_4722_9CF5_EE949FBC5D29_.wvu.PrintTitles" localSheetId="11" hidden="1">'Sch-6'!$3:$13</definedName>
    <definedName name="Z_B506D4DB_B5B3_4722_9CF5_EE949FBC5D29_.wvu.PrintTitles" localSheetId="12" hidden="1">'Sch-6 After Discount'!$3:$13</definedName>
    <definedName name="Z_B506D4DB_B5B3_4722_9CF5_EE949FBC5D29_.wvu.PrintTitles" localSheetId="13" hidden="1">'Sch-7'!$14:$14</definedName>
    <definedName name="Z_B506D4DB_B5B3_4722_9CF5_EE949FBC5D29_.wvu.Rows" localSheetId="1" hidden="1">Cover!$7:$7</definedName>
    <definedName name="Z_B506D4DB_B5B3_4722_9CF5_EE949FBC5D29_.wvu.Rows" localSheetId="14" hidden="1">Discount!$32:$34</definedName>
    <definedName name="Z_B506D4DB_B5B3_4722_9CF5_EE949FBC5D29_.wvu.Rows" localSheetId="3" hidden="1">'Names of Bidder'!$7:$7,'Names of Bidder'!$14:$23,'Names of Bidder'!$27:$30</definedName>
    <definedName name="Z_B506D4DB_B5B3_4722_9CF5_EE949FBC5D29_.wvu.Rows" localSheetId="4" hidden="1">'Sch-1'!$1632:$1632,'Sch-1'!$1636:$1636</definedName>
    <definedName name="Z_B506D4DB_B5B3_4722_9CF5_EE949FBC5D29_.wvu.Rows" localSheetId="5" hidden="1">'Sch-2'!$1632:$1632</definedName>
    <definedName name="Z_B506D4DB_B5B3_4722_9CF5_EE949FBC5D29_.wvu.Rows" localSheetId="6" hidden="1">'Sch-3 '!$1616:$1616,'Sch-3 '!$1618:$1618</definedName>
    <definedName name="Z_B506D4DB_B5B3_4722_9CF5_EE949FBC5D29_.wvu.Rows" localSheetId="7" hidden="1">'Sch-4a'!$84:$84</definedName>
    <definedName name="Z_B506D4DB_B5B3_4722_9CF5_EE949FBC5D29_.wvu.Rows" localSheetId="8" hidden="1">'Sch-4b'!$277:$277</definedName>
    <definedName name="Z_B506D4DB_B5B3_4722_9CF5_EE949FBC5D29_.wvu.Rows" localSheetId="11" hidden="1">'Sch-6'!$31:$31</definedName>
    <definedName name="Z_B506D4DB_B5B3_4722_9CF5_EE949FBC5D29_.wvu.Rows" localSheetId="13" hidden="1">'Sch-7'!$17:$18,'Sch-7'!$100:$218</definedName>
    <definedName name="Z_B835C05C_B615_4DCB_982D_4519616B3CD8_.wvu.Cols" localSheetId="14" hidden="1">Discount!$H:$P</definedName>
    <definedName name="Z_B835C05C_B615_4DCB_982D_4519616B3CD8_.wvu.Cols" localSheetId="4" hidden="1">'Sch-1'!$S:$V</definedName>
    <definedName name="Z_B835C05C_B615_4DCB_982D_4519616B3CD8_.wvu.Cols" localSheetId="5" hidden="1">'Sch-2'!$K:$T</definedName>
    <definedName name="Z_B835C05C_B615_4DCB_982D_4519616B3CD8_.wvu.Cols" localSheetId="6" hidden="1">'Sch-3 '!$S:$AE,'Sch-3 '!$AK:$AP</definedName>
    <definedName name="Z_B835C05C_B615_4DCB_982D_4519616B3CD8_.wvu.Cols" localSheetId="10" hidden="1">'Sch-5'!$I:$P</definedName>
    <definedName name="Z_B835C05C_B615_4DCB_982D_4519616B3CD8_.wvu.Cols" localSheetId="13" hidden="1">'Sch-7'!$O:$O,'Sch-7'!$AG:$AM</definedName>
    <definedName name="Z_B835C05C_B615_4DCB_982D_4519616B3CD8_.wvu.FilterData" localSheetId="4" hidden="1">'Sch-1'!$A$19:$AZ$1635</definedName>
    <definedName name="Z_B835C05C_B615_4DCB_982D_4519616B3CD8_.wvu.FilterData" localSheetId="5" hidden="1">'Sch-2'!$G$19:$J$1633</definedName>
    <definedName name="Z_B835C05C_B615_4DCB_982D_4519616B3CD8_.wvu.FilterData" localSheetId="6" hidden="1">'Sch-3 '!$A$19:$BB$1617</definedName>
    <definedName name="Z_B835C05C_B615_4DCB_982D_4519616B3CD8_.wvu.PrintArea" localSheetId="15" hidden="1">'Bid Form 2nd Envelope'!$A$1:$F$61</definedName>
    <definedName name="Z_B835C05C_B615_4DCB_982D_4519616B3CD8_.wvu.PrintArea" localSheetId="14" hidden="1">Discount!$A$2:$G$43</definedName>
    <definedName name="Z_B835C05C_B615_4DCB_982D_4519616B3CD8_.wvu.PrintArea" localSheetId="2" hidden="1">Instructions!$A$1:$C$50</definedName>
    <definedName name="Z_B835C05C_B615_4DCB_982D_4519616B3CD8_.wvu.PrintArea" localSheetId="3" hidden="1">'Names of Bidder'!$A$1:$F$33</definedName>
    <definedName name="Z_B835C05C_B615_4DCB_982D_4519616B3CD8_.wvu.PrintArea" localSheetId="4" hidden="1">'Sch-1'!$A$1:$O$1643</definedName>
    <definedName name="Z_B835C05C_B615_4DCB_982D_4519616B3CD8_.wvu.PrintArea" localSheetId="5" hidden="1">'Sch-2'!$A$1:$J$1640</definedName>
    <definedName name="Z_B835C05C_B615_4DCB_982D_4519616B3CD8_.wvu.PrintArea" localSheetId="6" hidden="1">'Sch-3 '!$A$1:$P$1623</definedName>
    <definedName name="Z_B835C05C_B615_4DCB_982D_4519616B3CD8_.wvu.PrintArea" localSheetId="7" hidden="1">'Sch-4a'!$A$1:$Q$91</definedName>
    <definedName name="Z_B835C05C_B615_4DCB_982D_4519616B3CD8_.wvu.PrintArea" localSheetId="8" hidden="1">'Sch-4b'!$A$1:$Q$284</definedName>
    <definedName name="Z_B835C05C_B615_4DCB_982D_4519616B3CD8_.wvu.PrintArea" localSheetId="10" hidden="1">'Sch-5'!$A$1:$E$26</definedName>
    <definedName name="Z_B835C05C_B615_4DCB_982D_4519616B3CD8_.wvu.PrintArea" localSheetId="9" hidden="1">'Sch-5 Dis'!$A$1:$E$26</definedName>
    <definedName name="Z_B835C05C_B615_4DCB_982D_4519616B3CD8_.wvu.PrintArea" localSheetId="11" hidden="1">'Sch-6'!$A$1:$D$33</definedName>
    <definedName name="Z_B835C05C_B615_4DCB_982D_4519616B3CD8_.wvu.PrintArea" localSheetId="12" hidden="1">'Sch-6 After Discount'!$A$1:$D$33</definedName>
    <definedName name="Z_B835C05C_B615_4DCB_982D_4519616B3CD8_.wvu.PrintArea" localSheetId="13" hidden="1">'Sch-7'!$A$1:$M$27</definedName>
    <definedName name="Z_B835C05C_B615_4DCB_982D_4519616B3CD8_.wvu.PrintTitles" localSheetId="4" hidden="1">'Sch-1'!$15:$17</definedName>
    <definedName name="Z_B835C05C_B615_4DCB_982D_4519616B3CD8_.wvu.PrintTitles" localSheetId="5" hidden="1">'Sch-2'!$15:$17</definedName>
    <definedName name="Z_B835C05C_B615_4DCB_982D_4519616B3CD8_.wvu.PrintTitles" localSheetId="6" hidden="1">'Sch-3 '!$13:$17</definedName>
    <definedName name="Z_B835C05C_B615_4DCB_982D_4519616B3CD8_.wvu.PrintTitles" localSheetId="10" hidden="1">'Sch-5'!$3:$13</definedName>
    <definedName name="Z_B835C05C_B615_4DCB_982D_4519616B3CD8_.wvu.PrintTitles" localSheetId="9" hidden="1">'Sch-5 Dis'!$3:$13</definedName>
    <definedName name="Z_B835C05C_B615_4DCB_982D_4519616B3CD8_.wvu.PrintTitles" localSheetId="11" hidden="1">'Sch-6'!$3:$13</definedName>
    <definedName name="Z_B835C05C_B615_4DCB_982D_4519616B3CD8_.wvu.PrintTitles" localSheetId="12" hidden="1">'Sch-6 After Discount'!$3:$13</definedName>
    <definedName name="Z_B835C05C_B615_4DCB_982D_4519616B3CD8_.wvu.PrintTitles" localSheetId="13" hidden="1">'Sch-7'!$14:$14</definedName>
    <definedName name="Z_B835C05C_B615_4DCB_982D_4519616B3CD8_.wvu.Rows" localSheetId="1" hidden="1">Cover!$7:$7</definedName>
    <definedName name="Z_B835C05C_B615_4DCB_982D_4519616B3CD8_.wvu.Rows" localSheetId="14" hidden="1">Discount!$23:$23,Discount!$30:$30,Discount!$32:$34</definedName>
    <definedName name="Z_B835C05C_B615_4DCB_982D_4519616B3CD8_.wvu.Rows" localSheetId="4" hidden="1">'Sch-1'!#REF!</definedName>
    <definedName name="Z_B835C05C_B615_4DCB_982D_4519616B3CD8_.wvu.Rows" localSheetId="6" hidden="1">'Sch-3 '!#REF!</definedName>
    <definedName name="Z_B835C05C_B615_4DCB_982D_4519616B3CD8_.wvu.Rows" localSheetId="13" hidden="1">'Sch-7'!$24:$24,'Sch-7'!#REF!,'Sch-7'!$100:$218</definedName>
    <definedName name="Z_C431BC99_7569_44AB_83F6_AB73BDED3783_.wvu.Cols" localSheetId="14" hidden="1">Discount!$H:$P</definedName>
    <definedName name="Z_C431BC99_7569_44AB_83F6_AB73BDED3783_.wvu.Cols" localSheetId="4" hidden="1">'Sch-1'!$T:$W</definedName>
    <definedName name="Z_C431BC99_7569_44AB_83F6_AB73BDED3783_.wvu.Cols" localSheetId="5" hidden="1">'Sch-2'!$K:$T</definedName>
    <definedName name="Z_C431BC99_7569_44AB_83F6_AB73BDED3783_.wvu.Cols" localSheetId="6" hidden="1">'Sch-3 '!$S:$AE,'Sch-3 '!$AK:$AP</definedName>
    <definedName name="Z_C431BC99_7569_44AB_83F6_AB73BDED3783_.wvu.Cols" localSheetId="10" hidden="1">'Sch-5'!$I:$P</definedName>
    <definedName name="Z_C431BC99_7569_44AB_83F6_AB73BDED3783_.wvu.Cols" localSheetId="13" hidden="1">'Sch-7'!$O:$O,'Sch-7'!$AG:$AM</definedName>
    <definedName name="Z_C431BC99_7569_44AB_83F6_AB73BDED3783_.wvu.FilterData" localSheetId="4" hidden="1">'Sch-1'!$A$19:$AZ$1635</definedName>
    <definedName name="Z_C431BC99_7569_44AB_83F6_AB73BDED3783_.wvu.FilterData" localSheetId="5" hidden="1">'Sch-2'!$G$19:$J$1633</definedName>
    <definedName name="Z_C431BC99_7569_44AB_83F6_AB73BDED3783_.wvu.FilterData" localSheetId="6" hidden="1">'Sch-3 '!$A$19:$BB$1617</definedName>
    <definedName name="Z_C431BC99_7569_44AB_83F6_AB73BDED3783_.wvu.PrintArea" localSheetId="15" hidden="1">'Bid Form 2nd Envelope'!$A$1:$F$61</definedName>
    <definedName name="Z_C431BC99_7569_44AB_83F6_AB73BDED3783_.wvu.PrintArea" localSheetId="14" hidden="1">Discount!$A$2:$G$43</definedName>
    <definedName name="Z_C431BC99_7569_44AB_83F6_AB73BDED3783_.wvu.PrintArea" localSheetId="2" hidden="1">Instructions!$A$1:$C$50</definedName>
    <definedName name="Z_C431BC99_7569_44AB_83F6_AB73BDED3783_.wvu.PrintArea" localSheetId="3" hidden="1">'Names of Bidder'!$A$1:$F$33</definedName>
    <definedName name="Z_C431BC99_7569_44AB_83F6_AB73BDED3783_.wvu.PrintArea" localSheetId="4" hidden="1">'Sch-1'!$A$1:$O$1643</definedName>
    <definedName name="Z_C431BC99_7569_44AB_83F6_AB73BDED3783_.wvu.PrintArea" localSheetId="5" hidden="1">'Sch-2'!$A$1:$J$1640</definedName>
    <definedName name="Z_C431BC99_7569_44AB_83F6_AB73BDED3783_.wvu.PrintArea" localSheetId="6" hidden="1">'Sch-3 '!$A$1:$P$1623</definedName>
    <definedName name="Z_C431BC99_7569_44AB_83F6_AB73BDED3783_.wvu.PrintArea" localSheetId="7" hidden="1">'Sch-4a'!$A$1:$Q$91</definedName>
    <definedName name="Z_C431BC99_7569_44AB_83F6_AB73BDED3783_.wvu.PrintArea" localSheetId="8" hidden="1">'Sch-4b'!$A$1:$Q$284</definedName>
    <definedName name="Z_C431BC99_7569_44AB_83F6_AB73BDED3783_.wvu.PrintArea" localSheetId="10" hidden="1">'Sch-5'!$A$1:$E$26</definedName>
    <definedName name="Z_C431BC99_7569_44AB_83F6_AB73BDED3783_.wvu.PrintArea" localSheetId="9" hidden="1">'Sch-5 Dis'!$A$1:$E$26</definedName>
    <definedName name="Z_C431BC99_7569_44AB_83F6_AB73BDED3783_.wvu.PrintArea" localSheetId="11" hidden="1">'Sch-6'!$A$1:$D$33</definedName>
    <definedName name="Z_C431BC99_7569_44AB_83F6_AB73BDED3783_.wvu.PrintArea" localSheetId="12" hidden="1">'Sch-6 After Discount'!$A$1:$D$33</definedName>
    <definedName name="Z_C431BC99_7569_44AB_83F6_AB73BDED3783_.wvu.PrintArea" localSheetId="13" hidden="1">'Sch-7'!$A$1:$M$27</definedName>
    <definedName name="Z_C431BC99_7569_44AB_83F6_AB73BDED3783_.wvu.PrintTitles" localSheetId="4" hidden="1">'Sch-1'!$15:$17</definedName>
    <definedName name="Z_C431BC99_7569_44AB_83F6_AB73BDED3783_.wvu.PrintTitles" localSheetId="5" hidden="1">'Sch-2'!$15:$17</definedName>
    <definedName name="Z_C431BC99_7569_44AB_83F6_AB73BDED3783_.wvu.PrintTitles" localSheetId="6" hidden="1">'Sch-3 '!$13:$17</definedName>
    <definedName name="Z_C431BC99_7569_44AB_83F6_AB73BDED3783_.wvu.PrintTitles" localSheetId="10" hidden="1">'Sch-5'!$3:$13</definedName>
    <definedName name="Z_C431BC99_7569_44AB_83F6_AB73BDED3783_.wvu.PrintTitles" localSheetId="9" hidden="1">'Sch-5 Dis'!$3:$13</definedName>
    <definedName name="Z_C431BC99_7569_44AB_83F6_AB73BDED3783_.wvu.PrintTitles" localSheetId="11" hidden="1">'Sch-6'!$3:$13</definedName>
    <definedName name="Z_C431BC99_7569_44AB_83F6_AB73BDED3783_.wvu.PrintTitles" localSheetId="12" hidden="1">'Sch-6 After Discount'!$3:$13</definedName>
    <definedName name="Z_C431BC99_7569_44AB_83F6_AB73BDED3783_.wvu.PrintTitles" localSheetId="13" hidden="1">'Sch-7'!$14:$14</definedName>
    <definedName name="Z_C431BC99_7569_44AB_83F6_AB73BDED3783_.wvu.Rows" localSheetId="1" hidden="1">Cover!$7:$7</definedName>
    <definedName name="Z_C431BC99_7569_44AB_83F6_AB73BDED3783_.wvu.Rows" localSheetId="14" hidden="1">Discount!$23:$23,Discount!$30:$30,Discount!$32:$34</definedName>
    <definedName name="Z_C431BC99_7569_44AB_83F6_AB73BDED3783_.wvu.Rows" localSheetId="4" hidden="1">'Sch-1'!#REF!</definedName>
    <definedName name="Z_C431BC99_7569_44AB_83F6_AB73BDED3783_.wvu.Rows" localSheetId="6" hidden="1">'Sch-3 '!#REF!</definedName>
    <definedName name="Z_C431BC99_7569_44AB_83F6_AB73BDED3783_.wvu.Rows" localSheetId="13" hidden="1">'Sch-7'!$24:$24,'Sch-7'!#REF!,'Sch-7'!$100:$218</definedName>
    <definedName name="Z_C6A7FFED_91EB_41DF_A944_2BFB2D792481_.wvu.Cols" localSheetId="15" hidden="1">'Bid Form 2nd Envelope'!$G:$AL</definedName>
    <definedName name="Z_C6A7FFED_91EB_41DF_A944_2BFB2D792481_.wvu.Cols" localSheetId="14" hidden="1">Discount!$H:$L</definedName>
    <definedName name="Z_C6A7FFED_91EB_41DF_A944_2BFB2D792481_.wvu.Cols" localSheetId="3" hidden="1">'Names of Bidder'!$J:$Z</definedName>
    <definedName name="Z_C6A7FFED_91EB_41DF_A944_2BFB2D792481_.wvu.Cols" localSheetId="4" hidden="1">'Sch-1'!$P:$U,'Sch-1'!$AD:$AH</definedName>
    <definedName name="Z_C6A7FFED_91EB_41DF_A944_2BFB2D792481_.wvu.Cols" localSheetId="5" hidden="1">'Sch-2'!$K:$N</definedName>
    <definedName name="Z_C6A7FFED_91EB_41DF_A944_2BFB2D792481_.wvu.Cols" localSheetId="6" hidden="1">'Sch-3 '!$R:$U,'Sch-3 '!$AK:$AP</definedName>
    <definedName name="Z_C6A7FFED_91EB_41DF_A944_2BFB2D792481_.wvu.Cols" localSheetId="7" hidden="1">'Sch-4a'!$R:$U</definedName>
    <definedName name="Z_C6A7FFED_91EB_41DF_A944_2BFB2D792481_.wvu.Cols" localSheetId="8" hidden="1">'Sch-4b'!$R:$T</definedName>
    <definedName name="Z_C6A7FFED_91EB_41DF_A944_2BFB2D792481_.wvu.Cols" localSheetId="10" hidden="1">'Sch-5'!$I:$P</definedName>
    <definedName name="Z_C6A7FFED_91EB_41DF_A944_2BFB2D792481_.wvu.Cols" localSheetId="13" hidden="1">'Sch-7'!$P:$R,'Sch-7'!$AG:$AM</definedName>
    <definedName name="Z_C6A7FFED_91EB_41DF_A944_2BFB2D792481_.wvu.FilterData" localSheetId="4" hidden="1">'Sch-1'!$A$18:$AY$1631</definedName>
    <definedName name="Z_C6A7FFED_91EB_41DF_A944_2BFB2D792481_.wvu.FilterData" localSheetId="5" hidden="1">'Sch-2'!$G$19:$J$1633</definedName>
    <definedName name="Z_C6A7FFED_91EB_41DF_A944_2BFB2D792481_.wvu.FilterData" localSheetId="6" hidden="1">'Sch-3 '!$A$19:$BB$1617</definedName>
    <definedName name="Z_C6A7FFED_91EB_41DF_A944_2BFB2D792481_.wvu.PrintArea" localSheetId="15" hidden="1">'Bid Form 2nd Envelope'!$A$1:$F$60</definedName>
    <definedName name="Z_C6A7FFED_91EB_41DF_A944_2BFB2D792481_.wvu.PrintArea" localSheetId="1" hidden="1">Cover!$A$1:$F$15</definedName>
    <definedName name="Z_C6A7FFED_91EB_41DF_A944_2BFB2D792481_.wvu.PrintArea" localSheetId="14" hidden="1">Discount!$A$2:$G$43</definedName>
    <definedName name="Z_C6A7FFED_91EB_41DF_A944_2BFB2D792481_.wvu.PrintArea" localSheetId="2" hidden="1">Instructions!$A$1:$C$50</definedName>
    <definedName name="Z_C6A7FFED_91EB_41DF_A944_2BFB2D792481_.wvu.PrintArea" localSheetId="3" hidden="1">'Names of Bidder'!$A$1:$F$33</definedName>
    <definedName name="Z_C6A7FFED_91EB_41DF_A944_2BFB2D792481_.wvu.PrintArea" localSheetId="4" hidden="1">'Sch-1'!$A$1:$O$1643</definedName>
    <definedName name="Z_C6A7FFED_91EB_41DF_A944_2BFB2D792481_.wvu.PrintArea" localSheetId="5" hidden="1">'Sch-2'!$A$1:$K$1642</definedName>
    <definedName name="Z_C6A7FFED_91EB_41DF_A944_2BFB2D792481_.wvu.PrintArea" localSheetId="6" hidden="1">'Sch-3 '!$A$1:$Q$1623</definedName>
    <definedName name="Z_C6A7FFED_91EB_41DF_A944_2BFB2D792481_.wvu.PrintArea" localSheetId="7" hidden="1">'Sch-4a'!$A$1:$Q$91</definedName>
    <definedName name="Z_C6A7FFED_91EB_41DF_A944_2BFB2D792481_.wvu.PrintArea" localSheetId="8" hidden="1">'Sch-4b'!$A$1:$Q$284</definedName>
    <definedName name="Z_C6A7FFED_91EB_41DF_A944_2BFB2D792481_.wvu.PrintArea" localSheetId="10" hidden="1">'Sch-5'!$A$1:$E$26</definedName>
    <definedName name="Z_C6A7FFED_91EB_41DF_A944_2BFB2D792481_.wvu.PrintArea" localSheetId="9" hidden="1">'Sch-5 Dis'!$A$1:$E$26</definedName>
    <definedName name="Z_C6A7FFED_91EB_41DF_A944_2BFB2D792481_.wvu.PrintArea" localSheetId="11" hidden="1">'Sch-6'!$A$1:$D$33</definedName>
    <definedName name="Z_C6A7FFED_91EB_41DF_A944_2BFB2D792481_.wvu.PrintArea" localSheetId="12" hidden="1">'Sch-6 After Discount'!$A$1:$D$33</definedName>
    <definedName name="Z_C6A7FFED_91EB_41DF_A944_2BFB2D792481_.wvu.PrintArea" localSheetId="13" hidden="1">'Sch-7'!$A$1:$N$27</definedName>
    <definedName name="Z_C6A7FFED_91EB_41DF_A944_2BFB2D792481_.wvu.PrintTitles" localSheetId="4" hidden="1">'Sch-1'!$15:$17</definedName>
    <definedName name="Z_C6A7FFED_91EB_41DF_A944_2BFB2D792481_.wvu.PrintTitles" localSheetId="5" hidden="1">'Sch-2'!$15:$17</definedName>
    <definedName name="Z_C6A7FFED_91EB_41DF_A944_2BFB2D792481_.wvu.PrintTitles" localSheetId="6" hidden="1">'Sch-3 '!$13:$17</definedName>
    <definedName name="Z_C6A7FFED_91EB_41DF_A944_2BFB2D792481_.wvu.PrintTitles" localSheetId="10" hidden="1">'Sch-5'!$3:$13</definedName>
    <definedName name="Z_C6A7FFED_91EB_41DF_A944_2BFB2D792481_.wvu.PrintTitles" localSheetId="9" hidden="1">'Sch-5 Dis'!$3:$13</definedName>
    <definedName name="Z_C6A7FFED_91EB_41DF_A944_2BFB2D792481_.wvu.PrintTitles" localSheetId="11" hidden="1">'Sch-6'!$3:$13</definedName>
    <definedName name="Z_C6A7FFED_91EB_41DF_A944_2BFB2D792481_.wvu.PrintTitles" localSheetId="12" hidden="1">'Sch-6 After Discount'!$3:$13</definedName>
    <definedName name="Z_C6A7FFED_91EB_41DF_A944_2BFB2D792481_.wvu.PrintTitles" localSheetId="13" hidden="1">'Sch-7'!$14:$14</definedName>
    <definedName name="Z_C6A7FFED_91EB_41DF_A944_2BFB2D792481_.wvu.Rows" localSheetId="1" hidden="1">Cover!$7:$7</definedName>
    <definedName name="Z_C6A7FFED_91EB_41DF_A944_2BFB2D792481_.wvu.Rows" localSheetId="14" hidden="1">Discount!$32:$34</definedName>
    <definedName name="Z_C6A7FFED_91EB_41DF_A944_2BFB2D792481_.wvu.Rows" localSheetId="3" hidden="1">'Names of Bidder'!$7:$7,'Names of Bidder'!$14:$23,'Names of Bidder'!$27:$30</definedName>
    <definedName name="Z_C6A7FFED_91EB_41DF_A944_2BFB2D792481_.wvu.Rows" localSheetId="11" hidden="1">'Sch-6'!$31:$31</definedName>
    <definedName name="Z_C6A7FFED_91EB_41DF_A944_2BFB2D792481_.wvu.Rows" localSheetId="13" hidden="1">'Sch-7'!$17:$18,'Sch-7'!$100:$218</definedName>
    <definedName name="Z_D0757F9E_DF41_4B40_A5E5_F4F8FDD8D61D_.wvu.Cols" localSheetId="14" hidden="1">Discount!$H:$O</definedName>
    <definedName name="Z_D0757F9E_DF41_4B40_A5E5_F4F8FDD8D61D_.wvu.Cols" localSheetId="5" hidden="1">'Sch-2'!$M:$R</definedName>
    <definedName name="Z_D0757F9E_DF41_4B40_A5E5_F4F8FDD8D61D_.wvu.Cols" localSheetId="6" hidden="1">'Sch-3 '!$S:$AE,'Sch-3 '!$AK:$AP</definedName>
    <definedName name="Z_D0757F9E_DF41_4B40_A5E5_F4F8FDD8D61D_.wvu.Cols" localSheetId="10" hidden="1">'Sch-5'!$I:$P</definedName>
    <definedName name="Z_D0757F9E_DF41_4B40_A5E5_F4F8FDD8D61D_.wvu.Cols" localSheetId="13" hidden="1">'Sch-7'!$O:$O,'Sch-7'!$AG:$AM</definedName>
    <definedName name="Z_D0757F9E_DF41_4B40_A5E5_F4F8FDD8D61D_.wvu.FilterData" localSheetId="4" hidden="1">'Sch-1'!$A$19:$O$1632</definedName>
    <definedName name="Z_D0757F9E_DF41_4B40_A5E5_F4F8FDD8D61D_.wvu.FilterData" localSheetId="5" hidden="1">'Sch-2'!$G$19:$J$1633</definedName>
    <definedName name="Z_D0757F9E_DF41_4B40_A5E5_F4F8FDD8D61D_.wvu.FilterData" localSheetId="6" hidden="1">'Sch-3 '!$A$19:$P$1617</definedName>
    <definedName name="Z_D0757F9E_DF41_4B40_A5E5_F4F8FDD8D61D_.wvu.PrintArea" localSheetId="15" hidden="1">'Bid Form 2nd Envelope'!$A$1:$F$61</definedName>
    <definedName name="Z_D0757F9E_DF41_4B40_A5E5_F4F8FDD8D61D_.wvu.PrintArea" localSheetId="14" hidden="1">Discount!$A$2:$G$43</definedName>
    <definedName name="Z_D0757F9E_DF41_4B40_A5E5_F4F8FDD8D61D_.wvu.PrintArea" localSheetId="2" hidden="1">Instructions!$A$1:$C$50</definedName>
    <definedName name="Z_D0757F9E_DF41_4B40_A5E5_F4F8FDD8D61D_.wvu.PrintArea" localSheetId="3" hidden="1">'Names of Bidder'!$A$1:$F$33</definedName>
    <definedName name="Z_D0757F9E_DF41_4B40_A5E5_F4F8FDD8D61D_.wvu.PrintArea" localSheetId="4" hidden="1">'Sch-1'!$A$1:$O$1643</definedName>
    <definedName name="Z_D0757F9E_DF41_4B40_A5E5_F4F8FDD8D61D_.wvu.PrintArea" localSheetId="5" hidden="1">'Sch-2'!$A$1:$J$1640</definedName>
    <definedName name="Z_D0757F9E_DF41_4B40_A5E5_F4F8FDD8D61D_.wvu.PrintArea" localSheetId="6" hidden="1">'Sch-3 '!$A$1:$P$1623</definedName>
    <definedName name="Z_D0757F9E_DF41_4B40_A5E5_F4F8FDD8D61D_.wvu.PrintArea" localSheetId="7" hidden="1">'Sch-4a'!$A$1:$Q$91</definedName>
    <definedName name="Z_D0757F9E_DF41_4B40_A5E5_F4F8FDD8D61D_.wvu.PrintArea" localSheetId="8" hidden="1">'Sch-4b'!$A$1:$Q$284</definedName>
    <definedName name="Z_D0757F9E_DF41_4B40_A5E5_F4F8FDD8D61D_.wvu.PrintArea" localSheetId="10" hidden="1">'Sch-5'!$A$1:$E$26</definedName>
    <definedName name="Z_D0757F9E_DF41_4B40_A5E5_F4F8FDD8D61D_.wvu.PrintArea" localSheetId="9" hidden="1">'Sch-5 Dis'!$A$1:$E$26</definedName>
    <definedName name="Z_D0757F9E_DF41_4B40_A5E5_F4F8FDD8D61D_.wvu.PrintArea" localSheetId="11" hidden="1">'Sch-6'!$A$1:$D$33</definedName>
    <definedName name="Z_D0757F9E_DF41_4B40_A5E5_F4F8FDD8D61D_.wvu.PrintArea" localSheetId="12" hidden="1">'Sch-6 After Discount'!$A$1:$D$33</definedName>
    <definedName name="Z_D0757F9E_DF41_4B40_A5E5_F4F8FDD8D61D_.wvu.PrintArea" localSheetId="13" hidden="1">'Sch-7'!$A$1:$M$27</definedName>
    <definedName name="Z_D0757F9E_DF41_4B40_A5E5_F4F8FDD8D61D_.wvu.PrintTitles" localSheetId="4" hidden="1">'Sch-1'!$15:$17</definedName>
    <definedName name="Z_D0757F9E_DF41_4B40_A5E5_F4F8FDD8D61D_.wvu.PrintTitles" localSheetId="5" hidden="1">'Sch-2'!$15:$17</definedName>
    <definedName name="Z_D0757F9E_DF41_4B40_A5E5_F4F8FDD8D61D_.wvu.PrintTitles" localSheetId="6" hidden="1">'Sch-3 '!$13:$17</definedName>
    <definedName name="Z_D0757F9E_DF41_4B40_A5E5_F4F8FDD8D61D_.wvu.PrintTitles" localSheetId="10" hidden="1">'Sch-5'!$3:$13</definedName>
    <definedName name="Z_D0757F9E_DF41_4B40_A5E5_F4F8FDD8D61D_.wvu.PrintTitles" localSheetId="9" hidden="1">'Sch-5 Dis'!$3:$13</definedName>
    <definedName name="Z_D0757F9E_DF41_4B40_A5E5_F4F8FDD8D61D_.wvu.PrintTitles" localSheetId="11" hidden="1">'Sch-6'!$3:$13</definedName>
    <definedName name="Z_D0757F9E_DF41_4B40_A5E5_F4F8FDD8D61D_.wvu.PrintTitles" localSheetId="12" hidden="1">'Sch-6 After Discount'!$3:$13</definedName>
    <definedName name="Z_D0757F9E_DF41_4B40_A5E5_F4F8FDD8D61D_.wvu.PrintTitles" localSheetId="13" hidden="1">'Sch-7'!$14:$14</definedName>
    <definedName name="Z_D0757F9E_DF41_4B40_A5E5_F4F8FDD8D61D_.wvu.Rows" localSheetId="1" hidden="1">Cover!$7:$7</definedName>
    <definedName name="Z_D0757F9E_DF41_4B40_A5E5_F4F8FDD8D61D_.wvu.Rows" localSheetId="14" hidden="1">Discount!$32:$34</definedName>
    <definedName name="Z_D0757F9E_DF41_4B40_A5E5_F4F8FDD8D61D_.wvu.Rows" localSheetId="5" hidden="1">'Sch-2'!#REF!</definedName>
    <definedName name="Z_D0757F9E_DF41_4B40_A5E5_F4F8FDD8D61D_.wvu.Rows" localSheetId="13" hidden="1">'Sch-7'!$24:$24,'Sch-7'!$100:$218</definedName>
    <definedName name="Z_D53177B2_31EC_4222_B97A_A37DCFD9E45B_.wvu.Cols" localSheetId="14" hidden="1">Discount!$H:$P</definedName>
    <definedName name="Z_D53177B2_31EC_4222_B97A_A37DCFD9E45B_.wvu.Cols" localSheetId="4" hidden="1">'Sch-1'!$P:$AZ</definedName>
    <definedName name="Z_D53177B2_31EC_4222_B97A_A37DCFD9E45B_.wvu.Cols" localSheetId="5" hidden="1">'Sch-2'!$M:$R</definedName>
    <definedName name="Z_D53177B2_31EC_4222_B97A_A37DCFD9E45B_.wvu.Cols" localSheetId="6" hidden="1">'Sch-3 '!$S:$AE,'Sch-3 '!$AK:$AP</definedName>
    <definedName name="Z_D53177B2_31EC_4222_B97A_A37DCFD9E45B_.wvu.Cols" localSheetId="10" hidden="1">'Sch-5'!$I:$P</definedName>
    <definedName name="Z_D53177B2_31EC_4222_B97A_A37DCFD9E45B_.wvu.Cols" localSheetId="13" hidden="1">'Sch-7'!$O:$O,'Sch-7'!$AG:$AM</definedName>
    <definedName name="Z_D53177B2_31EC_4222_B97A_A37DCFD9E45B_.wvu.FilterData" localSheetId="4" hidden="1">'Sch-1'!$A$19:$O$1632</definedName>
    <definedName name="Z_D53177B2_31EC_4222_B97A_A37DCFD9E45B_.wvu.FilterData" localSheetId="5" hidden="1">'Sch-2'!$G$19:$J$1633</definedName>
    <definedName name="Z_D53177B2_31EC_4222_B97A_A37DCFD9E45B_.wvu.FilterData" localSheetId="6" hidden="1">'Sch-3 '!$A$19:$P$1617</definedName>
    <definedName name="Z_D53177B2_31EC_4222_B97A_A37DCFD9E45B_.wvu.PrintArea" localSheetId="15" hidden="1">'Bid Form 2nd Envelope'!$A$1:$F$61</definedName>
    <definedName name="Z_D53177B2_31EC_4222_B97A_A37DCFD9E45B_.wvu.PrintArea" localSheetId="14" hidden="1">Discount!$A$2:$G$43</definedName>
    <definedName name="Z_D53177B2_31EC_4222_B97A_A37DCFD9E45B_.wvu.PrintArea" localSheetId="2" hidden="1">Instructions!$A$1:$C$50</definedName>
    <definedName name="Z_D53177B2_31EC_4222_B97A_A37DCFD9E45B_.wvu.PrintArea" localSheetId="3" hidden="1">'Names of Bidder'!$A$1:$F$33</definedName>
    <definedName name="Z_D53177B2_31EC_4222_B97A_A37DCFD9E45B_.wvu.PrintArea" localSheetId="4" hidden="1">'Sch-1'!$A$1:$O$1643</definedName>
    <definedName name="Z_D53177B2_31EC_4222_B97A_A37DCFD9E45B_.wvu.PrintArea" localSheetId="5" hidden="1">'Sch-2'!$A$1:$J$1640</definedName>
    <definedName name="Z_D53177B2_31EC_4222_B97A_A37DCFD9E45B_.wvu.PrintArea" localSheetId="6" hidden="1">'Sch-3 '!$A$1:$P$1623</definedName>
    <definedName name="Z_D53177B2_31EC_4222_B97A_A37DCFD9E45B_.wvu.PrintArea" localSheetId="7" hidden="1">'Sch-4a'!$A$1:$Q$91</definedName>
    <definedName name="Z_D53177B2_31EC_4222_B97A_A37DCFD9E45B_.wvu.PrintArea" localSheetId="8" hidden="1">'Sch-4b'!$A$1:$Q$284</definedName>
    <definedName name="Z_D53177B2_31EC_4222_B97A_A37DCFD9E45B_.wvu.PrintArea" localSheetId="10" hidden="1">'Sch-5'!$A$1:$E$26</definedName>
    <definedName name="Z_D53177B2_31EC_4222_B97A_A37DCFD9E45B_.wvu.PrintArea" localSheetId="9" hidden="1">'Sch-5 Dis'!$A$1:$E$26</definedName>
    <definedName name="Z_D53177B2_31EC_4222_B97A_A37DCFD9E45B_.wvu.PrintArea" localSheetId="11" hidden="1">'Sch-6'!$A$1:$D$33</definedName>
    <definedName name="Z_D53177B2_31EC_4222_B97A_A37DCFD9E45B_.wvu.PrintArea" localSheetId="12" hidden="1">'Sch-6 After Discount'!$A$1:$D$33</definedName>
    <definedName name="Z_D53177B2_31EC_4222_B97A_A37DCFD9E45B_.wvu.PrintArea" localSheetId="13" hidden="1">'Sch-7'!$A$1:$M$27</definedName>
    <definedName name="Z_D53177B2_31EC_4222_B97A_A37DCFD9E45B_.wvu.PrintTitles" localSheetId="4" hidden="1">'Sch-1'!$15:$17</definedName>
    <definedName name="Z_D53177B2_31EC_4222_B97A_A37DCFD9E45B_.wvu.PrintTitles" localSheetId="5" hidden="1">'Sch-2'!$15:$17</definedName>
    <definedName name="Z_D53177B2_31EC_4222_B97A_A37DCFD9E45B_.wvu.PrintTitles" localSheetId="6" hidden="1">'Sch-3 '!$13:$17</definedName>
    <definedName name="Z_D53177B2_31EC_4222_B97A_A37DCFD9E45B_.wvu.PrintTitles" localSheetId="10" hidden="1">'Sch-5'!$3:$13</definedName>
    <definedName name="Z_D53177B2_31EC_4222_B97A_A37DCFD9E45B_.wvu.PrintTitles" localSheetId="9" hidden="1">'Sch-5 Dis'!$3:$13</definedName>
    <definedName name="Z_D53177B2_31EC_4222_B97A_A37DCFD9E45B_.wvu.PrintTitles" localSheetId="11" hidden="1">'Sch-6'!$3:$13</definedName>
    <definedName name="Z_D53177B2_31EC_4222_B97A_A37DCFD9E45B_.wvu.PrintTitles" localSheetId="12" hidden="1">'Sch-6 After Discount'!$3:$13</definedName>
    <definedName name="Z_D53177B2_31EC_4222_B97A_A37DCFD9E45B_.wvu.PrintTitles" localSheetId="13" hidden="1">'Sch-7'!$14:$14</definedName>
    <definedName name="Z_D53177B2_31EC_4222_B97A_A37DCFD9E45B_.wvu.Rows" localSheetId="1" hidden="1">Cover!$7:$7</definedName>
    <definedName name="Z_D53177B2_31EC_4222_B97A_A37DCFD9E45B_.wvu.Rows" localSheetId="14" hidden="1">Discount!$32:$34</definedName>
    <definedName name="Z_D53177B2_31EC_4222_B97A_A37DCFD9E45B_.wvu.Rows" localSheetId="4" hidden="1">'Sch-1'!#REF!</definedName>
    <definedName name="Z_D53177B2_31EC_4222_B97A_A37DCFD9E45B_.wvu.Rows" localSheetId="5" hidden="1">'Sch-2'!#REF!</definedName>
    <definedName name="Z_D53177B2_31EC_4222_B97A_A37DCFD9E45B_.wvu.Rows" localSheetId="13" hidden="1">'Sch-7'!$24:$24,'Sch-7'!$100:$218</definedName>
    <definedName name="Z_E31EEC54_5F58_47EA_99FC_C1E22AF5375A_.wvu.Cols" localSheetId="15" hidden="1">'Bid Form 2nd Envelope'!$Y:$AN</definedName>
    <definedName name="Z_E31EEC54_5F58_47EA_99FC_C1E22AF5375A_.wvu.Cols" localSheetId="14" hidden="1">Discount!$H:$K</definedName>
    <definedName name="Z_E31EEC54_5F58_47EA_99FC_C1E22AF5375A_.wvu.Cols" localSheetId="4" hidden="1">'Sch-1'!$Q:$S</definedName>
    <definedName name="Z_E31EEC54_5F58_47EA_99FC_C1E22AF5375A_.wvu.Cols" localSheetId="6" hidden="1">'Sch-3 '!$R:$S,'Sch-3 '!$AK:$AP</definedName>
    <definedName name="Z_E31EEC54_5F58_47EA_99FC_C1E22AF5375A_.wvu.Cols" localSheetId="7" hidden="1">'Sch-4a'!$R:$S</definedName>
    <definedName name="Z_E31EEC54_5F58_47EA_99FC_C1E22AF5375A_.wvu.Cols" localSheetId="8" hidden="1">'Sch-4b'!$R:$S</definedName>
    <definedName name="Z_E31EEC54_5F58_47EA_99FC_C1E22AF5375A_.wvu.Cols" localSheetId="10" hidden="1">'Sch-5'!$I:$P</definedName>
    <definedName name="Z_E31EEC54_5F58_47EA_99FC_C1E22AF5375A_.wvu.Cols" localSheetId="13" hidden="1">'Sch-7'!$P:$R,'Sch-7'!$AG:$AM</definedName>
    <definedName name="Z_E31EEC54_5F58_47EA_99FC_C1E22AF5375A_.wvu.FilterData" localSheetId="4" hidden="1">'Sch-1'!$A$19:$AZ$1635</definedName>
    <definedName name="Z_E31EEC54_5F58_47EA_99FC_C1E22AF5375A_.wvu.FilterData" localSheetId="5" hidden="1">'Sch-2'!$G$19:$J$1633</definedName>
    <definedName name="Z_E31EEC54_5F58_47EA_99FC_C1E22AF5375A_.wvu.FilterData" localSheetId="6" hidden="1">'Sch-3 '!$A$19:$BB$1617</definedName>
    <definedName name="Z_E31EEC54_5F58_47EA_99FC_C1E22AF5375A_.wvu.PrintArea" localSheetId="15" hidden="1">'Bid Form 2nd Envelope'!$A$1:$F$61</definedName>
    <definedName name="Z_E31EEC54_5F58_47EA_99FC_C1E22AF5375A_.wvu.PrintArea" localSheetId="1" hidden="1">Cover!$A$1:$H$15</definedName>
    <definedName name="Z_E31EEC54_5F58_47EA_99FC_C1E22AF5375A_.wvu.PrintArea" localSheetId="14" hidden="1">Discount!$A$2:$G$43</definedName>
    <definedName name="Z_E31EEC54_5F58_47EA_99FC_C1E22AF5375A_.wvu.PrintArea" localSheetId="2" hidden="1">Instructions!$A$1:$C$50</definedName>
    <definedName name="Z_E31EEC54_5F58_47EA_99FC_C1E22AF5375A_.wvu.PrintArea" localSheetId="3" hidden="1">'Names of Bidder'!$A$1:$F$33</definedName>
    <definedName name="Z_E31EEC54_5F58_47EA_99FC_C1E22AF5375A_.wvu.PrintArea" localSheetId="4" hidden="1">'Sch-1'!$A$1:$O$1643</definedName>
    <definedName name="Z_E31EEC54_5F58_47EA_99FC_C1E22AF5375A_.wvu.PrintArea" localSheetId="5" hidden="1">'Sch-2'!$A$1:$J$1642</definedName>
    <definedName name="Z_E31EEC54_5F58_47EA_99FC_C1E22AF5375A_.wvu.PrintArea" localSheetId="6" hidden="1">'Sch-3 '!$A$1:$Q$1623</definedName>
    <definedName name="Z_E31EEC54_5F58_47EA_99FC_C1E22AF5375A_.wvu.PrintArea" localSheetId="7" hidden="1">'Sch-4a'!$A$1:$Q$91</definedName>
    <definedName name="Z_E31EEC54_5F58_47EA_99FC_C1E22AF5375A_.wvu.PrintArea" localSheetId="8" hidden="1">'Sch-4b'!$A$1:$Q$284</definedName>
    <definedName name="Z_E31EEC54_5F58_47EA_99FC_C1E22AF5375A_.wvu.PrintArea" localSheetId="10" hidden="1">'Sch-5'!$A$1:$E$26</definedName>
    <definedName name="Z_E31EEC54_5F58_47EA_99FC_C1E22AF5375A_.wvu.PrintArea" localSheetId="9" hidden="1">'Sch-5 Dis'!$A$1:$E$26</definedName>
    <definedName name="Z_E31EEC54_5F58_47EA_99FC_C1E22AF5375A_.wvu.PrintArea" localSheetId="11" hidden="1">'Sch-6'!$A$1:$D$33</definedName>
    <definedName name="Z_E31EEC54_5F58_47EA_99FC_C1E22AF5375A_.wvu.PrintArea" localSheetId="12" hidden="1">'Sch-6 After Discount'!$A$1:$D$33</definedName>
    <definedName name="Z_E31EEC54_5F58_47EA_99FC_C1E22AF5375A_.wvu.PrintArea" localSheetId="13" hidden="1">'Sch-7'!$A$1:$N$27</definedName>
    <definedName name="Z_E31EEC54_5F58_47EA_99FC_C1E22AF5375A_.wvu.PrintTitles" localSheetId="4" hidden="1">'Sch-1'!$15:$17</definedName>
    <definedName name="Z_E31EEC54_5F58_47EA_99FC_C1E22AF5375A_.wvu.PrintTitles" localSheetId="5" hidden="1">'Sch-2'!$15:$17</definedName>
    <definedName name="Z_E31EEC54_5F58_47EA_99FC_C1E22AF5375A_.wvu.PrintTitles" localSheetId="6" hidden="1">'Sch-3 '!$13:$17</definedName>
    <definedName name="Z_E31EEC54_5F58_47EA_99FC_C1E22AF5375A_.wvu.PrintTitles" localSheetId="10" hidden="1">'Sch-5'!$3:$13</definedName>
    <definedName name="Z_E31EEC54_5F58_47EA_99FC_C1E22AF5375A_.wvu.PrintTitles" localSheetId="9" hidden="1">'Sch-5 Dis'!$3:$13</definedName>
    <definedName name="Z_E31EEC54_5F58_47EA_99FC_C1E22AF5375A_.wvu.PrintTitles" localSheetId="11" hidden="1">'Sch-6'!$3:$13</definedName>
    <definedName name="Z_E31EEC54_5F58_47EA_99FC_C1E22AF5375A_.wvu.PrintTitles" localSheetId="12" hidden="1">'Sch-6 After Discount'!$3:$13</definedName>
    <definedName name="Z_E31EEC54_5F58_47EA_99FC_C1E22AF5375A_.wvu.PrintTitles" localSheetId="13" hidden="1">'Sch-7'!$14:$14</definedName>
    <definedName name="Z_E31EEC54_5F58_47EA_99FC_C1E22AF5375A_.wvu.Rows" localSheetId="1" hidden="1">Cover!$7:$7</definedName>
    <definedName name="Z_E31EEC54_5F58_47EA_99FC_C1E22AF5375A_.wvu.Rows" localSheetId="14" hidden="1">Discount!$32:$34</definedName>
    <definedName name="Z_E31EEC54_5F58_47EA_99FC_C1E22AF5375A_.wvu.Rows" localSheetId="3" hidden="1">'Names of Bidder'!$13:$23</definedName>
    <definedName name="Z_E31EEC54_5F58_47EA_99FC_C1E22AF5375A_.wvu.Rows" localSheetId="5" hidden="1">'Sch-2'!#REF!</definedName>
    <definedName name="Z_E31EEC54_5F58_47EA_99FC_C1E22AF5375A_.wvu.Rows" localSheetId="13" hidden="1">'Sch-7'!$17:$18,'Sch-7'!$100:$218</definedName>
    <definedName name="Z_E97134B6_5E8D_4951_8DA0_73D065532361_.wvu.Cols" localSheetId="14" hidden="1">Discount!$H:$P</definedName>
    <definedName name="Z_E97134B6_5E8D_4951_8DA0_73D065532361_.wvu.Cols" localSheetId="4" hidden="1">'Sch-1'!$P:$AZ</definedName>
    <definedName name="Z_E97134B6_5E8D_4951_8DA0_73D065532361_.wvu.Cols" localSheetId="5" hidden="1">'Sch-2'!$M:$R</definedName>
    <definedName name="Z_E97134B6_5E8D_4951_8DA0_73D065532361_.wvu.Cols" localSheetId="6" hidden="1">'Sch-3 '!$S:$AE,'Sch-3 '!$AK:$AP</definedName>
    <definedName name="Z_E97134B6_5E8D_4951_8DA0_73D065532361_.wvu.Cols" localSheetId="10" hidden="1">'Sch-5'!$I:$P</definedName>
    <definedName name="Z_E97134B6_5E8D_4951_8DA0_73D065532361_.wvu.Cols" localSheetId="13" hidden="1">'Sch-7'!$O:$O,'Sch-7'!$AG:$AM</definedName>
    <definedName name="Z_E97134B6_5E8D_4951_8DA0_73D065532361_.wvu.FilterData" localSheetId="4" hidden="1">'Sch-1'!$A$19:$O$1632</definedName>
    <definedName name="Z_E97134B6_5E8D_4951_8DA0_73D065532361_.wvu.FilterData" localSheetId="5" hidden="1">'Sch-2'!$G$19:$J$1633</definedName>
    <definedName name="Z_E97134B6_5E8D_4951_8DA0_73D065532361_.wvu.FilterData" localSheetId="6" hidden="1">'Sch-3 '!$A$19:$P$1617</definedName>
    <definedName name="Z_E97134B6_5E8D_4951_8DA0_73D065532361_.wvu.PrintArea" localSheetId="15" hidden="1">'Bid Form 2nd Envelope'!$A$1:$F$61</definedName>
    <definedName name="Z_E97134B6_5E8D_4951_8DA0_73D065532361_.wvu.PrintArea" localSheetId="14" hidden="1">Discount!$A$2:$G$43</definedName>
    <definedName name="Z_E97134B6_5E8D_4951_8DA0_73D065532361_.wvu.PrintArea" localSheetId="2" hidden="1">Instructions!$A$1:$C$50</definedName>
    <definedName name="Z_E97134B6_5E8D_4951_8DA0_73D065532361_.wvu.PrintArea" localSheetId="3" hidden="1">'Names of Bidder'!$A$1:$F$33</definedName>
    <definedName name="Z_E97134B6_5E8D_4951_8DA0_73D065532361_.wvu.PrintArea" localSheetId="4" hidden="1">'Sch-1'!$A$1:$O$1643</definedName>
    <definedName name="Z_E97134B6_5E8D_4951_8DA0_73D065532361_.wvu.PrintArea" localSheetId="5" hidden="1">'Sch-2'!$A$1:$J$1640</definedName>
    <definedName name="Z_E97134B6_5E8D_4951_8DA0_73D065532361_.wvu.PrintArea" localSheetId="6" hidden="1">'Sch-3 '!$A$1:$P$1623</definedName>
    <definedName name="Z_E97134B6_5E8D_4951_8DA0_73D065532361_.wvu.PrintArea" localSheetId="7" hidden="1">'Sch-4a'!$A$1:$Q$91</definedName>
    <definedName name="Z_E97134B6_5E8D_4951_8DA0_73D065532361_.wvu.PrintArea" localSheetId="8" hidden="1">'Sch-4b'!$A$1:$Q$284</definedName>
    <definedName name="Z_E97134B6_5E8D_4951_8DA0_73D065532361_.wvu.PrintArea" localSheetId="10" hidden="1">'Sch-5'!$A$1:$E$26</definedName>
    <definedName name="Z_E97134B6_5E8D_4951_8DA0_73D065532361_.wvu.PrintArea" localSheetId="9" hidden="1">'Sch-5 Dis'!$A$1:$E$26</definedName>
    <definedName name="Z_E97134B6_5E8D_4951_8DA0_73D065532361_.wvu.PrintArea" localSheetId="11" hidden="1">'Sch-6'!$A$1:$D$33</definedName>
    <definedName name="Z_E97134B6_5E8D_4951_8DA0_73D065532361_.wvu.PrintArea" localSheetId="12" hidden="1">'Sch-6 After Discount'!$A$1:$D$33</definedName>
    <definedName name="Z_E97134B6_5E8D_4951_8DA0_73D065532361_.wvu.PrintArea" localSheetId="13" hidden="1">'Sch-7'!$A$1:$M$27</definedName>
    <definedName name="Z_E97134B6_5E8D_4951_8DA0_73D065532361_.wvu.PrintTitles" localSheetId="4" hidden="1">'Sch-1'!$15:$17</definedName>
    <definedName name="Z_E97134B6_5E8D_4951_8DA0_73D065532361_.wvu.PrintTitles" localSheetId="5" hidden="1">'Sch-2'!$15:$17</definedName>
    <definedName name="Z_E97134B6_5E8D_4951_8DA0_73D065532361_.wvu.PrintTitles" localSheetId="6" hidden="1">'Sch-3 '!$13:$17</definedName>
    <definedName name="Z_E97134B6_5E8D_4951_8DA0_73D065532361_.wvu.PrintTitles" localSheetId="10" hidden="1">'Sch-5'!$3:$13</definedName>
    <definedName name="Z_E97134B6_5E8D_4951_8DA0_73D065532361_.wvu.PrintTitles" localSheetId="9" hidden="1">'Sch-5 Dis'!$3:$13</definedName>
    <definedName name="Z_E97134B6_5E8D_4951_8DA0_73D065532361_.wvu.PrintTitles" localSheetId="11" hidden="1">'Sch-6'!$3:$13</definedName>
    <definedName name="Z_E97134B6_5E8D_4951_8DA0_73D065532361_.wvu.PrintTitles" localSheetId="12" hidden="1">'Sch-6 After Discount'!$3:$13</definedName>
    <definedName name="Z_E97134B6_5E8D_4951_8DA0_73D065532361_.wvu.PrintTitles" localSheetId="13" hidden="1">'Sch-7'!$14:$14</definedName>
    <definedName name="Z_E97134B6_5E8D_4951_8DA0_73D065532361_.wvu.Rows" localSheetId="1" hidden="1">Cover!$7:$7</definedName>
    <definedName name="Z_E97134B6_5E8D_4951_8DA0_73D065532361_.wvu.Rows" localSheetId="14" hidden="1">Discount!$32:$34</definedName>
    <definedName name="Z_E97134B6_5E8D_4951_8DA0_73D065532361_.wvu.Rows" localSheetId="4" hidden="1">'Sch-1'!#REF!</definedName>
    <definedName name="Z_E97134B6_5E8D_4951_8DA0_73D065532361_.wvu.Rows" localSheetId="5" hidden="1">'Sch-2'!#REF!</definedName>
    <definedName name="Z_E97134B6_5E8D_4951_8DA0_73D065532361_.wvu.Rows" localSheetId="13" hidden="1">'Sch-7'!$24:$24,'Sch-7'!$100:$218</definedName>
    <definedName name="Z_E9F4E142_7D26_464D_BECA_4F3806DB1FE1_.wvu.Cols" localSheetId="14" hidden="1">Discount!$H:$O</definedName>
    <definedName name="Z_E9F4E142_7D26_464D_BECA_4F3806DB1FE1_.wvu.Cols" localSheetId="4" hidden="1">'Sch-1'!$S:$AV</definedName>
    <definedName name="Z_E9F4E142_7D26_464D_BECA_4F3806DB1FE1_.wvu.Cols" localSheetId="5" hidden="1">'Sch-2'!$M:$R</definedName>
    <definedName name="Z_E9F4E142_7D26_464D_BECA_4F3806DB1FE1_.wvu.Cols" localSheetId="6" hidden="1">'Sch-3 '!$S:$AE,'Sch-3 '!$AK:$AP</definedName>
    <definedName name="Z_E9F4E142_7D26_464D_BECA_4F3806DB1FE1_.wvu.Cols" localSheetId="10" hidden="1">'Sch-5'!$I:$P</definedName>
    <definedName name="Z_E9F4E142_7D26_464D_BECA_4F3806DB1FE1_.wvu.Cols" localSheetId="13" hidden="1">'Sch-7'!$O:$O,'Sch-7'!$AG:$AM</definedName>
    <definedName name="Z_E9F4E142_7D26_464D_BECA_4F3806DB1FE1_.wvu.FilterData" localSheetId="4" hidden="1">'Sch-1'!$A$19:$O$1632</definedName>
    <definedName name="Z_E9F4E142_7D26_464D_BECA_4F3806DB1FE1_.wvu.FilterData" localSheetId="5" hidden="1">'Sch-2'!$G$19:$J$1633</definedName>
    <definedName name="Z_E9F4E142_7D26_464D_BECA_4F3806DB1FE1_.wvu.FilterData" localSheetId="6" hidden="1">'Sch-3 '!$A$19:$P$1617</definedName>
    <definedName name="Z_E9F4E142_7D26_464D_BECA_4F3806DB1FE1_.wvu.PrintArea" localSheetId="15" hidden="1">'Bid Form 2nd Envelope'!$A$1:$F$61</definedName>
    <definedName name="Z_E9F4E142_7D26_464D_BECA_4F3806DB1FE1_.wvu.PrintArea" localSheetId="14" hidden="1">Discount!$A$2:$G$43</definedName>
    <definedName name="Z_E9F4E142_7D26_464D_BECA_4F3806DB1FE1_.wvu.PrintArea" localSheetId="2" hidden="1">Instructions!$A$1:$C$50</definedName>
    <definedName name="Z_E9F4E142_7D26_464D_BECA_4F3806DB1FE1_.wvu.PrintArea" localSheetId="3" hidden="1">'Names of Bidder'!$A$1:$D$31</definedName>
    <definedName name="Z_E9F4E142_7D26_464D_BECA_4F3806DB1FE1_.wvu.PrintArea" localSheetId="4" hidden="1">'Sch-1'!$A$1:$O$1643</definedName>
    <definedName name="Z_E9F4E142_7D26_464D_BECA_4F3806DB1FE1_.wvu.PrintArea" localSheetId="5" hidden="1">'Sch-2'!$A$1:$J$1640</definedName>
    <definedName name="Z_E9F4E142_7D26_464D_BECA_4F3806DB1FE1_.wvu.PrintArea" localSheetId="6" hidden="1">'Sch-3 '!$A$1:$P$1623</definedName>
    <definedName name="Z_E9F4E142_7D26_464D_BECA_4F3806DB1FE1_.wvu.PrintArea" localSheetId="7" hidden="1">'Sch-4a'!$A$1:$Q$91</definedName>
    <definedName name="Z_E9F4E142_7D26_464D_BECA_4F3806DB1FE1_.wvu.PrintArea" localSheetId="8" hidden="1">'Sch-4b'!$A$1:$Q$284</definedName>
    <definedName name="Z_E9F4E142_7D26_464D_BECA_4F3806DB1FE1_.wvu.PrintArea" localSheetId="10" hidden="1">'Sch-5'!$A$1:$E$26</definedName>
    <definedName name="Z_E9F4E142_7D26_464D_BECA_4F3806DB1FE1_.wvu.PrintArea" localSheetId="9" hidden="1">'Sch-5 Dis'!$A$1:$E$26</definedName>
    <definedName name="Z_E9F4E142_7D26_464D_BECA_4F3806DB1FE1_.wvu.PrintArea" localSheetId="11" hidden="1">'Sch-6'!$A$1:$D$34</definedName>
    <definedName name="Z_E9F4E142_7D26_464D_BECA_4F3806DB1FE1_.wvu.PrintArea" localSheetId="12" hidden="1">'Sch-6 After Discount'!$A$1:$D$34</definedName>
    <definedName name="Z_E9F4E142_7D26_464D_BECA_4F3806DB1FE1_.wvu.PrintArea" localSheetId="13" hidden="1">'Sch-7'!$A$1:$M$27</definedName>
    <definedName name="Z_E9F4E142_7D26_464D_BECA_4F3806DB1FE1_.wvu.PrintTitles" localSheetId="4" hidden="1">'Sch-1'!$15:$17</definedName>
    <definedName name="Z_E9F4E142_7D26_464D_BECA_4F3806DB1FE1_.wvu.PrintTitles" localSheetId="5" hidden="1">'Sch-2'!$15:$17</definedName>
    <definedName name="Z_E9F4E142_7D26_464D_BECA_4F3806DB1FE1_.wvu.PrintTitles" localSheetId="6" hidden="1">'Sch-3 '!$13:$17</definedName>
    <definedName name="Z_E9F4E142_7D26_464D_BECA_4F3806DB1FE1_.wvu.PrintTitles" localSheetId="10" hidden="1">'Sch-5'!$3:$13</definedName>
    <definedName name="Z_E9F4E142_7D26_464D_BECA_4F3806DB1FE1_.wvu.PrintTitles" localSheetId="9" hidden="1">'Sch-5 Dis'!$3:$13</definedName>
    <definedName name="Z_E9F4E142_7D26_464D_BECA_4F3806DB1FE1_.wvu.PrintTitles" localSheetId="11" hidden="1">'Sch-6'!$3:$13</definedName>
    <definedName name="Z_E9F4E142_7D26_464D_BECA_4F3806DB1FE1_.wvu.PrintTitles" localSheetId="12" hidden="1">'Sch-6 After Discount'!$3:$13</definedName>
    <definedName name="Z_E9F4E142_7D26_464D_BECA_4F3806DB1FE1_.wvu.PrintTitles" localSheetId="13" hidden="1">'Sch-7'!$14:$14</definedName>
    <definedName name="Z_E9F4E142_7D26_464D_BECA_4F3806DB1FE1_.wvu.Rows" localSheetId="1" hidden="1">Cover!$7:$7</definedName>
    <definedName name="Z_E9F4E142_7D26_464D_BECA_4F3806DB1FE1_.wvu.Rows" localSheetId="14" hidden="1">Discount!$32:$34</definedName>
    <definedName name="Z_E9F4E142_7D26_464D_BECA_4F3806DB1FE1_.wvu.Rows" localSheetId="5" hidden="1">'Sch-2'!#REF!</definedName>
    <definedName name="Z_E9F4E142_7D26_464D_BECA_4F3806DB1FE1_.wvu.Rows" localSheetId="13" hidden="1">'Sch-7'!$24:$24,'Sch-7'!$100:$218</definedName>
    <definedName name="Z_ECE9294F_C910_4036_88BC_B1F2176FB06B_.wvu.Cols" localSheetId="14" hidden="1">Discount!$H:$O</definedName>
    <definedName name="Z_ECE9294F_C910_4036_88BC_B1F2176FB06B_.wvu.Cols" localSheetId="4" hidden="1">'Sch-1'!$S:$AV</definedName>
    <definedName name="Z_ECE9294F_C910_4036_88BC_B1F2176FB06B_.wvu.Cols" localSheetId="5" hidden="1">'Sch-2'!$M:$R</definedName>
    <definedName name="Z_ECE9294F_C910_4036_88BC_B1F2176FB06B_.wvu.Cols" localSheetId="6" hidden="1">'Sch-3 '!$S:$AE,'Sch-3 '!$AK:$AP</definedName>
    <definedName name="Z_ECE9294F_C910_4036_88BC_B1F2176FB06B_.wvu.Cols" localSheetId="10" hidden="1">'Sch-5'!$I:$P</definedName>
    <definedName name="Z_ECE9294F_C910_4036_88BC_B1F2176FB06B_.wvu.Cols" localSheetId="13" hidden="1">'Sch-7'!$O:$O,'Sch-7'!$AG:$AM</definedName>
    <definedName name="Z_ECE9294F_C910_4036_88BC_B1F2176FB06B_.wvu.FilterData" localSheetId="4" hidden="1">'Sch-1'!$A$19:$O$1632</definedName>
    <definedName name="Z_ECE9294F_C910_4036_88BC_B1F2176FB06B_.wvu.FilterData" localSheetId="5" hidden="1">'Sch-2'!$G$19:$J$1633</definedName>
    <definedName name="Z_ECE9294F_C910_4036_88BC_B1F2176FB06B_.wvu.FilterData" localSheetId="6" hidden="1">'Sch-3 '!$A$19:$P$1617</definedName>
    <definedName name="Z_ECE9294F_C910_4036_88BC_B1F2176FB06B_.wvu.PrintArea" localSheetId="15" hidden="1">'Bid Form 2nd Envelope'!$A$1:$F$61</definedName>
    <definedName name="Z_ECE9294F_C910_4036_88BC_B1F2176FB06B_.wvu.PrintArea" localSheetId="14" hidden="1">Discount!$A$2:$G$43</definedName>
    <definedName name="Z_ECE9294F_C910_4036_88BC_B1F2176FB06B_.wvu.PrintArea" localSheetId="2" hidden="1">Instructions!$A$1:$C$50</definedName>
    <definedName name="Z_ECE9294F_C910_4036_88BC_B1F2176FB06B_.wvu.PrintArea" localSheetId="3" hidden="1">'Names of Bidder'!$A$1:$D$31</definedName>
    <definedName name="Z_ECE9294F_C910_4036_88BC_B1F2176FB06B_.wvu.PrintArea" localSheetId="4" hidden="1">'Sch-1'!$A$1:$O$1643</definedName>
    <definedName name="Z_ECE9294F_C910_4036_88BC_B1F2176FB06B_.wvu.PrintArea" localSheetId="5" hidden="1">'Sch-2'!$A$1:$J$1640</definedName>
    <definedName name="Z_ECE9294F_C910_4036_88BC_B1F2176FB06B_.wvu.PrintArea" localSheetId="6" hidden="1">'Sch-3 '!$A$1:$P$1623</definedName>
    <definedName name="Z_ECE9294F_C910_4036_88BC_B1F2176FB06B_.wvu.PrintArea" localSheetId="7" hidden="1">'Sch-4a'!$A$1:$Q$91</definedName>
    <definedName name="Z_ECE9294F_C910_4036_88BC_B1F2176FB06B_.wvu.PrintArea" localSheetId="8" hidden="1">'Sch-4b'!$A$1:$Q$284</definedName>
    <definedName name="Z_ECE9294F_C910_4036_88BC_B1F2176FB06B_.wvu.PrintArea" localSheetId="10" hidden="1">'Sch-5'!$A$1:$E$26</definedName>
    <definedName name="Z_ECE9294F_C910_4036_88BC_B1F2176FB06B_.wvu.PrintArea" localSheetId="9" hidden="1">'Sch-5 Dis'!$A$1:$E$26</definedName>
    <definedName name="Z_ECE9294F_C910_4036_88BC_B1F2176FB06B_.wvu.PrintArea" localSheetId="11" hidden="1">'Sch-6'!$A$1:$D$34</definedName>
    <definedName name="Z_ECE9294F_C910_4036_88BC_B1F2176FB06B_.wvu.PrintArea" localSheetId="12" hidden="1">'Sch-6 After Discount'!$A$1:$D$34</definedName>
    <definedName name="Z_ECE9294F_C910_4036_88BC_B1F2176FB06B_.wvu.PrintArea" localSheetId="13" hidden="1">'Sch-7'!$A$1:$M$27</definedName>
    <definedName name="Z_ECE9294F_C910_4036_88BC_B1F2176FB06B_.wvu.PrintTitles" localSheetId="4" hidden="1">'Sch-1'!$15:$17</definedName>
    <definedName name="Z_ECE9294F_C910_4036_88BC_B1F2176FB06B_.wvu.PrintTitles" localSheetId="5" hidden="1">'Sch-2'!$15:$17</definedName>
    <definedName name="Z_ECE9294F_C910_4036_88BC_B1F2176FB06B_.wvu.PrintTitles" localSheetId="6" hidden="1">'Sch-3 '!$13:$17</definedName>
    <definedName name="Z_ECE9294F_C910_4036_88BC_B1F2176FB06B_.wvu.PrintTitles" localSheetId="10" hidden="1">'Sch-5'!$3:$13</definedName>
    <definedName name="Z_ECE9294F_C910_4036_88BC_B1F2176FB06B_.wvu.PrintTitles" localSheetId="9" hidden="1">'Sch-5 Dis'!$3:$13</definedName>
    <definedName name="Z_ECE9294F_C910_4036_88BC_B1F2176FB06B_.wvu.PrintTitles" localSheetId="11" hidden="1">'Sch-6'!$3:$13</definedName>
    <definedName name="Z_ECE9294F_C910_4036_88BC_B1F2176FB06B_.wvu.PrintTitles" localSheetId="12" hidden="1">'Sch-6 After Discount'!$3:$13</definedName>
    <definedName name="Z_ECE9294F_C910_4036_88BC_B1F2176FB06B_.wvu.PrintTitles" localSheetId="13" hidden="1">'Sch-7'!$14:$14</definedName>
    <definedName name="Z_ECE9294F_C910_4036_88BC_B1F2176FB06B_.wvu.Rows" localSheetId="1" hidden="1">Cover!$7:$7</definedName>
    <definedName name="Z_ECE9294F_C910_4036_88BC_B1F2176FB06B_.wvu.Rows" localSheetId="14" hidden="1">Discount!$32:$34</definedName>
    <definedName name="Z_ECE9294F_C910_4036_88BC_B1F2176FB06B_.wvu.Rows" localSheetId="4" hidden="1">'Sch-1'!#REF!</definedName>
    <definedName name="Z_ECE9294F_C910_4036_88BC_B1F2176FB06B_.wvu.Rows" localSheetId="5" hidden="1">'Sch-2'!#REF!</definedName>
    <definedName name="Z_ECE9294F_C910_4036_88BC_B1F2176FB06B_.wvu.Rows" localSheetId="6" hidden="1">'Sch-3 '!#REF!</definedName>
    <definedName name="Z_ECE9294F_C910_4036_88BC_B1F2176FB06B_.wvu.Rows" localSheetId="13" hidden="1">'Sch-7'!$24:$24,'Sch-7'!$100:$218</definedName>
    <definedName name="Z_EE46BCD1_F715_4FA9_A5FC_1B125AD601E0_.wvu.Cols" localSheetId="14" hidden="1">Discount!$H:$O</definedName>
    <definedName name="Z_EE46BCD1_F715_4FA9_A5FC_1B125AD601E0_.wvu.Cols" localSheetId="5" hidden="1">'Sch-2'!$M:$R</definedName>
    <definedName name="Z_EE46BCD1_F715_4FA9_A5FC_1B125AD601E0_.wvu.Cols" localSheetId="6" hidden="1">'Sch-3 '!$S:$AE,'Sch-3 '!$AK:$AP</definedName>
    <definedName name="Z_EE46BCD1_F715_4FA9_A5FC_1B125AD601E0_.wvu.Cols" localSheetId="10" hidden="1">'Sch-5'!$I:$P</definedName>
    <definedName name="Z_EE46BCD1_F715_4FA9_A5FC_1B125AD601E0_.wvu.Cols" localSheetId="13" hidden="1">'Sch-7'!$O:$O,'Sch-7'!$AG:$AM</definedName>
    <definedName name="Z_EE46BCD1_F715_4FA9_A5FC_1B125AD601E0_.wvu.FilterData" localSheetId="4" hidden="1">'Sch-1'!$A$19:$O$1632</definedName>
    <definedName name="Z_EE46BCD1_F715_4FA9_A5FC_1B125AD601E0_.wvu.FilterData" localSheetId="5" hidden="1">'Sch-2'!$G$19:$J$1633</definedName>
    <definedName name="Z_EE46BCD1_F715_4FA9_A5FC_1B125AD601E0_.wvu.FilterData" localSheetId="6" hidden="1">'Sch-3 '!$A$19:$P$1617</definedName>
    <definedName name="Z_EE46BCD1_F715_4FA9_A5FC_1B125AD601E0_.wvu.PrintArea" localSheetId="15" hidden="1">'Bid Form 2nd Envelope'!$A$1:$F$61</definedName>
    <definedName name="Z_EE46BCD1_F715_4FA9_A5FC_1B125AD601E0_.wvu.PrintArea" localSheetId="14" hidden="1">Discount!$A$2:$G$43</definedName>
    <definedName name="Z_EE46BCD1_F715_4FA9_A5FC_1B125AD601E0_.wvu.PrintArea" localSheetId="2" hidden="1">Instructions!$A$1:$C$50</definedName>
    <definedName name="Z_EE46BCD1_F715_4FA9_A5FC_1B125AD601E0_.wvu.PrintArea" localSheetId="3" hidden="1">'Names of Bidder'!$A$1:$F$33</definedName>
    <definedName name="Z_EE46BCD1_F715_4FA9_A5FC_1B125AD601E0_.wvu.PrintArea" localSheetId="4" hidden="1">'Sch-1'!$A$1:$O$1643</definedName>
    <definedName name="Z_EE46BCD1_F715_4FA9_A5FC_1B125AD601E0_.wvu.PrintArea" localSheetId="5" hidden="1">'Sch-2'!$A$1:$J$1640</definedName>
    <definedName name="Z_EE46BCD1_F715_4FA9_A5FC_1B125AD601E0_.wvu.PrintArea" localSheetId="6" hidden="1">'Sch-3 '!$A$1:$P$1623</definedName>
    <definedName name="Z_EE46BCD1_F715_4FA9_A5FC_1B125AD601E0_.wvu.PrintArea" localSheetId="7" hidden="1">'Sch-4a'!$A$1:$Q$91</definedName>
    <definedName name="Z_EE46BCD1_F715_4FA9_A5FC_1B125AD601E0_.wvu.PrintArea" localSheetId="8" hidden="1">'Sch-4b'!$A$1:$Q$284</definedName>
    <definedName name="Z_EE46BCD1_F715_4FA9_A5FC_1B125AD601E0_.wvu.PrintArea" localSheetId="10" hidden="1">'Sch-5'!$A$1:$E$26</definedName>
    <definedName name="Z_EE46BCD1_F715_4FA9_A5FC_1B125AD601E0_.wvu.PrintArea" localSheetId="9" hidden="1">'Sch-5 Dis'!$A$1:$E$26</definedName>
    <definedName name="Z_EE46BCD1_F715_4FA9_A5FC_1B125AD601E0_.wvu.PrintArea" localSheetId="11" hidden="1">'Sch-6'!$A$1:$D$33</definedName>
    <definedName name="Z_EE46BCD1_F715_4FA9_A5FC_1B125AD601E0_.wvu.PrintArea" localSheetId="12" hidden="1">'Sch-6 After Discount'!$A$1:$D$33</definedName>
    <definedName name="Z_EE46BCD1_F715_4FA9_A5FC_1B125AD601E0_.wvu.PrintArea" localSheetId="13" hidden="1">'Sch-7'!$A$1:$M$27</definedName>
    <definedName name="Z_EE46BCD1_F715_4FA9_A5FC_1B125AD601E0_.wvu.PrintTitles" localSheetId="4" hidden="1">'Sch-1'!$15:$17</definedName>
    <definedName name="Z_EE46BCD1_F715_4FA9_A5FC_1B125AD601E0_.wvu.PrintTitles" localSheetId="5" hidden="1">'Sch-2'!$15:$17</definedName>
    <definedName name="Z_EE46BCD1_F715_4FA9_A5FC_1B125AD601E0_.wvu.PrintTitles" localSheetId="6" hidden="1">'Sch-3 '!$13:$17</definedName>
    <definedName name="Z_EE46BCD1_F715_4FA9_A5FC_1B125AD601E0_.wvu.PrintTitles" localSheetId="10" hidden="1">'Sch-5'!$3:$13</definedName>
    <definedName name="Z_EE46BCD1_F715_4FA9_A5FC_1B125AD601E0_.wvu.PrintTitles" localSheetId="9" hidden="1">'Sch-5 Dis'!$3:$13</definedName>
    <definedName name="Z_EE46BCD1_F715_4FA9_A5FC_1B125AD601E0_.wvu.PrintTitles" localSheetId="11" hidden="1">'Sch-6'!$3:$13</definedName>
    <definedName name="Z_EE46BCD1_F715_4FA9_A5FC_1B125AD601E0_.wvu.PrintTitles" localSheetId="12" hidden="1">'Sch-6 After Discount'!$3:$13</definedName>
    <definedName name="Z_EE46BCD1_F715_4FA9_A5FC_1B125AD601E0_.wvu.PrintTitles" localSheetId="13" hidden="1">'Sch-7'!$14:$14</definedName>
    <definedName name="Z_EE46BCD1_F715_4FA9_A5FC_1B125AD601E0_.wvu.Rows" localSheetId="1" hidden="1">Cover!$7:$7</definedName>
    <definedName name="Z_EE46BCD1_F715_4FA9_A5FC_1B125AD601E0_.wvu.Rows" localSheetId="14" hidden="1">Discount!$32:$34</definedName>
    <definedName name="Z_EE46BCD1_F715_4FA9_A5FC_1B125AD601E0_.wvu.Rows" localSheetId="5" hidden="1">'Sch-2'!#REF!</definedName>
    <definedName name="Z_EE46BCD1_F715_4FA9_A5FC_1B125AD601E0_.wvu.Rows" localSheetId="13" hidden="1">'Sch-7'!$24:$24,'Sch-7'!$100:$218</definedName>
  </definedNames>
  <calcPr calcId="191028"/>
  <customWorkbookViews>
    <customWorkbookView name="Rahul Mendhe {Rahul Mendhe} - Personal View" guid="{2063E705-082A-4913-A25A-66465873BDF0}" mergeInterval="0" personalView="1" maximized="1" xWindow="-8" yWindow="-8" windowWidth="1936" windowHeight="1056" tabRatio="803" activeSheetId="2"/>
    <customWorkbookView name="Umesh Kumar Yadav {उमेश कुमार यादव} - Personal View" guid="{C6A7FFED-91EB-41DF-A944-2BFB2D792481}" mergeInterval="0" personalView="1" maximized="1" xWindow="-8" yWindow="-8" windowWidth="1936" windowHeight="1056" activeSheetId="2"/>
    <customWorkbookView name="60001714 - Personal View" guid="{302D9D75-0757-45DA-AFBF-614F08F1401B}" mergeInterval="0" personalView="1" maximized="1" xWindow="-8" yWindow="-8" windowWidth="1936" windowHeight="1056" activeSheetId="12"/>
    <customWorkbookView name="Ankit Vaishnav {अंकित वैष्णव} - Personal View" guid="{B506D4DB-B5B3-4722-9CF5-EE949FBC5D29}" mergeInterval="0" personalView="1" maximized="1" xWindow="-8" yWindow="-8" windowWidth="1936" windowHeight="1048" tabRatio="803"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14" l="1"/>
  <c r="I10" i="14"/>
  <c r="I11" i="14"/>
  <c r="I8" i="14"/>
  <c r="T1615" i="7"/>
  <c r="P1615" i="7"/>
  <c r="R1615" i="7" s="1"/>
  <c r="S1615" i="7" s="1"/>
  <c r="Q1615" i="7" s="1"/>
  <c r="T1614" i="7"/>
  <c r="P1614" i="7"/>
  <c r="R1614" i="7" s="1"/>
  <c r="S1614" i="7" s="1"/>
  <c r="Q1614" i="7" s="1"/>
  <c r="T1613" i="7"/>
  <c r="P1613" i="7"/>
  <c r="R1613" i="7" s="1"/>
  <c r="S1613" i="7" s="1"/>
  <c r="Q1613" i="7" s="1"/>
  <c r="T1612" i="7"/>
  <c r="P1612" i="7"/>
  <c r="R1612" i="7" s="1"/>
  <c r="S1612" i="7" s="1"/>
  <c r="Q1612" i="7" s="1"/>
  <c r="T1611" i="7"/>
  <c r="P1611" i="7"/>
  <c r="R1611" i="7" s="1"/>
  <c r="S1611" i="7" s="1"/>
  <c r="Q1611" i="7" s="1"/>
  <c r="T1610" i="7"/>
  <c r="P1610" i="7"/>
  <c r="R1610" i="7" s="1"/>
  <c r="S1610" i="7" s="1"/>
  <c r="Q1610" i="7" s="1"/>
  <c r="T1609" i="7"/>
  <c r="P1609" i="7"/>
  <c r="R1609" i="7" s="1"/>
  <c r="S1609" i="7" s="1"/>
  <c r="Q1609" i="7" s="1"/>
  <c r="T1608" i="7"/>
  <c r="P1608" i="7"/>
  <c r="R1608" i="7" s="1"/>
  <c r="S1608" i="7" s="1"/>
  <c r="Q1608" i="7" s="1"/>
  <c r="T1607" i="7"/>
  <c r="P1607" i="7"/>
  <c r="R1607" i="7" s="1"/>
  <c r="S1607" i="7" s="1"/>
  <c r="Q1607" i="7" s="1"/>
  <c r="T1606" i="7"/>
  <c r="P1606" i="7"/>
  <c r="R1606" i="7" s="1"/>
  <c r="S1606" i="7" s="1"/>
  <c r="Q1606" i="7" s="1"/>
  <c r="T1605" i="7"/>
  <c r="P1605" i="7"/>
  <c r="R1605" i="7" s="1"/>
  <c r="S1605" i="7" s="1"/>
  <c r="Q1605" i="7" s="1"/>
  <c r="T1604" i="7"/>
  <c r="P1604" i="7"/>
  <c r="R1604" i="7" s="1"/>
  <c r="S1604" i="7" s="1"/>
  <c r="Q1604" i="7" s="1"/>
  <c r="T1603" i="7"/>
  <c r="P1603" i="7"/>
  <c r="R1603" i="7" s="1"/>
  <c r="S1603" i="7" s="1"/>
  <c r="Q1603" i="7" s="1"/>
  <c r="T1602" i="7"/>
  <c r="P1602" i="7"/>
  <c r="R1602" i="7" s="1"/>
  <c r="S1602" i="7" s="1"/>
  <c r="Q1602" i="7" s="1"/>
  <c r="T1601" i="7"/>
  <c r="P1601" i="7"/>
  <c r="R1601" i="7" s="1"/>
  <c r="S1601" i="7" s="1"/>
  <c r="Q1601" i="7" s="1"/>
  <c r="T1600" i="7"/>
  <c r="P1600" i="7"/>
  <c r="R1600" i="7" s="1"/>
  <c r="S1600" i="7" s="1"/>
  <c r="Q1600" i="7" s="1"/>
  <c r="T1599" i="7"/>
  <c r="P1599" i="7"/>
  <c r="R1599" i="7" s="1"/>
  <c r="S1599" i="7" s="1"/>
  <c r="Q1599" i="7" s="1"/>
  <c r="T1598" i="7"/>
  <c r="P1598" i="7"/>
  <c r="R1598" i="7" s="1"/>
  <c r="S1598" i="7" s="1"/>
  <c r="Q1598" i="7" s="1"/>
  <c r="T1597" i="7"/>
  <c r="P1597" i="7"/>
  <c r="R1597" i="7" s="1"/>
  <c r="S1597" i="7" s="1"/>
  <c r="Q1597" i="7" s="1"/>
  <c r="T1596" i="7"/>
  <c r="P1596" i="7"/>
  <c r="R1596" i="7" s="1"/>
  <c r="S1596" i="7" s="1"/>
  <c r="Q1596" i="7" s="1"/>
  <c r="T1595" i="7"/>
  <c r="P1595" i="7"/>
  <c r="R1595" i="7" s="1"/>
  <c r="S1595" i="7" s="1"/>
  <c r="Q1595" i="7" s="1"/>
  <c r="T1594" i="7"/>
  <c r="P1594" i="7"/>
  <c r="R1594" i="7" s="1"/>
  <c r="S1594" i="7" s="1"/>
  <c r="Q1594" i="7" s="1"/>
  <c r="T1593" i="7"/>
  <c r="P1593" i="7"/>
  <c r="R1593" i="7" s="1"/>
  <c r="S1593" i="7" s="1"/>
  <c r="Q1593" i="7" s="1"/>
  <c r="T1592" i="7"/>
  <c r="P1592" i="7"/>
  <c r="R1592" i="7" s="1"/>
  <c r="S1592" i="7" s="1"/>
  <c r="Q1592" i="7" s="1"/>
  <c r="T1591" i="7"/>
  <c r="P1591" i="7"/>
  <c r="R1591" i="7" s="1"/>
  <c r="S1591" i="7" s="1"/>
  <c r="Q1591" i="7" s="1"/>
  <c r="T1590" i="7"/>
  <c r="R1590" i="7"/>
  <c r="S1590" i="7" s="1"/>
  <c r="Q1590" i="7" s="1"/>
  <c r="P1590" i="7"/>
  <c r="T1589" i="7"/>
  <c r="P1589" i="7"/>
  <c r="R1589" i="7" s="1"/>
  <c r="S1589" i="7" s="1"/>
  <c r="Q1589" i="7" s="1"/>
  <c r="T1588" i="7"/>
  <c r="P1588" i="7"/>
  <c r="R1588" i="7" s="1"/>
  <c r="S1588" i="7" s="1"/>
  <c r="Q1588" i="7" s="1"/>
  <c r="T1587" i="7"/>
  <c r="P1587" i="7"/>
  <c r="R1587" i="7" s="1"/>
  <c r="S1587" i="7" s="1"/>
  <c r="Q1587" i="7" s="1"/>
  <c r="T1586" i="7"/>
  <c r="P1586" i="7"/>
  <c r="R1586" i="7" s="1"/>
  <c r="S1586" i="7" s="1"/>
  <c r="Q1586" i="7" s="1"/>
  <c r="T1585" i="7"/>
  <c r="P1585" i="7"/>
  <c r="R1585" i="7" s="1"/>
  <c r="S1585" i="7" s="1"/>
  <c r="Q1585" i="7" s="1"/>
  <c r="T1584" i="7"/>
  <c r="P1584" i="7"/>
  <c r="R1584" i="7" s="1"/>
  <c r="S1584" i="7" s="1"/>
  <c r="Q1584" i="7" s="1"/>
  <c r="T1583" i="7"/>
  <c r="S1583" i="7"/>
  <c r="Q1583" i="7" s="1"/>
  <c r="P1583" i="7"/>
  <c r="R1583" i="7" s="1"/>
  <c r="T1582" i="7"/>
  <c r="P1582" i="7"/>
  <c r="R1582" i="7" s="1"/>
  <c r="S1582" i="7" s="1"/>
  <c r="Q1582" i="7" s="1"/>
  <c r="T1581" i="7"/>
  <c r="R1581" i="7"/>
  <c r="S1581" i="7" s="1"/>
  <c r="Q1581" i="7" s="1"/>
  <c r="P1581" i="7"/>
  <c r="T1580" i="7"/>
  <c r="P1580" i="7"/>
  <c r="R1580" i="7" s="1"/>
  <c r="S1580" i="7" s="1"/>
  <c r="Q1580" i="7" s="1"/>
  <c r="T1579" i="7"/>
  <c r="P1579" i="7"/>
  <c r="R1579" i="7" s="1"/>
  <c r="S1579" i="7" s="1"/>
  <c r="Q1579" i="7" s="1"/>
  <c r="T1578" i="7"/>
  <c r="P1578" i="7"/>
  <c r="R1578" i="7" s="1"/>
  <c r="S1578" i="7" s="1"/>
  <c r="Q1578" i="7" s="1"/>
  <c r="T1577" i="7"/>
  <c r="P1577" i="7"/>
  <c r="R1577" i="7" s="1"/>
  <c r="S1577" i="7" s="1"/>
  <c r="Q1577" i="7" s="1"/>
  <c r="T1575" i="7"/>
  <c r="P1575" i="7"/>
  <c r="R1575" i="7" s="1"/>
  <c r="S1575" i="7" s="1"/>
  <c r="Q1575" i="7" s="1"/>
  <c r="T1574" i="7"/>
  <c r="P1574" i="7"/>
  <c r="R1574" i="7" s="1"/>
  <c r="S1574" i="7" s="1"/>
  <c r="Q1574" i="7" s="1"/>
  <c r="T1573" i="7"/>
  <c r="P1573" i="7"/>
  <c r="R1573" i="7" s="1"/>
  <c r="S1573" i="7" s="1"/>
  <c r="Q1573" i="7" s="1"/>
  <c r="T1572" i="7"/>
  <c r="P1572" i="7"/>
  <c r="R1572" i="7" s="1"/>
  <c r="S1572" i="7" s="1"/>
  <c r="Q1572" i="7" s="1"/>
  <c r="T1571" i="7"/>
  <c r="P1571" i="7"/>
  <c r="R1571" i="7" s="1"/>
  <c r="S1571" i="7" s="1"/>
  <c r="Q1571" i="7" s="1"/>
  <c r="T1570" i="7"/>
  <c r="P1570" i="7"/>
  <c r="R1570" i="7" s="1"/>
  <c r="S1570" i="7" s="1"/>
  <c r="Q1570" i="7" s="1"/>
  <c r="T1569" i="7"/>
  <c r="P1569" i="7"/>
  <c r="R1569" i="7" s="1"/>
  <c r="S1569" i="7" s="1"/>
  <c r="Q1569" i="7" s="1"/>
  <c r="T1568" i="7"/>
  <c r="P1568" i="7"/>
  <c r="R1568" i="7" s="1"/>
  <c r="S1568" i="7" s="1"/>
  <c r="Q1568" i="7" s="1"/>
  <c r="T1567" i="7"/>
  <c r="P1567" i="7"/>
  <c r="R1567" i="7" s="1"/>
  <c r="S1567" i="7" s="1"/>
  <c r="Q1567" i="7" s="1"/>
  <c r="T1566" i="7"/>
  <c r="P1566" i="7"/>
  <c r="R1566" i="7" s="1"/>
  <c r="S1566" i="7" s="1"/>
  <c r="Q1566" i="7" s="1"/>
  <c r="T1565" i="7"/>
  <c r="P1565" i="7"/>
  <c r="R1565" i="7" s="1"/>
  <c r="S1565" i="7" s="1"/>
  <c r="Q1565" i="7" s="1"/>
  <c r="T1564" i="7"/>
  <c r="P1564" i="7"/>
  <c r="R1564" i="7" s="1"/>
  <c r="S1564" i="7" s="1"/>
  <c r="Q1564" i="7" s="1"/>
  <c r="T1563" i="7"/>
  <c r="P1563" i="7"/>
  <c r="R1563" i="7" s="1"/>
  <c r="S1563" i="7" s="1"/>
  <c r="Q1563" i="7" s="1"/>
  <c r="T1562" i="7"/>
  <c r="P1562" i="7"/>
  <c r="R1562" i="7" s="1"/>
  <c r="S1562" i="7" s="1"/>
  <c r="Q1562" i="7" s="1"/>
  <c r="T1561" i="7"/>
  <c r="P1561" i="7"/>
  <c r="R1561" i="7" s="1"/>
  <c r="S1561" i="7" s="1"/>
  <c r="Q1561" i="7" s="1"/>
  <c r="T1560" i="7"/>
  <c r="P1560" i="7"/>
  <c r="R1560" i="7" s="1"/>
  <c r="S1560" i="7" s="1"/>
  <c r="Q1560" i="7" s="1"/>
  <c r="T1559" i="7"/>
  <c r="P1559" i="7"/>
  <c r="R1559" i="7" s="1"/>
  <c r="S1559" i="7" s="1"/>
  <c r="Q1559" i="7" s="1"/>
  <c r="T1558" i="7"/>
  <c r="P1558" i="7"/>
  <c r="R1558" i="7" s="1"/>
  <c r="S1558" i="7" s="1"/>
  <c r="Q1558" i="7" s="1"/>
  <c r="T1557" i="7"/>
  <c r="P1557" i="7"/>
  <c r="R1557" i="7" s="1"/>
  <c r="S1557" i="7" s="1"/>
  <c r="Q1557" i="7" s="1"/>
  <c r="T1556" i="7"/>
  <c r="P1556" i="7"/>
  <c r="R1556" i="7" s="1"/>
  <c r="S1556" i="7" s="1"/>
  <c r="Q1556" i="7" s="1"/>
  <c r="T1555" i="7"/>
  <c r="P1555" i="7"/>
  <c r="R1555" i="7" s="1"/>
  <c r="S1555" i="7" s="1"/>
  <c r="Q1555" i="7" s="1"/>
  <c r="T1554" i="7"/>
  <c r="P1554" i="7"/>
  <c r="R1554" i="7" s="1"/>
  <c r="S1554" i="7" s="1"/>
  <c r="Q1554" i="7" s="1"/>
  <c r="T1553" i="7"/>
  <c r="P1553" i="7"/>
  <c r="R1553" i="7" s="1"/>
  <c r="S1553" i="7" s="1"/>
  <c r="Q1553" i="7" s="1"/>
  <c r="T1552" i="7"/>
  <c r="P1552" i="7"/>
  <c r="R1552" i="7" s="1"/>
  <c r="S1552" i="7" s="1"/>
  <c r="Q1552" i="7" s="1"/>
  <c r="T1551" i="7"/>
  <c r="P1551" i="7"/>
  <c r="R1551" i="7" s="1"/>
  <c r="S1551" i="7" s="1"/>
  <c r="Q1551" i="7" s="1"/>
  <c r="T1550" i="7"/>
  <c r="P1550" i="7"/>
  <c r="R1550" i="7" s="1"/>
  <c r="S1550" i="7" s="1"/>
  <c r="Q1550" i="7" s="1"/>
  <c r="T1549" i="7"/>
  <c r="P1549" i="7"/>
  <c r="R1549" i="7" s="1"/>
  <c r="S1549" i="7" s="1"/>
  <c r="Q1549" i="7" s="1"/>
  <c r="T1548" i="7"/>
  <c r="P1548" i="7"/>
  <c r="R1548" i="7" s="1"/>
  <c r="S1548" i="7" s="1"/>
  <c r="Q1548" i="7" s="1"/>
  <c r="T1547" i="7"/>
  <c r="S1547" i="7"/>
  <c r="Q1547" i="7" s="1"/>
  <c r="P1547" i="7"/>
  <c r="R1547" i="7" s="1"/>
  <c r="T1546" i="7"/>
  <c r="P1546" i="7"/>
  <c r="R1546" i="7" s="1"/>
  <c r="S1546" i="7" s="1"/>
  <c r="Q1546" i="7" s="1"/>
  <c r="T1545" i="7"/>
  <c r="P1545" i="7"/>
  <c r="R1545" i="7" s="1"/>
  <c r="S1545" i="7" s="1"/>
  <c r="Q1545" i="7" s="1"/>
  <c r="T1544" i="7"/>
  <c r="P1544" i="7"/>
  <c r="R1544" i="7" s="1"/>
  <c r="S1544" i="7" s="1"/>
  <c r="Q1544" i="7" s="1"/>
  <c r="T1543" i="7"/>
  <c r="S1543" i="7"/>
  <c r="Q1543" i="7" s="1"/>
  <c r="P1543" i="7"/>
  <c r="R1543" i="7" s="1"/>
  <c r="T1542" i="7"/>
  <c r="R1542" i="7"/>
  <c r="S1542" i="7" s="1"/>
  <c r="Q1542" i="7" s="1"/>
  <c r="P1542" i="7"/>
  <c r="T1541" i="7"/>
  <c r="R1541" i="7"/>
  <c r="S1541" i="7" s="1"/>
  <c r="Q1541" i="7" s="1"/>
  <c r="P1541" i="7"/>
  <c r="T1540" i="7"/>
  <c r="P1540" i="7"/>
  <c r="R1540" i="7" s="1"/>
  <c r="S1540" i="7" s="1"/>
  <c r="Q1540" i="7" s="1"/>
  <c r="T1539" i="7"/>
  <c r="P1539" i="7"/>
  <c r="R1539" i="7" s="1"/>
  <c r="S1539" i="7" s="1"/>
  <c r="Q1539" i="7" s="1"/>
  <c r="T1538" i="7"/>
  <c r="P1538" i="7"/>
  <c r="R1538" i="7" s="1"/>
  <c r="S1538" i="7" s="1"/>
  <c r="Q1538" i="7" s="1"/>
  <c r="T1537" i="7"/>
  <c r="Q1537" i="7"/>
  <c r="P1537" i="7"/>
  <c r="R1537" i="7" s="1"/>
  <c r="S1537" i="7" s="1"/>
  <c r="T1536" i="7"/>
  <c r="P1536" i="7"/>
  <c r="R1536" i="7" s="1"/>
  <c r="S1536" i="7" s="1"/>
  <c r="Q1536" i="7" s="1"/>
  <c r="T1535" i="7"/>
  <c r="S1535" i="7"/>
  <c r="Q1535" i="7" s="1"/>
  <c r="P1535" i="7"/>
  <c r="R1535" i="7" s="1"/>
  <c r="T1534" i="7"/>
  <c r="R1534" i="7"/>
  <c r="S1534" i="7" s="1"/>
  <c r="Q1534" i="7" s="1"/>
  <c r="P1534" i="7"/>
  <c r="T1533" i="7"/>
  <c r="P1533" i="7"/>
  <c r="R1533" i="7" s="1"/>
  <c r="S1533" i="7" s="1"/>
  <c r="Q1533" i="7" s="1"/>
  <c r="T1532" i="7"/>
  <c r="P1532" i="7"/>
  <c r="R1532" i="7" s="1"/>
  <c r="S1532" i="7" s="1"/>
  <c r="Q1532" i="7" s="1"/>
  <c r="T1531" i="7"/>
  <c r="P1531" i="7"/>
  <c r="R1531" i="7" s="1"/>
  <c r="S1531" i="7" s="1"/>
  <c r="Q1531" i="7" s="1"/>
  <c r="T1530" i="7"/>
  <c r="P1530" i="7"/>
  <c r="R1530" i="7" s="1"/>
  <c r="S1530" i="7" s="1"/>
  <c r="Q1530" i="7" s="1"/>
  <c r="T1529" i="7"/>
  <c r="R1529" i="7"/>
  <c r="S1529" i="7" s="1"/>
  <c r="Q1529" i="7" s="1"/>
  <c r="P1529" i="7"/>
  <c r="T1528" i="7"/>
  <c r="P1528" i="7"/>
  <c r="R1528" i="7" s="1"/>
  <c r="S1528" i="7" s="1"/>
  <c r="Q1528" i="7" s="1"/>
  <c r="T1527" i="7"/>
  <c r="P1527" i="7"/>
  <c r="R1527" i="7" s="1"/>
  <c r="S1527" i="7" s="1"/>
  <c r="Q1527" i="7" s="1"/>
  <c r="T1526" i="7"/>
  <c r="P1526" i="7"/>
  <c r="R1526" i="7" s="1"/>
  <c r="S1526" i="7" s="1"/>
  <c r="Q1526" i="7" s="1"/>
  <c r="T1525" i="7"/>
  <c r="P1525" i="7"/>
  <c r="R1525" i="7" s="1"/>
  <c r="S1525" i="7" s="1"/>
  <c r="Q1525" i="7" s="1"/>
  <c r="T1524" i="7"/>
  <c r="P1524" i="7"/>
  <c r="R1524" i="7" s="1"/>
  <c r="S1524" i="7" s="1"/>
  <c r="Q1524" i="7" s="1"/>
  <c r="T1523" i="7"/>
  <c r="P1523" i="7"/>
  <c r="R1523" i="7" s="1"/>
  <c r="S1523" i="7" s="1"/>
  <c r="Q1523" i="7" s="1"/>
  <c r="T1522" i="7"/>
  <c r="P1522" i="7"/>
  <c r="R1522" i="7" s="1"/>
  <c r="S1522" i="7" s="1"/>
  <c r="Q1522" i="7" s="1"/>
  <c r="T1521" i="7"/>
  <c r="P1521" i="7"/>
  <c r="R1521" i="7" s="1"/>
  <c r="S1521" i="7" s="1"/>
  <c r="Q1521" i="7" s="1"/>
  <c r="T1520" i="7"/>
  <c r="P1520" i="7"/>
  <c r="R1520" i="7" s="1"/>
  <c r="S1520" i="7" s="1"/>
  <c r="Q1520" i="7" s="1"/>
  <c r="T1519" i="7"/>
  <c r="P1519" i="7"/>
  <c r="R1519" i="7" s="1"/>
  <c r="S1519" i="7" s="1"/>
  <c r="Q1519" i="7" s="1"/>
  <c r="T1518" i="7"/>
  <c r="P1518" i="7"/>
  <c r="R1518" i="7" s="1"/>
  <c r="S1518" i="7" s="1"/>
  <c r="Q1518" i="7" s="1"/>
  <c r="T1517" i="7"/>
  <c r="P1517" i="7"/>
  <c r="R1517" i="7" s="1"/>
  <c r="S1517" i="7" s="1"/>
  <c r="Q1517" i="7" s="1"/>
  <c r="T1516" i="7"/>
  <c r="P1516" i="7"/>
  <c r="R1516" i="7" s="1"/>
  <c r="S1516" i="7" s="1"/>
  <c r="Q1516" i="7" s="1"/>
  <c r="T1515" i="7"/>
  <c r="P1515" i="7"/>
  <c r="R1515" i="7" s="1"/>
  <c r="S1515" i="7" s="1"/>
  <c r="Q1515" i="7" s="1"/>
  <c r="T1514" i="7"/>
  <c r="P1514" i="7"/>
  <c r="R1514" i="7" s="1"/>
  <c r="S1514" i="7" s="1"/>
  <c r="Q1514" i="7" s="1"/>
  <c r="T1513" i="7"/>
  <c r="P1513" i="7"/>
  <c r="R1513" i="7" s="1"/>
  <c r="S1513" i="7" s="1"/>
  <c r="Q1513" i="7" s="1"/>
  <c r="T1512" i="7"/>
  <c r="P1512" i="7"/>
  <c r="R1512" i="7" s="1"/>
  <c r="S1512" i="7" s="1"/>
  <c r="Q1512" i="7" s="1"/>
  <c r="T1511" i="7"/>
  <c r="P1511" i="7"/>
  <c r="R1511" i="7" s="1"/>
  <c r="S1511" i="7" s="1"/>
  <c r="Q1511" i="7" s="1"/>
  <c r="T1510" i="7"/>
  <c r="P1510" i="7"/>
  <c r="R1510" i="7" s="1"/>
  <c r="S1510" i="7" s="1"/>
  <c r="Q1510" i="7" s="1"/>
  <c r="T1509" i="7"/>
  <c r="P1509" i="7"/>
  <c r="R1509" i="7" s="1"/>
  <c r="S1509" i="7" s="1"/>
  <c r="Q1509" i="7" s="1"/>
  <c r="T1508" i="7"/>
  <c r="P1508" i="7"/>
  <c r="R1508" i="7" s="1"/>
  <c r="S1508" i="7" s="1"/>
  <c r="Q1508" i="7" s="1"/>
  <c r="T1507" i="7"/>
  <c r="P1507" i="7"/>
  <c r="R1507" i="7" s="1"/>
  <c r="S1507" i="7" s="1"/>
  <c r="Q1507" i="7" s="1"/>
  <c r="T1506" i="7"/>
  <c r="P1506" i="7"/>
  <c r="R1506" i="7" s="1"/>
  <c r="S1506" i="7" s="1"/>
  <c r="Q1506" i="7" s="1"/>
  <c r="T1505" i="7"/>
  <c r="P1505" i="7"/>
  <c r="R1505" i="7" s="1"/>
  <c r="S1505" i="7" s="1"/>
  <c r="Q1505" i="7" s="1"/>
  <c r="T1504" i="7"/>
  <c r="R1504" i="7"/>
  <c r="S1504" i="7" s="1"/>
  <c r="Q1504" i="7" s="1"/>
  <c r="P1504" i="7"/>
  <c r="T1503" i="7"/>
  <c r="P1503" i="7"/>
  <c r="R1503" i="7" s="1"/>
  <c r="S1503" i="7" s="1"/>
  <c r="Q1503" i="7" s="1"/>
  <c r="T1502" i="7"/>
  <c r="R1502" i="7"/>
  <c r="S1502" i="7" s="1"/>
  <c r="Q1502" i="7" s="1"/>
  <c r="P1502" i="7"/>
  <c r="T1501" i="7"/>
  <c r="P1501" i="7"/>
  <c r="R1501" i="7" s="1"/>
  <c r="S1501" i="7" s="1"/>
  <c r="Q1501" i="7" s="1"/>
  <c r="T1500" i="7"/>
  <c r="P1500" i="7"/>
  <c r="R1500" i="7" s="1"/>
  <c r="S1500" i="7" s="1"/>
  <c r="Q1500" i="7" s="1"/>
  <c r="T1499" i="7"/>
  <c r="P1499" i="7"/>
  <c r="R1499" i="7" s="1"/>
  <c r="S1499" i="7" s="1"/>
  <c r="Q1499" i="7" s="1"/>
  <c r="T1498" i="7"/>
  <c r="P1498" i="7"/>
  <c r="R1498" i="7" s="1"/>
  <c r="S1498" i="7" s="1"/>
  <c r="Q1498" i="7" s="1"/>
  <c r="T1497" i="7"/>
  <c r="P1497" i="7"/>
  <c r="R1497" i="7" s="1"/>
  <c r="S1497" i="7" s="1"/>
  <c r="Q1497" i="7" s="1"/>
  <c r="T1496" i="7"/>
  <c r="P1496" i="7"/>
  <c r="R1496" i="7" s="1"/>
  <c r="S1496" i="7" s="1"/>
  <c r="Q1496" i="7" s="1"/>
  <c r="T1495" i="7"/>
  <c r="P1495" i="7"/>
  <c r="R1495" i="7" s="1"/>
  <c r="S1495" i="7" s="1"/>
  <c r="Q1495" i="7" s="1"/>
  <c r="T1494" i="7"/>
  <c r="P1494" i="7"/>
  <c r="R1494" i="7" s="1"/>
  <c r="S1494" i="7" s="1"/>
  <c r="Q1494" i="7" s="1"/>
  <c r="T1493" i="7"/>
  <c r="P1493" i="7"/>
  <c r="R1493" i="7" s="1"/>
  <c r="S1493" i="7" s="1"/>
  <c r="Q1493" i="7" s="1"/>
  <c r="T1492" i="7"/>
  <c r="P1492" i="7"/>
  <c r="R1492" i="7" s="1"/>
  <c r="S1492" i="7" s="1"/>
  <c r="Q1492" i="7" s="1"/>
  <c r="T1491" i="7"/>
  <c r="P1491" i="7"/>
  <c r="R1491" i="7" s="1"/>
  <c r="S1491" i="7" s="1"/>
  <c r="Q1491" i="7" s="1"/>
  <c r="T1490" i="7"/>
  <c r="P1490" i="7"/>
  <c r="R1490" i="7" s="1"/>
  <c r="S1490" i="7" s="1"/>
  <c r="Q1490" i="7" s="1"/>
  <c r="T1489" i="7"/>
  <c r="P1489" i="7"/>
  <c r="R1489" i="7" s="1"/>
  <c r="S1489" i="7" s="1"/>
  <c r="Q1489" i="7" s="1"/>
  <c r="T1488" i="7"/>
  <c r="P1488" i="7"/>
  <c r="R1488" i="7" s="1"/>
  <c r="S1488" i="7" s="1"/>
  <c r="Q1488" i="7" s="1"/>
  <c r="T1487" i="7"/>
  <c r="P1487" i="7"/>
  <c r="R1487" i="7" s="1"/>
  <c r="S1487" i="7" s="1"/>
  <c r="Q1487" i="7" s="1"/>
  <c r="T1486" i="7"/>
  <c r="P1486" i="7"/>
  <c r="R1486" i="7" s="1"/>
  <c r="S1486" i="7" s="1"/>
  <c r="Q1486" i="7" s="1"/>
  <c r="T1485" i="7"/>
  <c r="R1485" i="7"/>
  <c r="S1485" i="7" s="1"/>
  <c r="Q1485" i="7" s="1"/>
  <c r="P1485" i="7"/>
  <c r="T1484" i="7"/>
  <c r="P1484" i="7"/>
  <c r="R1484" i="7" s="1"/>
  <c r="S1484" i="7" s="1"/>
  <c r="Q1484" i="7" s="1"/>
  <c r="T1483" i="7"/>
  <c r="P1483" i="7"/>
  <c r="R1483" i="7" s="1"/>
  <c r="S1483" i="7" s="1"/>
  <c r="Q1483" i="7" s="1"/>
  <c r="T1482" i="7"/>
  <c r="P1482" i="7"/>
  <c r="R1482" i="7" s="1"/>
  <c r="S1482" i="7" s="1"/>
  <c r="Q1482" i="7" s="1"/>
  <c r="T1481" i="7"/>
  <c r="P1481" i="7"/>
  <c r="R1481" i="7" s="1"/>
  <c r="S1481" i="7" s="1"/>
  <c r="Q1481" i="7" s="1"/>
  <c r="T1480" i="7"/>
  <c r="P1480" i="7"/>
  <c r="R1480" i="7" s="1"/>
  <c r="S1480" i="7" s="1"/>
  <c r="Q1480" i="7" s="1"/>
  <c r="T1479" i="7"/>
  <c r="P1479" i="7"/>
  <c r="R1479" i="7" s="1"/>
  <c r="S1479" i="7" s="1"/>
  <c r="Q1479" i="7" s="1"/>
  <c r="T1478" i="7"/>
  <c r="P1478" i="7"/>
  <c r="R1478" i="7" s="1"/>
  <c r="S1478" i="7" s="1"/>
  <c r="Q1478" i="7" s="1"/>
  <c r="T1477" i="7"/>
  <c r="P1477" i="7"/>
  <c r="R1477" i="7" s="1"/>
  <c r="S1477" i="7" s="1"/>
  <c r="Q1477" i="7" s="1"/>
  <c r="T1476" i="7"/>
  <c r="P1476" i="7"/>
  <c r="R1476" i="7" s="1"/>
  <c r="S1476" i="7" s="1"/>
  <c r="Q1476" i="7" s="1"/>
  <c r="T1475" i="7"/>
  <c r="P1475" i="7"/>
  <c r="R1475" i="7" s="1"/>
  <c r="S1475" i="7" s="1"/>
  <c r="Q1475" i="7" s="1"/>
  <c r="T1474" i="7"/>
  <c r="S1474" i="7"/>
  <c r="Q1474" i="7" s="1"/>
  <c r="R1474" i="7"/>
  <c r="P1474" i="7"/>
  <c r="T1473" i="7"/>
  <c r="P1473" i="7"/>
  <c r="R1473" i="7" s="1"/>
  <c r="S1473" i="7" s="1"/>
  <c r="Q1473" i="7" s="1"/>
  <c r="T1472" i="7"/>
  <c r="P1472" i="7"/>
  <c r="R1472" i="7" s="1"/>
  <c r="S1472" i="7" s="1"/>
  <c r="Q1472" i="7" s="1"/>
  <c r="T1471" i="7"/>
  <c r="P1471" i="7"/>
  <c r="R1471" i="7" s="1"/>
  <c r="S1471" i="7" s="1"/>
  <c r="Q1471" i="7" s="1"/>
  <c r="T1470" i="7"/>
  <c r="P1470" i="7"/>
  <c r="R1470" i="7" s="1"/>
  <c r="S1470" i="7" s="1"/>
  <c r="Q1470" i="7" s="1"/>
  <c r="T1469" i="7"/>
  <c r="S1469" i="7"/>
  <c r="Q1469" i="7" s="1"/>
  <c r="P1469" i="7"/>
  <c r="R1469" i="7" s="1"/>
  <c r="T1468" i="7"/>
  <c r="P1468" i="7"/>
  <c r="R1468" i="7" s="1"/>
  <c r="S1468" i="7" s="1"/>
  <c r="Q1468" i="7" s="1"/>
  <c r="T1467" i="7"/>
  <c r="S1467" i="7"/>
  <c r="Q1467" i="7" s="1"/>
  <c r="P1467" i="7"/>
  <c r="R1467" i="7" s="1"/>
  <c r="T1466" i="7"/>
  <c r="P1466" i="7"/>
  <c r="R1466" i="7" s="1"/>
  <c r="S1466" i="7" s="1"/>
  <c r="Q1466" i="7" s="1"/>
  <c r="T1465" i="7"/>
  <c r="P1465" i="7"/>
  <c r="R1465" i="7" s="1"/>
  <c r="S1465" i="7" s="1"/>
  <c r="Q1465" i="7" s="1"/>
  <c r="T1464" i="7"/>
  <c r="P1464" i="7"/>
  <c r="R1464" i="7" s="1"/>
  <c r="S1464" i="7" s="1"/>
  <c r="Q1464" i="7" s="1"/>
  <c r="T1463" i="7"/>
  <c r="P1463" i="7"/>
  <c r="R1463" i="7" s="1"/>
  <c r="S1463" i="7" s="1"/>
  <c r="Q1463" i="7" s="1"/>
  <c r="T1462" i="7"/>
  <c r="P1462" i="7"/>
  <c r="R1462" i="7" s="1"/>
  <c r="S1462" i="7" s="1"/>
  <c r="Q1462" i="7" s="1"/>
  <c r="T1461" i="7"/>
  <c r="P1461" i="7"/>
  <c r="R1461" i="7" s="1"/>
  <c r="S1461" i="7" s="1"/>
  <c r="Q1461" i="7" s="1"/>
  <c r="T1460" i="7"/>
  <c r="P1460" i="7"/>
  <c r="R1460" i="7" s="1"/>
  <c r="S1460" i="7" s="1"/>
  <c r="Q1460" i="7" s="1"/>
  <c r="T1459" i="7"/>
  <c r="P1459" i="7"/>
  <c r="R1459" i="7" s="1"/>
  <c r="S1459" i="7" s="1"/>
  <c r="Q1459" i="7" s="1"/>
  <c r="T1458" i="7"/>
  <c r="P1458" i="7"/>
  <c r="R1458" i="7" s="1"/>
  <c r="S1458" i="7" s="1"/>
  <c r="Q1458" i="7" s="1"/>
  <c r="T1457" i="7"/>
  <c r="R1457" i="7"/>
  <c r="S1457" i="7" s="1"/>
  <c r="Q1457" i="7" s="1"/>
  <c r="P1457" i="7"/>
  <c r="T1456" i="7"/>
  <c r="P1456" i="7"/>
  <c r="R1456" i="7" s="1"/>
  <c r="S1456" i="7" s="1"/>
  <c r="Q1456" i="7" s="1"/>
  <c r="T1455" i="7"/>
  <c r="P1455" i="7"/>
  <c r="R1455" i="7" s="1"/>
  <c r="S1455" i="7" s="1"/>
  <c r="Q1455" i="7" s="1"/>
  <c r="T1454" i="7"/>
  <c r="P1454" i="7"/>
  <c r="R1454" i="7" s="1"/>
  <c r="S1454" i="7" s="1"/>
  <c r="Q1454" i="7" s="1"/>
  <c r="T1453" i="7"/>
  <c r="P1453" i="7"/>
  <c r="R1453" i="7" s="1"/>
  <c r="S1453" i="7" s="1"/>
  <c r="Q1453" i="7" s="1"/>
  <c r="T1452" i="7"/>
  <c r="S1452" i="7"/>
  <c r="Q1452" i="7" s="1"/>
  <c r="P1452" i="7"/>
  <c r="R1452" i="7" s="1"/>
  <c r="T1451" i="7"/>
  <c r="S1451" i="7"/>
  <c r="Q1451" i="7" s="1"/>
  <c r="P1451" i="7"/>
  <c r="R1451" i="7" s="1"/>
  <c r="T1450" i="7"/>
  <c r="P1450" i="7"/>
  <c r="R1450" i="7" s="1"/>
  <c r="S1450" i="7" s="1"/>
  <c r="Q1450" i="7" s="1"/>
  <c r="T1449" i="7"/>
  <c r="P1449" i="7"/>
  <c r="R1449" i="7" s="1"/>
  <c r="S1449" i="7" s="1"/>
  <c r="Q1449" i="7" s="1"/>
  <c r="T1448" i="7"/>
  <c r="R1448" i="7"/>
  <c r="S1448" i="7" s="1"/>
  <c r="Q1448" i="7" s="1"/>
  <c r="P1448" i="7"/>
  <c r="T1447" i="7"/>
  <c r="P1447" i="7"/>
  <c r="R1447" i="7" s="1"/>
  <c r="S1447" i="7" s="1"/>
  <c r="Q1447" i="7" s="1"/>
  <c r="T1446" i="7"/>
  <c r="P1446" i="7"/>
  <c r="R1446" i="7" s="1"/>
  <c r="S1446" i="7" s="1"/>
  <c r="Q1446" i="7" s="1"/>
  <c r="T1445" i="7"/>
  <c r="P1445" i="7"/>
  <c r="R1445" i="7" s="1"/>
  <c r="S1445" i="7" s="1"/>
  <c r="Q1445" i="7" s="1"/>
  <c r="T1444" i="7"/>
  <c r="P1444" i="7"/>
  <c r="R1444" i="7" s="1"/>
  <c r="S1444" i="7" s="1"/>
  <c r="Q1444" i="7" s="1"/>
  <c r="T1443" i="7"/>
  <c r="P1443" i="7"/>
  <c r="R1443" i="7" s="1"/>
  <c r="S1443" i="7" s="1"/>
  <c r="Q1443" i="7" s="1"/>
  <c r="T1442" i="7"/>
  <c r="P1442" i="7"/>
  <c r="R1442" i="7" s="1"/>
  <c r="S1442" i="7" s="1"/>
  <c r="Q1442" i="7" s="1"/>
  <c r="T1441" i="7"/>
  <c r="P1441" i="7"/>
  <c r="R1441" i="7" s="1"/>
  <c r="S1441" i="7" s="1"/>
  <c r="Q1441" i="7" s="1"/>
  <c r="T1440" i="7"/>
  <c r="P1440" i="7"/>
  <c r="R1440" i="7" s="1"/>
  <c r="S1440" i="7" s="1"/>
  <c r="Q1440" i="7" s="1"/>
  <c r="T1439" i="7"/>
  <c r="P1439" i="7"/>
  <c r="R1439" i="7" s="1"/>
  <c r="S1439" i="7" s="1"/>
  <c r="Q1439" i="7" s="1"/>
  <c r="T1438" i="7"/>
  <c r="R1438" i="7"/>
  <c r="S1438" i="7" s="1"/>
  <c r="Q1438" i="7" s="1"/>
  <c r="P1438" i="7"/>
  <c r="T1437" i="7"/>
  <c r="S1437" i="7"/>
  <c r="Q1437" i="7" s="1"/>
  <c r="P1437" i="7"/>
  <c r="R1437" i="7" s="1"/>
  <c r="T1436" i="7"/>
  <c r="P1436" i="7"/>
  <c r="R1436" i="7" s="1"/>
  <c r="S1436" i="7" s="1"/>
  <c r="Q1436" i="7" s="1"/>
  <c r="T1435" i="7"/>
  <c r="P1435" i="7"/>
  <c r="R1435" i="7" s="1"/>
  <c r="S1435" i="7" s="1"/>
  <c r="Q1435" i="7" s="1"/>
  <c r="T1434" i="7"/>
  <c r="P1434" i="7"/>
  <c r="R1434" i="7" s="1"/>
  <c r="S1434" i="7" s="1"/>
  <c r="Q1434" i="7" s="1"/>
  <c r="T1433" i="7"/>
  <c r="P1433" i="7"/>
  <c r="R1433" i="7" s="1"/>
  <c r="S1433" i="7" s="1"/>
  <c r="Q1433" i="7" s="1"/>
  <c r="T1432" i="7"/>
  <c r="P1432" i="7"/>
  <c r="R1432" i="7" s="1"/>
  <c r="S1432" i="7" s="1"/>
  <c r="Q1432" i="7" s="1"/>
  <c r="T1431" i="7"/>
  <c r="P1431" i="7"/>
  <c r="R1431" i="7" s="1"/>
  <c r="S1431" i="7" s="1"/>
  <c r="Q1431" i="7" s="1"/>
  <c r="T1430" i="7"/>
  <c r="P1430" i="7"/>
  <c r="R1430" i="7" s="1"/>
  <c r="S1430" i="7" s="1"/>
  <c r="Q1430" i="7" s="1"/>
  <c r="T1429" i="7"/>
  <c r="P1429" i="7"/>
  <c r="R1429" i="7" s="1"/>
  <c r="S1429" i="7" s="1"/>
  <c r="Q1429" i="7" s="1"/>
  <c r="T1428" i="7"/>
  <c r="P1428" i="7"/>
  <c r="R1428" i="7" s="1"/>
  <c r="S1428" i="7" s="1"/>
  <c r="Q1428" i="7" s="1"/>
  <c r="T1427" i="7"/>
  <c r="P1427" i="7"/>
  <c r="R1427" i="7" s="1"/>
  <c r="S1427" i="7" s="1"/>
  <c r="Q1427" i="7" s="1"/>
  <c r="T1426" i="7"/>
  <c r="P1426" i="7"/>
  <c r="R1426" i="7" s="1"/>
  <c r="S1426" i="7" s="1"/>
  <c r="Q1426" i="7" s="1"/>
  <c r="T1425" i="7"/>
  <c r="P1425" i="7"/>
  <c r="R1425" i="7" s="1"/>
  <c r="S1425" i="7" s="1"/>
  <c r="Q1425" i="7" s="1"/>
  <c r="T1424" i="7"/>
  <c r="P1424" i="7"/>
  <c r="R1424" i="7" s="1"/>
  <c r="S1424" i="7" s="1"/>
  <c r="Q1424" i="7" s="1"/>
  <c r="T1423" i="7"/>
  <c r="S1423" i="7"/>
  <c r="Q1423" i="7" s="1"/>
  <c r="P1423" i="7"/>
  <c r="R1423" i="7" s="1"/>
  <c r="T1421" i="7"/>
  <c r="P1421" i="7"/>
  <c r="R1421" i="7" s="1"/>
  <c r="S1421" i="7" s="1"/>
  <c r="Q1421" i="7" s="1"/>
  <c r="T1420" i="7"/>
  <c r="P1420" i="7"/>
  <c r="R1420" i="7" s="1"/>
  <c r="S1420" i="7" s="1"/>
  <c r="Q1420" i="7" s="1"/>
  <c r="T1419" i="7"/>
  <c r="P1419" i="7"/>
  <c r="R1419" i="7" s="1"/>
  <c r="S1419" i="7" s="1"/>
  <c r="Q1419" i="7" s="1"/>
  <c r="T1418" i="7"/>
  <c r="P1418" i="7"/>
  <c r="R1418" i="7" s="1"/>
  <c r="S1418" i="7" s="1"/>
  <c r="Q1418" i="7" s="1"/>
  <c r="T1417" i="7"/>
  <c r="P1417" i="7"/>
  <c r="R1417" i="7" s="1"/>
  <c r="S1417" i="7" s="1"/>
  <c r="Q1417" i="7" s="1"/>
  <c r="T1416" i="7"/>
  <c r="P1416" i="7"/>
  <c r="R1416" i="7" s="1"/>
  <c r="S1416" i="7" s="1"/>
  <c r="Q1416" i="7" s="1"/>
  <c r="T1415" i="7"/>
  <c r="P1415" i="7"/>
  <c r="R1415" i="7" s="1"/>
  <c r="S1415" i="7" s="1"/>
  <c r="Q1415" i="7" s="1"/>
  <c r="T1414" i="7"/>
  <c r="P1414" i="7"/>
  <c r="R1414" i="7" s="1"/>
  <c r="S1414" i="7" s="1"/>
  <c r="Q1414" i="7" s="1"/>
  <c r="T1413" i="7"/>
  <c r="P1413" i="7"/>
  <c r="R1413" i="7" s="1"/>
  <c r="S1413" i="7" s="1"/>
  <c r="Q1413" i="7" s="1"/>
  <c r="T1412" i="7"/>
  <c r="P1412" i="7"/>
  <c r="R1412" i="7" s="1"/>
  <c r="S1412" i="7" s="1"/>
  <c r="Q1412" i="7" s="1"/>
  <c r="T1411" i="7"/>
  <c r="P1411" i="7"/>
  <c r="R1411" i="7" s="1"/>
  <c r="S1411" i="7" s="1"/>
  <c r="Q1411" i="7" s="1"/>
  <c r="T1410" i="7"/>
  <c r="P1410" i="7"/>
  <c r="R1410" i="7" s="1"/>
  <c r="S1410" i="7" s="1"/>
  <c r="Q1410" i="7" s="1"/>
  <c r="T1409" i="7"/>
  <c r="P1409" i="7"/>
  <c r="R1409" i="7" s="1"/>
  <c r="S1409" i="7" s="1"/>
  <c r="Q1409" i="7" s="1"/>
  <c r="T1408" i="7"/>
  <c r="P1408" i="7"/>
  <c r="R1408" i="7" s="1"/>
  <c r="S1408" i="7" s="1"/>
  <c r="Q1408" i="7" s="1"/>
  <c r="T1407" i="7"/>
  <c r="P1407" i="7"/>
  <c r="R1407" i="7" s="1"/>
  <c r="S1407" i="7" s="1"/>
  <c r="Q1407" i="7" s="1"/>
  <c r="T1406" i="7"/>
  <c r="P1406" i="7"/>
  <c r="R1406" i="7" s="1"/>
  <c r="S1406" i="7" s="1"/>
  <c r="Q1406" i="7" s="1"/>
  <c r="T1405" i="7"/>
  <c r="P1405" i="7"/>
  <c r="R1405" i="7" s="1"/>
  <c r="S1405" i="7" s="1"/>
  <c r="Q1405" i="7" s="1"/>
  <c r="T1404" i="7"/>
  <c r="P1404" i="7"/>
  <c r="R1404" i="7" s="1"/>
  <c r="S1404" i="7" s="1"/>
  <c r="Q1404" i="7" s="1"/>
  <c r="T1403" i="7"/>
  <c r="P1403" i="7"/>
  <c r="R1403" i="7" s="1"/>
  <c r="S1403" i="7" s="1"/>
  <c r="Q1403" i="7" s="1"/>
  <c r="T1402" i="7"/>
  <c r="R1402" i="7"/>
  <c r="S1402" i="7" s="1"/>
  <c r="Q1402" i="7" s="1"/>
  <c r="P1402" i="7"/>
  <c r="T1401" i="7"/>
  <c r="R1401" i="7"/>
  <c r="S1401" i="7" s="1"/>
  <c r="Q1401" i="7" s="1"/>
  <c r="P1401" i="7"/>
  <c r="T1400" i="7"/>
  <c r="P1400" i="7"/>
  <c r="R1400" i="7" s="1"/>
  <c r="S1400" i="7" s="1"/>
  <c r="Q1400" i="7" s="1"/>
  <c r="T1399" i="7"/>
  <c r="P1399" i="7"/>
  <c r="R1399" i="7" s="1"/>
  <c r="S1399" i="7" s="1"/>
  <c r="Q1399" i="7" s="1"/>
  <c r="T1398" i="7"/>
  <c r="P1398" i="7"/>
  <c r="R1398" i="7" s="1"/>
  <c r="S1398" i="7" s="1"/>
  <c r="Q1398" i="7" s="1"/>
  <c r="T1397" i="7"/>
  <c r="P1397" i="7"/>
  <c r="R1397" i="7" s="1"/>
  <c r="S1397" i="7" s="1"/>
  <c r="Q1397" i="7" s="1"/>
  <c r="T1396" i="7"/>
  <c r="P1396" i="7"/>
  <c r="R1396" i="7" s="1"/>
  <c r="S1396" i="7" s="1"/>
  <c r="Q1396" i="7" s="1"/>
  <c r="T1395" i="7"/>
  <c r="P1395" i="7"/>
  <c r="R1395" i="7" s="1"/>
  <c r="S1395" i="7" s="1"/>
  <c r="Q1395" i="7" s="1"/>
  <c r="T1394" i="7"/>
  <c r="P1394" i="7"/>
  <c r="R1394" i="7" s="1"/>
  <c r="S1394" i="7" s="1"/>
  <c r="Q1394" i="7" s="1"/>
  <c r="T1393" i="7"/>
  <c r="P1393" i="7"/>
  <c r="R1393" i="7" s="1"/>
  <c r="S1393" i="7" s="1"/>
  <c r="Q1393" i="7" s="1"/>
  <c r="T1392" i="7"/>
  <c r="P1392" i="7"/>
  <c r="R1392" i="7" s="1"/>
  <c r="S1392" i="7" s="1"/>
  <c r="Q1392" i="7" s="1"/>
  <c r="T1391" i="7"/>
  <c r="P1391" i="7"/>
  <c r="R1391" i="7" s="1"/>
  <c r="S1391" i="7" s="1"/>
  <c r="Q1391" i="7" s="1"/>
  <c r="T1390" i="7"/>
  <c r="P1390" i="7"/>
  <c r="R1390" i="7" s="1"/>
  <c r="S1390" i="7" s="1"/>
  <c r="Q1390" i="7" s="1"/>
  <c r="T1389" i="7"/>
  <c r="P1389" i="7"/>
  <c r="R1389" i="7" s="1"/>
  <c r="S1389" i="7" s="1"/>
  <c r="Q1389" i="7" s="1"/>
  <c r="T1388" i="7"/>
  <c r="P1388" i="7"/>
  <c r="R1388" i="7" s="1"/>
  <c r="S1388" i="7" s="1"/>
  <c r="Q1388" i="7" s="1"/>
  <c r="T1387" i="7"/>
  <c r="P1387" i="7"/>
  <c r="R1387" i="7" s="1"/>
  <c r="S1387" i="7" s="1"/>
  <c r="Q1387" i="7" s="1"/>
  <c r="T1386" i="7"/>
  <c r="P1386" i="7"/>
  <c r="R1386" i="7" s="1"/>
  <c r="S1386" i="7" s="1"/>
  <c r="Q1386" i="7" s="1"/>
  <c r="T1385" i="7"/>
  <c r="P1385" i="7"/>
  <c r="R1385" i="7" s="1"/>
  <c r="S1385" i="7" s="1"/>
  <c r="Q1385" i="7" s="1"/>
  <c r="T1384" i="7"/>
  <c r="R1384" i="7"/>
  <c r="S1384" i="7" s="1"/>
  <c r="Q1384" i="7" s="1"/>
  <c r="P1384" i="7"/>
  <c r="T1383" i="7"/>
  <c r="P1383" i="7"/>
  <c r="R1383" i="7" s="1"/>
  <c r="S1383" i="7" s="1"/>
  <c r="Q1383" i="7" s="1"/>
  <c r="T1382" i="7"/>
  <c r="R1382" i="7"/>
  <c r="S1382" i="7" s="1"/>
  <c r="Q1382" i="7" s="1"/>
  <c r="P1382" i="7"/>
  <c r="T1381" i="7"/>
  <c r="P1381" i="7"/>
  <c r="R1381" i="7" s="1"/>
  <c r="S1381" i="7" s="1"/>
  <c r="Q1381" i="7" s="1"/>
  <c r="T1380" i="7"/>
  <c r="P1380" i="7"/>
  <c r="R1380" i="7" s="1"/>
  <c r="S1380" i="7" s="1"/>
  <c r="Q1380" i="7" s="1"/>
  <c r="T1379" i="7"/>
  <c r="P1379" i="7"/>
  <c r="R1379" i="7" s="1"/>
  <c r="S1379" i="7" s="1"/>
  <c r="Q1379" i="7" s="1"/>
  <c r="T1378" i="7"/>
  <c r="P1378" i="7"/>
  <c r="R1378" i="7" s="1"/>
  <c r="S1378" i="7" s="1"/>
  <c r="Q1378" i="7" s="1"/>
  <c r="T1377" i="7"/>
  <c r="P1377" i="7"/>
  <c r="R1377" i="7" s="1"/>
  <c r="S1377" i="7" s="1"/>
  <c r="Q1377" i="7" s="1"/>
  <c r="T1376" i="7"/>
  <c r="P1376" i="7"/>
  <c r="R1376" i="7" s="1"/>
  <c r="S1376" i="7" s="1"/>
  <c r="Q1376" i="7" s="1"/>
  <c r="T1375" i="7"/>
  <c r="P1375" i="7"/>
  <c r="R1375" i="7" s="1"/>
  <c r="S1375" i="7" s="1"/>
  <c r="Q1375" i="7" s="1"/>
  <c r="T1374" i="7"/>
  <c r="P1374" i="7"/>
  <c r="R1374" i="7" s="1"/>
  <c r="S1374" i="7" s="1"/>
  <c r="Q1374" i="7" s="1"/>
  <c r="T1373" i="7"/>
  <c r="P1373" i="7"/>
  <c r="R1373" i="7" s="1"/>
  <c r="S1373" i="7" s="1"/>
  <c r="Q1373" i="7" s="1"/>
  <c r="T1372" i="7"/>
  <c r="P1372" i="7"/>
  <c r="R1372" i="7" s="1"/>
  <c r="S1372" i="7" s="1"/>
  <c r="Q1372" i="7" s="1"/>
  <c r="T1371" i="7"/>
  <c r="P1371" i="7"/>
  <c r="R1371" i="7" s="1"/>
  <c r="S1371" i="7" s="1"/>
  <c r="Q1371" i="7" s="1"/>
  <c r="T1370" i="7"/>
  <c r="P1370" i="7"/>
  <c r="R1370" i="7" s="1"/>
  <c r="S1370" i="7" s="1"/>
  <c r="Q1370" i="7" s="1"/>
  <c r="T1369" i="7"/>
  <c r="P1369" i="7"/>
  <c r="R1369" i="7" s="1"/>
  <c r="S1369" i="7" s="1"/>
  <c r="Q1369" i="7" s="1"/>
  <c r="T1368" i="7"/>
  <c r="P1368" i="7"/>
  <c r="R1368" i="7" s="1"/>
  <c r="S1368" i="7" s="1"/>
  <c r="Q1368" i="7" s="1"/>
  <c r="T1367" i="7"/>
  <c r="P1367" i="7"/>
  <c r="R1367" i="7" s="1"/>
  <c r="S1367" i="7" s="1"/>
  <c r="Q1367" i="7" s="1"/>
  <c r="T1366" i="7"/>
  <c r="R1366" i="7"/>
  <c r="S1366" i="7" s="1"/>
  <c r="Q1366" i="7" s="1"/>
  <c r="P1366" i="7"/>
  <c r="T1365" i="7"/>
  <c r="S1365" i="7"/>
  <c r="Q1365" i="7" s="1"/>
  <c r="P1365" i="7"/>
  <c r="R1365" i="7" s="1"/>
  <c r="T1364" i="7"/>
  <c r="P1364" i="7"/>
  <c r="R1364" i="7" s="1"/>
  <c r="S1364" i="7" s="1"/>
  <c r="Q1364" i="7" s="1"/>
  <c r="T1363" i="7"/>
  <c r="P1363" i="7"/>
  <c r="R1363" i="7" s="1"/>
  <c r="S1363" i="7" s="1"/>
  <c r="Q1363" i="7" s="1"/>
  <c r="T1362" i="7"/>
  <c r="P1362" i="7"/>
  <c r="R1362" i="7" s="1"/>
  <c r="S1362" i="7" s="1"/>
  <c r="Q1362" i="7" s="1"/>
  <c r="T1361" i="7"/>
  <c r="P1361" i="7"/>
  <c r="R1361" i="7" s="1"/>
  <c r="S1361" i="7" s="1"/>
  <c r="Q1361" i="7" s="1"/>
  <c r="T1360" i="7"/>
  <c r="P1360" i="7"/>
  <c r="R1360" i="7" s="1"/>
  <c r="S1360" i="7" s="1"/>
  <c r="Q1360" i="7" s="1"/>
  <c r="T1359" i="7"/>
  <c r="P1359" i="7"/>
  <c r="R1359" i="7" s="1"/>
  <c r="S1359" i="7" s="1"/>
  <c r="Q1359" i="7" s="1"/>
  <c r="T1358" i="7"/>
  <c r="P1358" i="7"/>
  <c r="R1358" i="7" s="1"/>
  <c r="S1358" i="7" s="1"/>
  <c r="Q1358" i="7" s="1"/>
  <c r="T1357" i="7"/>
  <c r="P1357" i="7"/>
  <c r="R1357" i="7" s="1"/>
  <c r="S1357" i="7" s="1"/>
  <c r="Q1357" i="7" s="1"/>
  <c r="T1356" i="7"/>
  <c r="P1356" i="7"/>
  <c r="R1356" i="7" s="1"/>
  <c r="S1356" i="7" s="1"/>
  <c r="Q1356" i="7" s="1"/>
  <c r="T1355" i="7"/>
  <c r="S1355" i="7"/>
  <c r="Q1355" i="7" s="1"/>
  <c r="P1355" i="7"/>
  <c r="R1355" i="7" s="1"/>
  <c r="T1354" i="7"/>
  <c r="P1354" i="7"/>
  <c r="R1354" i="7" s="1"/>
  <c r="S1354" i="7" s="1"/>
  <c r="Q1354" i="7" s="1"/>
  <c r="T1353" i="7"/>
  <c r="P1353" i="7"/>
  <c r="R1353" i="7" s="1"/>
  <c r="S1353" i="7" s="1"/>
  <c r="Q1353" i="7" s="1"/>
  <c r="T1352" i="7"/>
  <c r="P1352" i="7"/>
  <c r="R1352" i="7" s="1"/>
  <c r="S1352" i="7" s="1"/>
  <c r="Q1352" i="7" s="1"/>
  <c r="T1351" i="7"/>
  <c r="S1351" i="7"/>
  <c r="Q1351" i="7" s="1"/>
  <c r="P1351" i="7"/>
  <c r="R1351" i="7" s="1"/>
  <c r="T1350" i="7"/>
  <c r="P1350" i="7"/>
  <c r="R1350" i="7" s="1"/>
  <c r="S1350" i="7" s="1"/>
  <c r="Q1350" i="7" s="1"/>
  <c r="T1349" i="7"/>
  <c r="P1349" i="7"/>
  <c r="R1349" i="7" s="1"/>
  <c r="S1349" i="7" s="1"/>
  <c r="Q1349" i="7" s="1"/>
  <c r="T1348" i="7"/>
  <c r="P1348" i="7"/>
  <c r="R1348" i="7" s="1"/>
  <c r="S1348" i="7" s="1"/>
  <c r="Q1348" i="7" s="1"/>
  <c r="T1347" i="7"/>
  <c r="P1347" i="7"/>
  <c r="R1347" i="7" s="1"/>
  <c r="S1347" i="7" s="1"/>
  <c r="Q1347" i="7" s="1"/>
  <c r="T1346" i="7"/>
  <c r="P1346" i="7"/>
  <c r="R1346" i="7" s="1"/>
  <c r="S1346" i="7" s="1"/>
  <c r="Q1346" i="7" s="1"/>
  <c r="T1345" i="7"/>
  <c r="P1345" i="7"/>
  <c r="R1345" i="7" s="1"/>
  <c r="S1345" i="7" s="1"/>
  <c r="Q1345" i="7" s="1"/>
  <c r="T1344" i="7"/>
  <c r="P1344" i="7"/>
  <c r="R1344" i="7" s="1"/>
  <c r="S1344" i="7" s="1"/>
  <c r="Q1344" i="7" s="1"/>
  <c r="T1343" i="7"/>
  <c r="P1343" i="7"/>
  <c r="R1343" i="7" s="1"/>
  <c r="S1343" i="7" s="1"/>
  <c r="Q1343" i="7" s="1"/>
  <c r="T1342" i="7"/>
  <c r="P1342" i="7"/>
  <c r="R1342" i="7" s="1"/>
  <c r="S1342" i="7" s="1"/>
  <c r="Q1342" i="7" s="1"/>
  <c r="T1341" i="7"/>
  <c r="R1341" i="7"/>
  <c r="S1341" i="7" s="1"/>
  <c r="Q1341" i="7" s="1"/>
  <c r="P1341" i="7"/>
  <c r="T1340" i="7"/>
  <c r="R1340" i="7"/>
  <c r="S1340" i="7" s="1"/>
  <c r="Q1340" i="7" s="1"/>
  <c r="P1340" i="7"/>
  <c r="T1339" i="7"/>
  <c r="P1339" i="7"/>
  <c r="R1339" i="7" s="1"/>
  <c r="S1339" i="7" s="1"/>
  <c r="Q1339" i="7" s="1"/>
  <c r="T1338" i="7"/>
  <c r="P1338" i="7"/>
  <c r="R1338" i="7" s="1"/>
  <c r="S1338" i="7" s="1"/>
  <c r="Q1338" i="7" s="1"/>
  <c r="T1337" i="7"/>
  <c r="P1337" i="7"/>
  <c r="R1337" i="7" s="1"/>
  <c r="S1337" i="7" s="1"/>
  <c r="Q1337" i="7" s="1"/>
  <c r="T1336" i="7"/>
  <c r="P1336" i="7"/>
  <c r="R1336" i="7" s="1"/>
  <c r="S1336" i="7" s="1"/>
  <c r="Q1336" i="7" s="1"/>
  <c r="T1335" i="7"/>
  <c r="P1335" i="7"/>
  <c r="R1335" i="7" s="1"/>
  <c r="S1335" i="7" s="1"/>
  <c r="Q1335" i="7" s="1"/>
  <c r="T1334" i="7"/>
  <c r="P1334" i="7"/>
  <c r="R1334" i="7" s="1"/>
  <c r="S1334" i="7" s="1"/>
  <c r="Q1334" i="7" s="1"/>
  <c r="T1333" i="7"/>
  <c r="P1333" i="7"/>
  <c r="R1333" i="7" s="1"/>
  <c r="S1333" i="7" s="1"/>
  <c r="Q1333" i="7" s="1"/>
  <c r="T1332" i="7"/>
  <c r="P1332" i="7"/>
  <c r="R1332" i="7" s="1"/>
  <c r="S1332" i="7" s="1"/>
  <c r="Q1332" i="7" s="1"/>
  <c r="T1331" i="7"/>
  <c r="P1331" i="7"/>
  <c r="R1331" i="7" s="1"/>
  <c r="S1331" i="7" s="1"/>
  <c r="Q1331" i="7" s="1"/>
  <c r="T1330" i="7"/>
  <c r="P1330" i="7"/>
  <c r="R1330" i="7" s="1"/>
  <c r="S1330" i="7" s="1"/>
  <c r="Q1330" i="7" s="1"/>
  <c r="T1329" i="7"/>
  <c r="P1329" i="7"/>
  <c r="R1329" i="7" s="1"/>
  <c r="S1329" i="7" s="1"/>
  <c r="Q1329" i="7" s="1"/>
  <c r="T1328" i="7"/>
  <c r="P1328" i="7"/>
  <c r="R1328" i="7" s="1"/>
  <c r="S1328" i="7" s="1"/>
  <c r="Q1328" i="7" s="1"/>
  <c r="T1327" i="7"/>
  <c r="P1327" i="7"/>
  <c r="R1327" i="7" s="1"/>
  <c r="S1327" i="7" s="1"/>
  <c r="Q1327" i="7" s="1"/>
  <c r="T1326" i="7"/>
  <c r="P1326" i="7"/>
  <c r="R1326" i="7" s="1"/>
  <c r="S1326" i="7" s="1"/>
  <c r="Q1326" i="7" s="1"/>
  <c r="T1325" i="7"/>
  <c r="P1325" i="7"/>
  <c r="R1325" i="7" s="1"/>
  <c r="S1325" i="7" s="1"/>
  <c r="Q1325" i="7" s="1"/>
  <c r="T1324" i="7"/>
  <c r="P1324" i="7"/>
  <c r="R1324" i="7" s="1"/>
  <c r="S1324" i="7" s="1"/>
  <c r="Q1324" i="7" s="1"/>
  <c r="T1323" i="7"/>
  <c r="P1323" i="7"/>
  <c r="R1323" i="7" s="1"/>
  <c r="S1323" i="7" s="1"/>
  <c r="Q1323" i="7" s="1"/>
  <c r="T1322" i="7"/>
  <c r="P1322" i="7"/>
  <c r="R1322" i="7" s="1"/>
  <c r="S1322" i="7" s="1"/>
  <c r="Q1322" i="7" s="1"/>
  <c r="T1321" i="7"/>
  <c r="P1321" i="7"/>
  <c r="R1321" i="7" s="1"/>
  <c r="S1321" i="7" s="1"/>
  <c r="Q1321" i="7" s="1"/>
  <c r="T1320" i="7"/>
  <c r="P1320" i="7"/>
  <c r="R1320" i="7" s="1"/>
  <c r="S1320" i="7" s="1"/>
  <c r="Q1320" i="7" s="1"/>
  <c r="T1319" i="7"/>
  <c r="P1319" i="7"/>
  <c r="R1319" i="7" s="1"/>
  <c r="S1319" i="7" s="1"/>
  <c r="Q1319" i="7" s="1"/>
  <c r="T1318" i="7"/>
  <c r="P1318" i="7"/>
  <c r="R1318" i="7" s="1"/>
  <c r="S1318" i="7" s="1"/>
  <c r="Q1318" i="7" s="1"/>
  <c r="T1317" i="7"/>
  <c r="P1317" i="7"/>
  <c r="R1317" i="7" s="1"/>
  <c r="S1317" i="7" s="1"/>
  <c r="Q1317" i="7" s="1"/>
  <c r="T1316" i="7"/>
  <c r="P1316" i="7"/>
  <c r="R1316" i="7" s="1"/>
  <c r="S1316" i="7" s="1"/>
  <c r="Q1316" i="7" s="1"/>
  <c r="T1315" i="7"/>
  <c r="P1315" i="7"/>
  <c r="R1315" i="7" s="1"/>
  <c r="S1315" i="7" s="1"/>
  <c r="Q1315" i="7" s="1"/>
  <c r="T1314" i="7"/>
  <c r="P1314" i="7"/>
  <c r="R1314" i="7" s="1"/>
  <c r="S1314" i="7" s="1"/>
  <c r="Q1314" i="7" s="1"/>
  <c r="T1313" i="7"/>
  <c r="R1313" i="7"/>
  <c r="S1313" i="7" s="1"/>
  <c r="Q1313" i="7" s="1"/>
  <c r="P1313" i="7"/>
  <c r="T1312" i="7"/>
  <c r="P1312" i="7"/>
  <c r="R1312" i="7" s="1"/>
  <c r="S1312" i="7" s="1"/>
  <c r="Q1312" i="7" s="1"/>
  <c r="T1311" i="7"/>
  <c r="P1311" i="7"/>
  <c r="R1311" i="7" s="1"/>
  <c r="S1311" i="7" s="1"/>
  <c r="Q1311" i="7" s="1"/>
  <c r="T1310" i="7"/>
  <c r="P1310" i="7"/>
  <c r="R1310" i="7" s="1"/>
  <c r="S1310" i="7" s="1"/>
  <c r="Q1310" i="7" s="1"/>
  <c r="T1309" i="7"/>
  <c r="P1309" i="7"/>
  <c r="R1309" i="7" s="1"/>
  <c r="S1309" i="7" s="1"/>
  <c r="Q1309" i="7" s="1"/>
  <c r="T1308" i="7"/>
  <c r="P1308" i="7"/>
  <c r="R1308" i="7" s="1"/>
  <c r="S1308" i="7" s="1"/>
  <c r="Q1308" i="7" s="1"/>
  <c r="T1307" i="7"/>
  <c r="P1307" i="7"/>
  <c r="R1307" i="7" s="1"/>
  <c r="S1307" i="7" s="1"/>
  <c r="Q1307" i="7" s="1"/>
  <c r="T1305" i="7"/>
  <c r="P1305" i="7"/>
  <c r="R1305" i="7" s="1"/>
  <c r="S1305" i="7" s="1"/>
  <c r="Q1305" i="7" s="1"/>
  <c r="T1304" i="7"/>
  <c r="P1304" i="7"/>
  <c r="R1304" i="7" s="1"/>
  <c r="S1304" i="7" s="1"/>
  <c r="Q1304" i="7" s="1"/>
  <c r="T1303" i="7"/>
  <c r="S1303" i="7"/>
  <c r="Q1303" i="7" s="1"/>
  <c r="P1303" i="7"/>
  <c r="R1303" i="7" s="1"/>
  <c r="T1302" i="7"/>
  <c r="P1302" i="7"/>
  <c r="R1302" i="7" s="1"/>
  <c r="S1302" i="7" s="1"/>
  <c r="Q1302" i="7" s="1"/>
  <c r="T1301" i="7"/>
  <c r="R1301" i="7"/>
  <c r="S1301" i="7" s="1"/>
  <c r="Q1301" i="7" s="1"/>
  <c r="P1301" i="7"/>
  <c r="T1300" i="7"/>
  <c r="P1300" i="7"/>
  <c r="R1300" i="7" s="1"/>
  <c r="S1300" i="7" s="1"/>
  <c r="Q1300" i="7" s="1"/>
  <c r="T1299" i="7"/>
  <c r="P1299" i="7"/>
  <c r="R1299" i="7" s="1"/>
  <c r="S1299" i="7" s="1"/>
  <c r="Q1299" i="7" s="1"/>
  <c r="T1298" i="7"/>
  <c r="P1298" i="7"/>
  <c r="R1298" i="7" s="1"/>
  <c r="S1298" i="7" s="1"/>
  <c r="Q1298" i="7" s="1"/>
  <c r="T1297" i="7"/>
  <c r="P1297" i="7"/>
  <c r="R1297" i="7" s="1"/>
  <c r="S1297" i="7" s="1"/>
  <c r="Q1297" i="7" s="1"/>
  <c r="T1296" i="7"/>
  <c r="P1296" i="7"/>
  <c r="R1296" i="7" s="1"/>
  <c r="S1296" i="7" s="1"/>
  <c r="Q1296" i="7" s="1"/>
  <c r="T1295" i="7"/>
  <c r="P1295" i="7"/>
  <c r="R1295" i="7" s="1"/>
  <c r="S1295" i="7" s="1"/>
  <c r="Q1295" i="7" s="1"/>
  <c r="T1294" i="7"/>
  <c r="P1294" i="7"/>
  <c r="R1294" i="7" s="1"/>
  <c r="S1294" i="7" s="1"/>
  <c r="Q1294" i="7" s="1"/>
  <c r="T1293" i="7"/>
  <c r="P1293" i="7"/>
  <c r="R1293" i="7" s="1"/>
  <c r="S1293" i="7" s="1"/>
  <c r="Q1293" i="7" s="1"/>
  <c r="T1292" i="7"/>
  <c r="P1292" i="7"/>
  <c r="R1292" i="7" s="1"/>
  <c r="S1292" i="7" s="1"/>
  <c r="Q1292" i="7" s="1"/>
  <c r="T1291" i="7"/>
  <c r="P1291" i="7"/>
  <c r="R1291" i="7" s="1"/>
  <c r="S1291" i="7" s="1"/>
  <c r="Q1291" i="7" s="1"/>
  <c r="T1290" i="7"/>
  <c r="P1290" i="7"/>
  <c r="R1290" i="7" s="1"/>
  <c r="S1290" i="7" s="1"/>
  <c r="Q1290" i="7" s="1"/>
  <c r="T1289" i="7"/>
  <c r="P1289" i="7"/>
  <c r="R1289" i="7" s="1"/>
  <c r="S1289" i="7" s="1"/>
  <c r="Q1289" i="7" s="1"/>
  <c r="T1288" i="7"/>
  <c r="P1288" i="7"/>
  <c r="R1288" i="7" s="1"/>
  <c r="S1288" i="7" s="1"/>
  <c r="Q1288" i="7" s="1"/>
  <c r="T1287" i="7"/>
  <c r="P1287" i="7"/>
  <c r="R1287" i="7" s="1"/>
  <c r="S1287" i="7" s="1"/>
  <c r="Q1287" i="7" s="1"/>
  <c r="T1286" i="7"/>
  <c r="P1286" i="7"/>
  <c r="R1286" i="7" s="1"/>
  <c r="S1286" i="7" s="1"/>
  <c r="Q1286" i="7" s="1"/>
  <c r="T1285" i="7"/>
  <c r="P1285" i="7"/>
  <c r="R1285" i="7" s="1"/>
  <c r="S1285" i="7" s="1"/>
  <c r="Q1285" i="7" s="1"/>
  <c r="T1284" i="7"/>
  <c r="P1284" i="7"/>
  <c r="R1284" i="7" s="1"/>
  <c r="S1284" i="7" s="1"/>
  <c r="Q1284" i="7" s="1"/>
  <c r="T1283" i="7"/>
  <c r="S1283" i="7"/>
  <c r="Q1283" i="7" s="1"/>
  <c r="P1283" i="7"/>
  <c r="R1283" i="7" s="1"/>
  <c r="T1282" i="7"/>
  <c r="P1282" i="7"/>
  <c r="R1282" i="7" s="1"/>
  <c r="S1282" i="7" s="1"/>
  <c r="Q1282" i="7" s="1"/>
  <c r="T1281" i="7"/>
  <c r="P1281" i="7"/>
  <c r="R1281" i="7" s="1"/>
  <c r="S1281" i="7" s="1"/>
  <c r="Q1281" i="7" s="1"/>
  <c r="T1280" i="7"/>
  <c r="P1280" i="7"/>
  <c r="R1280" i="7" s="1"/>
  <c r="S1280" i="7" s="1"/>
  <c r="Q1280" i="7" s="1"/>
  <c r="T1279" i="7"/>
  <c r="P1279" i="7"/>
  <c r="R1279" i="7" s="1"/>
  <c r="S1279" i="7" s="1"/>
  <c r="Q1279" i="7" s="1"/>
  <c r="T1278" i="7"/>
  <c r="P1278" i="7"/>
  <c r="R1278" i="7" s="1"/>
  <c r="S1278" i="7" s="1"/>
  <c r="Q1278" i="7" s="1"/>
  <c r="T1277" i="7"/>
  <c r="P1277" i="7"/>
  <c r="R1277" i="7" s="1"/>
  <c r="S1277" i="7" s="1"/>
  <c r="Q1277" i="7" s="1"/>
  <c r="T1276" i="7"/>
  <c r="P1276" i="7"/>
  <c r="R1276" i="7" s="1"/>
  <c r="S1276" i="7" s="1"/>
  <c r="Q1276" i="7" s="1"/>
  <c r="T1275" i="7"/>
  <c r="P1275" i="7"/>
  <c r="R1275" i="7" s="1"/>
  <c r="S1275" i="7" s="1"/>
  <c r="Q1275" i="7" s="1"/>
  <c r="T1274" i="7"/>
  <c r="R1274" i="7"/>
  <c r="S1274" i="7" s="1"/>
  <c r="Q1274" i="7" s="1"/>
  <c r="P1274" i="7"/>
  <c r="T1273" i="7"/>
  <c r="P1273" i="7"/>
  <c r="R1273" i="7" s="1"/>
  <c r="S1273" i="7" s="1"/>
  <c r="Q1273" i="7" s="1"/>
  <c r="T1272" i="7"/>
  <c r="P1272" i="7"/>
  <c r="R1272" i="7" s="1"/>
  <c r="S1272" i="7" s="1"/>
  <c r="Q1272" i="7" s="1"/>
  <c r="T1271" i="7"/>
  <c r="P1271" i="7"/>
  <c r="R1271" i="7" s="1"/>
  <c r="S1271" i="7" s="1"/>
  <c r="Q1271" i="7" s="1"/>
  <c r="T1270" i="7"/>
  <c r="P1270" i="7"/>
  <c r="R1270" i="7" s="1"/>
  <c r="S1270" i="7" s="1"/>
  <c r="Q1270" i="7" s="1"/>
  <c r="T1269" i="7"/>
  <c r="P1269" i="7"/>
  <c r="R1269" i="7" s="1"/>
  <c r="S1269" i="7" s="1"/>
  <c r="Q1269" i="7" s="1"/>
  <c r="T1268" i="7"/>
  <c r="R1268" i="7"/>
  <c r="S1268" i="7" s="1"/>
  <c r="Q1268" i="7" s="1"/>
  <c r="P1268" i="7"/>
  <c r="T1267" i="7"/>
  <c r="P1267" i="7"/>
  <c r="R1267" i="7" s="1"/>
  <c r="S1267" i="7" s="1"/>
  <c r="Q1267" i="7" s="1"/>
  <c r="T1266" i="7"/>
  <c r="R1266" i="7"/>
  <c r="S1266" i="7" s="1"/>
  <c r="Q1266" i="7" s="1"/>
  <c r="P1266" i="7"/>
  <c r="T1265" i="7"/>
  <c r="P1265" i="7"/>
  <c r="R1265" i="7" s="1"/>
  <c r="S1265" i="7" s="1"/>
  <c r="Q1265" i="7" s="1"/>
  <c r="T1264" i="7"/>
  <c r="P1264" i="7"/>
  <c r="R1264" i="7" s="1"/>
  <c r="S1264" i="7" s="1"/>
  <c r="Q1264" i="7" s="1"/>
  <c r="T1263" i="7"/>
  <c r="P1263" i="7"/>
  <c r="R1263" i="7" s="1"/>
  <c r="S1263" i="7" s="1"/>
  <c r="Q1263" i="7" s="1"/>
  <c r="T1262" i="7"/>
  <c r="P1262" i="7"/>
  <c r="R1262" i="7" s="1"/>
  <c r="S1262" i="7" s="1"/>
  <c r="Q1262" i="7" s="1"/>
  <c r="T1261" i="7"/>
  <c r="P1261" i="7"/>
  <c r="R1261" i="7" s="1"/>
  <c r="S1261" i="7" s="1"/>
  <c r="Q1261" i="7" s="1"/>
  <c r="T1260" i="7"/>
  <c r="P1260" i="7"/>
  <c r="R1260" i="7" s="1"/>
  <c r="S1260" i="7" s="1"/>
  <c r="Q1260" i="7" s="1"/>
  <c r="T1259" i="7"/>
  <c r="P1259" i="7"/>
  <c r="R1259" i="7" s="1"/>
  <c r="S1259" i="7" s="1"/>
  <c r="Q1259" i="7" s="1"/>
  <c r="T1258" i="7"/>
  <c r="P1258" i="7"/>
  <c r="R1258" i="7" s="1"/>
  <c r="S1258" i="7" s="1"/>
  <c r="Q1258" i="7" s="1"/>
  <c r="T1257" i="7"/>
  <c r="P1257" i="7"/>
  <c r="R1257" i="7" s="1"/>
  <c r="S1257" i="7" s="1"/>
  <c r="Q1257" i="7" s="1"/>
  <c r="T1256" i="7"/>
  <c r="P1256" i="7"/>
  <c r="R1256" i="7" s="1"/>
  <c r="S1256" i="7" s="1"/>
  <c r="Q1256" i="7" s="1"/>
  <c r="T1255" i="7"/>
  <c r="P1255" i="7"/>
  <c r="R1255" i="7" s="1"/>
  <c r="S1255" i="7" s="1"/>
  <c r="Q1255" i="7" s="1"/>
  <c r="T1254" i="7"/>
  <c r="P1254" i="7"/>
  <c r="R1254" i="7" s="1"/>
  <c r="S1254" i="7" s="1"/>
  <c r="Q1254" i="7" s="1"/>
  <c r="T1253" i="7"/>
  <c r="P1253" i="7"/>
  <c r="R1253" i="7" s="1"/>
  <c r="S1253" i="7" s="1"/>
  <c r="Q1253" i="7" s="1"/>
  <c r="T1252" i="7"/>
  <c r="P1252" i="7"/>
  <c r="R1252" i="7" s="1"/>
  <c r="S1252" i="7" s="1"/>
  <c r="Q1252" i="7" s="1"/>
  <c r="T1251" i="7"/>
  <c r="P1251" i="7"/>
  <c r="R1251" i="7" s="1"/>
  <c r="S1251" i="7" s="1"/>
  <c r="Q1251" i="7" s="1"/>
  <c r="T1250" i="7"/>
  <c r="P1250" i="7"/>
  <c r="R1250" i="7" s="1"/>
  <c r="S1250" i="7" s="1"/>
  <c r="Q1250" i="7" s="1"/>
  <c r="T1249" i="7"/>
  <c r="P1249" i="7"/>
  <c r="R1249" i="7" s="1"/>
  <c r="S1249" i="7" s="1"/>
  <c r="Q1249" i="7" s="1"/>
  <c r="T1248" i="7"/>
  <c r="P1248" i="7"/>
  <c r="R1248" i="7" s="1"/>
  <c r="S1248" i="7" s="1"/>
  <c r="Q1248" i="7" s="1"/>
  <c r="T1247" i="7"/>
  <c r="P1247" i="7"/>
  <c r="R1247" i="7" s="1"/>
  <c r="S1247" i="7" s="1"/>
  <c r="Q1247" i="7" s="1"/>
  <c r="T1246" i="7"/>
  <c r="P1246" i="7"/>
  <c r="R1246" i="7" s="1"/>
  <c r="S1246" i="7" s="1"/>
  <c r="Q1246" i="7" s="1"/>
  <c r="T1245" i="7"/>
  <c r="P1245" i="7"/>
  <c r="R1245" i="7" s="1"/>
  <c r="S1245" i="7" s="1"/>
  <c r="Q1245" i="7" s="1"/>
  <c r="T1244" i="7"/>
  <c r="S1244" i="7"/>
  <c r="Q1244" i="7" s="1"/>
  <c r="P1244" i="7"/>
  <c r="R1244" i="7" s="1"/>
  <c r="T1243" i="7"/>
  <c r="P1243" i="7"/>
  <c r="R1243" i="7" s="1"/>
  <c r="S1243" i="7" s="1"/>
  <c r="Q1243" i="7" s="1"/>
  <c r="T1242" i="7"/>
  <c r="P1242" i="7"/>
  <c r="R1242" i="7" s="1"/>
  <c r="S1242" i="7" s="1"/>
  <c r="Q1242" i="7" s="1"/>
  <c r="T1241" i="7"/>
  <c r="P1241" i="7"/>
  <c r="R1241" i="7" s="1"/>
  <c r="S1241" i="7" s="1"/>
  <c r="Q1241" i="7" s="1"/>
  <c r="T1240" i="7"/>
  <c r="P1240" i="7"/>
  <c r="R1240" i="7" s="1"/>
  <c r="S1240" i="7" s="1"/>
  <c r="Q1240" i="7" s="1"/>
  <c r="T1239" i="7"/>
  <c r="P1239" i="7"/>
  <c r="R1239" i="7" s="1"/>
  <c r="S1239" i="7" s="1"/>
  <c r="Q1239" i="7" s="1"/>
  <c r="T1238" i="7"/>
  <c r="P1238" i="7"/>
  <c r="R1238" i="7" s="1"/>
  <c r="S1238" i="7" s="1"/>
  <c r="Q1238" i="7" s="1"/>
  <c r="T1237" i="7"/>
  <c r="P1237" i="7"/>
  <c r="R1237" i="7" s="1"/>
  <c r="S1237" i="7" s="1"/>
  <c r="Q1237" i="7" s="1"/>
  <c r="T1236" i="7"/>
  <c r="P1236" i="7"/>
  <c r="R1236" i="7" s="1"/>
  <c r="S1236" i="7" s="1"/>
  <c r="Q1236" i="7" s="1"/>
  <c r="T1235" i="7"/>
  <c r="R1235" i="7"/>
  <c r="S1235" i="7" s="1"/>
  <c r="Q1235" i="7" s="1"/>
  <c r="P1235" i="7"/>
  <c r="T1234" i="7"/>
  <c r="P1234" i="7"/>
  <c r="R1234" i="7" s="1"/>
  <c r="S1234" i="7" s="1"/>
  <c r="Q1234" i="7" s="1"/>
  <c r="T1233" i="7"/>
  <c r="P1233" i="7"/>
  <c r="R1233" i="7" s="1"/>
  <c r="S1233" i="7" s="1"/>
  <c r="Q1233" i="7" s="1"/>
  <c r="T1232" i="7"/>
  <c r="P1232" i="7"/>
  <c r="R1232" i="7" s="1"/>
  <c r="S1232" i="7" s="1"/>
  <c r="Q1232" i="7" s="1"/>
  <c r="T1231" i="7"/>
  <c r="R1231" i="7"/>
  <c r="S1231" i="7" s="1"/>
  <c r="Q1231" i="7" s="1"/>
  <c r="P1231" i="7"/>
  <c r="T1230" i="7"/>
  <c r="P1230" i="7"/>
  <c r="R1230" i="7" s="1"/>
  <c r="S1230" i="7" s="1"/>
  <c r="Q1230" i="7" s="1"/>
  <c r="T1229" i="7"/>
  <c r="P1229" i="7"/>
  <c r="R1229" i="7" s="1"/>
  <c r="S1229" i="7" s="1"/>
  <c r="Q1229" i="7" s="1"/>
  <c r="T1228" i="7"/>
  <c r="P1228" i="7"/>
  <c r="R1228" i="7" s="1"/>
  <c r="S1228" i="7" s="1"/>
  <c r="Q1228" i="7" s="1"/>
  <c r="T1227" i="7"/>
  <c r="P1227" i="7"/>
  <c r="R1227" i="7" s="1"/>
  <c r="S1227" i="7" s="1"/>
  <c r="Q1227" i="7" s="1"/>
  <c r="T1226" i="7"/>
  <c r="R1226" i="7"/>
  <c r="S1226" i="7" s="1"/>
  <c r="Q1226" i="7" s="1"/>
  <c r="P1226" i="7"/>
  <c r="T1225" i="7"/>
  <c r="S1225" i="7"/>
  <c r="Q1225" i="7" s="1"/>
  <c r="P1225" i="7"/>
  <c r="R1225" i="7" s="1"/>
  <c r="T1224" i="7"/>
  <c r="P1224" i="7"/>
  <c r="R1224" i="7" s="1"/>
  <c r="S1224" i="7" s="1"/>
  <c r="Q1224" i="7" s="1"/>
  <c r="T1223" i="7"/>
  <c r="P1223" i="7"/>
  <c r="R1223" i="7" s="1"/>
  <c r="S1223" i="7" s="1"/>
  <c r="Q1223" i="7" s="1"/>
  <c r="T1222" i="7"/>
  <c r="P1222" i="7"/>
  <c r="R1222" i="7" s="1"/>
  <c r="S1222" i="7" s="1"/>
  <c r="Q1222" i="7" s="1"/>
  <c r="T1221" i="7"/>
  <c r="P1221" i="7"/>
  <c r="R1221" i="7" s="1"/>
  <c r="S1221" i="7" s="1"/>
  <c r="Q1221" i="7" s="1"/>
  <c r="T1220" i="7"/>
  <c r="P1220" i="7"/>
  <c r="R1220" i="7" s="1"/>
  <c r="S1220" i="7" s="1"/>
  <c r="Q1220" i="7" s="1"/>
  <c r="T1219" i="7"/>
  <c r="P1219" i="7"/>
  <c r="R1219" i="7" s="1"/>
  <c r="S1219" i="7" s="1"/>
  <c r="Q1219" i="7" s="1"/>
  <c r="T1218" i="7"/>
  <c r="P1218" i="7"/>
  <c r="R1218" i="7" s="1"/>
  <c r="S1218" i="7" s="1"/>
  <c r="Q1218" i="7" s="1"/>
  <c r="T1217" i="7"/>
  <c r="P1217" i="7"/>
  <c r="R1217" i="7" s="1"/>
  <c r="S1217" i="7" s="1"/>
  <c r="Q1217" i="7" s="1"/>
  <c r="T1216" i="7"/>
  <c r="P1216" i="7"/>
  <c r="R1216" i="7" s="1"/>
  <c r="S1216" i="7" s="1"/>
  <c r="Q1216" i="7" s="1"/>
  <c r="T1215" i="7"/>
  <c r="P1215" i="7"/>
  <c r="R1215" i="7" s="1"/>
  <c r="S1215" i="7" s="1"/>
  <c r="Q1215" i="7" s="1"/>
  <c r="T1214" i="7"/>
  <c r="P1214" i="7"/>
  <c r="R1214" i="7" s="1"/>
  <c r="S1214" i="7" s="1"/>
  <c r="Q1214" i="7" s="1"/>
  <c r="T1213" i="7"/>
  <c r="P1213" i="7"/>
  <c r="R1213" i="7" s="1"/>
  <c r="S1213" i="7" s="1"/>
  <c r="Q1213" i="7" s="1"/>
  <c r="T1212" i="7"/>
  <c r="P1212" i="7"/>
  <c r="R1212" i="7" s="1"/>
  <c r="S1212" i="7" s="1"/>
  <c r="Q1212" i="7" s="1"/>
  <c r="T1211" i="7"/>
  <c r="P1211" i="7"/>
  <c r="R1211" i="7" s="1"/>
  <c r="S1211" i="7" s="1"/>
  <c r="Q1211" i="7" s="1"/>
  <c r="T1210" i="7"/>
  <c r="P1210" i="7"/>
  <c r="R1210" i="7" s="1"/>
  <c r="S1210" i="7" s="1"/>
  <c r="Q1210" i="7" s="1"/>
  <c r="T1209" i="7"/>
  <c r="P1209" i="7"/>
  <c r="R1209" i="7" s="1"/>
  <c r="S1209" i="7" s="1"/>
  <c r="Q1209" i="7" s="1"/>
  <c r="T1208" i="7"/>
  <c r="P1208" i="7"/>
  <c r="R1208" i="7" s="1"/>
  <c r="S1208" i="7" s="1"/>
  <c r="Q1208" i="7" s="1"/>
  <c r="T1207" i="7"/>
  <c r="S1207" i="7"/>
  <c r="Q1207" i="7" s="1"/>
  <c r="P1207" i="7"/>
  <c r="R1207" i="7" s="1"/>
  <c r="T1206" i="7"/>
  <c r="P1206" i="7"/>
  <c r="R1206" i="7" s="1"/>
  <c r="S1206" i="7" s="1"/>
  <c r="Q1206" i="7" s="1"/>
  <c r="T1205" i="7"/>
  <c r="P1205" i="7"/>
  <c r="R1205" i="7" s="1"/>
  <c r="S1205" i="7" s="1"/>
  <c r="Q1205" i="7" s="1"/>
  <c r="T1204" i="7"/>
  <c r="P1204" i="7"/>
  <c r="R1204" i="7" s="1"/>
  <c r="S1204" i="7" s="1"/>
  <c r="Q1204" i="7" s="1"/>
  <c r="T1203" i="7"/>
  <c r="P1203" i="7"/>
  <c r="R1203" i="7" s="1"/>
  <c r="S1203" i="7" s="1"/>
  <c r="Q1203" i="7" s="1"/>
  <c r="T1202" i="7"/>
  <c r="P1202" i="7"/>
  <c r="R1202" i="7" s="1"/>
  <c r="S1202" i="7" s="1"/>
  <c r="Q1202" i="7" s="1"/>
  <c r="T1201" i="7"/>
  <c r="P1201" i="7"/>
  <c r="R1201" i="7" s="1"/>
  <c r="S1201" i="7" s="1"/>
  <c r="Q1201" i="7" s="1"/>
  <c r="T1200" i="7"/>
  <c r="P1200" i="7"/>
  <c r="R1200" i="7" s="1"/>
  <c r="S1200" i="7" s="1"/>
  <c r="Q1200" i="7" s="1"/>
  <c r="T1199" i="7"/>
  <c r="P1199" i="7"/>
  <c r="R1199" i="7" s="1"/>
  <c r="S1199" i="7" s="1"/>
  <c r="Q1199" i="7" s="1"/>
  <c r="T1198" i="7"/>
  <c r="P1198" i="7"/>
  <c r="R1198" i="7" s="1"/>
  <c r="S1198" i="7" s="1"/>
  <c r="Q1198" i="7" s="1"/>
  <c r="T1197" i="7"/>
  <c r="P1197" i="7"/>
  <c r="R1197" i="7" s="1"/>
  <c r="S1197" i="7" s="1"/>
  <c r="Q1197" i="7" s="1"/>
  <c r="T1196" i="7"/>
  <c r="P1196" i="7"/>
  <c r="R1196" i="7" s="1"/>
  <c r="S1196" i="7" s="1"/>
  <c r="Q1196" i="7" s="1"/>
  <c r="T1195" i="7"/>
  <c r="P1195" i="7"/>
  <c r="R1195" i="7" s="1"/>
  <c r="S1195" i="7" s="1"/>
  <c r="Q1195" i="7" s="1"/>
  <c r="T1194" i="7"/>
  <c r="P1194" i="7"/>
  <c r="R1194" i="7" s="1"/>
  <c r="S1194" i="7" s="1"/>
  <c r="Q1194" i="7" s="1"/>
  <c r="T1193" i="7"/>
  <c r="P1193" i="7"/>
  <c r="R1193" i="7" s="1"/>
  <c r="S1193" i="7" s="1"/>
  <c r="Q1193" i="7" s="1"/>
  <c r="T1192" i="7"/>
  <c r="S1192" i="7"/>
  <c r="Q1192" i="7" s="1"/>
  <c r="R1192" i="7"/>
  <c r="P1192" i="7"/>
  <c r="T1191" i="7"/>
  <c r="P1191" i="7"/>
  <c r="R1191" i="7" s="1"/>
  <c r="S1191" i="7" s="1"/>
  <c r="Q1191" i="7" s="1"/>
  <c r="T1190" i="7"/>
  <c r="P1190" i="7"/>
  <c r="R1190" i="7" s="1"/>
  <c r="S1190" i="7" s="1"/>
  <c r="Q1190" i="7" s="1"/>
  <c r="T1189" i="7"/>
  <c r="P1189" i="7"/>
  <c r="R1189" i="7" s="1"/>
  <c r="S1189" i="7" s="1"/>
  <c r="Q1189" i="7" s="1"/>
  <c r="T1188" i="7"/>
  <c r="P1188" i="7"/>
  <c r="R1188" i="7" s="1"/>
  <c r="S1188" i="7" s="1"/>
  <c r="Q1188" i="7" s="1"/>
  <c r="T1187" i="7"/>
  <c r="P1187" i="7"/>
  <c r="R1187" i="7" s="1"/>
  <c r="S1187" i="7" s="1"/>
  <c r="Q1187" i="7" s="1"/>
  <c r="T1186" i="7"/>
  <c r="P1186" i="7"/>
  <c r="R1186" i="7" s="1"/>
  <c r="S1186" i="7" s="1"/>
  <c r="Q1186" i="7" s="1"/>
  <c r="T1185" i="7"/>
  <c r="P1185" i="7"/>
  <c r="R1185" i="7" s="1"/>
  <c r="S1185" i="7" s="1"/>
  <c r="Q1185" i="7" s="1"/>
  <c r="T1184" i="7"/>
  <c r="P1184" i="7"/>
  <c r="R1184" i="7" s="1"/>
  <c r="S1184" i="7" s="1"/>
  <c r="Q1184" i="7" s="1"/>
  <c r="T1183" i="7"/>
  <c r="R1183" i="7"/>
  <c r="S1183" i="7" s="1"/>
  <c r="Q1183" i="7" s="1"/>
  <c r="P1183" i="7"/>
  <c r="T1182" i="7"/>
  <c r="P1182" i="7"/>
  <c r="R1182" i="7" s="1"/>
  <c r="S1182" i="7" s="1"/>
  <c r="Q1182" i="7" s="1"/>
  <c r="T1181" i="7"/>
  <c r="P1181" i="7"/>
  <c r="R1181" i="7" s="1"/>
  <c r="S1181" i="7" s="1"/>
  <c r="Q1181" i="7" s="1"/>
  <c r="T1180" i="7"/>
  <c r="S1180" i="7"/>
  <c r="Q1180" i="7" s="1"/>
  <c r="P1180" i="7"/>
  <c r="R1180" i="7" s="1"/>
  <c r="T1179" i="7"/>
  <c r="P1179" i="7"/>
  <c r="R1179" i="7" s="1"/>
  <c r="S1179" i="7" s="1"/>
  <c r="Q1179" i="7" s="1"/>
  <c r="T1178" i="7"/>
  <c r="P1178" i="7"/>
  <c r="R1178" i="7" s="1"/>
  <c r="S1178" i="7" s="1"/>
  <c r="Q1178" i="7" s="1"/>
  <c r="T1177" i="7"/>
  <c r="P1177" i="7"/>
  <c r="R1177" i="7" s="1"/>
  <c r="S1177" i="7" s="1"/>
  <c r="Q1177" i="7" s="1"/>
  <c r="T1176" i="7"/>
  <c r="P1176" i="7"/>
  <c r="R1176" i="7" s="1"/>
  <c r="S1176" i="7" s="1"/>
  <c r="Q1176" i="7" s="1"/>
  <c r="T1175" i="7"/>
  <c r="P1175" i="7"/>
  <c r="R1175" i="7" s="1"/>
  <c r="S1175" i="7" s="1"/>
  <c r="Q1175" i="7" s="1"/>
  <c r="T1174" i="7"/>
  <c r="P1174" i="7"/>
  <c r="R1174" i="7" s="1"/>
  <c r="S1174" i="7" s="1"/>
  <c r="Q1174" i="7" s="1"/>
  <c r="T1173" i="7"/>
  <c r="P1173" i="7"/>
  <c r="R1173" i="7" s="1"/>
  <c r="S1173" i="7" s="1"/>
  <c r="Q1173" i="7" s="1"/>
  <c r="T1172" i="7"/>
  <c r="P1172" i="7"/>
  <c r="R1172" i="7" s="1"/>
  <c r="S1172" i="7" s="1"/>
  <c r="Q1172" i="7" s="1"/>
  <c r="T1171" i="7"/>
  <c r="P1171" i="7"/>
  <c r="R1171" i="7" s="1"/>
  <c r="S1171" i="7" s="1"/>
  <c r="Q1171" i="7" s="1"/>
  <c r="T1170" i="7"/>
  <c r="P1170" i="7"/>
  <c r="R1170" i="7" s="1"/>
  <c r="S1170" i="7" s="1"/>
  <c r="Q1170" i="7" s="1"/>
  <c r="T1169" i="7"/>
  <c r="P1169" i="7"/>
  <c r="R1169" i="7" s="1"/>
  <c r="S1169" i="7" s="1"/>
  <c r="Q1169" i="7" s="1"/>
  <c r="T1168" i="7"/>
  <c r="P1168" i="7"/>
  <c r="R1168" i="7" s="1"/>
  <c r="S1168" i="7" s="1"/>
  <c r="Q1168" i="7" s="1"/>
  <c r="T1167" i="7"/>
  <c r="P1167" i="7"/>
  <c r="R1167" i="7" s="1"/>
  <c r="S1167" i="7" s="1"/>
  <c r="Q1167" i="7" s="1"/>
  <c r="T1166" i="7"/>
  <c r="S1166" i="7"/>
  <c r="Q1166" i="7" s="1"/>
  <c r="P1166" i="7"/>
  <c r="R1166" i="7" s="1"/>
  <c r="T1165" i="7"/>
  <c r="P1165" i="7"/>
  <c r="R1165" i="7" s="1"/>
  <c r="S1165" i="7" s="1"/>
  <c r="Q1165" i="7" s="1"/>
  <c r="T1164" i="7"/>
  <c r="P1164" i="7"/>
  <c r="R1164" i="7" s="1"/>
  <c r="S1164" i="7" s="1"/>
  <c r="Q1164" i="7" s="1"/>
  <c r="T1163" i="7"/>
  <c r="P1163" i="7"/>
  <c r="R1163" i="7" s="1"/>
  <c r="S1163" i="7" s="1"/>
  <c r="Q1163" i="7" s="1"/>
  <c r="T1162" i="7"/>
  <c r="P1162" i="7"/>
  <c r="R1162" i="7" s="1"/>
  <c r="S1162" i="7" s="1"/>
  <c r="Q1162" i="7" s="1"/>
  <c r="T1161" i="7"/>
  <c r="P1161" i="7"/>
  <c r="R1161" i="7" s="1"/>
  <c r="S1161" i="7" s="1"/>
  <c r="Q1161" i="7" s="1"/>
  <c r="T1160" i="7"/>
  <c r="P1160" i="7"/>
  <c r="R1160" i="7" s="1"/>
  <c r="S1160" i="7" s="1"/>
  <c r="Q1160" i="7" s="1"/>
  <c r="T1159" i="7"/>
  <c r="P1159" i="7"/>
  <c r="R1159" i="7" s="1"/>
  <c r="S1159" i="7" s="1"/>
  <c r="Q1159" i="7" s="1"/>
  <c r="T1158" i="7"/>
  <c r="P1158" i="7"/>
  <c r="R1158" i="7" s="1"/>
  <c r="S1158" i="7" s="1"/>
  <c r="Q1158" i="7" s="1"/>
  <c r="T1157" i="7"/>
  <c r="P1157" i="7"/>
  <c r="R1157" i="7" s="1"/>
  <c r="S1157" i="7" s="1"/>
  <c r="Q1157" i="7" s="1"/>
  <c r="T1156" i="7"/>
  <c r="P1156" i="7"/>
  <c r="R1156" i="7" s="1"/>
  <c r="S1156" i="7" s="1"/>
  <c r="Q1156" i="7" s="1"/>
  <c r="T1155" i="7"/>
  <c r="P1155" i="7"/>
  <c r="R1155" i="7" s="1"/>
  <c r="S1155" i="7" s="1"/>
  <c r="Q1155" i="7" s="1"/>
  <c r="T1154" i="7"/>
  <c r="P1154" i="7"/>
  <c r="R1154" i="7" s="1"/>
  <c r="S1154" i="7" s="1"/>
  <c r="Q1154" i="7" s="1"/>
  <c r="T1153" i="7"/>
  <c r="P1153" i="7"/>
  <c r="R1153" i="7" s="1"/>
  <c r="S1153" i="7" s="1"/>
  <c r="Q1153" i="7" s="1"/>
  <c r="T1152" i="7"/>
  <c r="P1152" i="7"/>
  <c r="R1152" i="7" s="1"/>
  <c r="S1152" i="7" s="1"/>
  <c r="Q1152" i="7" s="1"/>
  <c r="T1151" i="7"/>
  <c r="P1151" i="7"/>
  <c r="R1151" i="7" s="1"/>
  <c r="S1151" i="7" s="1"/>
  <c r="Q1151" i="7" s="1"/>
  <c r="T1150" i="7"/>
  <c r="R1150" i="7"/>
  <c r="S1150" i="7" s="1"/>
  <c r="Q1150" i="7"/>
  <c r="P1150" i="7"/>
  <c r="T1149" i="7"/>
  <c r="P1149" i="7"/>
  <c r="R1149" i="7" s="1"/>
  <c r="S1149" i="7" s="1"/>
  <c r="Q1149" i="7" s="1"/>
  <c r="T1148" i="7"/>
  <c r="P1148" i="7"/>
  <c r="R1148" i="7" s="1"/>
  <c r="S1148" i="7" s="1"/>
  <c r="Q1148" i="7" s="1"/>
  <c r="T1147" i="7"/>
  <c r="P1147" i="7"/>
  <c r="R1147" i="7" s="1"/>
  <c r="S1147" i="7" s="1"/>
  <c r="Q1147" i="7" s="1"/>
  <c r="T1146" i="7"/>
  <c r="P1146" i="7"/>
  <c r="R1146" i="7" s="1"/>
  <c r="S1146" i="7" s="1"/>
  <c r="Q1146" i="7" s="1"/>
  <c r="T1145" i="7"/>
  <c r="P1145" i="7"/>
  <c r="R1145" i="7" s="1"/>
  <c r="S1145" i="7" s="1"/>
  <c r="Q1145" i="7" s="1"/>
  <c r="T1144" i="7"/>
  <c r="P1144" i="7"/>
  <c r="R1144" i="7" s="1"/>
  <c r="S1144" i="7" s="1"/>
  <c r="Q1144" i="7" s="1"/>
  <c r="T1143" i="7"/>
  <c r="R1143" i="7"/>
  <c r="S1143" i="7" s="1"/>
  <c r="Q1143" i="7" s="1"/>
  <c r="P1143" i="7"/>
  <c r="T1142" i="7"/>
  <c r="P1142" i="7"/>
  <c r="R1142" i="7" s="1"/>
  <c r="S1142" i="7" s="1"/>
  <c r="Q1142" i="7" s="1"/>
  <c r="T1141" i="7"/>
  <c r="S1141" i="7"/>
  <c r="Q1141" i="7" s="1"/>
  <c r="P1141" i="7"/>
  <c r="R1141" i="7" s="1"/>
  <c r="T1140" i="7"/>
  <c r="P1140" i="7"/>
  <c r="R1140" i="7" s="1"/>
  <c r="S1140" i="7" s="1"/>
  <c r="Q1140" i="7" s="1"/>
  <c r="T1139" i="7"/>
  <c r="P1139" i="7"/>
  <c r="R1139" i="7" s="1"/>
  <c r="S1139" i="7" s="1"/>
  <c r="Q1139" i="7" s="1"/>
  <c r="T1138" i="7"/>
  <c r="P1138" i="7"/>
  <c r="R1138" i="7" s="1"/>
  <c r="S1138" i="7" s="1"/>
  <c r="Q1138" i="7" s="1"/>
  <c r="T1137" i="7"/>
  <c r="P1137" i="7"/>
  <c r="R1137" i="7" s="1"/>
  <c r="S1137" i="7" s="1"/>
  <c r="Q1137" i="7" s="1"/>
  <c r="T1136" i="7"/>
  <c r="P1136" i="7"/>
  <c r="R1136" i="7" s="1"/>
  <c r="S1136" i="7" s="1"/>
  <c r="Q1136" i="7" s="1"/>
  <c r="T1135" i="7"/>
  <c r="P1135" i="7"/>
  <c r="R1135" i="7" s="1"/>
  <c r="S1135" i="7" s="1"/>
  <c r="Q1135" i="7" s="1"/>
  <c r="T1134" i="7"/>
  <c r="P1134" i="7"/>
  <c r="R1134" i="7" s="1"/>
  <c r="S1134" i="7" s="1"/>
  <c r="Q1134" i="7" s="1"/>
  <c r="T1133" i="7"/>
  <c r="P1133" i="7"/>
  <c r="R1133" i="7" s="1"/>
  <c r="S1133" i="7" s="1"/>
  <c r="Q1133" i="7" s="1"/>
  <c r="T1132" i="7"/>
  <c r="S1132" i="7"/>
  <c r="Q1132" i="7" s="1"/>
  <c r="P1132" i="7"/>
  <c r="R1132" i="7" s="1"/>
  <c r="T1131" i="7"/>
  <c r="P1131" i="7"/>
  <c r="R1131" i="7" s="1"/>
  <c r="S1131" i="7" s="1"/>
  <c r="Q1131" i="7" s="1"/>
  <c r="T1130" i="7"/>
  <c r="R1130" i="7"/>
  <c r="S1130" i="7" s="1"/>
  <c r="Q1130" i="7" s="1"/>
  <c r="P1130" i="7"/>
  <c r="T1128" i="7"/>
  <c r="S1128" i="7"/>
  <c r="Q1128" i="7" s="1"/>
  <c r="P1128" i="7"/>
  <c r="R1128" i="7" s="1"/>
  <c r="T1127" i="7"/>
  <c r="P1127" i="7"/>
  <c r="R1127" i="7" s="1"/>
  <c r="S1127" i="7" s="1"/>
  <c r="Q1127" i="7" s="1"/>
  <c r="T1126" i="7"/>
  <c r="P1126" i="7"/>
  <c r="R1126" i="7" s="1"/>
  <c r="S1126" i="7" s="1"/>
  <c r="Q1126" i="7" s="1"/>
  <c r="T1125" i="7"/>
  <c r="P1125" i="7"/>
  <c r="R1125" i="7" s="1"/>
  <c r="S1125" i="7" s="1"/>
  <c r="Q1125" i="7" s="1"/>
  <c r="T1124" i="7"/>
  <c r="P1124" i="7"/>
  <c r="R1124" i="7" s="1"/>
  <c r="S1124" i="7" s="1"/>
  <c r="Q1124" i="7" s="1"/>
  <c r="T1123" i="7"/>
  <c r="P1123" i="7"/>
  <c r="R1123" i="7" s="1"/>
  <c r="S1123" i="7" s="1"/>
  <c r="Q1123" i="7" s="1"/>
  <c r="T1122" i="7"/>
  <c r="P1122" i="7"/>
  <c r="R1122" i="7" s="1"/>
  <c r="S1122" i="7" s="1"/>
  <c r="Q1122" i="7" s="1"/>
  <c r="T1121" i="7"/>
  <c r="P1121" i="7"/>
  <c r="R1121" i="7" s="1"/>
  <c r="S1121" i="7" s="1"/>
  <c r="Q1121" i="7" s="1"/>
  <c r="T1120" i="7"/>
  <c r="P1120" i="7"/>
  <c r="R1120" i="7" s="1"/>
  <c r="S1120" i="7" s="1"/>
  <c r="Q1120" i="7" s="1"/>
  <c r="T1119" i="7"/>
  <c r="P1119" i="7"/>
  <c r="R1119" i="7" s="1"/>
  <c r="S1119" i="7" s="1"/>
  <c r="Q1119" i="7" s="1"/>
  <c r="T1118" i="7"/>
  <c r="P1118" i="7"/>
  <c r="R1118" i="7" s="1"/>
  <c r="S1118" i="7" s="1"/>
  <c r="Q1118" i="7" s="1"/>
  <c r="T1117" i="7"/>
  <c r="S1117" i="7"/>
  <c r="Q1117" i="7" s="1"/>
  <c r="P1117" i="7"/>
  <c r="R1117" i="7" s="1"/>
  <c r="T1116" i="7"/>
  <c r="P1116" i="7"/>
  <c r="R1116" i="7" s="1"/>
  <c r="S1116" i="7" s="1"/>
  <c r="Q1116" i="7" s="1"/>
  <c r="T1115" i="7"/>
  <c r="P1115" i="7"/>
  <c r="R1115" i="7" s="1"/>
  <c r="S1115" i="7" s="1"/>
  <c r="Q1115" i="7" s="1"/>
  <c r="T1114" i="7"/>
  <c r="P1114" i="7"/>
  <c r="R1114" i="7" s="1"/>
  <c r="S1114" i="7" s="1"/>
  <c r="Q1114" i="7" s="1"/>
  <c r="T1113" i="7"/>
  <c r="P1113" i="7"/>
  <c r="R1113" i="7" s="1"/>
  <c r="S1113" i="7" s="1"/>
  <c r="Q1113" i="7" s="1"/>
  <c r="T1112" i="7"/>
  <c r="P1112" i="7"/>
  <c r="R1112" i="7" s="1"/>
  <c r="S1112" i="7" s="1"/>
  <c r="Q1112" i="7" s="1"/>
  <c r="T1111" i="7"/>
  <c r="P1111" i="7"/>
  <c r="R1111" i="7" s="1"/>
  <c r="S1111" i="7" s="1"/>
  <c r="Q1111" i="7" s="1"/>
  <c r="T1110" i="7"/>
  <c r="P1110" i="7"/>
  <c r="R1110" i="7" s="1"/>
  <c r="S1110" i="7" s="1"/>
  <c r="Q1110" i="7" s="1"/>
  <c r="T1109" i="7"/>
  <c r="P1109" i="7"/>
  <c r="R1109" i="7" s="1"/>
  <c r="S1109" i="7" s="1"/>
  <c r="Q1109" i="7" s="1"/>
  <c r="T1108" i="7"/>
  <c r="P1108" i="7"/>
  <c r="R1108" i="7" s="1"/>
  <c r="S1108" i="7" s="1"/>
  <c r="Q1108" i="7" s="1"/>
  <c r="T1107" i="7"/>
  <c r="P1107" i="7"/>
  <c r="R1107" i="7" s="1"/>
  <c r="S1107" i="7" s="1"/>
  <c r="Q1107" i="7" s="1"/>
  <c r="T1106" i="7"/>
  <c r="R1106" i="7"/>
  <c r="S1106" i="7" s="1"/>
  <c r="Q1106" i="7" s="1"/>
  <c r="P1106" i="7"/>
  <c r="T1105" i="7"/>
  <c r="P1105" i="7"/>
  <c r="R1105" i="7" s="1"/>
  <c r="S1105" i="7" s="1"/>
  <c r="Q1105" i="7" s="1"/>
  <c r="T1104" i="7"/>
  <c r="P1104" i="7"/>
  <c r="R1104" i="7" s="1"/>
  <c r="S1104" i="7" s="1"/>
  <c r="Q1104" i="7" s="1"/>
  <c r="T1103" i="7"/>
  <c r="P1103" i="7"/>
  <c r="R1103" i="7" s="1"/>
  <c r="S1103" i="7" s="1"/>
  <c r="Q1103" i="7" s="1"/>
  <c r="T1102" i="7"/>
  <c r="P1102" i="7"/>
  <c r="R1102" i="7" s="1"/>
  <c r="S1102" i="7" s="1"/>
  <c r="Q1102" i="7" s="1"/>
  <c r="T1101" i="7"/>
  <c r="P1101" i="7"/>
  <c r="R1101" i="7" s="1"/>
  <c r="S1101" i="7" s="1"/>
  <c r="Q1101" i="7" s="1"/>
  <c r="T1100" i="7"/>
  <c r="P1100" i="7"/>
  <c r="R1100" i="7" s="1"/>
  <c r="S1100" i="7" s="1"/>
  <c r="Q1100" i="7" s="1"/>
  <c r="T1099" i="7"/>
  <c r="P1099" i="7"/>
  <c r="R1099" i="7" s="1"/>
  <c r="S1099" i="7" s="1"/>
  <c r="Q1099" i="7" s="1"/>
  <c r="T1098" i="7"/>
  <c r="P1098" i="7"/>
  <c r="R1098" i="7" s="1"/>
  <c r="S1098" i="7" s="1"/>
  <c r="Q1098" i="7" s="1"/>
  <c r="T1097" i="7"/>
  <c r="P1097" i="7"/>
  <c r="R1097" i="7" s="1"/>
  <c r="S1097" i="7" s="1"/>
  <c r="Q1097" i="7" s="1"/>
  <c r="T1096" i="7"/>
  <c r="P1096" i="7"/>
  <c r="R1096" i="7" s="1"/>
  <c r="S1096" i="7" s="1"/>
  <c r="Q1096" i="7" s="1"/>
  <c r="T1095" i="7"/>
  <c r="P1095" i="7"/>
  <c r="R1095" i="7" s="1"/>
  <c r="S1095" i="7" s="1"/>
  <c r="Q1095" i="7" s="1"/>
  <c r="T1094" i="7"/>
  <c r="P1094" i="7"/>
  <c r="R1094" i="7" s="1"/>
  <c r="S1094" i="7" s="1"/>
  <c r="Q1094" i="7" s="1"/>
  <c r="T1093" i="7"/>
  <c r="P1093" i="7"/>
  <c r="R1093" i="7" s="1"/>
  <c r="S1093" i="7" s="1"/>
  <c r="Q1093" i="7" s="1"/>
  <c r="T1092" i="7"/>
  <c r="P1092" i="7"/>
  <c r="R1092" i="7" s="1"/>
  <c r="S1092" i="7" s="1"/>
  <c r="Q1092" i="7" s="1"/>
  <c r="T1091" i="7"/>
  <c r="P1091" i="7"/>
  <c r="R1091" i="7" s="1"/>
  <c r="S1091" i="7" s="1"/>
  <c r="Q1091" i="7" s="1"/>
  <c r="T1090" i="7"/>
  <c r="P1090" i="7"/>
  <c r="R1090" i="7" s="1"/>
  <c r="S1090" i="7" s="1"/>
  <c r="Q1090" i="7" s="1"/>
  <c r="T1089" i="7"/>
  <c r="P1089" i="7"/>
  <c r="R1089" i="7" s="1"/>
  <c r="S1089" i="7" s="1"/>
  <c r="Q1089" i="7" s="1"/>
  <c r="T1088" i="7"/>
  <c r="P1088" i="7"/>
  <c r="R1088" i="7" s="1"/>
  <c r="S1088" i="7" s="1"/>
  <c r="Q1088" i="7" s="1"/>
  <c r="T1087" i="7"/>
  <c r="P1087" i="7"/>
  <c r="R1087" i="7" s="1"/>
  <c r="S1087" i="7" s="1"/>
  <c r="Q1087" i="7" s="1"/>
  <c r="T1086" i="7"/>
  <c r="P1086" i="7"/>
  <c r="R1086" i="7" s="1"/>
  <c r="S1086" i="7" s="1"/>
  <c r="Q1086" i="7" s="1"/>
  <c r="T1085" i="7"/>
  <c r="P1085" i="7"/>
  <c r="R1085" i="7" s="1"/>
  <c r="S1085" i="7" s="1"/>
  <c r="Q1085" i="7" s="1"/>
  <c r="T1084" i="7"/>
  <c r="P1084" i="7"/>
  <c r="R1084" i="7" s="1"/>
  <c r="S1084" i="7" s="1"/>
  <c r="Q1084" i="7" s="1"/>
  <c r="T1083" i="7"/>
  <c r="P1083" i="7"/>
  <c r="R1083" i="7" s="1"/>
  <c r="S1083" i="7" s="1"/>
  <c r="Q1083" i="7" s="1"/>
  <c r="T1082" i="7"/>
  <c r="P1082" i="7"/>
  <c r="R1082" i="7" s="1"/>
  <c r="S1082" i="7" s="1"/>
  <c r="Q1082" i="7" s="1"/>
  <c r="T1081" i="7"/>
  <c r="P1081" i="7"/>
  <c r="R1081" i="7" s="1"/>
  <c r="S1081" i="7" s="1"/>
  <c r="Q1081" i="7" s="1"/>
  <c r="T1080" i="7"/>
  <c r="P1080" i="7"/>
  <c r="R1080" i="7" s="1"/>
  <c r="S1080" i="7" s="1"/>
  <c r="Q1080" i="7" s="1"/>
  <c r="T1079" i="7"/>
  <c r="P1079" i="7"/>
  <c r="R1079" i="7" s="1"/>
  <c r="S1079" i="7" s="1"/>
  <c r="Q1079" i="7" s="1"/>
  <c r="T1078" i="7"/>
  <c r="P1078" i="7"/>
  <c r="R1078" i="7" s="1"/>
  <c r="S1078" i="7" s="1"/>
  <c r="Q1078" i="7" s="1"/>
  <c r="T1077" i="7"/>
  <c r="P1077" i="7"/>
  <c r="R1077" i="7" s="1"/>
  <c r="S1077" i="7" s="1"/>
  <c r="Q1077" i="7" s="1"/>
  <c r="T1076" i="7"/>
  <c r="P1076" i="7"/>
  <c r="R1076" i="7" s="1"/>
  <c r="S1076" i="7" s="1"/>
  <c r="Q1076" i="7" s="1"/>
  <c r="T1075" i="7"/>
  <c r="P1075" i="7"/>
  <c r="R1075" i="7" s="1"/>
  <c r="S1075" i="7" s="1"/>
  <c r="Q1075" i="7" s="1"/>
  <c r="T1074" i="7"/>
  <c r="R1074" i="7"/>
  <c r="S1074" i="7" s="1"/>
  <c r="Q1074" i="7" s="1"/>
  <c r="P1074" i="7"/>
  <c r="T1073" i="7"/>
  <c r="P1073" i="7"/>
  <c r="R1073" i="7" s="1"/>
  <c r="S1073" i="7" s="1"/>
  <c r="Q1073" i="7" s="1"/>
  <c r="T1072" i="7"/>
  <c r="P1072" i="7"/>
  <c r="R1072" i="7" s="1"/>
  <c r="S1072" i="7" s="1"/>
  <c r="Q1072" i="7" s="1"/>
  <c r="T1071" i="7"/>
  <c r="P1071" i="7"/>
  <c r="R1071" i="7" s="1"/>
  <c r="S1071" i="7" s="1"/>
  <c r="Q1071" i="7" s="1"/>
  <c r="T1070" i="7"/>
  <c r="P1070" i="7"/>
  <c r="R1070" i="7" s="1"/>
  <c r="S1070" i="7" s="1"/>
  <c r="Q1070" i="7" s="1"/>
  <c r="T1069" i="7"/>
  <c r="P1069" i="7"/>
  <c r="R1069" i="7" s="1"/>
  <c r="S1069" i="7" s="1"/>
  <c r="Q1069" i="7" s="1"/>
  <c r="T1068" i="7"/>
  <c r="P1068" i="7"/>
  <c r="R1068" i="7" s="1"/>
  <c r="S1068" i="7" s="1"/>
  <c r="Q1068" i="7" s="1"/>
  <c r="T1067" i="7"/>
  <c r="P1067" i="7"/>
  <c r="R1067" i="7" s="1"/>
  <c r="S1067" i="7" s="1"/>
  <c r="Q1067" i="7" s="1"/>
  <c r="T1066" i="7"/>
  <c r="P1066" i="7"/>
  <c r="R1066" i="7" s="1"/>
  <c r="S1066" i="7" s="1"/>
  <c r="Q1066" i="7" s="1"/>
  <c r="T1065" i="7"/>
  <c r="P1065" i="7"/>
  <c r="R1065" i="7" s="1"/>
  <c r="S1065" i="7" s="1"/>
  <c r="Q1065" i="7" s="1"/>
  <c r="T1064" i="7"/>
  <c r="P1064" i="7"/>
  <c r="R1064" i="7" s="1"/>
  <c r="S1064" i="7" s="1"/>
  <c r="Q1064" i="7" s="1"/>
  <c r="T1063" i="7"/>
  <c r="P1063" i="7"/>
  <c r="R1063" i="7" s="1"/>
  <c r="S1063" i="7" s="1"/>
  <c r="Q1063" i="7" s="1"/>
  <c r="T1062" i="7"/>
  <c r="P1062" i="7"/>
  <c r="R1062" i="7" s="1"/>
  <c r="S1062" i="7" s="1"/>
  <c r="Q1062" i="7" s="1"/>
  <c r="T1061" i="7"/>
  <c r="R1061" i="7"/>
  <c r="S1061" i="7" s="1"/>
  <c r="Q1061" i="7" s="1"/>
  <c r="P1061" i="7"/>
  <c r="T1060" i="7"/>
  <c r="P1060" i="7"/>
  <c r="R1060" i="7" s="1"/>
  <c r="S1060" i="7" s="1"/>
  <c r="Q1060" i="7" s="1"/>
  <c r="T1059" i="7"/>
  <c r="P1059" i="7"/>
  <c r="R1059" i="7" s="1"/>
  <c r="S1059" i="7" s="1"/>
  <c r="Q1059" i="7" s="1"/>
  <c r="T1058" i="7"/>
  <c r="P1058" i="7"/>
  <c r="R1058" i="7" s="1"/>
  <c r="S1058" i="7" s="1"/>
  <c r="Q1058" i="7" s="1"/>
  <c r="T1057" i="7"/>
  <c r="P1057" i="7"/>
  <c r="R1057" i="7" s="1"/>
  <c r="S1057" i="7" s="1"/>
  <c r="Q1057" i="7" s="1"/>
  <c r="T1055" i="7"/>
  <c r="P1055" i="7"/>
  <c r="R1055" i="7" s="1"/>
  <c r="S1055" i="7" s="1"/>
  <c r="Q1055" i="7" s="1"/>
  <c r="T1054" i="7"/>
  <c r="P1054" i="7"/>
  <c r="R1054" i="7" s="1"/>
  <c r="S1054" i="7" s="1"/>
  <c r="Q1054" i="7" s="1"/>
  <c r="T1053" i="7"/>
  <c r="P1053" i="7"/>
  <c r="R1053" i="7" s="1"/>
  <c r="S1053" i="7" s="1"/>
  <c r="Q1053" i="7" s="1"/>
  <c r="T1052" i="7"/>
  <c r="P1052" i="7"/>
  <c r="R1052" i="7" s="1"/>
  <c r="S1052" i="7" s="1"/>
  <c r="Q1052" i="7" s="1"/>
  <c r="T1051" i="7"/>
  <c r="P1051" i="7"/>
  <c r="R1051" i="7" s="1"/>
  <c r="S1051" i="7" s="1"/>
  <c r="Q1051" i="7" s="1"/>
  <c r="T1050" i="7"/>
  <c r="P1050" i="7"/>
  <c r="R1050" i="7" s="1"/>
  <c r="S1050" i="7" s="1"/>
  <c r="Q1050" i="7" s="1"/>
  <c r="T1049" i="7"/>
  <c r="P1049" i="7"/>
  <c r="R1049" i="7" s="1"/>
  <c r="S1049" i="7" s="1"/>
  <c r="Q1049" i="7" s="1"/>
  <c r="T1048" i="7"/>
  <c r="P1048" i="7"/>
  <c r="R1048" i="7" s="1"/>
  <c r="S1048" i="7" s="1"/>
  <c r="Q1048" i="7" s="1"/>
  <c r="T1047" i="7"/>
  <c r="P1047" i="7"/>
  <c r="R1047" i="7" s="1"/>
  <c r="S1047" i="7" s="1"/>
  <c r="Q1047" i="7" s="1"/>
  <c r="T1046" i="7"/>
  <c r="P1046" i="7"/>
  <c r="R1046" i="7" s="1"/>
  <c r="S1046" i="7" s="1"/>
  <c r="Q1046" i="7" s="1"/>
  <c r="T1045" i="7"/>
  <c r="P1045" i="7"/>
  <c r="R1045" i="7" s="1"/>
  <c r="S1045" i="7" s="1"/>
  <c r="Q1045" i="7" s="1"/>
  <c r="T1044" i="7"/>
  <c r="P1044" i="7"/>
  <c r="R1044" i="7" s="1"/>
  <c r="S1044" i="7" s="1"/>
  <c r="Q1044" i="7" s="1"/>
  <c r="T1043" i="7"/>
  <c r="P1043" i="7"/>
  <c r="R1043" i="7" s="1"/>
  <c r="S1043" i="7" s="1"/>
  <c r="Q1043" i="7" s="1"/>
  <c r="T1042" i="7"/>
  <c r="P1042" i="7"/>
  <c r="R1042" i="7" s="1"/>
  <c r="S1042" i="7" s="1"/>
  <c r="Q1042" i="7" s="1"/>
  <c r="T1041" i="7"/>
  <c r="P1041" i="7"/>
  <c r="R1041" i="7" s="1"/>
  <c r="S1041" i="7" s="1"/>
  <c r="Q1041" i="7" s="1"/>
  <c r="T1040" i="7"/>
  <c r="P1040" i="7"/>
  <c r="R1040" i="7" s="1"/>
  <c r="S1040" i="7" s="1"/>
  <c r="Q1040" i="7" s="1"/>
  <c r="T1039" i="7"/>
  <c r="P1039" i="7"/>
  <c r="R1039" i="7" s="1"/>
  <c r="S1039" i="7" s="1"/>
  <c r="Q1039" i="7" s="1"/>
  <c r="T1038" i="7"/>
  <c r="P1038" i="7"/>
  <c r="R1038" i="7" s="1"/>
  <c r="S1038" i="7" s="1"/>
  <c r="Q1038" i="7" s="1"/>
  <c r="T1037" i="7"/>
  <c r="P1037" i="7"/>
  <c r="R1037" i="7" s="1"/>
  <c r="S1037" i="7" s="1"/>
  <c r="Q1037" i="7" s="1"/>
  <c r="T1036" i="7"/>
  <c r="P1036" i="7"/>
  <c r="R1036" i="7" s="1"/>
  <c r="S1036" i="7" s="1"/>
  <c r="Q1036" i="7" s="1"/>
  <c r="T1035" i="7"/>
  <c r="P1035" i="7"/>
  <c r="R1035" i="7" s="1"/>
  <c r="S1035" i="7" s="1"/>
  <c r="Q1035" i="7" s="1"/>
  <c r="T1034" i="7"/>
  <c r="P1034" i="7"/>
  <c r="R1034" i="7" s="1"/>
  <c r="S1034" i="7" s="1"/>
  <c r="Q1034" i="7" s="1"/>
  <c r="T1033" i="7"/>
  <c r="P1033" i="7"/>
  <c r="R1033" i="7" s="1"/>
  <c r="S1033" i="7" s="1"/>
  <c r="Q1033" i="7" s="1"/>
  <c r="T1032" i="7"/>
  <c r="P1032" i="7"/>
  <c r="R1032" i="7" s="1"/>
  <c r="S1032" i="7" s="1"/>
  <c r="Q1032" i="7" s="1"/>
  <c r="T1031" i="7"/>
  <c r="P1031" i="7"/>
  <c r="R1031" i="7" s="1"/>
  <c r="S1031" i="7" s="1"/>
  <c r="Q1031" i="7" s="1"/>
  <c r="T1030" i="7"/>
  <c r="P1030" i="7"/>
  <c r="R1030" i="7" s="1"/>
  <c r="S1030" i="7" s="1"/>
  <c r="Q1030" i="7" s="1"/>
  <c r="T1029" i="7"/>
  <c r="P1029" i="7"/>
  <c r="R1029" i="7" s="1"/>
  <c r="S1029" i="7" s="1"/>
  <c r="Q1029" i="7" s="1"/>
  <c r="T1028" i="7"/>
  <c r="P1028" i="7"/>
  <c r="R1028" i="7" s="1"/>
  <c r="S1028" i="7" s="1"/>
  <c r="Q1028" i="7" s="1"/>
  <c r="T1027" i="7"/>
  <c r="R1027" i="7"/>
  <c r="S1027" i="7" s="1"/>
  <c r="Q1027" i="7" s="1"/>
  <c r="P1027" i="7"/>
  <c r="T1026" i="7"/>
  <c r="P1026" i="7"/>
  <c r="R1026" i="7" s="1"/>
  <c r="S1026" i="7" s="1"/>
  <c r="Q1026" i="7" s="1"/>
  <c r="T1025" i="7"/>
  <c r="P1025" i="7"/>
  <c r="R1025" i="7" s="1"/>
  <c r="S1025" i="7" s="1"/>
  <c r="Q1025" i="7" s="1"/>
  <c r="T1024" i="7"/>
  <c r="P1024" i="7"/>
  <c r="R1024" i="7" s="1"/>
  <c r="S1024" i="7" s="1"/>
  <c r="Q1024" i="7" s="1"/>
  <c r="T1023" i="7"/>
  <c r="P1023" i="7"/>
  <c r="R1023" i="7" s="1"/>
  <c r="S1023" i="7" s="1"/>
  <c r="Q1023" i="7" s="1"/>
  <c r="T1022" i="7"/>
  <c r="P1022" i="7"/>
  <c r="R1022" i="7" s="1"/>
  <c r="S1022" i="7" s="1"/>
  <c r="Q1022" i="7" s="1"/>
  <c r="T1021" i="7"/>
  <c r="P1021" i="7"/>
  <c r="R1021" i="7" s="1"/>
  <c r="S1021" i="7" s="1"/>
  <c r="Q1021" i="7" s="1"/>
  <c r="T1020" i="7"/>
  <c r="P1020" i="7"/>
  <c r="R1020" i="7" s="1"/>
  <c r="S1020" i="7" s="1"/>
  <c r="Q1020" i="7" s="1"/>
  <c r="T1019" i="7"/>
  <c r="P1019" i="7"/>
  <c r="R1019" i="7" s="1"/>
  <c r="S1019" i="7" s="1"/>
  <c r="Q1019" i="7" s="1"/>
  <c r="T1018" i="7"/>
  <c r="P1018" i="7"/>
  <c r="R1018" i="7" s="1"/>
  <c r="S1018" i="7" s="1"/>
  <c r="Q1018" i="7" s="1"/>
  <c r="T1017" i="7"/>
  <c r="P1017" i="7"/>
  <c r="R1017" i="7" s="1"/>
  <c r="S1017" i="7" s="1"/>
  <c r="Q1017" i="7" s="1"/>
  <c r="T1016" i="7"/>
  <c r="P1016" i="7"/>
  <c r="R1016" i="7" s="1"/>
  <c r="S1016" i="7" s="1"/>
  <c r="Q1016" i="7" s="1"/>
  <c r="T1015" i="7"/>
  <c r="P1015" i="7"/>
  <c r="R1015" i="7" s="1"/>
  <c r="S1015" i="7" s="1"/>
  <c r="Q1015" i="7" s="1"/>
  <c r="T1014" i="7"/>
  <c r="P1014" i="7"/>
  <c r="R1014" i="7" s="1"/>
  <c r="S1014" i="7" s="1"/>
  <c r="Q1014" i="7" s="1"/>
  <c r="T1013" i="7"/>
  <c r="P1013" i="7"/>
  <c r="R1013" i="7" s="1"/>
  <c r="S1013" i="7" s="1"/>
  <c r="Q1013" i="7" s="1"/>
  <c r="T1012" i="7"/>
  <c r="P1012" i="7"/>
  <c r="R1012" i="7" s="1"/>
  <c r="S1012" i="7" s="1"/>
  <c r="Q1012" i="7" s="1"/>
  <c r="T1011" i="7"/>
  <c r="P1011" i="7"/>
  <c r="R1011" i="7" s="1"/>
  <c r="S1011" i="7" s="1"/>
  <c r="Q1011" i="7" s="1"/>
  <c r="T1010" i="7"/>
  <c r="P1010" i="7"/>
  <c r="R1010" i="7" s="1"/>
  <c r="S1010" i="7" s="1"/>
  <c r="Q1010" i="7" s="1"/>
  <c r="T1009" i="7"/>
  <c r="P1009" i="7"/>
  <c r="R1009" i="7" s="1"/>
  <c r="S1009" i="7" s="1"/>
  <c r="Q1009" i="7" s="1"/>
  <c r="T1008" i="7"/>
  <c r="P1008" i="7"/>
  <c r="R1008" i="7" s="1"/>
  <c r="S1008" i="7" s="1"/>
  <c r="Q1008" i="7" s="1"/>
  <c r="T1007" i="7"/>
  <c r="P1007" i="7"/>
  <c r="R1007" i="7" s="1"/>
  <c r="S1007" i="7" s="1"/>
  <c r="Q1007" i="7" s="1"/>
  <c r="T1006" i="7"/>
  <c r="P1006" i="7"/>
  <c r="R1006" i="7" s="1"/>
  <c r="S1006" i="7" s="1"/>
  <c r="Q1006" i="7" s="1"/>
  <c r="T1005" i="7"/>
  <c r="P1005" i="7"/>
  <c r="R1005" i="7" s="1"/>
  <c r="S1005" i="7" s="1"/>
  <c r="Q1005" i="7" s="1"/>
  <c r="T1004" i="7"/>
  <c r="P1004" i="7"/>
  <c r="R1004" i="7" s="1"/>
  <c r="S1004" i="7" s="1"/>
  <c r="Q1004" i="7" s="1"/>
  <c r="T1003" i="7"/>
  <c r="P1003" i="7"/>
  <c r="R1003" i="7" s="1"/>
  <c r="S1003" i="7" s="1"/>
  <c r="Q1003" i="7" s="1"/>
  <c r="T1002" i="7"/>
  <c r="P1002" i="7"/>
  <c r="R1002" i="7" s="1"/>
  <c r="S1002" i="7" s="1"/>
  <c r="Q1002" i="7" s="1"/>
  <c r="T1001" i="7"/>
  <c r="P1001" i="7"/>
  <c r="R1001" i="7" s="1"/>
  <c r="S1001" i="7" s="1"/>
  <c r="Q1001" i="7" s="1"/>
  <c r="T1000" i="7"/>
  <c r="P1000" i="7"/>
  <c r="R1000" i="7" s="1"/>
  <c r="S1000" i="7" s="1"/>
  <c r="Q1000" i="7" s="1"/>
  <c r="T999" i="7"/>
  <c r="P999" i="7"/>
  <c r="R999" i="7" s="1"/>
  <c r="S999" i="7" s="1"/>
  <c r="Q999" i="7" s="1"/>
  <c r="T998" i="7"/>
  <c r="P998" i="7"/>
  <c r="R998" i="7" s="1"/>
  <c r="S998" i="7" s="1"/>
  <c r="Q998" i="7" s="1"/>
  <c r="T997" i="7"/>
  <c r="P997" i="7"/>
  <c r="R997" i="7" s="1"/>
  <c r="S997" i="7" s="1"/>
  <c r="Q997" i="7" s="1"/>
  <c r="T996" i="7"/>
  <c r="P996" i="7"/>
  <c r="R996" i="7" s="1"/>
  <c r="S996" i="7" s="1"/>
  <c r="Q996" i="7" s="1"/>
  <c r="T995" i="7"/>
  <c r="P995" i="7"/>
  <c r="R995" i="7" s="1"/>
  <c r="S995" i="7" s="1"/>
  <c r="Q995" i="7" s="1"/>
  <c r="T994" i="7"/>
  <c r="P994" i="7"/>
  <c r="R994" i="7" s="1"/>
  <c r="S994" i="7" s="1"/>
  <c r="Q994" i="7" s="1"/>
  <c r="T993" i="7"/>
  <c r="P993" i="7"/>
  <c r="R993" i="7" s="1"/>
  <c r="S993" i="7" s="1"/>
  <c r="Q993" i="7" s="1"/>
  <c r="T992" i="7"/>
  <c r="P992" i="7"/>
  <c r="R992" i="7" s="1"/>
  <c r="S992" i="7" s="1"/>
  <c r="Q992" i="7" s="1"/>
  <c r="T991" i="7"/>
  <c r="P991" i="7"/>
  <c r="R991" i="7" s="1"/>
  <c r="S991" i="7" s="1"/>
  <c r="Q991" i="7" s="1"/>
  <c r="T990" i="7"/>
  <c r="P990" i="7"/>
  <c r="R990" i="7" s="1"/>
  <c r="S990" i="7" s="1"/>
  <c r="Q990" i="7" s="1"/>
  <c r="T989" i="7"/>
  <c r="P989" i="7"/>
  <c r="R989" i="7" s="1"/>
  <c r="S989" i="7" s="1"/>
  <c r="Q989" i="7" s="1"/>
  <c r="T988" i="7"/>
  <c r="P988" i="7"/>
  <c r="R988" i="7" s="1"/>
  <c r="S988" i="7" s="1"/>
  <c r="Q988" i="7" s="1"/>
  <c r="T987" i="7"/>
  <c r="P987" i="7"/>
  <c r="R987" i="7" s="1"/>
  <c r="S987" i="7" s="1"/>
  <c r="Q987" i="7" s="1"/>
  <c r="T986" i="7"/>
  <c r="P986" i="7"/>
  <c r="R986" i="7" s="1"/>
  <c r="S986" i="7" s="1"/>
  <c r="Q986" i="7" s="1"/>
  <c r="T985" i="7"/>
  <c r="R985" i="7"/>
  <c r="S985" i="7" s="1"/>
  <c r="Q985" i="7" s="1"/>
  <c r="P985" i="7"/>
  <c r="T984" i="7"/>
  <c r="P984" i="7"/>
  <c r="R984" i="7" s="1"/>
  <c r="S984" i="7" s="1"/>
  <c r="Q984" i="7" s="1"/>
  <c r="T983" i="7"/>
  <c r="P983" i="7"/>
  <c r="R983" i="7" s="1"/>
  <c r="S983" i="7" s="1"/>
  <c r="Q983" i="7" s="1"/>
  <c r="T982" i="7"/>
  <c r="P982" i="7"/>
  <c r="R982" i="7" s="1"/>
  <c r="S982" i="7" s="1"/>
  <c r="Q982" i="7" s="1"/>
  <c r="T981" i="7"/>
  <c r="P981" i="7"/>
  <c r="R981" i="7" s="1"/>
  <c r="S981" i="7" s="1"/>
  <c r="Q981" i="7" s="1"/>
  <c r="T980" i="7"/>
  <c r="P980" i="7"/>
  <c r="R980" i="7" s="1"/>
  <c r="S980" i="7" s="1"/>
  <c r="Q980" i="7" s="1"/>
  <c r="T979" i="7"/>
  <c r="P979" i="7"/>
  <c r="R979" i="7" s="1"/>
  <c r="S979" i="7" s="1"/>
  <c r="Q979" i="7" s="1"/>
  <c r="T978" i="7"/>
  <c r="P978" i="7"/>
  <c r="R978" i="7" s="1"/>
  <c r="S978" i="7" s="1"/>
  <c r="Q978" i="7" s="1"/>
  <c r="T977" i="7"/>
  <c r="P977" i="7"/>
  <c r="R977" i="7" s="1"/>
  <c r="S977" i="7" s="1"/>
  <c r="Q977" i="7" s="1"/>
  <c r="T976" i="7"/>
  <c r="P976" i="7"/>
  <c r="R976" i="7" s="1"/>
  <c r="S976" i="7" s="1"/>
  <c r="Q976" i="7" s="1"/>
  <c r="T975" i="7"/>
  <c r="P975" i="7"/>
  <c r="R975" i="7" s="1"/>
  <c r="S975" i="7" s="1"/>
  <c r="Q975" i="7" s="1"/>
  <c r="T974" i="7"/>
  <c r="P974" i="7"/>
  <c r="R974" i="7" s="1"/>
  <c r="S974" i="7" s="1"/>
  <c r="Q974" i="7" s="1"/>
  <c r="T973" i="7"/>
  <c r="P973" i="7"/>
  <c r="R973" i="7" s="1"/>
  <c r="S973" i="7" s="1"/>
  <c r="Q973" i="7" s="1"/>
  <c r="T972" i="7"/>
  <c r="S972" i="7"/>
  <c r="Q972" i="7" s="1"/>
  <c r="P972" i="7"/>
  <c r="R972" i="7" s="1"/>
  <c r="T971" i="7"/>
  <c r="P971" i="7"/>
  <c r="R971" i="7" s="1"/>
  <c r="S971" i="7" s="1"/>
  <c r="Q971" i="7" s="1"/>
  <c r="T970" i="7"/>
  <c r="P970" i="7"/>
  <c r="R970" i="7" s="1"/>
  <c r="S970" i="7" s="1"/>
  <c r="Q970" i="7" s="1"/>
  <c r="T969" i="7"/>
  <c r="P969" i="7"/>
  <c r="R969" i="7" s="1"/>
  <c r="S969" i="7" s="1"/>
  <c r="Q969" i="7" s="1"/>
  <c r="T968" i="7"/>
  <c r="P968" i="7"/>
  <c r="R968" i="7" s="1"/>
  <c r="S968" i="7" s="1"/>
  <c r="Q968" i="7" s="1"/>
  <c r="T967" i="7"/>
  <c r="P967" i="7"/>
  <c r="R967" i="7" s="1"/>
  <c r="S967" i="7" s="1"/>
  <c r="Q967" i="7" s="1"/>
  <c r="T966" i="7"/>
  <c r="R966" i="7"/>
  <c r="S966" i="7" s="1"/>
  <c r="Q966" i="7" s="1"/>
  <c r="P966" i="7"/>
  <c r="T965" i="7"/>
  <c r="P965" i="7"/>
  <c r="R965" i="7" s="1"/>
  <c r="S965" i="7" s="1"/>
  <c r="Q965" i="7" s="1"/>
  <c r="T964" i="7"/>
  <c r="P964" i="7"/>
  <c r="R964" i="7" s="1"/>
  <c r="S964" i="7" s="1"/>
  <c r="Q964" i="7" s="1"/>
  <c r="T963" i="7"/>
  <c r="P963" i="7"/>
  <c r="R963" i="7" s="1"/>
  <c r="S963" i="7" s="1"/>
  <c r="Q963" i="7" s="1"/>
  <c r="T962" i="7"/>
  <c r="P962" i="7"/>
  <c r="R962" i="7" s="1"/>
  <c r="S962" i="7" s="1"/>
  <c r="Q962" i="7" s="1"/>
  <c r="T961" i="7"/>
  <c r="P961" i="7"/>
  <c r="R961" i="7" s="1"/>
  <c r="S961" i="7" s="1"/>
  <c r="Q961" i="7" s="1"/>
  <c r="T960" i="7"/>
  <c r="P960" i="7"/>
  <c r="R960" i="7" s="1"/>
  <c r="S960" i="7" s="1"/>
  <c r="Q960" i="7" s="1"/>
  <c r="T959" i="7"/>
  <c r="P959" i="7"/>
  <c r="R959" i="7" s="1"/>
  <c r="S959" i="7" s="1"/>
  <c r="Q959" i="7" s="1"/>
  <c r="T958" i="7"/>
  <c r="P958" i="7"/>
  <c r="R958" i="7" s="1"/>
  <c r="S958" i="7" s="1"/>
  <c r="Q958" i="7" s="1"/>
  <c r="T957" i="7"/>
  <c r="P957" i="7"/>
  <c r="R957" i="7" s="1"/>
  <c r="S957" i="7" s="1"/>
  <c r="Q957" i="7" s="1"/>
  <c r="T956" i="7"/>
  <c r="P956" i="7"/>
  <c r="R956" i="7" s="1"/>
  <c r="S956" i="7" s="1"/>
  <c r="Q956" i="7" s="1"/>
  <c r="T955" i="7"/>
  <c r="P955" i="7"/>
  <c r="R955" i="7" s="1"/>
  <c r="S955" i="7" s="1"/>
  <c r="Q955" i="7" s="1"/>
  <c r="T954" i="7"/>
  <c r="P954" i="7"/>
  <c r="R954" i="7" s="1"/>
  <c r="S954" i="7" s="1"/>
  <c r="Q954" i="7" s="1"/>
  <c r="T953" i="7"/>
  <c r="S953" i="7"/>
  <c r="Q953" i="7" s="1"/>
  <c r="P953" i="7"/>
  <c r="R953" i="7" s="1"/>
  <c r="T952" i="7"/>
  <c r="P952" i="7"/>
  <c r="R952" i="7" s="1"/>
  <c r="S952" i="7" s="1"/>
  <c r="Q952" i="7" s="1"/>
  <c r="T951" i="7"/>
  <c r="P951" i="7"/>
  <c r="R951" i="7" s="1"/>
  <c r="S951" i="7" s="1"/>
  <c r="Q951" i="7" s="1"/>
  <c r="T950" i="7"/>
  <c r="P950" i="7"/>
  <c r="R950" i="7" s="1"/>
  <c r="S950" i="7" s="1"/>
  <c r="Q950" i="7" s="1"/>
  <c r="T949" i="7"/>
  <c r="P949" i="7"/>
  <c r="R949" i="7" s="1"/>
  <c r="S949" i="7" s="1"/>
  <c r="Q949" i="7" s="1"/>
  <c r="T948" i="7"/>
  <c r="P948" i="7"/>
  <c r="R948" i="7" s="1"/>
  <c r="S948" i="7" s="1"/>
  <c r="Q948" i="7" s="1"/>
  <c r="T947" i="7"/>
  <c r="P947" i="7"/>
  <c r="R947" i="7" s="1"/>
  <c r="S947" i="7" s="1"/>
  <c r="Q947" i="7" s="1"/>
  <c r="T946" i="7"/>
  <c r="P946" i="7"/>
  <c r="R946" i="7" s="1"/>
  <c r="S946" i="7" s="1"/>
  <c r="Q946" i="7" s="1"/>
  <c r="T945" i="7"/>
  <c r="P945" i="7"/>
  <c r="R945" i="7" s="1"/>
  <c r="S945" i="7" s="1"/>
  <c r="Q945" i="7" s="1"/>
  <c r="T944" i="7"/>
  <c r="P944" i="7"/>
  <c r="R944" i="7" s="1"/>
  <c r="S944" i="7" s="1"/>
  <c r="Q944" i="7" s="1"/>
  <c r="T943" i="7"/>
  <c r="P943" i="7"/>
  <c r="R943" i="7" s="1"/>
  <c r="S943" i="7" s="1"/>
  <c r="Q943" i="7" s="1"/>
  <c r="T942" i="7"/>
  <c r="P942" i="7"/>
  <c r="R942" i="7" s="1"/>
  <c r="S942" i="7" s="1"/>
  <c r="Q942" i="7" s="1"/>
  <c r="T941" i="7"/>
  <c r="P941" i="7"/>
  <c r="R941" i="7" s="1"/>
  <c r="S941" i="7" s="1"/>
  <c r="Q941" i="7" s="1"/>
  <c r="T940" i="7"/>
  <c r="P940" i="7"/>
  <c r="R940" i="7" s="1"/>
  <c r="S940" i="7" s="1"/>
  <c r="Q940" i="7" s="1"/>
  <c r="T939" i="7"/>
  <c r="P939" i="7"/>
  <c r="R939" i="7" s="1"/>
  <c r="S939" i="7" s="1"/>
  <c r="Q939" i="7" s="1"/>
  <c r="T938" i="7"/>
  <c r="P938" i="7"/>
  <c r="R938" i="7" s="1"/>
  <c r="S938" i="7" s="1"/>
  <c r="Q938" i="7" s="1"/>
  <c r="T937" i="7"/>
  <c r="P937" i="7"/>
  <c r="R937" i="7" s="1"/>
  <c r="S937" i="7" s="1"/>
  <c r="Q937" i="7" s="1"/>
  <c r="T936" i="7"/>
  <c r="P936" i="7"/>
  <c r="R936" i="7" s="1"/>
  <c r="S936" i="7" s="1"/>
  <c r="Q936" i="7" s="1"/>
  <c r="T935" i="7"/>
  <c r="P935" i="7"/>
  <c r="R935" i="7" s="1"/>
  <c r="S935" i="7" s="1"/>
  <c r="Q935" i="7" s="1"/>
  <c r="T934" i="7"/>
  <c r="P934" i="7"/>
  <c r="R934" i="7" s="1"/>
  <c r="S934" i="7" s="1"/>
  <c r="Q934" i="7" s="1"/>
  <c r="T933" i="7"/>
  <c r="P933" i="7"/>
  <c r="R933" i="7" s="1"/>
  <c r="S933" i="7" s="1"/>
  <c r="Q933" i="7" s="1"/>
  <c r="T932" i="7"/>
  <c r="P932" i="7"/>
  <c r="R932" i="7" s="1"/>
  <c r="S932" i="7" s="1"/>
  <c r="Q932" i="7" s="1"/>
  <c r="T931" i="7"/>
  <c r="P931" i="7"/>
  <c r="R931" i="7" s="1"/>
  <c r="S931" i="7" s="1"/>
  <c r="Q931" i="7" s="1"/>
  <c r="T930" i="7"/>
  <c r="P930" i="7"/>
  <c r="R930" i="7" s="1"/>
  <c r="S930" i="7" s="1"/>
  <c r="Q930" i="7" s="1"/>
  <c r="T929" i="7"/>
  <c r="P929" i="7"/>
  <c r="R929" i="7" s="1"/>
  <c r="S929" i="7" s="1"/>
  <c r="Q929" i="7" s="1"/>
  <c r="T928" i="7"/>
  <c r="P928" i="7"/>
  <c r="R928" i="7" s="1"/>
  <c r="S928" i="7" s="1"/>
  <c r="Q928" i="7" s="1"/>
  <c r="T927" i="7"/>
  <c r="R927" i="7"/>
  <c r="S927" i="7" s="1"/>
  <c r="Q927" i="7" s="1"/>
  <c r="P927" i="7"/>
  <c r="T926" i="7"/>
  <c r="P926" i="7"/>
  <c r="R926" i="7" s="1"/>
  <c r="S926" i="7" s="1"/>
  <c r="Q926" i="7" s="1"/>
  <c r="T925" i="7"/>
  <c r="P925" i="7"/>
  <c r="R925" i="7" s="1"/>
  <c r="S925" i="7" s="1"/>
  <c r="Q925" i="7" s="1"/>
  <c r="T924" i="7"/>
  <c r="P924" i="7"/>
  <c r="R924" i="7" s="1"/>
  <c r="S924" i="7" s="1"/>
  <c r="Q924" i="7" s="1"/>
  <c r="T923" i="7"/>
  <c r="P923" i="7"/>
  <c r="R923" i="7" s="1"/>
  <c r="S923" i="7" s="1"/>
  <c r="Q923" i="7" s="1"/>
  <c r="T922" i="7"/>
  <c r="P922" i="7"/>
  <c r="R922" i="7" s="1"/>
  <c r="S922" i="7" s="1"/>
  <c r="Q922" i="7" s="1"/>
  <c r="T921" i="7"/>
  <c r="P921" i="7"/>
  <c r="R921" i="7" s="1"/>
  <c r="S921" i="7" s="1"/>
  <c r="Q921" i="7" s="1"/>
  <c r="T920" i="7"/>
  <c r="P920" i="7"/>
  <c r="R920" i="7" s="1"/>
  <c r="S920" i="7" s="1"/>
  <c r="Q920" i="7" s="1"/>
  <c r="T919" i="7"/>
  <c r="P919" i="7"/>
  <c r="R919" i="7" s="1"/>
  <c r="S919" i="7" s="1"/>
  <c r="Q919" i="7" s="1"/>
  <c r="T918" i="7"/>
  <c r="P918" i="7"/>
  <c r="R918" i="7" s="1"/>
  <c r="S918" i="7" s="1"/>
  <c r="Q918" i="7" s="1"/>
  <c r="T917" i="7"/>
  <c r="P917" i="7"/>
  <c r="R917" i="7" s="1"/>
  <c r="S917" i="7" s="1"/>
  <c r="Q917" i="7" s="1"/>
  <c r="T916" i="7"/>
  <c r="P916" i="7"/>
  <c r="R916" i="7" s="1"/>
  <c r="S916" i="7" s="1"/>
  <c r="Q916" i="7" s="1"/>
  <c r="T915" i="7"/>
  <c r="P915" i="7"/>
  <c r="R915" i="7" s="1"/>
  <c r="S915" i="7" s="1"/>
  <c r="Q915" i="7" s="1"/>
  <c r="T914" i="7"/>
  <c r="R914" i="7"/>
  <c r="S914" i="7" s="1"/>
  <c r="Q914" i="7" s="1"/>
  <c r="P914" i="7"/>
  <c r="T913" i="7"/>
  <c r="P913" i="7"/>
  <c r="R913" i="7" s="1"/>
  <c r="S913" i="7" s="1"/>
  <c r="Q913" i="7" s="1"/>
  <c r="T912" i="7"/>
  <c r="P912" i="7"/>
  <c r="R912" i="7" s="1"/>
  <c r="S912" i="7" s="1"/>
  <c r="Q912" i="7" s="1"/>
  <c r="T911" i="7"/>
  <c r="P911" i="7"/>
  <c r="R911" i="7" s="1"/>
  <c r="S911" i="7" s="1"/>
  <c r="Q911" i="7" s="1"/>
  <c r="T910" i="7"/>
  <c r="P910" i="7"/>
  <c r="R910" i="7" s="1"/>
  <c r="S910" i="7" s="1"/>
  <c r="Q910" i="7" s="1"/>
  <c r="T909" i="7"/>
  <c r="P909" i="7"/>
  <c r="R909" i="7" s="1"/>
  <c r="S909" i="7" s="1"/>
  <c r="Q909" i="7" s="1"/>
  <c r="T908" i="7"/>
  <c r="P908" i="7"/>
  <c r="R908" i="7" s="1"/>
  <c r="S908" i="7" s="1"/>
  <c r="Q908" i="7" s="1"/>
  <c r="T907" i="7"/>
  <c r="P907" i="7"/>
  <c r="R907" i="7" s="1"/>
  <c r="S907" i="7" s="1"/>
  <c r="Q907" i="7" s="1"/>
  <c r="T906" i="7"/>
  <c r="P906" i="7"/>
  <c r="R906" i="7" s="1"/>
  <c r="S906" i="7" s="1"/>
  <c r="Q906" i="7" s="1"/>
  <c r="T905" i="7"/>
  <c r="P905" i="7"/>
  <c r="R905" i="7" s="1"/>
  <c r="S905" i="7" s="1"/>
  <c r="Q905" i="7" s="1"/>
  <c r="T904" i="7"/>
  <c r="P904" i="7"/>
  <c r="R904" i="7" s="1"/>
  <c r="S904" i="7" s="1"/>
  <c r="Q904" i="7" s="1"/>
  <c r="T903" i="7"/>
  <c r="P903" i="7"/>
  <c r="R903" i="7" s="1"/>
  <c r="S903" i="7" s="1"/>
  <c r="Q903" i="7" s="1"/>
  <c r="T902" i="7"/>
  <c r="P902" i="7"/>
  <c r="R902" i="7" s="1"/>
  <c r="S902" i="7" s="1"/>
  <c r="Q902" i="7" s="1"/>
  <c r="T901" i="7"/>
  <c r="R901" i="7"/>
  <c r="S901" i="7" s="1"/>
  <c r="Q901" i="7" s="1"/>
  <c r="P901" i="7"/>
  <c r="T900" i="7"/>
  <c r="P900" i="7"/>
  <c r="R900" i="7" s="1"/>
  <c r="S900" i="7" s="1"/>
  <c r="Q900" i="7" s="1"/>
  <c r="T899" i="7"/>
  <c r="R899" i="7"/>
  <c r="S899" i="7" s="1"/>
  <c r="Q899" i="7" s="1"/>
  <c r="P899" i="7"/>
  <c r="T898" i="7"/>
  <c r="P898" i="7"/>
  <c r="R898" i="7" s="1"/>
  <c r="S898" i="7" s="1"/>
  <c r="Q898" i="7" s="1"/>
  <c r="T897" i="7"/>
  <c r="P897" i="7"/>
  <c r="R897" i="7" s="1"/>
  <c r="S897" i="7" s="1"/>
  <c r="Q897" i="7" s="1"/>
  <c r="T896" i="7"/>
  <c r="P896" i="7"/>
  <c r="R896" i="7" s="1"/>
  <c r="S896" i="7" s="1"/>
  <c r="Q896" i="7" s="1"/>
  <c r="T895" i="7"/>
  <c r="P895" i="7"/>
  <c r="R895" i="7" s="1"/>
  <c r="S895" i="7" s="1"/>
  <c r="Q895" i="7" s="1"/>
  <c r="T894" i="7"/>
  <c r="P894" i="7"/>
  <c r="R894" i="7" s="1"/>
  <c r="S894" i="7" s="1"/>
  <c r="Q894" i="7" s="1"/>
  <c r="T893" i="7"/>
  <c r="P893" i="7"/>
  <c r="R893" i="7" s="1"/>
  <c r="S893" i="7" s="1"/>
  <c r="Q893" i="7" s="1"/>
  <c r="T892" i="7"/>
  <c r="P892" i="7"/>
  <c r="R892" i="7" s="1"/>
  <c r="S892" i="7" s="1"/>
  <c r="Q892" i="7" s="1"/>
  <c r="T891" i="7"/>
  <c r="P891" i="7"/>
  <c r="R891" i="7" s="1"/>
  <c r="S891" i="7" s="1"/>
  <c r="Q891" i="7" s="1"/>
  <c r="T890" i="7"/>
  <c r="P890" i="7"/>
  <c r="R890" i="7" s="1"/>
  <c r="S890" i="7" s="1"/>
  <c r="Q890" i="7" s="1"/>
  <c r="T889" i="7"/>
  <c r="R889" i="7"/>
  <c r="S889" i="7" s="1"/>
  <c r="Q889" i="7" s="1"/>
  <c r="P889" i="7"/>
  <c r="T888" i="7"/>
  <c r="P888" i="7"/>
  <c r="R888" i="7" s="1"/>
  <c r="S888" i="7" s="1"/>
  <c r="Q888" i="7" s="1"/>
  <c r="T887" i="7"/>
  <c r="R887" i="7"/>
  <c r="S887" i="7" s="1"/>
  <c r="Q887" i="7" s="1"/>
  <c r="P887" i="7"/>
  <c r="T886" i="7"/>
  <c r="P886" i="7"/>
  <c r="R886" i="7" s="1"/>
  <c r="S886" i="7" s="1"/>
  <c r="Q886" i="7" s="1"/>
  <c r="T885" i="7"/>
  <c r="P885" i="7"/>
  <c r="R885" i="7" s="1"/>
  <c r="S885" i="7" s="1"/>
  <c r="Q885" i="7" s="1"/>
  <c r="T884" i="7"/>
  <c r="P884" i="7"/>
  <c r="R884" i="7" s="1"/>
  <c r="S884" i="7" s="1"/>
  <c r="Q884" i="7" s="1"/>
  <c r="T883" i="7"/>
  <c r="P883" i="7"/>
  <c r="R883" i="7" s="1"/>
  <c r="S883" i="7" s="1"/>
  <c r="Q883" i="7" s="1"/>
  <c r="T882" i="7"/>
  <c r="P882" i="7"/>
  <c r="R882" i="7" s="1"/>
  <c r="S882" i="7" s="1"/>
  <c r="Q882" i="7" s="1"/>
  <c r="T881" i="7"/>
  <c r="P881" i="7"/>
  <c r="R881" i="7" s="1"/>
  <c r="S881" i="7" s="1"/>
  <c r="Q881" i="7" s="1"/>
  <c r="T880" i="7"/>
  <c r="P880" i="7"/>
  <c r="R880" i="7" s="1"/>
  <c r="S880" i="7" s="1"/>
  <c r="Q880" i="7" s="1"/>
  <c r="T879" i="7"/>
  <c r="P879" i="7"/>
  <c r="R879" i="7" s="1"/>
  <c r="S879" i="7" s="1"/>
  <c r="Q879" i="7" s="1"/>
  <c r="T878" i="7"/>
  <c r="R878" i="7"/>
  <c r="S878" i="7" s="1"/>
  <c r="Q878" i="7" s="1"/>
  <c r="P878" i="7"/>
  <c r="T877" i="7"/>
  <c r="P877" i="7"/>
  <c r="R877" i="7" s="1"/>
  <c r="S877" i="7" s="1"/>
  <c r="Q877" i="7" s="1"/>
  <c r="T876" i="7"/>
  <c r="P876" i="7"/>
  <c r="R876" i="7" s="1"/>
  <c r="S876" i="7" s="1"/>
  <c r="Q876" i="7" s="1"/>
  <c r="T875" i="7"/>
  <c r="P875" i="7"/>
  <c r="R875" i="7" s="1"/>
  <c r="S875" i="7" s="1"/>
  <c r="Q875" i="7" s="1"/>
  <c r="T874" i="7"/>
  <c r="P874" i="7"/>
  <c r="R874" i="7" s="1"/>
  <c r="S874" i="7" s="1"/>
  <c r="Q874" i="7" s="1"/>
  <c r="T873" i="7"/>
  <c r="P873" i="7"/>
  <c r="R873" i="7" s="1"/>
  <c r="S873" i="7" s="1"/>
  <c r="Q873" i="7" s="1"/>
  <c r="T872" i="7"/>
  <c r="P872" i="7"/>
  <c r="R872" i="7" s="1"/>
  <c r="S872" i="7" s="1"/>
  <c r="Q872" i="7" s="1"/>
  <c r="T871" i="7"/>
  <c r="P871" i="7"/>
  <c r="R871" i="7" s="1"/>
  <c r="S871" i="7" s="1"/>
  <c r="Q871" i="7" s="1"/>
  <c r="T870" i="7"/>
  <c r="P870" i="7"/>
  <c r="R870" i="7" s="1"/>
  <c r="S870" i="7" s="1"/>
  <c r="Q870" i="7" s="1"/>
  <c r="T869" i="7"/>
  <c r="P869" i="7"/>
  <c r="R869" i="7" s="1"/>
  <c r="S869" i="7" s="1"/>
  <c r="Q869" i="7" s="1"/>
  <c r="T868" i="7"/>
  <c r="P868" i="7"/>
  <c r="R868" i="7" s="1"/>
  <c r="S868" i="7" s="1"/>
  <c r="Q868" i="7" s="1"/>
  <c r="T867" i="7"/>
  <c r="P867" i="7"/>
  <c r="R867" i="7" s="1"/>
  <c r="S867" i="7" s="1"/>
  <c r="Q867" i="7" s="1"/>
  <c r="T866" i="7"/>
  <c r="P866" i="7"/>
  <c r="R866" i="7" s="1"/>
  <c r="S866" i="7" s="1"/>
  <c r="Q866" i="7" s="1"/>
  <c r="T865" i="7"/>
  <c r="P865" i="7"/>
  <c r="R865" i="7" s="1"/>
  <c r="S865" i="7" s="1"/>
  <c r="Q865" i="7" s="1"/>
  <c r="T864" i="7"/>
  <c r="P864" i="7"/>
  <c r="R864" i="7" s="1"/>
  <c r="S864" i="7" s="1"/>
  <c r="Q864" i="7" s="1"/>
  <c r="T863" i="7"/>
  <c r="S863" i="7"/>
  <c r="Q863" i="7" s="1"/>
  <c r="P863" i="7"/>
  <c r="R863" i="7" s="1"/>
  <c r="T862" i="7"/>
  <c r="P862" i="7"/>
  <c r="R862" i="7" s="1"/>
  <c r="S862" i="7" s="1"/>
  <c r="Q862" i="7" s="1"/>
  <c r="T861" i="7"/>
  <c r="P861" i="7"/>
  <c r="R861" i="7" s="1"/>
  <c r="S861" i="7" s="1"/>
  <c r="Q861" i="7" s="1"/>
  <c r="T860" i="7"/>
  <c r="P860" i="7"/>
  <c r="R860" i="7" s="1"/>
  <c r="S860" i="7" s="1"/>
  <c r="Q860" i="7" s="1"/>
  <c r="T859" i="7"/>
  <c r="R859" i="7"/>
  <c r="S859" i="7" s="1"/>
  <c r="Q859" i="7" s="1"/>
  <c r="P859" i="7"/>
  <c r="T858" i="7"/>
  <c r="P858" i="7"/>
  <c r="R858" i="7" s="1"/>
  <c r="S858" i="7" s="1"/>
  <c r="Q858" i="7" s="1"/>
  <c r="T857" i="7"/>
  <c r="P857" i="7"/>
  <c r="R857" i="7" s="1"/>
  <c r="S857" i="7" s="1"/>
  <c r="Q857" i="7" s="1"/>
  <c r="T856" i="7"/>
  <c r="P856" i="7"/>
  <c r="R856" i="7" s="1"/>
  <c r="S856" i="7" s="1"/>
  <c r="Q856" i="7" s="1"/>
  <c r="T855" i="7"/>
  <c r="P855" i="7"/>
  <c r="R855" i="7" s="1"/>
  <c r="S855" i="7" s="1"/>
  <c r="Q855" i="7" s="1"/>
  <c r="T854" i="7"/>
  <c r="P854" i="7"/>
  <c r="R854" i="7" s="1"/>
  <c r="S854" i="7" s="1"/>
  <c r="Q854" i="7" s="1"/>
  <c r="T853" i="7"/>
  <c r="P853" i="7"/>
  <c r="R853" i="7" s="1"/>
  <c r="S853" i="7" s="1"/>
  <c r="Q853" i="7" s="1"/>
  <c r="T852" i="7"/>
  <c r="P852" i="7"/>
  <c r="R852" i="7" s="1"/>
  <c r="S852" i="7" s="1"/>
  <c r="Q852" i="7" s="1"/>
  <c r="T851" i="7"/>
  <c r="P851" i="7"/>
  <c r="R851" i="7" s="1"/>
  <c r="S851" i="7" s="1"/>
  <c r="Q851" i="7" s="1"/>
  <c r="T850" i="7"/>
  <c r="P850" i="7"/>
  <c r="R850" i="7" s="1"/>
  <c r="S850" i="7" s="1"/>
  <c r="Q850" i="7" s="1"/>
  <c r="T849" i="7"/>
  <c r="R849" i="7"/>
  <c r="S849" i="7" s="1"/>
  <c r="Q849" i="7" s="1"/>
  <c r="P849" i="7"/>
  <c r="T848" i="7"/>
  <c r="P848" i="7"/>
  <c r="R848" i="7" s="1"/>
  <c r="S848" i="7" s="1"/>
  <c r="Q848" i="7" s="1"/>
  <c r="T847" i="7"/>
  <c r="P847" i="7"/>
  <c r="R847" i="7" s="1"/>
  <c r="S847" i="7" s="1"/>
  <c r="Q847" i="7" s="1"/>
  <c r="T846" i="7"/>
  <c r="P846" i="7"/>
  <c r="R846" i="7" s="1"/>
  <c r="S846" i="7" s="1"/>
  <c r="Q846" i="7" s="1"/>
  <c r="T845" i="7"/>
  <c r="P845" i="7"/>
  <c r="R845" i="7" s="1"/>
  <c r="S845" i="7" s="1"/>
  <c r="Q845" i="7" s="1"/>
  <c r="T844" i="7"/>
  <c r="P844" i="7"/>
  <c r="R844" i="7" s="1"/>
  <c r="S844" i="7" s="1"/>
  <c r="Q844" i="7" s="1"/>
  <c r="T843" i="7"/>
  <c r="P843" i="7"/>
  <c r="R843" i="7" s="1"/>
  <c r="S843" i="7" s="1"/>
  <c r="Q843" i="7" s="1"/>
  <c r="T842" i="7"/>
  <c r="P842" i="7"/>
  <c r="R842" i="7" s="1"/>
  <c r="S842" i="7" s="1"/>
  <c r="Q842" i="7" s="1"/>
  <c r="T841" i="7"/>
  <c r="P841" i="7"/>
  <c r="R841" i="7" s="1"/>
  <c r="S841" i="7" s="1"/>
  <c r="Q841" i="7" s="1"/>
  <c r="T840" i="7"/>
  <c r="P840" i="7"/>
  <c r="R840" i="7" s="1"/>
  <c r="S840" i="7" s="1"/>
  <c r="Q840" i="7" s="1"/>
  <c r="T839" i="7"/>
  <c r="P839" i="7"/>
  <c r="R839" i="7" s="1"/>
  <c r="S839" i="7" s="1"/>
  <c r="Q839" i="7" s="1"/>
  <c r="T838" i="7"/>
  <c r="P838" i="7"/>
  <c r="R838" i="7" s="1"/>
  <c r="S838" i="7" s="1"/>
  <c r="Q838" i="7" s="1"/>
  <c r="T837" i="7"/>
  <c r="P837" i="7"/>
  <c r="R837" i="7" s="1"/>
  <c r="S837" i="7" s="1"/>
  <c r="Q837" i="7" s="1"/>
  <c r="T836" i="7"/>
  <c r="P836" i="7"/>
  <c r="R836" i="7" s="1"/>
  <c r="S836" i="7" s="1"/>
  <c r="Q836" i="7" s="1"/>
  <c r="T835" i="7"/>
  <c r="P835" i="7"/>
  <c r="R835" i="7" s="1"/>
  <c r="S835" i="7" s="1"/>
  <c r="Q835" i="7" s="1"/>
  <c r="T834" i="7"/>
  <c r="P834" i="7"/>
  <c r="R834" i="7" s="1"/>
  <c r="S834" i="7" s="1"/>
  <c r="Q834" i="7" s="1"/>
  <c r="T833" i="7"/>
  <c r="P833" i="7"/>
  <c r="R833" i="7" s="1"/>
  <c r="S833" i="7" s="1"/>
  <c r="Q833" i="7" s="1"/>
  <c r="T832" i="7"/>
  <c r="P832" i="7"/>
  <c r="R832" i="7" s="1"/>
  <c r="S832" i="7" s="1"/>
  <c r="Q832" i="7" s="1"/>
  <c r="T831" i="7"/>
  <c r="P831" i="7"/>
  <c r="R831" i="7" s="1"/>
  <c r="S831" i="7" s="1"/>
  <c r="Q831" i="7" s="1"/>
  <c r="T830" i="7"/>
  <c r="P830" i="7"/>
  <c r="R830" i="7" s="1"/>
  <c r="S830" i="7" s="1"/>
  <c r="Q830" i="7" s="1"/>
  <c r="T829" i="7"/>
  <c r="P829" i="7"/>
  <c r="R829" i="7" s="1"/>
  <c r="S829" i="7" s="1"/>
  <c r="Q829" i="7" s="1"/>
  <c r="T828" i="7"/>
  <c r="P828" i="7"/>
  <c r="R828" i="7" s="1"/>
  <c r="S828" i="7" s="1"/>
  <c r="Q828" i="7" s="1"/>
  <c r="T827" i="7"/>
  <c r="R827" i="7"/>
  <c r="S827" i="7" s="1"/>
  <c r="Q827" i="7" s="1"/>
  <c r="P827" i="7"/>
  <c r="T826" i="7"/>
  <c r="P826" i="7"/>
  <c r="R826" i="7" s="1"/>
  <c r="S826" i="7" s="1"/>
  <c r="Q826" i="7" s="1"/>
  <c r="T825" i="7"/>
  <c r="P825" i="7"/>
  <c r="R825" i="7" s="1"/>
  <c r="S825" i="7" s="1"/>
  <c r="Q825" i="7" s="1"/>
  <c r="T824" i="7"/>
  <c r="P824" i="7"/>
  <c r="R824" i="7" s="1"/>
  <c r="S824" i="7" s="1"/>
  <c r="Q824" i="7" s="1"/>
  <c r="T823" i="7"/>
  <c r="P823" i="7"/>
  <c r="R823" i="7" s="1"/>
  <c r="S823" i="7" s="1"/>
  <c r="Q823" i="7" s="1"/>
  <c r="T822" i="7"/>
  <c r="P822" i="7"/>
  <c r="R822" i="7" s="1"/>
  <c r="S822" i="7" s="1"/>
  <c r="Q822" i="7" s="1"/>
  <c r="T821" i="7"/>
  <c r="P821" i="7"/>
  <c r="R821" i="7" s="1"/>
  <c r="S821" i="7" s="1"/>
  <c r="Q821" i="7" s="1"/>
  <c r="T820" i="7"/>
  <c r="P820" i="7"/>
  <c r="R820" i="7" s="1"/>
  <c r="S820" i="7" s="1"/>
  <c r="Q820" i="7" s="1"/>
  <c r="T819" i="7"/>
  <c r="P819" i="7"/>
  <c r="R819" i="7" s="1"/>
  <c r="S819" i="7" s="1"/>
  <c r="Q819" i="7" s="1"/>
  <c r="T818" i="7"/>
  <c r="P818" i="7"/>
  <c r="R818" i="7" s="1"/>
  <c r="S818" i="7" s="1"/>
  <c r="Q818" i="7" s="1"/>
  <c r="T817" i="7"/>
  <c r="P817" i="7"/>
  <c r="R817" i="7" s="1"/>
  <c r="S817" i="7" s="1"/>
  <c r="Q817" i="7" s="1"/>
  <c r="T816" i="7"/>
  <c r="P816" i="7"/>
  <c r="R816" i="7" s="1"/>
  <c r="S816" i="7" s="1"/>
  <c r="Q816" i="7" s="1"/>
  <c r="T815" i="7"/>
  <c r="P815" i="7"/>
  <c r="R815" i="7" s="1"/>
  <c r="S815" i="7" s="1"/>
  <c r="Q815" i="7" s="1"/>
  <c r="T814" i="7"/>
  <c r="P814" i="7"/>
  <c r="R814" i="7" s="1"/>
  <c r="S814" i="7" s="1"/>
  <c r="Q814" i="7" s="1"/>
  <c r="T813" i="7"/>
  <c r="P813" i="7"/>
  <c r="R813" i="7" s="1"/>
  <c r="S813" i="7" s="1"/>
  <c r="Q813" i="7" s="1"/>
  <c r="T812" i="7"/>
  <c r="P812" i="7"/>
  <c r="R812" i="7" s="1"/>
  <c r="S812" i="7" s="1"/>
  <c r="Q812" i="7" s="1"/>
  <c r="T811" i="7"/>
  <c r="P811" i="7"/>
  <c r="R811" i="7" s="1"/>
  <c r="S811" i="7" s="1"/>
  <c r="Q811" i="7" s="1"/>
  <c r="T810" i="7"/>
  <c r="P810" i="7"/>
  <c r="R810" i="7" s="1"/>
  <c r="S810" i="7" s="1"/>
  <c r="Q810" i="7" s="1"/>
  <c r="T809" i="7"/>
  <c r="P809" i="7"/>
  <c r="R809" i="7" s="1"/>
  <c r="S809" i="7" s="1"/>
  <c r="Q809" i="7" s="1"/>
  <c r="T808" i="7"/>
  <c r="P808" i="7"/>
  <c r="R808" i="7" s="1"/>
  <c r="S808" i="7" s="1"/>
  <c r="Q808" i="7" s="1"/>
  <c r="T807" i="7"/>
  <c r="P807" i="7"/>
  <c r="R807" i="7" s="1"/>
  <c r="S807" i="7" s="1"/>
  <c r="Q807" i="7" s="1"/>
  <c r="T806" i="7"/>
  <c r="P806" i="7"/>
  <c r="R806" i="7" s="1"/>
  <c r="S806" i="7" s="1"/>
  <c r="Q806" i="7" s="1"/>
  <c r="T805" i="7"/>
  <c r="P805" i="7"/>
  <c r="R805" i="7" s="1"/>
  <c r="S805" i="7" s="1"/>
  <c r="Q805" i="7" s="1"/>
  <c r="T804" i="7"/>
  <c r="P804" i="7"/>
  <c r="R804" i="7" s="1"/>
  <c r="S804" i="7" s="1"/>
  <c r="Q804" i="7" s="1"/>
  <c r="T803" i="7"/>
  <c r="P803" i="7"/>
  <c r="R803" i="7" s="1"/>
  <c r="S803" i="7" s="1"/>
  <c r="Q803" i="7" s="1"/>
  <c r="T802" i="7"/>
  <c r="P802" i="7"/>
  <c r="R802" i="7" s="1"/>
  <c r="S802" i="7" s="1"/>
  <c r="Q802" i="7" s="1"/>
  <c r="T801" i="7"/>
  <c r="R801" i="7"/>
  <c r="S801" i="7" s="1"/>
  <c r="Q801" i="7" s="1"/>
  <c r="P801" i="7"/>
  <c r="T800" i="7"/>
  <c r="P800" i="7"/>
  <c r="R800" i="7" s="1"/>
  <c r="S800" i="7" s="1"/>
  <c r="Q800" i="7" s="1"/>
  <c r="T799" i="7"/>
  <c r="P799" i="7"/>
  <c r="R799" i="7" s="1"/>
  <c r="S799" i="7" s="1"/>
  <c r="Q799" i="7" s="1"/>
  <c r="T798" i="7"/>
  <c r="P798" i="7"/>
  <c r="R798" i="7" s="1"/>
  <c r="S798" i="7" s="1"/>
  <c r="Q798" i="7" s="1"/>
  <c r="T797" i="7"/>
  <c r="P797" i="7"/>
  <c r="R797" i="7" s="1"/>
  <c r="S797" i="7" s="1"/>
  <c r="Q797" i="7" s="1"/>
  <c r="T796" i="7"/>
  <c r="P796" i="7"/>
  <c r="R796" i="7" s="1"/>
  <c r="S796" i="7" s="1"/>
  <c r="Q796" i="7" s="1"/>
  <c r="T795" i="7"/>
  <c r="P795" i="7"/>
  <c r="R795" i="7" s="1"/>
  <c r="S795" i="7" s="1"/>
  <c r="Q795" i="7" s="1"/>
  <c r="T794" i="7"/>
  <c r="P794" i="7"/>
  <c r="R794" i="7" s="1"/>
  <c r="S794" i="7" s="1"/>
  <c r="Q794" i="7" s="1"/>
  <c r="T793" i="7"/>
  <c r="P793" i="7"/>
  <c r="R793" i="7" s="1"/>
  <c r="S793" i="7" s="1"/>
  <c r="Q793" i="7" s="1"/>
  <c r="T792" i="7"/>
  <c r="P792" i="7"/>
  <c r="R792" i="7" s="1"/>
  <c r="S792" i="7" s="1"/>
  <c r="Q792" i="7" s="1"/>
  <c r="T791" i="7"/>
  <c r="P791" i="7"/>
  <c r="R791" i="7" s="1"/>
  <c r="S791" i="7" s="1"/>
  <c r="Q791" i="7" s="1"/>
  <c r="T790" i="7"/>
  <c r="P790" i="7"/>
  <c r="R790" i="7" s="1"/>
  <c r="S790" i="7" s="1"/>
  <c r="Q790" i="7" s="1"/>
  <c r="T789" i="7"/>
  <c r="P789" i="7"/>
  <c r="R789" i="7" s="1"/>
  <c r="S789" i="7" s="1"/>
  <c r="Q789" i="7" s="1"/>
  <c r="T788" i="7"/>
  <c r="P788" i="7"/>
  <c r="R788" i="7" s="1"/>
  <c r="S788" i="7" s="1"/>
  <c r="Q788" i="7" s="1"/>
  <c r="T787" i="7"/>
  <c r="P787" i="7"/>
  <c r="R787" i="7" s="1"/>
  <c r="S787" i="7" s="1"/>
  <c r="Q787" i="7" s="1"/>
  <c r="T786" i="7"/>
  <c r="R786" i="7"/>
  <c r="S786" i="7" s="1"/>
  <c r="Q786" i="7" s="1"/>
  <c r="P786" i="7"/>
  <c r="T785" i="7"/>
  <c r="P785" i="7"/>
  <c r="R785" i="7" s="1"/>
  <c r="S785" i="7" s="1"/>
  <c r="Q785" i="7" s="1"/>
  <c r="T784" i="7"/>
  <c r="P784" i="7"/>
  <c r="R784" i="7" s="1"/>
  <c r="S784" i="7" s="1"/>
  <c r="Q784" i="7" s="1"/>
  <c r="T783" i="7"/>
  <c r="P783" i="7"/>
  <c r="R783" i="7" s="1"/>
  <c r="S783" i="7" s="1"/>
  <c r="Q783" i="7" s="1"/>
  <c r="T782" i="7"/>
  <c r="P782" i="7"/>
  <c r="R782" i="7" s="1"/>
  <c r="S782" i="7" s="1"/>
  <c r="Q782" i="7" s="1"/>
  <c r="T781" i="7"/>
  <c r="R781" i="7"/>
  <c r="S781" i="7" s="1"/>
  <c r="Q781" i="7" s="1"/>
  <c r="P781" i="7"/>
  <c r="T780" i="7"/>
  <c r="P780" i="7"/>
  <c r="R780" i="7" s="1"/>
  <c r="S780" i="7" s="1"/>
  <c r="Q780" i="7" s="1"/>
  <c r="T779" i="7"/>
  <c r="R779" i="7"/>
  <c r="S779" i="7" s="1"/>
  <c r="Q779" i="7" s="1"/>
  <c r="P779" i="7"/>
  <c r="T778" i="7"/>
  <c r="P778" i="7"/>
  <c r="R778" i="7" s="1"/>
  <c r="S778" i="7" s="1"/>
  <c r="Q778" i="7" s="1"/>
  <c r="T777" i="7"/>
  <c r="P777" i="7"/>
  <c r="R777" i="7" s="1"/>
  <c r="S777" i="7" s="1"/>
  <c r="Q777" i="7" s="1"/>
  <c r="T776" i="7"/>
  <c r="R776" i="7"/>
  <c r="S776" i="7" s="1"/>
  <c r="Q776" i="7"/>
  <c r="P776" i="7"/>
  <c r="T775" i="7"/>
  <c r="P775" i="7"/>
  <c r="R775" i="7" s="1"/>
  <c r="S775" i="7" s="1"/>
  <c r="Q775" i="7" s="1"/>
  <c r="T774" i="7"/>
  <c r="P774" i="7"/>
  <c r="R774" i="7" s="1"/>
  <c r="S774" i="7" s="1"/>
  <c r="Q774" i="7" s="1"/>
  <c r="T773" i="7"/>
  <c r="P773" i="7"/>
  <c r="R773" i="7" s="1"/>
  <c r="S773" i="7" s="1"/>
  <c r="Q773" i="7" s="1"/>
  <c r="T772" i="7"/>
  <c r="P772" i="7"/>
  <c r="R772" i="7" s="1"/>
  <c r="S772" i="7" s="1"/>
  <c r="Q772" i="7" s="1"/>
  <c r="T771" i="7"/>
  <c r="P771" i="7"/>
  <c r="R771" i="7" s="1"/>
  <c r="S771" i="7" s="1"/>
  <c r="Q771" i="7" s="1"/>
  <c r="T770" i="7"/>
  <c r="P770" i="7"/>
  <c r="R770" i="7" s="1"/>
  <c r="S770" i="7" s="1"/>
  <c r="Q770" i="7" s="1"/>
  <c r="T769" i="7"/>
  <c r="P769" i="7"/>
  <c r="R769" i="7" s="1"/>
  <c r="S769" i="7" s="1"/>
  <c r="Q769" i="7" s="1"/>
  <c r="T768" i="7"/>
  <c r="P768" i="7"/>
  <c r="R768" i="7" s="1"/>
  <c r="S768" i="7" s="1"/>
  <c r="Q768" i="7" s="1"/>
  <c r="T767" i="7"/>
  <c r="P767" i="7"/>
  <c r="R767" i="7" s="1"/>
  <c r="S767" i="7" s="1"/>
  <c r="Q767" i="7" s="1"/>
  <c r="T766" i="7"/>
  <c r="P766" i="7"/>
  <c r="R766" i="7" s="1"/>
  <c r="S766" i="7" s="1"/>
  <c r="Q766" i="7" s="1"/>
  <c r="T765" i="7"/>
  <c r="P765" i="7"/>
  <c r="R765" i="7" s="1"/>
  <c r="S765" i="7" s="1"/>
  <c r="Q765" i="7" s="1"/>
  <c r="T764" i="7"/>
  <c r="P764" i="7"/>
  <c r="R764" i="7" s="1"/>
  <c r="S764" i="7" s="1"/>
  <c r="Q764" i="7" s="1"/>
  <c r="T763" i="7"/>
  <c r="R763" i="7"/>
  <c r="S763" i="7" s="1"/>
  <c r="Q763" i="7" s="1"/>
  <c r="P763" i="7"/>
  <c r="T762" i="7"/>
  <c r="P762" i="7"/>
  <c r="R762" i="7" s="1"/>
  <c r="S762" i="7" s="1"/>
  <c r="Q762" i="7" s="1"/>
  <c r="T761" i="7"/>
  <c r="P761" i="7"/>
  <c r="R761" i="7" s="1"/>
  <c r="S761" i="7" s="1"/>
  <c r="Q761" i="7" s="1"/>
  <c r="T760" i="7"/>
  <c r="P760" i="7"/>
  <c r="R760" i="7" s="1"/>
  <c r="S760" i="7" s="1"/>
  <c r="Q760" i="7" s="1"/>
  <c r="T759" i="7"/>
  <c r="P759" i="7"/>
  <c r="R759" i="7" s="1"/>
  <c r="S759" i="7" s="1"/>
  <c r="Q759" i="7" s="1"/>
  <c r="T758" i="7"/>
  <c r="P758" i="7"/>
  <c r="R758" i="7" s="1"/>
  <c r="S758" i="7" s="1"/>
  <c r="Q758" i="7" s="1"/>
  <c r="T757" i="7"/>
  <c r="P757" i="7"/>
  <c r="R757" i="7" s="1"/>
  <c r="S757" i="7" s="1"/>
  <c r="Q757" i="7" s="1"/>
  <c r="T756" i="7"/>
  <c r="P756" i="7"/>
  <c r="R756" i="7" s="1"/>
  <c r="S756" i="7" s="1"/>
  <c r="Q756" i="7" s="1"/>
  <c r="T755" i="7"/>
  <c r="P755" i="7"/>
  <c r="R755" i="7" s="1"/>
  <c r="S755" i="7" s="1"/>
  <c r="Q755" i="7" s="1"/>
  <c r="T754" i="7"/>
  <c r="P754" i="7"/>
  <c r="R754" i="7" s="1"/>
  <c r="S754" i="7" s="1"/>
  <c r="Q754" i="7" s="1"/>
  <c r="T753" i="7"/>
  <c r="P753" i="7"/>
  <c r="R753" i="7" s="1"/>
  <c r="S753" i="7" s="1"/>
  <c r="Q753" i="7" s="1"/>
  <c r="T752" i="7"/>
  <c r="P752" i="7"/>
  <c r="R752" i="7" s="1"/>
  <c r="S752" i="7" s="1"/>
  <c r="Q752" i="7" s="1"/>
  <c r="T751" i="7"/>
  <c r="P751" i="7"/>
  <c r="R751" i="7" s="1"/>
  <c r="S751" i="7" s="1"/>
  <c r="Q751" i="7" s="1"/>
  <c r="T750" i="7"/>
  <c r="P750" i="7"/>
  <c r="R750" i="7" s="1"/>
  <c r="S750" i="7" s="1"/>
  <c r="Q750" i="7" s="1"/>
  <c r="T749" i="7"/>
  <c r="P749" i="7"/>
  <c r="R749" i="7" s="1"/>
  <c r="S749" i="7" s="1"/>
  <c r="Q749" i="7" s="1"/>
  <c r="T748" i="7"/>
  <c r="P748" i="7"/>
  <c r="R748" i="7" s="1"/>
  <c r="S748" i="7" s="1"/>
  <c r="Q748" i="7" s="1"/>
  <c r="T747" i="7"/>
  <c r="P747" i="7"/>
  <c r="R747" i="7" s="1"/>
  <c r="S747" i="7" s="1"/>
  <c r="Q747" i="7" s="1"/>
  <c r="T745" i="7"/>
  <c r="R745" i="7"/>
  <c r="S745" i="7" s="1"/>
  <c r="Q745" i="7" s="1"/>
  <c r="P745" i="7"/>
  <c r="T744" i="7"/>
  <c r="P744" i="7"/>
  <c r="R744" i="7" s="1"/>
  <c r="S744" i="7" s="1"/>
  <c r="Q744" i="7" s="1"/>
  <c r="T743" i="7"/>
  <c r="P743" i="7"/>
  <c r="R743" i="7" s="1"/>
  <c r="S743" i="7" s="1"/>
  <c r="Q743" i="7" s="1"/>
  <c r="T742" i="7"/>
  <c r="R742" i="7"/>
  <c r="S742" i="7" s="1"/>
  <c r="Q742" i="7" s="1"/>
  <c r="P742" i="7"/>
  <c r="T741" i="7"/>
  <c r="P741" i="7"/>
  <c r="R741" i="7" s="1"/>
  <c r="S741" i="7" s="1"/>
  <c r="Q741" i="7" s="1"/>
  <c r="T740" i="7"/>
  <c r="P740" i="7"/>
  <c r="R740" i="7" s="1"/>
  <c r="S740" i="7" s="1"/>
  <c r="Q740" i="7" s="1"/>
  <c r="T739" i="7"/>
  <c r="P739" i="7"/>
  <c r="R739" i="7" s="1"/>
  <c r="S739" i="7" s="1"/>
  <c r="Q739" i="7" s="1"/>
  <c r="T738" i="7"/>
  <c r="P738" i="7"/>
  <c r="R738" i="7" s="1"/>
  <c r="S738" i="7" s="1"/>
  <c r="Q738" i="7" s="1"/>
  <c r="T737" i="7"/>
  <c r="P737" i="7"/>
  <c r="R737" i="7" s="1"/>
  <c r="S737" i="7" s="1"/>
  <c r="Q737" i="7" s="1"/>
  <c r="T736" i="7"/>
  <c r="P736" i="7"/>
  <c r="R736" i="7" s="1"/>
  <c r="S736" i="7" s="1"/>
  <c r="Q736" i="7" s="1"/>
  <c r="T735" i="7"/>
  <c r="P735" i="7"/>
  <c r="R735" i="7" s="1"/>
  <c r="S735" i="7" s="1"/>
  <c r="Q735" i="7" s="1"/>
  <c r="T734" i="7"/>
  <c r="P734" i="7"/>
  <c r="R734" i="7" s="1"/>
  <c r="S734" i="7" s="1"/>
  <c r="Q734" i="7" s="1"/>
  <c r="T733" i="7"/>
  <c r="P733" i="7"/>
  <c r="R733" i="7" s="1"/>
  <c r="S733" i="7" s="1"/>
  <c r="Q733" i="7" s="1"/>
  <c r="T732" i="7"/>
  <c r="P732" i="7"/>
  <c r="R732" i="7" s="1"/>
  <c r="S732" i="7" s="1"/>
  <c r="Q732" i="7" s="1"/>
  <c r="T731" i="7"/>
  <c r="P731" i="7"/>
  <c r="R731" i="7" s="1"/>
  <c r="S731" i="7" s="1"/>
  <c r="Q731" i="7" s="1"/>
  <c r="T730" i="7"/>
  <c r="P730" i="7"/>
  <c r="R730" i="7" s="1"/>
  <c r="S730" i="7" s="1"/>
  <c r="Q730" i="7" s="1"/>
  <c r="T729" i="7"/>
  <c r="R729" i="7"/>
  <c r="S729" i="7" s="1"/>
  <c r="Q729" i="7" s="1"/>
  <c r="P729" i="7"/>
  <c r="T728" i="7"/>
  <c r="P728" i="7"/>
  <c r="R728" i="7" s="1"/>
  <c r="S728" i="7" s="1"/>
  <c r="Q728" i="7" s="1"/>
  <c r="T727" i="7"/>
  <c r="P727" i="7"/>
  <c r="R727" i="7" s="1"/>
  <c r="S727" i="7" s="1"/>
  <c r="Q727" i="7" s="1"/>
  <c r="T726" i="7"/>
  <c r="P726" i="7"/>
  <c r="R726" i="7" s="1"/>
  <c r="S726" i="7" s="1"/>
  <c r="Q726" i="7" s="1"/>
  <c r="T725" i="7"/>
  <c r="P725" i="7"/>
  <c r="R725" i="7" s="1"/>
  <c r="S725" i="7" s="1"/>
  <c r="Q725" i="7" s="1"/>
  <c r="T724" i="7"/>
  <c r="P724" i="7"/>
  <c r="R724" i="7" s="1"/>
  <c r="S724" i="7" s="1"/>
  <c r="Q724" i="7" s="1"/>
  <c r="T723" i="7"/>
  <c r="R723" i="7"/>
  <c r="S723" i="7" s="1"/>
  <c r="Q723" i="7" s="1"/>
  <c r="P723" i="7"/>
  <c r="T722" i="7"/>
  <c r="P722" i="7"/>
  <c r="R722" i="7" s="1"/>
  <c r="S722" i="7" s="1"/>
  <c r="Q722" i="7" s="1"/>
  <c r="T721" i="7"/>
  <c r="P721" i="7"/>
  <c r="R721" i="7" s="1"/>
  <c r="S721" i="7" s="1"/>
  <c r="Q721" i="7" s="1"/>
  <c r="T720" i="7"/>
  <c r="P720" i="7"/>
  <c r="R720" i="7" s="1"/>
  <c r="S720" i="7" s="1"/>
  <c r="Q720" i="7" s="1"/>
  <c r="T719" i="7"/>
  <c r="P719" i="7"/>
  <c r="R719" i="7" s="1"/>
  <c r="S719" i="7" s="1"/>
  <c r="Q719" i="7" s="1"/>
  <c r="T718" i="7"/>
  <c r="P718" i="7"/>
  <c r="R718" i="7" s="1"/>
  <c r="S718" i="7" s="1"/>
  <c r="Q718" i="7" s="1"/>
  <c r="T717" i="7"/>
  <c r="P717" i="7"/>
  <c r="R717" i="7" s="1"/>
  <c r="S717" i="7" s="1"/>
  <c r="Q717" i="7" s="1"/>
  <c r="T716" i="7"/>
  <c r="P716" i="7"/>
  <c r="R716" i="7" s="1"/>
  <c r="S716" i="7" s="1"/>
  <c r="Q716" i="7" s="1"/>
  <c r="T715" i="7"/>
  <c r="P715" i="7"/>
  <c r="R715" i="7" s="1"/>
  <c r="S715" i="7" s="1"/>
  <c r="Q715" i="7" s="1"/>
  <c r="T714" i="7"/>
  <c r="P714" i="7"/>
  <c r="R714" i="7" s="1"/>
  <c r="S714" i="7" s="1"/>
  <c r="Q714" i="7" s="1"/>
  <c r="T713" i="7"/>
  <c r="P713" i="7"/>
  <c r="R713" i="7" s="1"/>
  <c r="S713" i="7" s="1"/>
  <c r="Q713" i="7" s="1"/>
  <c r="T712" i="7"/>
  <c r="P712" i="7"/>
  <c r="R712" i="7" s="1"/>
  <c r="S712" i="7" s="1"/>
  <c r="Q712" i="7" s="1"/>
  <c r="T711" i="7"/>
  <c r="P711" i="7"/>
  <c r="R711" i="7" s="1"/>
  <c r="S711" i="7" s="1"/>
  <c r="Q711" i="7" s="1"/>
  <c r="T710" i="7"/>
  <c r="P710" i="7"/>
  <c r="R710" i="7" s="1"/>
  <c r="S710" i="7" s="1"/>
  <c r="Q710" i="7" s="1"/>
  <c r="T709" i="7"/>
  <c r="R709" i="7"/>
  <c r="S709" i="7" s="1"/>
  <c r="Q709" i="7" s="1"/>
  <c r="P709" i="7"/>
  <c r="T708" i="7"/>
  <c r="P708" i="7"/>
  <c r="R708" i="7" s="1"/>
  <c r="S708" i="7" s="1"/>
  <c r="Q708" i="7" s="1"/>
  <c r="T707" i="7"/>
  <c r="P707" i="7"/>
  <c r="R707" i="7" s="1"/>
  <c r="S707" i="7" s="1"/>
  <c r="Q707" i="7" s="1"/>
  <c r="T706" i="7"/>
  <c r="P706" i="7"/>
  <c r="R706" i="7" s="1"/>
  <c r="S706" i="7" s="1"/>
  <c r="Q706" i="7" s="1"/>
  <c r="T705" i="7"/>
  <c r="P705" i="7"/>
  <c r="R705" i="7" s="1"/>
  <c r="S705" i="7" s="1"/>
  <c r="Q705" i="7" s="1"/>
  <c r="T704" i="7"/>
  <c r="P704" i="7"/>
  <c r="R704" i="7" s="1"/>
  <c r="S704" i="7" s="1"/>
  <c r="Q704" i="7" s="1"/>
  <c r="T703" i="7"/>
  <c r="P703" i="7"/>
  <c r="R703" i="7" s="1"/>
  <c r="S703" i="7" s="1"/>
  <c r="Q703" i="7" s="1"/>
  <c r="T702" i="7"/>
  <c r="P702" i="7"/>
  <c r="R702" i="7" s="1"/>
  <c r="S702" i="7" s="1"/>
  <c r="Q702" i="7" s="1"/>
  <c r="T701" i="7"/>
  <c r="P701" i="7"/>
  <c r="R701" i="7" s="1"/>
  <c r="S701" i="7" s="1"/>
  <c r="Q701" i="7" s="1"/>
  <c r="T700" i="7"/>
  <c r="R700" i="7"/>
  <c r="S700" i="7" s="1"/>
  <c r="Q700" i="7" s="1"/>
  <c r="P700" i="7"/>
  <c r="T699" i="7"/>
  <c r="P699" i="7"/>
  <c r="R699" i="7" s="1"/>
  <c r="S699" i="7" s="1"/>
  <c r="Q699" i="7" s="1"/>
  <c r="T698" i="7"/>
  <c r="P698" i="7"/>
  <c r="R698" i="7" s="1"/>
  <c r="S698" i="7" s="1"/>
  <c r="Q698" i="7" s="1"/>
  <c r="T697" i="7"/>
  <c r="P697" i="7"/>
  <c r="R697" i="7" s="1"/>
  <c r="S697" i="7" s="1"/>
  <c r="Q697" i="7" s="1"/>
  <c r="T696" i="7"/>
  <c r="P696" i="7"/>
  <c r="R696" i="7" s="1"/>
  <c r="S696" i="7" s="1"/>
  <c r="Q696" i="7" s="1"/>
  <c r="T695" i="7"/>
  <c r="P695" i="7"/>
  <c r="R695" i="7" s="1"/>
  <c r="S695" i="7" s="1"/>
  <c r="Q695" i="7" s="1"/>
  <c r="T694" i="7"/>
  <c r="P694" i="7"/>
  <c r="R694" i="7" s="1"/>
  <c r="S694" i="7" s="1"/>
  <c r="Q694" i="7" s="1"/>
  <c r="T693" i="7"/>
  <c r="P693" i="7"/>
  <c r="R693" i="7" s="1"/>
  <c r="S693" i="7" s="1"/>
  <c r="Q693" i="7" s="1"/>
  <c r="T692" i="7"/>
  <c r="P692" i="7"/>
  <c r="R692" i="7" s="1"/>
  <c r="S692" i="7" s="1"/>
  <c r="Q692" i="7" s="1"/>
  <c r="T691" i="7"/>
  <c r="P691" i="7"/>
  <c r="R691" i="7" s="1"/>
  <c r="S691" i="7" s="1"/>
  <c r="Q691" i="7" s="1"/>
  <c r="T690" i="7"/>
  <c r="P690" i="7"/>
  <c r="R690" i="7" s="1"/>
  <c r="S690" i="7" s="1"/>
  <c r="Q690" i="7" s="1"/>
  <c r="T689" i="7"/>
  <c r="P689" i="7"/>
  <c r="R689" i="7" s="1"/>
  <c r="S689" i="7" s="1"/>
  <c r="Q689" i="7" s="1"/>
  <c r="T688" i="7"/>
  <c r="P688" i="7"/>
  <c r="R688" i="7" s="1"/>
  <c r="S688" i="7" s="1"/>
  <c r="Q688" i="7" s="1"/>
  <c r="T687" i="7"/>
  <c r="R687" i="7"/>
  <c r="S687" i="7" s="1"/>
  <c r="Q687" i="7" s="1"/>
  <c r="P687" i="7"/>
  <c r="T686" i="7"/>
  <c r="P686" i="7"/>
  <c r="R686" i="7" s="1"/>
  <c r="S686" i="7" s="1"/>
  <c r="Q686" i="7" s="1"/>
  <c r="T685" i="7"/>
  <c r="P685" i="7"/>
  <c r="R685" i="7" s="1"/>
  <c r="S685" i="7" s="1"/>
  <c r="Q685" i="7" s="1"/>
  <c r="T684" i="7"/>
  <c r="P684" i="7"/>
  <c r="R684" i="7" s="1"/>
  <c r="S684" i="7" s="1"/>
  <c r="Q684" i="7" s="1"/>
  <c r="T683" i="7"/>
  <c r="P683" i="7"/>
  <c r="R683" i="7" s="1"/>
  <c r="S683" i="7" s="1"/>
  <c r="Q683" i="7" s="1"/>
  <c r="T682" i="7"/>
  <c r="P682" i="7"/>
  <c r="R682" i="7" s="1"/>
  <c r="S682" i="7" s="1"/>
  <c r="Q682" i="7" s="1"/>
  <c r="T681" i="7"/>
  <c r="P681" i="7"/>
  <c r="R681" i="7" s="1"/>
  <c r="S681" i="7" s="1"/>
  <c r="Q681" i="7" s="1"/>
  <c r="T680" i="7"/>
  <c r="P680" i="7"/>
  <c r="R680" i="7" s="1"/>
  <c r="S680" i="7" s="1"/>
  <c r="Q680" i="7" s="1"/>
  <c r="T679" i="7"/>
  <c r="P679" i="7"/>
  <c r="R679" i="7" s="1"/>
  <c r="S679" i="7" s="1"/>
  <c r="Q679" i="7" s="1"/>
  <c r="T678" i="7"/>
  <c r="R678" i="7"/>
  <c r="S678" i="7" s="1"/>
  <c r="Q678" i="7" s="1"/>
  <c r="P678" i="7"/>
  <c r="T677" i="7"/>
  <c r="P677" i="7"/>
  <c r="R677" i="7" s="1"/>
  <c r="S677" i="7" s="1"/>
  <c r="Q677" i="7" s="1"/>
  <c r="T676" i="7"/>
  <c r="P676" i="7"/>
  <c r="R676" i="7" s="1"/>
  <c r="S676" i="7" s="1"/>
  <c r="Q676" i="7" s="1"/>
  <c r="T675" i="7"/>
  <c r="P675" i="7"/>
  <c r="R675" i="7" s="1"/>
  <c r="S675" i="7" s="1"/>
  <c r="Q675" i="7" s="1"/>
  <c r="T674" i="7"/>
  <c r="P674" i="7"/>
  <c r="R674" i="7" s="1"/>
  <c r="S674" i="7" s="1"/>
  <c r="Q674" i="7" s="1"/>
  <c r="T673" i="7"/>
  <c r="P673" i="7"/>
  <c r="R673" i="7" s="1"/>
  <c r="S673" i="7" s="1"/>
  <c r="Q673" i="7" s="1"/>
  <c r="T672" i="7"/>
  <c r="P672" i="7"/>
  <c r="R672" i="7" s="1"/>
  <c r="S672" i="7" s="1"/>
  <c r="Q672" i="7" s="1"/>
  <c r="T671" i="7"/>
  <c r="S671" i="7"/>
  <c r="Q671" i="7" s="1"/>
  <c r="P671" i="7"/>
  <c r="R671" i="7" s="1"/>
  <c r="T670" i="7"/>
  <c r="P670" i="7"/>
  <c r="R670" i="7" s="1"/>
  <c r="S670" i="7" s="1"/>
  <c r="Q670" i="7" s="1"/>
  <c r="T669" i="7"/>
  <c r="P669" i="7"/>
  <c r="R669" i="7" s="1"/>
  <c r="S669" i="7" s="1"/>
  <c r="Q669" i="7" s="1"/>
  <c r="T668" i="7"/>
  <c r="P668" i="7"/>
  <c r="R668" i="7" s="1"/>
  <c r="S668" i="7" s="1"/>
  <c r="Q668" i="7" s="1"/>
  <c r="T667" i="7"/>
  <c r="P667" i="7"/>
  <c r="R667" i="7" s="1"/>
  <c r="S667" i="7" s="1"/>
  <c r="Q667" i="7" s="1"/>
  <c r="T666" i="7"/>
  <c r="R666" i="7"/>
  <c r="S666" i="7" s="1"/>
  <c r="Q666" i="7" s="1"/>
  <c r="P666" i="7"/>
  <c r="T665" i="7"/>
  <c r="P665" i="7"/>
  <c r="R665" i="7" s="1"/>
  <c r="S665" i="7" s="1"/>
  <c r="Q665" i="7" s="1"/>
  <c r="T664" i="7"/>
  <c r="P664" i="7"/>
  <c r="R664" i="7" s="1"/>
  <c r="S664" i="7" s="1"/>
  <c r="Q664" i="7" s="1"/>
  <c r="T663" i="7"/>
  <c r="P663" i="7"/>
  <c r="R663" i="7" s="1"/>
  <c r="S663" i="7" s="1"/>
  <c r="Q663" i="7" s="1"/>
  <c r="T662" i="7"/>
  <c r="R662" i="7"/>
  <c r="S662" i="7" s="1"/>
  <c r="Q662" i="7" s="1"/>
  <c r="P662" i="7"/>
  <c r="T661" i="7"/>
  <c r="P661" i="7"/>
  <c r="R661" i="7" s="1"/>
  <c r="S661" i="7" s="1"/>
  <c r="Q661" i="7" s="1"/>
  <c r="T660" i="7"/>
  <c r="P660" i="7"/>
  <c r="R660" i="7" s="1"/>
  <c r="S660" i="7" s="1"/>
  <c r="Q660" i="7" s="1"/>
  <c r="T659" i="7"/>
  <c r="P659" i="7"/>
  <c r="R659" i="7" s="1"/>
  <c r="S659" i="7" s="1"/>
  <c r="Q659" i="7" s="1"/>
  <c r="T658" i="7"/>
  <c r="P658" i="7"/>
  <c r="R658" i="7" s="1"/>
  <c r="S658" i="7" s="1"/>
  <c r="Q658" i="7" s="1"/>
  <c r="T657" i="7"/>
  <c r="P657" i="7"/>
  <c r="R657" i="7" s="1"/>
  <c r="S657" i="7" s="1"/>
  <c r="Q657" i="7" s="1"/>
  <c r="T656" i="7"/>
  <c r="R656" i="7"/>
  <c r="S656" i="7" s="1"/>
  <c r="Q656" i="7" s="1"/>
  <c r="P656" i="7"/>
  <c r="T655" i="7"/>
  <c r="P655" i="7"/>
  <c r="R655" i="7" s="1"/>
  <c r="S655" i="7" s="1"/>
  <c r="Q655" i="7" s="1"/>
  <c r="T654" i="7"/>
  <c r="P654" i="7"/>
  <c r="R654" i="7" s="1"/>
  <c r="S654" i="7" s="1"/>
  <c r="Q654" i="7" s="1"/>
  <c r="T653" i="7"/>
  <c r="P653" i="7"/>
  <c r="R653" i="7" s="1"/>
  <c r="S653" i="7" s="1"/>
  <c r="Q653" i="7" s="1"/>
  <c r="T652" i="7"/>
  <c r="R652" i="7"/>
  <c r="S652" i="7" s="1"/>
  <c r="Q652" i="7" s="1"/>
  <c r="P652" i="7"/>
  <c r="T651" i="7"/>
  <c r="P651" i="7"/>
  <c r="R651" i="7" s="1"/>
  <c r="S651" i="7" s="1"/>
  <c r="Q651" i="7" s="1"/>
  <c r="T650" i="7"/>
  <c r="P650" i="7"/>
  <c r="R650" i="7" s="1"/>
  <c r="S650" i="7" s="1"/>
  <c r="Q650" i="7" s="1"/>
  <c r="T649" i="7"/>
  <c r="P649" i="7"/>
  <c r="R649" i="7" s="1"/>
  <c r="S649" i="7" s="1"/>
  <c r="Q649" i="7" s="1"/>
  <c r="T648" i="7"/>
  <c r="P648" i="7"/>
  <c r="R648" i="7" s="1"/>
  <c r="S648" i="7" s="1"/>
  <c r="Q648" i="7" s="1"/>
  <c r="T647" i="7"/>
  <c r="P647" i="7"/>
  <c r="R647" i="7" s="1"/>
  <c r="S647" i="7" s="1"/>
  <c r="Q647" i="7" s="1"/>
  <c r="T646" i="7"/>
  <c r="P646" i="7"/>
  <c r="R646" i="7" s="1"/>
  <c r="S646" i="7" s="1"/>
  <c r="Q646" i="7" s="1"/>
  <c r="T645" i="7"/>
  <c r="P645" i="7"/>
  <c r="R645" i="7" s="1"/>
  <c r="S645" i="7" s="1"/>
  <c r="Q645" i="7" s="1"/>
  <c r="T644" i="7"/>
  <c r="P644" i="7"/>
  <c r="R644" i="7" s="1"/>
  <c r="S644" i="7" s="1"/>
  <c r="Q644" i="7" s="1"/>
  <c r="T643" i="7"/>
  <c r="P643" i="7"/>
  <c r="R643" i="7" s="1"/>
  <c r="S643" i="7" s="1"/>
  <c r="Q643" i="7" s="1"/>
  <c r="T642" i="7"/>
  <c r="P642" i="7"/>
  <c r="R642" i="7" s="1"/>
  <c r="S642" i="7" s="1"/>
  <c r="Q642" i="7" s="1"/>
  <c r="T641" i="7"/>
  <c r="P641" i="7"/>
  <c r="R641" i="7" s="1"/>
  <c r="S641" i="7" s="1"/>
  <c r="Q641" i="7" s="1"/>
  <c r="T640" i="7"/>
  <c r="R640" i="7"/>
  <c r="S640" i="7" s="1"/>
  <c r="Q640" i="7" s="1"/>
  <c r="P640" i="7"/>
  <c r="T639" i="7"/>
  <c r="P639" i="7"/>
  <c r="R639" i="7" s="1"/>
  <c r="S639" i="7" s="1"/>
  <c r="Q639" i="7" s="1"/>
  <c r="T638" i="7"/>
  <c r="P638" i="7"/>
  <c r="R638" i="7" s="1"/>
  <c r="S638" i="7" s="1"/>
  <c r="Q638" i="7" s="1"/>
  <c r="T637" i="7"/>
  <c r="P637" i="7"/>
  <c r="R637" i="7" s="1"/>
  <c r="S637" i="7" s="1"/>
  <c r="Q637" i="7" s="1"/>
  <c r="T636" i="7"/>
  <c r="P636" i="7"/>
  <c r="R636" i="7" s="1"/>
  <c r="S636" i="7" s="1"/>
  <c r="Q636" i="7" s="1"/>
  <c r="T635" i="7"/>
  <c r="P635" i="7"/>
  <c r="R635" i="7" s="1"/>
  <c r="S635" i="7" s="1"/>
  <c r="Q635" i="7" s="1"/>
  <c r="T634" i="7"/>
  <c r="P634" i="7"/>
  <c r="R634" i="7" s="1"/>
  <c r="S634" i="7" s="1"/>
  <c r="Q634" i="7" s="1"/>
  <c r="T633" i="7"/>
  <c r="P633" i="7"/>
  <c r="R633" i="7" s="1"/>
  <c r="S633" i="7" s="1"/>
  <c r="Q633" i="7" s="1"/>
  <c r="T632" i="7"/>
  <c r="P632" i="7"/>
  <c r="R632" i="7" s="1"/>
  <c r="S632" i="7" s="1"/>
  <c r="Q632" i="7" s="1"/>
  <c r="T631" i="7"/>
  <c r="P631" i="7"/>
  <c r="R631" i="7" s="1"/>
  <c r="S631" i="7" s="1"/>
  <c r="Q631" i="7" s="1"/>
  <c r="T630" i="7"/>
  <c r="P630" i="7"/>
  <c r="R630" i="7" s="1"/>
  <c r="S630" i="7" s="1"/>
  <c r="Q630" i="7" s="1"/>
  <c r="T629" i="7"/>
  <c r="P629" i="7"/>
  <c r="R629" i="7" s="1"/>
  <c r="S629" i="7" s="1"/>
  <c r="Q629" i="7" s="1"/>
  <c r="T628" i="7"/>
  <c r="P628" i="7"/>
  <c r="R628" i="7" s="1"/>
  <c r="S628" i="7" s="1"/>
  <c r="Q628" i="7" s="1"/>
  <c r="T627" i="7"/>
  <c r="P627" i="7"/>
  <c r="R627" i="7" s="1"/>
  <c r="S627" i="7" s="1"/>
  <c r="Q627" i="7" s="1"/>
  <c r="T626" i="7"/>
  <c r="P626" i="7"/>
  <c r="R626" i="7" s="1"/>
  <c r="S626" i="7" s="1"/>
  <c r="Q626" i="7" s="1"/>
  <c r="T625" i="7"/>
  <c r="P625" i="7"/>
  <c r="R625" i="7" s="1"/>
  <c r="S625" i="7" s="1"/>
  <c r="Q625" i="7" s="1"/>
  <c r="T624" i="7"/>
  <c r="P624" i="7"/>
  <c r="R624" i="7" s="1"/>
  <c r="S624" i="7" s="1"/>
  <c r="Q624" i="7" s="1"/>
  <c r="T623" i="7"/>
  <c r="P623" i="7"/>
  <c r="R623" i="7" s="1"/>
  <c r="S623" i="7" s="1"/>
  <c r="Q623" i="7" s="1"/>
  <c r="T622" i="7"/>
  <c r="P622" i="7"/>
  <c r="R622" i="7" s="1"/>
  <c r="S622" i="7" s="1"/>
  <c r="Q622" i="7" s="1"/>
  <c r="T621" i="7"/>
  <c r="P621" i="7"/>
  <c r="R621" i="7" s="1"/>
  <c r="S621" i="7" s="1"/>
  <c r="Q621" i="7" s="1"/>
  <c r="T620" i="7"/>
  <c r="P620" i="7"/>
  <c r="R620" i="7" s="1"/>
  <c r="S620" i="7" s="1"/>
  <c r="Q620" i="7" s="1"/>
  <c r="T619" i="7"/>
  <c r="P619" i="7"/>
  <c r="R619" i="7" s="1"/>
  <c r="S619" i="7" s="1"/>
  <c r="Q619" i="7" s="1"/>
  <c r="T618" i="7"/>
  <c r="P618" i="7"/>
  <c r="R618" i="7" s="1"/>
  <c r="S618" i="7" s="1"/>
  <c r="Q618" i="7" s="1"/>
  <c r="T617" i="7"/>
  <c r="P617" i="7"/>
  <c r="R617" i="7" s="1"/>
  <c r="S617" i="7" s="1"/>
  <c r="Q617" i="7" s="1"/>
  <c r="T616" i="7"/>
  <c r="P616" i="7"/>
  <c r="R616" i="7" s="1"/>
  <c r="S616" i="7" s="1"/>
  <c r="Q616" i="7" s="1"/>
  <c r="T615" i="7"/>
  <c r="P615" i="7"/>
  <c r="R615" i="7" s="1"/>
  <c r="S615" i="7" s="1"/>
  <c r="Q615" i="7" s="1"/>
  <c r="T614" i="7"/>
  <c r="P614" i="7"/>
  <c r="R614" i="7" s="1"/>
  <c r="S614" i="7" s="1"/>
  <c r="Q614" i="7" s="1"/>
  <c r="T613" i="7"/>
  <c r="P613" i="7"/>
  <c r="R613" i="7" s="1"/>
  <c r="S613" i="7" s="1"/>
  <c r="Q613" i="7" s="1"/>
  <c r="T612" i="7"/>
  <c r="P612" i="7"/>
  <c r="R612" i="7" s="1"/>
  <c r="S612" i="7" s="1"/>
  <c r="Q612" i="7" s="1"/>
  <c r="T611" i="7"/>
  <c r="P611" i="7"/>
  <c r="R611" i="7" s="1"/>
  <c r="S611" i="7" s="1"/>
  <c r="Q611" i="7" s="1"/>
  <c r="T610" i="7"/>
  <c r="R610" i="7"/>
  <c r="S610" i="7" s="1"/>
  <c r="Q610" i="7" s="1"/>
  <c r="P610" i="7"/>
  <c r="T609" i="7"/>
  <c r="P609" i="7"/>
  <c r="R609" i="7" s="1"/>
  <c r="S609" i="7" s="1"/>
  <c r="Q609" i="7" s="1"/>
  <c r="T608" i="7"/>
  <c r="P608" i="7"/>
  <c r="R608" i="7" s="1"/>
  <c r="S608" i="7" s="1"/>
  <c r="Q608" i="7" s="1"/>
  <c r="T607" i="7"/>
  <c r="P607" i="7"/>
  <c r="R607" i="7" s="1"/>
  <c r="S607" i="7" s="1"/>
  <c r="Q607" i="7" s="1"/>
  <c r="T606" i="7"/>
  <c r="P606" i="7"/>
  <c r="R606" i="7" s="1"/>
  <c r="S606" i="7" s="1"/>
  <c r="Q606" i="7" s="1"/>
  <c r="T605" i="7"/>
  <c r="P605" i="7"/>
  <c r="R605" i="7" s="1"/>
  <c r="S605" i="7" s="1"/>
  <c r="Q605" i="7" s="1"/>
  <c r="T604" i="7"/>
  <c r="P604" i="7"/>
  <c r="R604" i="7" s="1"/>
  <c r="S604" i="7" s="1"/>
  <c r="Q604" i="7" s="1"/>
  <c r="T603" i="7"/>
  <c r="P603" i="7"/>
  <c r="R603" i="7" s="1"/>
  <c r="S603" i="7" s="1"/>
  <c r="Q603" i="7" s="1"/>
  <c r="T602" i="7"/>
  <c r="P602" i="7"/>
  <c r="R602" i="7" s="1"/>
  <c r="S602" i="7" s="1"/>
  <c r="Q602" i="7" s="1"/>
  <c r="T601" i="7"/>
  <c r="R601" i="7"/>
  <c r="S601" i="7" s="1"/>
  <c r="Q601" i="7" s="1"/>
  <c r="P601" i="7"/>
  <c r="T600" i="7"/>
  <c r="P600" i="7"/>
  <c r="R600" i="7" s="1"/>
  <c r="S600" i="7" s="1"/>
  <c r="Q600" i="7" s="1"/>
  <c r="T599" i="7"/>
  <c r="P599" i="7"/>
  <c r="R599" i="7" s="1"/>
  <c r="S599" i="7" s="1"/>
  <c r="Q599" i="7" s="1"/>
  <c r="T598" i="7"/>
  <c r="P598" i="7"/>
  <c r="R598" i="7" s="1"/>
  <c r="S598" i="7" s="1"/>
  <c r="Q598" i="7" s="1"/>
  <c r="T597" i="7"/>
  <c r="P597" i="7"/>
  <c r="R597" i="7" s="1"/>
  <c r="S597" i="7" s="1"/>
  <c r="Q597" i="7" s="1"/>
  <c r="T596" i="7"/>
  <c r="R596" i="7"/>
  <c r="S596" i="7" s="1"/>
  <c r="Q596" i="7" s="1"/>
  <c r="P596" i="7"/>
  <c r="T595" i="7"/>
  <c r="P595" i="7"/>
  <c r="R595" i="7" s="1"/>
  <c r="S595" i="7" s="1"/>
  <c r="Q595" i="7" s="1"/>
  <c r="T594" i="7"/>
  <c r="P594" i="7"/>
  <c r="R594" i="7" s="1"/>
  <c r="S594" i="7" s="1"/>
  <c r="Q594" i="7" s="1"/>
  <c r="T593" i="7"/>
  <c r="P593" i="7"/>
  <c r="R593" i="7" s="1"/>
  <c r="S593" i="7" s="1"/>
  <c r="Q593" i="7" s="1"/>
  <c r="T592" i="7"/>
  <c r="P592" i="7"/>
  <c r="R592" i="7" s="1"/>
  <c r="S592" i="7" s="1"/>
  <c r="Q592" i="7" s="1"/>
  <c r="T591" i="7"/>
  <c r="P591" i="7"/>
  <c r="R591" i="7" s="1"/>
  <c r="S591" i="7" s="1"/>
  <c r="Q591" i="7" s="1"/>
  <c r="T590" i="7"/>
  <c r="P590" i="7"/>
  <c r="R590" i="7" s="1"/>
  <c r="S590" i="7" s="1"/>
  <c r="Q590" i="7" s="1"/>
  <c r="T589" i="7"/>
  <c r="P589" i="7"/>
  <c r="R589" i="7" s="1"/>
  <c r="S589" i="7" s="1"/>
  <c r="Q589" i="7" s="1"/>
  <c r="T588" i="7"/>
  <c r="P588" i="7"/>
  <c r="R588" i="7" s="1"/>
  <c r="S588" i="7" s="1"/>
  <c r="Q588" i="7" s="1"/>
  <c r="T587" i="7"/>
  <c r="P587" i="7"/>
  <c r="R587" i="7" s="1"/>
  <c r="S587" i="7" s="1"/>
  <c r="Q587" i="7" s="1"/>
  <c r="T586" i="7"/>
  <c r="R586" i="7"/>
  <c r="S586" i="7" s="1"/>
  <c r="Q586" i="7" s="1"/>
  <c r="P586" i="7"/>
  <c r="T585" i="7"/>
  <c r="P585" i="7"/>
  <c r="R585" i="7" s="1"/>
  <c r="S585" i="7" s="1"/>
  <c r="Q585" i="7" s="1"/>
  <c r="T584" i="7"/>
  <c r="P584" i="7"/>
  <c r="R584" i="7" s="1"/>
  <c r="S584" i="7" s="1"/>
  <c r="Q584" i="7" s="1"/>
  <c r="T583" i="7"/>
  <c r="P583" i="7"/>
  <c r="R583" i="7" s="1"/>
  <c r="S583" i="7" s="1"/>
  <c r="Q583" i="7" s="1"/>
  <c r="T582" i="7"/>
  <c r="P582" i="7"/>
  <c r="R582" i="7" s="1"/>
  <c r="S582" i="7" s="1"/>
  <c r="Q582" i="7" s="1"/>
  <c r="T581" i="7"/>
  <c r="P581" i="7"/>
  <c r="R581" i="7" s="1"/>
  <c r="S581" i="7" s="1"/>
  <c r="Q581" i="7" s="1"/>
  <c r="T580" i="7"/>
  <c r="P580" i="7"/>
  <c r="R580" i="7" s="1"/>
  <c r="S580" i="7" s="1"/>
  <c r="Q580" i="7" s="1"/>
  <c r="T579" i="7"/>
  <c r="P579" i="7"/>
  <c r="R579" i="7" s="1"/>
  <c r="S579" i="7" s="1"/>
  <c r="Q579" i="7" s="1"/>
  <c r="T578" i="7"/>
  <c r="P578" i="7"/>
  <c r="R578" i="7" s="1"/>
  <c r="S578" i="7" s="1"/>
  <c r="Q578" i="7" s="1"/>
  <c r="T577" i="7"/>
  <c r="P577" i="7"/>
  <c r="R577" i="7" s="1"/>
  <c r="S577" i="7" s="1"/>
  <c r="Q577" i="7" s="1"/>
  <c r="T576" i="7"/>
  <c r="P576" i="7"/>
  <c r="R576" i="7" s="1"/>
  <c r="S576" i="7" s="1"/>
  <c r="Q576" i="7" s="1"/>
  <c r="T575" i="7"/>
  <c r="P575" i="7"/>
  <c r="R575" i="7" s="1"/>
  <c r="S575" i="7" s="1"/>
  <c r="Q575" i="7" s="1"/>
  <c r="T574" i="7"/>
  <c r="P574" i="7"/>
  <c r="R574" i="7" s="1"/>
  <c r="S574" i="7" s="1"/>
  <c r="Q574" i="7" s="1"/>
  <c r="T573" i="7"/>
  <c r="P573" i="7"/>
  <c r="R573" i="7" s="1"/>
  <c r="S573" i="7" s="1"/>
  <c r="Q573" i="7" s="1"/>
  <c r="T572" i="7"/>
  <c r="P572" i="7"/>
  <c r="R572" i="7" s="1"/>
  <c r="S572" i="7" s="1"/>
  <c r="Q572" i="7" s="1"/>
  <c r="T571" i="7"/>
  <c r="P571" i="7"/>
  <c r="R571" i="7" s="1"/>
  <c r="S571" i="7" s="1"/>
  <c r="Q571" i="7" s="1"/>
  <c r="T570" i="7"/>
  <c r="P570" i="7"/>
  <c r="R570" i="7" s="1"/>
  <c r="S570" i="7" s="1"/>
  <c r="Q570" i="7" s="1"/>
  <c r="T569" i="7"/>
  <c r="R569" i="7"/>
  <c r="S569" i="7" s="1"/>
  <c r="Q569" i="7" s="1"/>
  <c r="P569" i="7"/>
  <c r="T568" i="7"/>
  <c r="S568" i="7"/>
  <c r="Q568" i="7" s="1"/>
  <c r="P568" i="7"/>
  <c r="R568" i="7" s="1"/>
  <c r="T567" i="7"/>
  <c r="P567" i="7"/>
  <c r="R567" i="7" s="1"/>
  <c r="S567" i="7" s="1"/>
  <c r="Q567" i="7" s="1"/>
  <c r="T566" i="7"/>
  <c r="P566" i="7"/>
  <c r="R566" i="7" s="1"/>
  <c r="S566" i="7" s="1"/>
  <c r="Q566" i="7" s="1"/>
  <c r="T565" i="7"/>
  <c r="P565" i="7"/>
  <c r="R565" i="7" s="1"/>
  <c r="S565" i="7" s="1"/>
  <c r="Q565" i="7" s="1"/>
  <c r="T564" i="7"/>
  <c r="P564" i="7"/>
  <c r="R564" i="7" s="1"/>
  <c r="S564" i="7" s="1"/>
  <c r="Q564" i="7" s="1"/>
  <c r="T563" i="7"/>
  <c r="P563" i="7"/>
  <c r="R563" i="7" s="1"/>
  <c r="S563" i="7" s="1"/>
  <c r="Q563" i="7" s="1"/>
  <c r="T562" i="7"/>
  <c r="P562" i="7"/>
  <c r="R562" i="7" s="1"/>
  <c r="S562" i="7" s="1"/>
  <c r="Q562" i="7" s="1"/>
  <c r="T561" i="7"/>
  <c r="P561" i="7"/>
  <c r="R561" i="7" s="1"/>
  <c r="S561" i="7" s="1"/>
  <c r="Q561" i="7" s="1"/>
  <c r="T560" i="7"/>
  <c r="R560" i="7"/>
  <c r="S560" i="7" s="1"/>
  <c r="Q560" i="7" s="1"/>
  <c r="P560" i="7"/>
  <c r="T559" i="7"/>
  <c r="P559" i="7"/>
  <c r="R559" i="7" s="1"/>
  <c r="S559" i="7" s="1"/>
  <c r="Q559" i="7" s="1"/>
  <c r="T558" i="7"/>
  <c r="R558" i="7"/>
  <c r="S558" i="7" s="1"/>
  <c r="Q558" i="7" s="1"/>
  <c r="P558" i="7"/>
  <c r="T557" i="7"/>
  <c r="P557" i="7"/>
  <c r="R557" i="7" s="1"/>
  <c r="S557" i="7" s="1"/>
  <c r="Q557" i="7" s="1"/>
  <c r="T556" i="7"/>
  <c r="P556" i="7"/>
  <c r="R556" i="7" s="1"/>
  <c r="S556" i="7" s="1"/>
  <c r="Q556" i="7" s="1"/>
  <c r="T555" i="7"/>
  <c r="P555" i="7"/>
  <c r="R555" i="7" s="1"/>
  <c r="S555" i="7" s="1"/>
  <c r="Q555" i="7" s="1"/>
  <c r="T554" i="7"/>
  <c r="R554" i="7"/>
  <c r="S554" i="7" s="1"/>
  <c r="Q554" i="7" s="1"/>
  <c r="P554" i="7"/>
  <c r="T553" i="7"/>
  <c r="P553" i="7"/>
  <c r="R553" i="7" s="1"/>
  <c r="S553" i="7" s="1"/>
  <c r="Q553" i="7" s="1"/>
  <c r="T552" i="7"/>
  <c r="R552" i="7"/>
  <c r="S552" i="7" s="1"/>
  <c r="Q552" i="7" s="1"/>
  <c r="P552" i="7"/>
  <c r="T551" i="7"/>
  <c r="P551" i="7"/>
  <c r="R551" i="7" s="1"/>
  <c r="S551" i="7" s="1"/>
  <c r="Q551" i="7" s="1"/>
  <c r="T550" i="7"/>
  <c r="P550" i="7"/>
  <c r="R550" i="7" s="1"/>
  <c r="S550" i="7" s="1"/>
  <c r="Q550" i="7" s="1"/>
  <c r="T549" i="7"/>
  <c r="P549" i="7"/>
  <c r="R549" i="7" s="1"/>
  <c r="S549" i="7" s="1"/>
  <c r="Q549" i="7" s="1"/>
  <c r="T548" i="7"/>
  <c r="P548" i="7"/>
  <c r="R548" i="7" s="1"/>
  <c r="S548" i="7" s="1"/>
  <c r="Q548" i="7" s="1"/>
  <c r="T547" i="7"/>
  <c r="P547" i="7"/>
  <c r="R547" i="7" s="1"/>
  <c r="S547" i="7" s="1"/>
  <c r="Q547" i="7" s="1"/>
  <c r="T545" i="7"/>
  <c r="P545" i="7"/>
  <c r="R545" i="7" s="1"/>
  <c r="S545" i="7" s="1"/>
  <c r="Q545" i="7" s="1"/>
  <c r="T544" i="7"/>
  <c r="P544" i="7"/>
  <c r="R544" i="7" s="1"/>
  <c r="S544" i="7" s="1"/>
  <c r="Q544" i="7" s="1"/>
  <c r="T543" i="7"/>
  <c r="P543" i="7"/>
  <c r="R543" i="7" s="1"/>
  <c r="S543" i="7" s="1"/>
  <c r="Q543" i="7" s="1"/>
  <c r="T542" i="7"/>
  <c r="P542" i="7"/>
  <c r="R542" i="7" s="1"/>
  <c r="S542" i="7" s="1"/>
  <c r="Q542" i="7" s="1"/>
  <c r="T541" i="7"/>
  <c r="P541" i="7"/>
  <c r="R541" i="7" s="1"/>
  <c r="S541" i="7" s="1"/>
  <c r="Q541" i="7" s="1"/>
  <c r="T540" i="7"/>
  <c r="P540" i="7"/>
  <c r="R540" i="7" s="1"/>
  <c r="S540" i="7" s="1"/>
  <c r="Q540" i="7" s="1"/>
  <c r="T539" i="7"/>
  <c r="P539" i="7"/>
  <c r="R539" i="7" s="1"/>
  <c r="S539" i="7" s="1"/>
  <c r="Q539" i="7" s="1"/>
  <c r="T538" i="7"/>
  <c r="P538" i="7"/>
  <c r="R538" i="7" s="1"/>
  <c r="S538" i="7" s="1"/>
  <c r="Q538" i="7" s="1"/>
  <c r="T537" i="7"/>
  <c r="P537" i="7"/>
  <c r="R537" i="7" s="1"/>
  <c r="S537" i="7" s="1"/>
  <c r="Q537" i="7" s="1"/>
  <c r="T536" i="7"/>
  <c r="P536" i="7"/>
  <c r="R536" i="7" s="1"/>
  <c r="S536" i="7" s="1"/>
  <c r="Q536" i="7" s="1"/>
  <c r="T535" i="7"/>
  <c r="S535" i="7"/>
  <c r="Q535" i="7" s="1"/>
  <c r="P535" i="7"/>
  <c r="R535" i="7" s="1"/>
  <c r="T534" i="7"/>
  <c r="P534" i="7"/>
  <c r="R534" i="7" s="1"/>
  <c r="S534" i="7" s="1"/>
  <c r="Q534" i="7" s="1"/>
  <c r="T533" i="7"/>
  <c r="S533" i="7"/>
  <c r="Q533" i="7" s="1"/>
  <c r="P533" i="7"/>
  <c r="R533" i="7" s="1"/>
  <c r="T532" i="7"/>
  <c r="P532" i="7"/>
  <c r="R532" i="7" s="1"/>
  <c r="S532" i="7" s="1"/>
  <c r="Q532" i="7" s="1"/>
  <c r="T531" i="7"/>
  <c r="P531" i="7"/>
  <c r="R531" i="7" s="1"/>
  <c r="S531" i="7" s="1"/>
  <c r="Q531" i="7" s="1"/>
  <c r="T530" i="7"/>
  <c r="P530" i="7"/>
  <c r="R530" i="7" s="1"/>
  <c r="S530" i="7" s="1"/>
  <c r="Q530" i="7" s="1"/>
  <c r="T529" i="7"/>
  <c r="P529" i="7"/>
  <c r="R529" i="7" s="1"/>
  <c r="S529" i="7" s="1"/>
  <c r="Q529" i="7" s="1"/>
  <c r="T528" i="7"/>
  <c r="P528" i="7"/>
  <c r="R528" i="7" s="1"/>
  <c r="S528" i="7" s="1"/>
  <c r="Q528" i="7" s="1"/>
  <c r="T527" i="7"/>
  <c r="P527" i="7"/>
  <c r="R527" i="7" s="1"/>
  <c r="S527" i="7" s="1"/>
  <c r="Q527" i="7" s="1"/>
  <c r="T526" i="7"/>
  <c r="R526" i="7"/>
  <c r="S526" i="7" s="1"/>
  <c r="Q526" i="7" s="1"/>
  <c r="P526" i="7"/>
  <c r="T525" i="7"/>
  <c r="P525" i="7"/>
  <c r="R525" i="7" s="1"/>
  <c r="S525" i="7" s="1"/>
  <c r="Q525" i="7" s="1"/>
  <c r="T524" i="7"/>
  <c r="P524" i="7"/>
  <c r="R524" i="7" s="1"/>
  <c r="S524" i="7" s="1"/>
  <c r="Q524" i="7" s="1"/>
  <c r="T523" i="7"/>
  <c r="P523" i="7"/>
  <c r="R523" i="7" s="1"/>
  <c r="S523" i="7" s="1"/>
  <c r="Q523" i="7" s="1"/>
  <c r="T522" i="7"/>
  <c r="P522" i="7"/>
  <c r="R522" i="7" s="1"/>
  <c r="S522" i="7" s="1"/>
  <c r="Q522" i="7" s="1"/>
  <c r="T521" i="7"/>
  <c r="P521" i="7"/>
  <c r="R521" i="7" s="1"/>
  <c r="S521" i="7" s="1"/>
  <c r="Q521" i="7" s="1"/>
  <c r="T520" i="7"/>
  <c r="R520" i="7"/>
  <c r="S520" i="7" s="1"/>
  <c r="Q520" i="7" s="1"/>
  <c r="P520" i="7"/>
  <c r="T519" i="7"/>
  <c r="P519" i="7"/>
  <c r="R519" i="7" s="1"/>
  <c r="S519" i="7" s="1"/>
  <c r="Q519" i="7" s="1"/>
  <c r="T518" i="7"/>
  <c r="P518" i="7"/>
  <c r="R518" i="7" s="1"/>
  <c r="S518" i="7" s="1"/>
  <c r="Q518" i="7" s="1"/>
  <c r="T517" i="7"/>
  <c r="P517" i="7"/>
  <c r="R517" i="7" s="1"/>
  <c r="S517" i="7" s="1"/>
  <c r="Q517" i="7" s="1"/>
  <c r="T516" i="7"/>
  <c r="P516" i="7"/>
  <c r="R516" i="7" s="1"/>
  <c r="S516" i="7" s="1"/>
  <c r="Q516" i="7" s="1"/>
  <c r="T515" i="7"/>
  <c r="P515" i="7"/>
  <c r="R515" i="7" s="1"/>
  <c r="S515" i="7" s="1"/>
  <c r="Q515" i="7" s="1"/>
  <c r="T514" i="7"/>
  <c r="P514" i="7"/>
  <c r="R514" i="7" s="1"/>
  <c r="S514" i="7" s="1"/>
  <c r="Q514" i="7" s="1"/>
  <c r="T513" i="7"/>
  <c r="P513" i="7"/>
  <c r="R513" i="7" s="1"/>
  <c r="S513" i="7" s="1"/>
  <c r="Q513" i="7" s="1"/>
  <c r="T512" i="7"/>
  <c r="P512" i="7"/>
  <c r="R512" i="7" s="1"/>
  <c r="S512" i="7" s="1"/>
  <c r="Q512" i="7" s="1"/>
  <c r="T511" i="7"/>
  <c r="P511" i="7"/>
  <c r="R511" i="7" s="1"/>
  <c r="S511" i="7" s="1"/>
  <c r="Q511" i="7" s="1"/>
  <c r="T510" i="7"/>
  <c r="P510" i="7"/>
  <c r="R510" i="7" s="1"/>
  <c r="S510" i="7" s="1"/>
  <c r="Q510" i="7" s="1"/>
  <c r="T509" i="7"/>
  <c r="P509" i="7"/>
  <c r="R509" i="7" s="1"/>
  <c r="S509" i="7" s="1"/>
  <c r="Q509" i="7" s="1"/>
  <c r="T508" i="7"/>
  <c r="P508" i="7"/>
  <c r="R508" i="7" s="1"/>
  <c r="S508" i="7" s="1"/>
  <c r="Q508" i="7" s="1"/>
  <c r="T507" i="7"/>
  <c r="P507" i="7"/>
  <c r="R507" i="7" s="1"/>
  <c r="S507" i="7" s="1"/>
  <c r="Q507" i="7" s="1"/>
  <c r="T506" i="7"/>
  <c r="P506" i="7"/>
  <c r="R506" i="7" s="1"/>
  <c r="S506" i="7" s="1"/>
  <c r="Q506" i="7" s="1"/>
  <c r="T505" i="7"/>
  <c r="R505" i="7"/>
  <c r="S505" i="7" s="1"/>
  <c r="Q505" i="7" s="1"/>
  <c r="P505" i="7"/>
  <c r="T504" i="7"/>
  <c r="P504" i="7"/>
  <c r="R504" i="7" s="1"/>
  <c r="S504" i="7" s="1"/>
  <c r="Q504" i="7" s="1"/>
  <c r="T503" i="7"/>
  <c r="P503" i="7"/>
  <c r="R503" i="7" s="1"/>
  <c r="S503" i="7" s="1"/>
  <c r="Q503" i="7" s="1"/>
  <c r="T502" i="7"/>
  <c r="P502" i="7"/>
  <c r="R502" i="7" s="1"/>
  <c r="S502" i="7" s="1"/>
  <c r="Q502" i="7" s="1"/>
  <c r="T501" i="7"/>
  <c r="P501" i="7"/>
  <c r="R501" i="7" s="1"/>
  <c r="S501" i="7" s="1"/>
  <c r="Q501" i="7" s="1"/>
  <c r="T500" i="7"/>
  <c r="R500" i="7"/>
  <c r="S500" i="7" s="1"/>
  <c r="Q500" i="7" s="1"/>
  <c r="P500" i="7"/>
  <c r="T499" i="7"/>
  <c r="P499" i="7"/>
  <c r="R499" i="7" s="1"/>
  <c r="S499" i="7" s="1"/>
  <c r="Q499" i="7" s="1"/>
  <c r="T498" i="7"/>
  <c r="R498" i="7"/>
  <c r="S498" i="7" s="1"/>
  <c r="Q498" i="7" s="1"/>
  <c r="P498" i="7"/>
  <c r="T497" i="7"/>
  <c r="S497" i="7"/>
  <c r="Q497" i="7" s="1"/>
  <c r="P497" i="7"/>
  <c r="R497" i="7" s="1"/>
  <c r="T496" i="7"/>
  <c r="P496" i="7"/>
  <c r="R496" i="7" s="1"/>
  <c r="S496" i="7" s="1"/>
  <c r="Q496" i="7" s="1"/>
  <c r="T495" i="7"/>
  <c r="P495" i="7"/>
  <c r="R495" i="7" s="1"/>
  <c r="S495" i="7" s="1"/>
  <c r="Q495" i="7" s="1"/>
  <c r="T494" i="7"/>
  <c r="P494" i="7"/>
  <c r="R494" i="7" s="1"/>
  <c r="S494" i="7" s="1"/>
  <c r="Q494" i="7" s="1"/>
  <c r="T493" i="7"/>
  <c r="R493" i="7"/>
  <c r="S493" i="7" s="1"/>
  <c r="Q493" i="7" s="1"/>
  <c r="P493" i="7"/>
  <c r="T492" i="7"/>
  <c r="P492" i="7"/>
  <c r="R492" i="7" s="1"/>
  <c r="S492" i="7" s="1"/>
  <c r="Q492" i="7" s="1"/>
  <c r="T491" i="7"/>
  <c r="P491" i="7"/>
  <c r="R491" i="7" s="1"/>
  <c r="S491" i="7" s="1"/>
  <c r="Q491" i="7" s="1"/>
  <c r="T490" i="7"/>
  <c r="P490" i="7"/>
  <c r="R490" i="7" s="1"/>
  <c r="S490" i="7" s="1"/>
  <c r="Q490" i="7" s="1"/>
  <c r="T489" i="7"/>
  <c r="P489" i="7"/>
  <c r="R489" i="7" s="1"/>
  <c r="S489" i="7" s="1"/>
  <c r="Q489" i="7" s="1"/>
  <c r="T488" i="7"/>
  <c r="P488" i="7"/>
  <c r="R488" i="7" s="1"/>
  <c r="S488" i="7" s="1"/>
  <c r="Q488" i="7" s="1"/>
  <c r="T487" i="7"/>
  <c r="P487" i="7"/>
  <c r="R487" i="7" s="1"/>
  <c r="S487" i="7" s="1"/>
  <c r="Q487" i="7" s="1"/>
  <c r="T486" i="7"/>
  <c r="P486" i="7"/>
  <c r="R486" i="7" s="1"/>
  <c r="S486" i="7" s="1"/>
  <c r="Q486" i="7" s="1"/>
  <c r="T485" i="7"/>
  <c r="P485" i="7"/>
  <c r="R485" i="7" s="1"/>
  <c r="S485" i="7" s="1"/>
  <c r="Q485" i="7" s="1"/>
  <c r="T484" i="7"/>
  <c r="S484" i="7"/>
  <c r="Q484" i="7" s="1"/>
  <c r="R484" i="7"/>
  <c r="P484" i="7"/>
  <c r="T483" i="7"/>
  <c r="P483" i="7"/>
  <c r="R483" i="7" s="1"/>
  <c r="S483" i="7" s="1"/>
  <c r="Q483" i="7" s="1"/>
  <c r="T482" i="7"/>
  <c r="P482" i="7"/>
  <c r="R482" i="7" s="1"/>
  <c r="S482" i="7" s="1"/>
  <c r="Q482" i="7" s="1"/>
  <c r="T481" i="7"/>
  <c r="P481" i="7"/>
  <c r="R481" i="7" s="1"/>
  <c r="S481" i="7" s="1"/>
  <c r="Q481" i="7" s="1"/>
  <c r="T480" i="7"/>
  <c r="P480" i="7"/>
  <c r="R480" i="7" s="1"/>
  <c r="S480" i="7" s="1"/>
  <c r="Q480" i="7" s="1"/>
  <c r="T479" i="7"/>
  <c r="P479" i="7"/>
  <c r="R479" i="7" s="1"/>
  <c r="S479" i="7" s="1"/>
  <c r="Q479" i="7" s="1"/>
  <c r="T478" i="7"/>
  <c r="R478" i="7"/>
  <c r="S478" i="7" s="1"/>
  <c r="Q478" i="7" s="1"/>
  <c r="P478" i="7"/>
  <c r="T477" i="7"/>
  <c r="P477" i="7"/>
  <c r="R477" i="7" s="1"/>
  <c r="S477" i="7" s="1"/>
  <c r="Q477" i="7" s="1"/>
  <c r="T476" i="7"/>
  <c r="P476" i="7"/>
  <c r="R476" i="7" s="1"/>
  <c r="S476" i="7" s="1"/>
  <c r="Q476" i="7" s="1"/>
  <c r="T475" i="7"/>
  <c r="P475" i="7"/>
  <c r="R475" i="7" s="1"/>
  <c r="S475" i="7" s="1"/>
  <c r="Q475" i="7" s="1"/>
  <c r="T474" i="7"/>
  <c r="P474" i="7"/>
  <c r="R474" i="7" s="1"/>
  <c r="S474" i="7" s="1"/>
  <c r="Q474" i="7" s="1"/>
  <c r="T473" i="7"/>
  <c r="P473" i="7"/>
  <c r="R473" i="7" s="1"/>
  <c r="S473" i="7" s="1"/>
  <c r="Q473" i="7" s="1"/>
  <c r="T472" i="7"/>
  <c r="R472" i="7"/>
  <c r="S472" i="7" s="1"/>
  <c r="Q472" i="7" s="1"/>
  <c r="P472" i="7"/>
  <c r="T471" i="7"/>
  <c r="P471" i="7"/>
  <c r="R471" i="7" s="1"/>
  <c r="S471" i="7" s="1"/>
  <c r="Q471" i="7" s="1"/>
  <c r="T470" i="7"/>
  <c r="P470" i="7"/>
  <c r="R470" i="7" s="1"/>
  <c r="S470" i="7" s="1"/>
  <c r="Q470" i="7" s="1"/>
  <c r="T469" i="7"/>
  <c r="P469" i="7"/>
  <c r="R469" i="7" s="1"/>
  <c r="S469" i="7" s="1"/>
  <c r="Q469" i="7" s="1"/>
  <c r="T467" i="7"/>
  <c r="P467" i="7"/>
  <c r="R467" i="7" s="1"/>
  <c r="S467" i="7" s="1"/>
  <c r="Q467" i="7" s="1"/>
  <c r="T466" i="7"/>
  <c r="P466" i="7"/>
  <c r="R466" i="7" s="1"/>
  <c r="S466" i="7" s="1"/>
  <c r="Q466" i="7" s="1"/>
  <c r="T465" i="7"/>
  <c r="P465" i="7"/>
  <c r="R465" i="7" s="1"/>
  <c r="S465" i="7" s="1"/>
  <c r="Q465" i="7" s="1"/>
  <c r="T464" i="7"/>
  <c r="P464" i="7"/>
  <c r="R464" i="7" s="1"/>
  <c r="S464" i="7" s="1"/>
  <c r="Q464" i="7" s="1"/>
  <c r="T463" i="7"/>
  <c r="P463" i="7"/>
  <c r="R463" i="7" s="1"/>
  <c r="S463" i="7" s="1"/>
  <c r="Q463" i="7" s="1"/>
  <c r="T462" i="7"/>
  <c r="P462" i="7"/>
  <c r="R462" i="7" s="1"/>
  <c r="S462" i="7" s="1"/>
  <c r="Q462" i="7" s="1"/>
  <c r="T461" i="7"/>
  <c r="P461" i="7"/>
  <c r="R461" i="7" s="1"/>
  <c r="S461" i="7" s="1"/>
  <c r="Q461" i="7" s="1"/>
  <c r="T460" i="7"/>
  <c r="P460" i="7"/>
  <c r="R460" i="7" s="1"/>
  <c r="S460" i="7" s="1"/>
  <c r="Q460" i="7" s="1"/>
  <c r="T459" i="7"/>
  <c r="P459" i="7"/>
  <c r="R459" i="7" s="1"/>
  <c r="S459" i="7" s="1"/>
  <c r="Q459" i="7" s="1"/>
  <c r="T458" i="7"/>
  <c r="P458" i="7"/>
  <c r="R458" i="7" s="1"/>
  <c r="S458" i="7" s="1"/>
  <c r="Q458" i="7" s="1"/>
  <c r="T457" i="7"/>
  <c r="R457" i="7"/>
  <c r="S457" i="7" s="1"/>
  <c r="Q457" i="7" s="1"/>
  <c r="P457" i="7"/>
  <c r="T456" i="7"/>
  <c r="P456" i="7"/>
  <c r="R456" i="7" s="1"/>
  <c r="S456" i="7" s="1"/>
  <c r="Q456" i="7" s="1"/>
  <c r="T455" i="7"/>
  <c r="P455" i="7"/>
  <c r="R455" i="7" s="1"/>
  <c r="S455" i="7" s="1"/>
  <c r="Q455" i="7" s="1"/>
  <c r="T454" i="7"/>
  <c r="P454" i="7"/>
  <c r="R454" i="7" s="1"/>
  <c r="S454" i="7" s="1"/>
  <c r="Q454" i="7" s="1"/>
  <c r="T453" i="7"/>
  <c r="P453" i="7"/>
  <c r="R453" i="7" s="1"/>
  <c r="S453" i="7" s="1"/>
  <c r="Q453" i="7" s="1"/>
  <c r="T452" i="7"/>
  <c r="P452" i="7"/>
  <c r="R452" i="7" s="1"/>
  <c r="S452" i="7" s="1"/>
  <c r="Q452" i="7" s="1"/>
  <c r="T451" i="7"/>
  <c r="P451" i="7"/>
  <c r="R451" i="7" s="1"/>
  <c r="S451" i="7" s="1"/>
  <c r="Q451" i="7" s="1"/>
  <c r="T450" i="7"/>
  <c r="P450" i="7"/>
  <c r="R450" i="7" s="1"/>
  <c r="S450" i="7" s="1"/>
  <c r="Q450" i="7" s="1"/>
  <c r="T449" i="7"/>
  <c r="P449" i="7"/>
  <c r="R449" i="7" s="1"/>
  <c r="S449" i="7" s="1"/>
  <c r="Q449" i="7" s="1"/>
  <c r="T448" i="7"/>
  <c r="P448" i="7"/>
  <c r="R448" i="7" s="1"/>
  <c r="S448" i="7" s="1"/>
  <c r="Q448" i="7" s="1"/>
  <c r="T447" i="7"/>
  <c r="P447" i="7"/>
  <c r="R447" i="7" s="1"/>
  <c r="S447" i="7" s="1"/>
  <c r="Q447" i="7" s="1"/>
  <c r="T446" i="7"/>
  <c r="P446" i="7"/>
  <c r="R446" i="7" s="1"/>
  <c r="S446" i="7" s="1"/>
  <c r="Q446" i="7" s="1"/>
  <c r="T445" i="7"/>
  <c r="P445" i="7"/>
  <c r="R445" i="7" s="1"/>
  <c r="S445" i="7" s="1"/>
  <c r="Q445" i="7" s="1"/>
  <c r="T444" i="7"/>
  <c r="P444" i="7"/>
  <c r="R444" i="7" s="1"/>
  <c r="S444" i="7" s="1"/>
  <c r="Q444" i="7" s="1"/>
  <c r="T443" i="7"/>
  <c r="P443" i="7"/>
  <c r="R443" i="7" s="1"/>
  <c r="S443" i="7" s="1"/>
  <c r="Q443" i="7" s="1"/>
  <c r="T442" i="7"/>
  <c r="P442" i="7"/>
  <c r="R442" i="7" s="1"/>
  <c r="S442" i="7" s="1"/>
  <c r="Q442" i="7" s="1"/>
  <c r="T441" i="7"/>
  <c r="P441" i="7"/>
  <c r="R441" i="7" s="1"/>
  <c r="S441" i="7" s="1"/>
  <c r="Q441" i="7" s="1"/>
  <c r="T440" i="7"/>
  <c r="P440" i="7"/>
  <c r="R440" i="7" s="1"/>
  <c r="S440" i="7" s="1"/>
  <c r="Q440" i="7" s="1"/>
  <c r="T439" i="7"/>
  <c r="P439" i="7"/>
  <c r="R439" i="7" s="1"/>
  <c r="S439" i="7" s="1"/>
  <c r="Q439" i="7" s="1"/>
  <c r="T438" i="7"/>
  <c r="P438" i="7"/>
  <c r="R438" i="7" s="1"/>
  <c r="S438" i="7" s="1"/>
  <c r="Q438" i="7" s="1"/>
  <c r="T437" i="7"/>
  <c r="P437" i="7"/>
  <c r="R437" i="7" s="1"/>
  <c r="S437" i="7" s="1"/>
  <c r="Q437" i="7" s="1"/>
  <c r="T436" i="7"/>
  <c r="P436" i="7"/>
  <c r="R436" i="7" s="1"/>
  <c r="S436" i="7" s="1"/>
  <c r="Q436" i="7" s="1"/>
  <c r="T435" i="7"/>
  <c r="S435" i="7"/>
  <c r="Q435" i="7" s="1"/>
  <c r="P435" i="7"/>
  <c r="R435" i="7" s="1"/>
  <c r="T434" i="7"/>
  <c r="P434" i="7"/>
  <c r="R434" i="7" s="1"/>
  <c r="S434" i="7" s="1"/>
  <c r="Q434" i="7" s="1"/>
  <c r="T433" i="7"/>
  <c r="P433" i="7"/>
  <c r="R433" i="7" s="1"/>
  <c r="S433" i="7" s="1"/>
  <c r="Q433" i="7" s="1"/>
  <c r="T432" i="7"/>
  <c r="P432" i="7"/>
  <c r="R432" i="7" s="1"/>
  <c r="S432" i="7" s="1"/>
  <c r="Q432" i="7" s="1"/>
  <c r="T431" i="7"/>
  <c r="P431" i="7"/>
  <c r="R431" i="7" s="1"/>
  <c r="S431" i="7" s="1"/>
  <c r="Q431" i="7" s="1"/>
  <c r="T430" i="7"/>
  <c r="P430" i="7"/>
  <c r="R430" i="7" s="1"/>
  <c r="S430" i="7" s="1"/>
  <c r="Q430" i="7" s="1"/>
  <c r="T428" i="7"/>
  <c r="P428" i="7"/>
  <c r="R428" i="7" s="1"/>
  <c r="S428" i="7" s="1"/>
  <c r="Q428" i="7" s="1"/>
  <c r="T427" i="7"/>
  <c r="P427" i="7"/>
  <c r="R427" i="7" s="1"/>
  <c r="S427" i="7" s="1"/>
  <c r="Q427" i="7" s="1"/>
  <c r="T426" i="7"/>
  <c r="P426" i="7"/>
  <c r="R426" i="7" s="1"/>
  <c r="S426" i="7" s="1"/>
  <c r="Q426" i="7" s="1"/>
  <c r="T425" i="7"/>
  <c r="P425" i="7"/>
  <c r="R425" i="7" s="1"/>
  <c r="S425" i="7" s="1"/>
  <c r="Q425" i="7" s="1"/>
  <c r="T424" i="7"/>
  <c r="P424" i="7"/>
  <c r="R424" i="7" s="1"/>
  <c r="S424" i="7" s="1"/>
  <c r="Q424" i="7" s="1"/>
  <c r="T423" i="7"/>
  <c r="P423" i="7"/>
  <c r="R423" i="7" s="1"/>
  <c r="S423" i="7" s="1"/>
  <c r="Q423" i="7" s="1"/>
  <c r="T422" i="7"/>
  <c r="P422" i="7"/>
  <c r="R422" i="7" s="1"/>
  <c r="S422" i="7" s="1"/>
  <c r="Q422" i="7" s="1"/>
  <c r="T421" i="7"/>
  <c r="P421" i="7"/>
  <c r="R421" i="7" s="1"/>
  <c r="S421" i="7" s="1"/>
  <c r="Q421" i="7" s="1"/>
  <c r="T420" i="7"/>
  <c r="P420" i="7"/>
  <c r="R420" i="7" s="1"/>
  <c r="S420" i="7" s="1"/>
  <c r="Q420" i="7" s="1"/>
  <c r="T419" i="7"/>
  <c r="P419" i="7"/>
  <c r="R419" i="7" s="1"/>
  <c r="S419" i="7" s="1"/>
  <c r="Q419" i="7" s="1"/>
  <c r="T418" i="7"/>
  <c r="P418" i="7"/>
  <c r="R418" i="7" s="1"/>
  <c r="S418" i="7" s="1"/>
  <c r="Q418" i="7" s="1"/>
  <c r="T417" i="7"/>
  <c r="P417" i="7"/>
  <c r="R417" i="7" s="1"/>
  <c r="S417" i="7" s="1"/>
  <c r="Q417" i="7" s="1"/>
  <c r="T416" i="7"/>
  <c r="P416" i="7"/>
  <c r="R416" i="7" s="1"/>
  <c r="S416" i="7" s="1"/>
  <c r="Q416" i="7" s="1"/>
  <c r="T415" i="7"/>
  <c r="P415" i="7"/>
  <c r="R415" i="7" s="1"/>
  <c r="S415" i="7" s="1"/>
  <c r="Q415" i="7" s="1"/>
  <c r="T414" i="7"/>
  <c r="P414" i="7"/>
  <c r="R414" i="7" s="1"/>
  <c r="S414" i="7" s="1"/>
  <c r="Q414" i="7" s="1"/>
  <c r="T413" i="7"/>
  <c r="P413" i="7"/>
  <c r="R413" i="7" s="1"/>
  <c r="S413" i="7" s="1"/>
  <c r="Q413" i="7" s="1"/>
  <c r="T412" i="7"/>
  <c r="P412" i="7"/>
  <c r="R412" i="7" s="1"/>
  <c r="S412" i="7" s="1"/>
  <c r="Q412" i="7" s="1"/>
  <c r="T411" i="7"/>
  <c r="P411" i="7"/>
  <c r="R411" i="7" s="1"/>
  <c r="S411" i="7" s="1"/>
  <c r="Q411" i="7" s="1"/>
  <c r="T410" i="7"/>
  <c r="P410" i="7"/>
  <c r="R410" i="7" s="1"/>
  <c r="S410" i="7" s="1"/>
  <c r="Q410" i="7" s="1"/>
  <c r="T409" i="7"/>
  <c r="P409" i="7"/>
  <c r="R409" i="7" s="1"/>
  <c r="S409" i="7" s="1"/>
  <c r="Q409" i="7" s="1"/>
  <c r="T408" i="7"/>
  <c r="P408" i="7"/>
  <c r="R408" i="7" s="1"/>
  <c r="S408" i="7" s="1"/>
  <c r="Q408" i="7" s="1"/>
  <c r="T407" i="7"/>
  <c r="P407" i="7"/>
  <c r="R407" i="7" s="1"/>
  <c r="S407" i="7" s="1"/>
  <c r="Q407" i="7" s="1"/>
  <c r="T406" i="7"/>
  <c r="P406" i="7"/>
  <c r="R406" i="7" s="1"/>
  <c r="S406" i="7" s="1"/>
  <c r="Q406" i="7" s="1"/>
  <c r="T405" i="7"/>
  <c r="P405" i="7"/>
  <c r="R405" i="7" s="1"/>
  <c r="S405" i="7" s="1"/>
  <c r="Q405" i="7" s="1"/>
  <c r="T404" i="7"/>
  <c r="P404" i="7"/>
  <c r="R404" i="7" s="1"/>
  <c r="S404" i="7" s="1"/>
  <c r="Q404" i="7" s="1"/>
  <c r="T403" i="7"/>
  <c r="P403" i="7"/>
  <c r="R403" i="7" s="1"/>
  <c r="S403" i="7" s="1"/>
  <c r="Q403" i="7" s="1"/>
  <c r="T402" i="7"/>
  <c r="P402" i="7"/>
  <c r="R402" i="7" s="1"/>
  <c r="S402" i="7" s="1"/>
  <c r="Q402" i="7" s="1"/>
  <c r="T401" i="7"/>
  <c r="P401" i="7"/>
  <c r="R401" i="7" s="1"/>
  <c r="S401" i="7" s="1"/>
  <c r="Q401" i="7" s="1"/>
  <c r="T400" i="7"/>
  <c r="R400" i="7"/>
  <c r="S400" i="7" s="1"/>
  <c r="Q400" i="7" s="1"/>
  <c r="P400" i="7"/>
  <c r="T399" i="7"/>
  <c r="P399" i="7"/>
  <c r="R399" i="7" s="1"/>
  <c r="S399" i="7" s="1"/>
  <c r="Q399" i="7" s="1"/>
  <c r="T398" i="7"/>
  <c r="R398" i="7"/>
  <c r="S398" i="7" s="1"/>
  <c r="Q398" i="7" s="1"/>
  <c r="P398" i="7"/>
  <c r="T397" i="7"/>
  <c r="P397" i="7"/>
  <c r="R397" i="7" s="1"/>
  <c r="S397" i="7" s="1"/>
  <c r="Q397" i="7" s="1"/>
  <c r="T396" i="7"/>
  <c r="P396" i="7"/>
  <c r="R396" i="7" s="1"/>
  <c r="S396" i="7" s="1"/>
  <c r="Q396" i="7" s="1"/>
  <c r="T395" i="7"/>
  <c r="P395" i="7"/>
  <c r="R395" i="7" s="1"/>
  <c r="S395" i="7" s="1"/>
  <c r="Q395" i="7" s="1"/>
  <c r="T394" i="7"/>
  <c r="P394" i="7"/>
  <c r="R394" i="7" s="1"/>
  <c r="S394" i="7" s="1"/>
  <c r="Q394" i="7" s="1"/>
  <c r="T393" i="7"/>
  <c r="P393" i="7"/>
  <c r="R393" i="7" s="1"/>
  <c r="S393" i="7" s="1"/>
  <c r="Q393" i="7" s="1"/>
  <c r="T392" i="7"/>
  <c r="P392" i="7"/>
  <c r="R392" i="7" s="1"/>
  <c r="S392" i="7" s="1"/>
  <c r="Q392" i="7" s="1"/>
  <c r="T391" i="7"/>
  <c r="P391" i="7"/>
  <c r="R391" i="7" s="1"/>
  <c r="S391" i="7" s="1"/>
  <c r="Q391" i="7" s="1"/>
  <c r="T390" i="7"/>
  <c r="P390" i="7"/>
  <c r="R390" i="7" s="1"/>
  <c r="S390" i="7" s="1"/>
  <c r="Q390" i="7" s="1"/>
  <c r="T389" i="7"/>
  <c r="P389" i="7"/>
  <c r="R389" i="7" s="1"/>
  <c r="S389" i="7" s="1"/>
  <c r="Q389" i="7" s="1"/>
  <c r="T388" i="7"/>
  <c r="P388" i="7"/>
  <c r="R388" i="7" s="1"/>
  <c r="S388" i="7" s="1"/>
  <c r="Q388" i="7" s="1"/>
  <c r="T387" i="7"/>
  <c r="P387" i="7"/>
  <c r="R387" i="7" s="1"/>
  <c r="S387" i="7" s="1"/>
  <c r="Q387" i="7" s="1"/>
  <c r="T386" i="7"/>
  <c r="P386" i="7"/>
  <c r="R386" i="7" s="1"/>
  <c r="S386" i="7" s="1"/>
  <c r="Q386" i="7" s="1"/>
  <c r="T385" i="7"/>
  <c r="P385" i="7"/>
  <c r="R385" i="7" s="1"/>
  <c r="S385" i="7" s="1"/>
  <c r="Q385" i="7" s="1"/>
  <c r="T384" i="7"/>
  <c r="P384" i="7"/>
  <c r="R384" i="7" s="1"/>
  <c r="S384" i="7" s="1"/>
  <c r="Q384" i="7" s="1"/>
  <c r="T383" i="7"/>
  <c r="P383" i="7"/>
  <c r="R383" i="7" s="1"/>
  <c r="S383" i="7" s="1"/>
  <c r="Q383" i="7" s="1"/>
  <c r="T382" i="7"/>
  <c r="P382" i="7"/>
  <c r="R382" i="7" s="1"/>
  <c r="S382" i="7" s="1"/>
  <c r="Q382" i="7" s="1"/>
  <c r="T381" i="7"/>
  <c r="S381" i="7"/>
  <c r="Q381" i="7" s="1"/>
  <c r="P381" i="7"/>
  <c r="R381" i="7" s="1"/>
  <c r="T380" i="7"/>
  <c r="P380" i="7"/>
  <c r="R380" i="7" s="1"/>
  <c r="S380" i="7" s="1"/>
  <c r="Q380" i="7" s="1"/>
  <c r="T379" i="7"/>
  <c r="P379" i="7"/>
  <c r="R379" i="7" s="1"/>
  <c r="S379" i="7" s="1"/>
  <c r="Q379" i="7" s="1"/>
  <c r="T378" i="7"/>
  <c r="P378" i="7"/>
  <c r="R378" i="7" s="1"/>
  <c r="S378" i="7" s="1"/>
  <c r="Q378" i="7" s="1"/>
  <c r="T377" i="7"/>
  <c r="P377" i="7"/>
  <c r="R377" i="7" s="1"/>
  <c r="S377" i="7" s="1"/>
  <c r="Q377" i="7" s="1"/>
  <c r="T376" i="7"/>
  <c r="P376" i="7"/>
  <c r="R376" i="7" s="1"/>
  <c r="S376" i="7" s="1"/>
  <c r="Q376" i="7" s="1"/>
  <c r="T375" i="7"/>
  <c r="P375" i="7"/>
  <c r="R375" i="7" s="1"/>
  <c r="S375" i="7" s="1"/>
  <c r="Q375" i="7" s="1"/>
  <c r="T374" i="7"/>
  <c r="P374" i="7"/>
  <c r="R374" i="7" s="1"/>
  <c r="S374" i="7" s="1"/>
  <c r="Q374" i="7" s="1"/>
  <c r="T373" i="7"/>
  <c r="P373" i="7"/>
  <c r="R373" i="7" s="1"/>
  <c r="S373" i="7" s="1"/>
  <c r="Q373" i="7" s="1"/>
  <c r="T372" i="7"/>
  <c r="R372" i="7"/>
  <c r="S372" i="7" s="1"/>
  <c r="Q372" i="7" s="1"/>
  <c r="P372" i="7"/>
  <c r="T371" i="7"/>
  <c r="P371" i="7"/>
  <c r="R371" i="7" s="1"/>
  <c r="S371" i="7" s="1"/>
  <c r="Q371" i="7" s="1"/>
  <c r="T370" i="7"/>
  <c r="P370" i="7"/>
  <c r="R370" i="7" s="1"/>
  <c r="S370" i="7" s="1"/>
  <c r="Q370" i="7" s="1"/>
  <c r="T369" i="7"/>
  <c r="P369" i="7"/>
  <c r="R369" i="7" s="1"/>
  <c r="S369" i="7" s="1"/>
  <c r="Q369" i="7" s="1"/>
  <c r="T368" i="7"/>
  <c r="P368" i="7"/>
  <c r="R368" i="7" s="1"/>
  <c r="S368" i="7" s="1"/>
  <c r="Q368" i="7" s="1"/>
  <c r="T367" i="7"/>
  <c r="P367" i="7"/>
  <c r="R367" i="7" s="1"/>
  <c r="S367" i="7" s="1"/>
  <c r="Q367" i="7" s="1"/>
  <c r="T366" i="7"/>
  <c r="P366" i="7"/>
  <c r="R366" i="7" s="1"/>
  <c r="S366" i="7" s="1"/>
  <c r="Q366" i="7" s="1"/>
  <c r="T365" i="7"/>
  <c r="P365" i="7"/>
  <c r="R365" i="7" s="1"/>
  <c r="S365" i="7" s="1"/>
  <c r="Q365" i="7" s="1"/>
  <c r="T364" i="7"/>
  <c r="P364" i="7"/>
  <c r="R364" i="7" s="1"/>
  <c r="S364" i="7" s="1"/>
  <c r="Q364" i="7" s="1"/>
  <c r="T363" i="7"/>
  <c r="P363" i="7"/>
  <c r="R363" i="7" s="1"/>
  <c r="S363" i="7" s="1"/>
  <c r="Q363" i="7" s="1"/>
  <c r="T362" i="7"/>
  <c r="P362" i="7"/>
  <c r="R362" i="7" s="1"/>
  <c r="S362" i="7" s="1"/>
  <c r="Q362" i="7" s="1"/>
  <c r="T361" i="7"/>
  <c r="P361" i="7"/>
  <c r="R361" i="7" s="1"/>
  <c r="S361" i="7" s="1"/>
  <c r="Q361" i="7" s="1"/>
  <c r="T360" i="7"/>
  <c r="P360" i="7"/>
  <c r="R360" i="7" s="1"/>
  <c r="S360" i="7" s="1"/>
  <c r="Q360" i="7" s="1"/>
  <c r="T359" i="7"/>
  <c r="P359" i="7"/>
  <c r="R359" i="7" s="1"/>
  <c r="S359" i="7" s="1"/>
  <c r="Q359" i="7" s="1"/>
  <c r="T358" i="7"/>
  <c r="S358" i="7"/>
  <c r="Q358" i="7" s="1"/>
  <c r="P358" i="7"/>
  <c r="R358" i="7" s="1"/>
  <c r="T357" i="7"/>
  <c r="P357" i="7"/>
  <c r="R357" i="7" s="1"/>
  <c r="S357" i="7" s="1"/>
  <c r="Q357" i="7" s="1"/>
  <c r="T356" i="7"/>
  <c r="R356" i="7"/>
  <c r="S356" i="7" s="1"/>
  <c r="Q356" i="7" s="1"/>
  <c r="P356" i="7"/>
  <c r="T355" i="7"/>
  <c r="R355" i="7"/>
  <c r="S355" i="7" s="1"/>
  <c r="Q355" i="7" s="1"/>
  <c r="P355" i="7"/>
  <c r="T354" i="7"/>
  <c r="P354" i="7"/>
  <c r="R354" i="7" s="1"/>
  <c r="S354" i="7" s="1"/>
  <c r="Q354" i="7" s="1"/>
  <c r="T353" i="7"/>
  <c r="P353" i="7"/>
  <c r="R353" i="7" s="1"/>
  <c r="S353" i="7" s="1"/>
  <c r="Q353" i="7" s="1"/>
  <c r="T352" i="7"/>
  <c r="P352" i="7"/>
  <c r="R352" i="7" s="1"/>
  <c r="S352" i="7" s="1"/>
  <c r="Q352" i="7" s="1"/>
  <c r="T351" i="7"/>
  <c r="P351" i="7"/>
  <c r="R351" i="7" s="1"/>
  <c r="S351" i="7" s="1"/>
  <c r="Q351" i="7" s="1"/>
  <c r="T350" i="7"/>
  <c r="P350" i="7"/>
  <c r="R350" i="7" s="1"/>
  <c r="S350" i="7" s="1"/>
  <c r="Q350" i="7" s="1"/>
  <c r="T349" i="7"/>
  <c r="P349" i="7"/>
  <c r="R349" i="7" s="1"/>
  <c r="S349" i="7" s="1"/>
  <c r="Q349" i="7" s="1"/>
  <c r="T348" i="7"/>
  <c r="P348" i="7"/>
  <c r="R348" i="7" s="1"/>
  <c r="S348" i="7" s="1"/>
  <c r="Q348" i="7" s="1"/>
  <c r="T347" i="7"/>
  <c r="P347" i="7"/>
  <c r="R347" i="7" s="1"/>
  <c r="S347" i="7" s="1"/>
  <c r="Q347" i="7" s="1"/>
  <c r="T346" i="7"/>
  <c r="P346" i="7"/>
  <c r="R346" i="7" s="1"/>
  <c r="S346" i="7" s="1"/>
  <c r="Q346" i="7" s="1"/>
  <c r="T345" i="7"/>
  <c r="P345" i="7"/>
  <c r="R345" i="7" s="1"/>
  <c r="S345" i="7" s="1"/>
  <c r="Q345" i="7" s="1"/>
  <c r="T344" i="7"/>
  <c r="R344" i="7"/>
  <c r="S344" i="7" s="1"/>
  <c r="Q344" i="7" s="1"/>
  <c r="P344" i="7"/>
  <c r="T343" i="7"/>
  <c r="P343" i="7"/>
  <c r="R343" i="7" s="1"/>
  <c r="S343" i="7" s="1"/>
  <c r="Q343" i="7" s="1"/>
  <c r="T342" i="7"/>
  <c r="P342" i="7"/>
  <c r="R342" i="7" s="1"/>
  <c r="S342" i="7" s="1"/>
  <c r="Q342" i="7" s="1"/>
  <c r="T341" i="7"/>
  <c r="P341" i="7"/>
  <c r="R341" i="7" s="1"/>
  <c r="S341" i="7" s="1"/>
  <c r="Q341" i="7" s="1"/>
  <c r="T340" i="7"/>
  <c r="R340" i="7"/>
  <c r="S340" i="7" s="1"/>
  <c r="Q340" i="7" s="1"/>
  <c r="P340" i="7"/>
  <c r="T339" i="7"/>
  <c r="P339" i="7"/>
  <c r="R339" i="7" s="1"/>
  <c r="S339" i="7" s="1"/>
  <c r="Q339" i="7" s="1"/>
  <c r="T338" i="7"/>
  <c r="P338" i="7"/>
  <c r="R338" i="7" s="1"/>
  <c r="S338" i="7" s="1"/>
  <c r="Q338" i="7" s="1"/>
  <c r="T337" i="7"/>
  <c r="P337" i="7"/>
  <c r="R337" i="7" s="1"/>
  <c r="S337" i="7" s="1"/>
  <c r="Q337" i="7" s="1"/>
  <c r="T336" i="7"/>
  <c r="P336" i="7"/>
  <c r="R336" i="7" s="1"/>
  <c r="S336" i="7" s="1"/>
  <c r="Q336" i="7" s="1"/>
  <c r="T335" i="7"/>
  <c r="P335" i="7"/>
  <c r="R335" i="7" s="1"/>
  <c r="S335" i="7" s="1"/>
  <c r="Q335" i="7" s="1"/>
  <c r="T334" i="7"/>
  <c r="R334" i="7"/>
  <c r="S334" i="7" s="1"/>
  <c r="Q334" i="7" s="1"/>
  <c r="P334" i="7"/>
  <c r="T333" i="7"/>
  <c r="R333" i="7"/>
  <c r="S333" i="7" s="1"/>
  <c r="Q333" i="7" s="1"/>
  <c r="P333" i="7"/>
  <c r="T332" i="7"/>
  <c r="R332" i="7"/>
  <c r="S332" i="7" s="1"/>
  <c r="Q332" i="7" s="1"/>
  <c r="P332" i="7"/>
  <c r="T331" i="7"/>
  <c r="P331" i="7"/>
  <c r="R331" i="7" s="1"/>
  <c r="S331" i="7" s="1"/>
  <c r="Q331" i="7" s="1"/>
  <c r="T330" i="7"/>
  <c r="P330" i="7"/>
  <c r="R330" i="7" s="1"/>
  <c r="S330" i="7" s="1"/>
  <c r="Q330" i="7" s="1"/>
  <c r="T329" i="7"/>
  <c r="P329" i="7"/>
  <c r="R329" i="7" s="1"/>
  <c r="S329" i="7" s="1"/>
  <c r="Q329" i="7" s="1"/>
  <c r="T328" i="7"/>
  <c r="P328" i="7"/>
  <c r="R328" i="7" s="1"/>
  <c r="S328" i="7" s="1"/>
  <c r="Q328" i="7" s="1"/>
  <c r="T327" i="7"/>
  <c r="P327" i="7"/>
  <c r="R327" i="7" s="1"/>
  <c r="S327" i="7" s="1"/>
  <c r="Q327" i="7" s="1"/>
  <c r="T326" i="7"/>
  <c r="S326" i="7"/>
  <c r="Q326" i="7" s="1"/>
  <c r="P326" i="7"/>
  <c r="R326" i="7" s="1"/>
  <c r="T325" i="7"/>
  <c r="P325" i="7"/>
  <c r="R325" i="7" s="1"/>
  <c r="S325" i="7" s="1"/>
  <c r="Q325" i="7" s="1"/>
  <c r="T324" i="7"/>
  <c r="P324" i="7"/>
  <c r="R324" i="7" s="1"/>
  <c r="S324" i="7" s="1"/>
  <c r="Q324" i="7" s="1"/>
  <c r="T323" i="7"/>
  <c r="P323" i="7"/>
  <c r="R323" i="7" s="1"/>
  <c r="S323" i="7" s="1"/>
  <c r="Q323" i="7" s="1"/>
  <c r="T322" i="7"/>
  <c r="P322" i="7"/>
  <c r="R322" i="7" s="1"/>
  <c r="S322" i="7" s="1"/>
  <c r="Q322" i="7" s="1"/>
  <c r="T321" i="7"/>
  <c r="P321" i="7"/>
  <c r="R321" i="7" s="1"/>
  <c r="S321" i="7" s="1"/>
  <c r="Q321" i="7" s="1"/>
  <c r="T320" i="7"/>
  <c r="P320" i="7"/>
  <c r="R320" i="7" s="1"/>
  <c r="S320" i="7" s="1"/>
  <c r="Q320" i="7" s="1"/>
  <c r="T319" i="7"/>
  <c r="P319" i="7"/>
  <c r="R319" i="7" s="1"/>
  <c r="S319" i="7" s="1"/>
  <c r="Q319" i="7" s="1"/>
  <c r="T318" i="7"/>
  <c r="P318" i="7"/>
  <c r="R318" i="7" s="1"/>
  <c r="S318" i="7" s="1"/>
  <c r="Q318" i="7" s="1"/>
  <c r="T317" i="7"/>
  <c r="P317" i="7"/>
  <c r="R317" i="7" s="1"/>
  <c r="S317" i="7" s="1"/>
  <c r="Q317" i="7" s="1"/>
  <c r="T316" i="7"/>
  <c r="P316" i="7"/>
  <c r="R316" i="7" s="1"/>
  <c r="S316" i="7" s="1"/>
  <c r="Q316" i="7" s="1"/>
  <c r="T315" i="7"/>
  <c r="P315" i="7"/>
  <c r="R315" i="7" s="1"/>
  <c r="S315" i="7" s="1"/>
  <c r="Q315" i="7" s="1"/>
  <c r="T314" i="7"/>
  <c r="P314" i="7"/>
  <c r="R314" i="7" s="1"/>
  <c r="S314" i="7" s="1"/>
  <c r="Q314" i="7" s="1"/>
  <c r="T313" i="7"/>
  <c r="R313" i="7"/>
  <c r="S313" i="7" s="1"/>
  <c r="Q313" i="7" s="1"/>
  <c r="P313" i="7"/>
  <c r="T312" i="7"/>
  <c r="P312" i="7"/>
  <c r="R312" i="7" s="1"/>
  <c r="S312" i="7" s="1"/>
  <c r="Q312" i="7" s="1"/>
  <c r="T311" i="7"/>
  <c r="P311" i="7"/>
  <c r="R311" i="7" s="1"/>
  <c r="S311" i="7" s="1"/>
  <c r="Q311" i="7" s="1"/>
  <c r="T310" i="7"/>
  <c r="P310" i="7"/>
  <c r="R310" i="7" s="1"/>
  <c r="S310" i="7" s="1"/>
  <c r="Q310" i="7" s="1"/>
  <c r="T309" i="7"/>
  <c r="P309" i="7"/>
  <c r="R309" i="7" s="1"/>
  <c r="S309" i="7" s="1"/>
  <c r="Q309" i="7" s="1"/>
  <c r="T308" i="7"/>
  <c r="R308" i="7"/>
  <c r="S308" i="7" s="1"/>
  <c r="Q308" i="7" s="1"/>
  <c r="P308" i="7"/>
  <c r="T307" i="7"/>
  <c r="P307" i="7"/>
  <c r="R307" i="7" s="1"/>
  <c r="S307" i="7" s="1"/>
  <c r="Q307" i="7" s="1"/>
  <c r="T306" i="7"/>
  <c r="P306" i="7"/>
  <c r="R306" i="7" s="1"/>
  <c r="S306" i="7" s="1"/>
  <c r="Q306" i="7" s="1"/>
  <c r="T305" i="7"/>
  <c r="P305" i="7"/>
  <c r="R305" i="7" s="1"/>
  <c r="S305" i="7" s="1"/>
  <c r="Q305" i="7" s="1"/>
  <c r="T304" i="7"/>
  <c r="P304" i="7"/>
  <c r="R304" i="7" s="1"/>
  <c r="S304" i="7" s="1"/>
  <c r="Q304" i="7" s="1"/>
  <c r="T303" i="7"/>
  <c r="P303" i="7"/>
  <c r="R303" i="7" s="1"/>
  <c r="S303" i="7" s="1"/>
  <c r="Q303" i="7" s="1"/>
  <c r="T302" i="7"/>
  <c r="P302" i="7"/>
  <c r="R302" i="7" s="1"/>
  <c r="S302" i="7" s="1"/>
  <c r="Q302" i="7" s="1"/>
  <c r="T301" i="7"/>
  <c r="P301" i="7"/>
  <c r="R301" i="7" s="1"/>
  <c r="S301" i="7" s="1"/>
  <c r="Q301" i="7" s="1"/>
  <c r="T300" i="7"/>
  <c r="P300" i="7"/>
  <c r="R300" i="7" s="1"/>
  <c r="S300" i="7" s="1"/>
  <c r="Q300" i="7" s="1"/>
  <c r="T299" i="7"/>
  <c r="P299" i="7"/>
  <c r="R299" i="7" s="1"/>
  <c r="S299" i="7" s="1"/>
  <c r="Q299" i="7" s="1"/>
  <c r="T298" i="7"/>
  <c r="P298" i="7"/>
  <c r="R298" i="7" s="1"/>
  <c r="S298" i="7" s="1"/>
  <c r="Q298" i="7" s="1"/>
  <c r="T297" i="7"/>
  <c r="P297" i="7"/>
  <c r="R297" i="7" s="1"/>
  <c r="S297" i="7" s="1"/>
  <c r="Q297" i="7" s="1"/>
  <c r="T296" i="7"/>
  <c r="P296" i="7"/>
  <c r="R296" i="7" s="1"/>
  <c r="S296" i="7" s="1"/>
  <c r="Q296" i="7" s="1"/>
  <c r="T295" i="7"/>
  <c r="P295" i="7"/>
  <c r="R295" i="7" s="1"/>
  <c r="S295" i="7" s="1"/>
  <c r="Q295" i="7" s="1"/>
  <c r="T294" i="7"/>
  <c r="P294" i="7"/>
  <c r="R294" i="7" s="1"/>
  <c r="S294" i="7" s="1"/>
  <c r="Q294" i="7" s="1"/>
  <c r="T293" i="7"/>
  <c r="P293" i="7"/>
  <c r="R293" i="7" s="1"/>
  <c r="S293" i="7" s="1"/>
  <c r="Q293" i="7" s="1"/>
  <c r="T292" i="7"/>
  <c r="P292" i="7"/>
  <c r="R292" i="7" s="1"/>
  <c r="S292" i="7" s="1"/>
  <c r="Q292" i="7" s="1"/>
  <c r="T291" i="7"/>
  <c r="P291" i="7"/>
  <c r="R291" i="7" s="1"/>
  <c r="S291" i="7" s="1"/>
  <c r="Q291" i="7" s="1"/>
  <c r="T290" i="7"/>
  <c r="P290" i="7"/>
  <c r="R290" i="7" s="1"/>
  <c r="S290" i="7" s="1"/>
  <c r="Q290" i="7" s="1"/>
  <c r="T289" i="7"/>
  <c r="P289" i="7"/>
  <c r="R289" i="7" s="1"/>
  <c r="S289" i="7" s="1"/>
  <c r="Q289" i="7" s="1"/>
  <c r="T288" i="7"/>
  <c r="P288" i="7"/>
  <c r="R288" i="7" s="1"/>
  <c r="S288" i="7" s="1"/>
  <c r="Q288" i="7" s="1"/>
  <c r="T287" i="7"/>
  <c r="P287" i="7"/>
  <c r="R287" i="7" s="1"/>
  <c r="S287" i="7" s="1"/>
  <c r="Q287" i="7" s="1"/>
  <c r="T286" i="7"/>
  <c r="P286" i="7"/>
  <c r="R286" i="7" s="1"/>
  <c r="S286" i="7" s="1"/>
  <c r="Q286" i="7" s="1"/>
  <c r="T285" i="7"/>
  <c r="P285" i="7"/>
  <c r="R285" i="7" s="1"/>
  <c r="S285" i="7" s="1"/>
  <c r="Q285" i="7" s="1"/>
  <c r="T284" i="7"/>
  <c r="R284" i="7"/>
  <c r="S284" i="7" s="1"/>
  <c r="Q284" i="7" s="1"/>
  <c r="P284" i="7"/>
  <c r="T283" i="7"/>
  <c r="P283" i="7"/>
  <c r="R283" i="7" s="1"/>
  <c r="S283" i="7" s="1"/>
  <c r="Q283" i="7" s="1"/>
  <c r="T282" i="7"/>
  <c r="P282" i="7"/>
  <c r="R282" i="7" s="1"/>
  <c r="S282" i="7" s="1"/>
  <c r="Q282" i="7" s="1"/>
  <c r="T281" i="7"/>
  <c r="P281" i="7"/>
  <c r="R281" i="7" s="1"/>
  <c r="S281" i="7" s="1"/>
  <c r="Q281" i="7" s="1"/>
  <c r="T280" i="7"/>
  <c r="P280" i="7"/>
  <c r="R280" i="7" s="1"/>
  <c r="S280" i="7" s="1"/>
  <c r="Q280" i="7" s="1"/>
  <c r="T279" i="7"/>
  <c r="P279" i="7"/>
  <c r="R279" i="7" s="1"/>
  <c r="S279" i="7" s="1"/>
  <c r="Q279" i="7" s="1"/>
  <c r="T278" i="7"/>
  <c r="P278" i="7"/>
  <c r="R278" i="7" s="1"/>
  <c r="S278" i="7" s="1"/>
  <c r="Q278" i="7" s="1"/>
  <c r="T277" i="7"/>
  <c r="P277" i="7"/>
  <c r="R277" i="7" s="1"/>
  <c r="S277" i="7" s="1"/>
  <c r="Q277" i="7" s="1"/>
  <c r="T276" i="7"/>
  <c r="P276" i="7"/>
  <c r="R276" i="7" s="1"/>
  <c r="S276" i="7" s="1"/>
  <c r="Q276" i="7" s="1"/>
  <c r="T275" i="7"/>
  <c r="R275" i="7"/>
  <c r="S275" i="7" s="1"/>
  <c r="Q275" i="7" s="1"/>
  <c r="P275" i="7"/>
  <c r="T274" i="7"/>
  <c r="P274" i="7"/>
  <c r="R274" i="7" s="1"/>
  <c r="S274" i="7" s="1"/>
  <c r="Q274" i="7" s="1"/>
  <c r="T273" i="7"/>
  <c r="P273" i="7"/>
  <c r="R273" i="7" s="1"/>
  <c r="S273" i="7" s="1"/>
  <c r="Q273" i="7" s="1"/>
  <c r="T272" i="7"/>
  <c r="P272" i="7"/>
  <c r="R272" i="7" s="1"/>
  <c r="S272" i="7" s="1"/>
  <c r="Q272" i="7" s="1"/>
  <c r="T271" i="7"/>
  <c r="P271" i="7"/>
  <c r="R271" i="7" s="1"/>
  <c r="S271" i="7" s="1"/>
  <c r="Q271" i="7" s="1"/>
  <c r="T270" i="7"/>
  <c r="R270" i="7"/>
  <c r="S270" i="7" s="1"/>
  <c r="Q270" i="7" s="1"/>
  <c r="P270" i="7"/>
  <c r="T269" i="7"/>
  <c r="P269" i="7"/>
  <c r="R269" i="7" s="1"/>
  <c r="S269" i="7" s="1"/>
  <c r="Q269" i="7" s="1"/>
  <c r="T268" i="7"/>
  <c r="P268" i="7"/>
  <c r="R268" i="7" s="1"/>
  <c r="S268" i="7" s="1"/>
  <c r="Q268" i="7" s="1"/>
  <c r="T267" i="7"/>
  <c r="P267" i="7"/>
  <c r="R267" i="7" s="1"/>
  <c r="S267" i="7" s="1"/>
  <c r="Q267" i="7" s="1"/>
  <c r="T266" i="7"/>
  <c r="P266" i="7"/>
  <c r="R266" i="7" s="1"/>
  <c r="S266" i="7" s="1"/>
  <c r="Q266" i="7" s="1"/>
  <c r="T265" i="7"/>
  <c r="P265" i="7"/>
  <c r="R265" i="7" s="1"/>
  <c r="S265" i="7" s="1"/>
  <c r="Q265" i="7" s="1"/>
  <c r="T264" i="7"/>
  <c r="P264" i="7"/>
  <c r="R264" i="7" s="1"/>
  <c r="S264" i="7" s="1"/>
  <c r="Q264" i="7" s="1"/>
  <c r="T263" i="7"/>
  <c r="P263" i="7"/>
  <c r="R263" i="7" s="1"/>
  <c r="S263" i="7" s="1"/>
  <c r="Q263" i="7" s="1"/>
  <c r="T262" i="7"/>
  <c r="P262" i="7"/>
  <c r="R262" i="7" s="1"/>
  <c r="S262" i="7" s="1"/>
  <c r="Q262" i="7" s="1"/>
  <c r="T261" i="7"/>
  <c r="P261" i="7"/>
  <c r="R261" i="7" s="1"/>
  <c r="S261" i="7" s="1"/>
  <c r="Q261" i="7" s="1"/>
  <c r="T260" i="7"/>
  <c r="R260" i="7"/>
  <c r="S260" i="7" s="1"/>
  <c r="Q260" i="7" s="1"/>
  <c r="P260" i="7"/>
  <c r="T259" i="7"/>
  <c r="P259" i="7"/>
  <c r="R259" i="7" s="1"/>
  <c r="S259" i="7" s="1"/>
  <c r="Q259" i="7" s="1"/>
  <c r="T258" i="7"/>
  <c r="P258" i="7"/>
  <c r="R258" i="7" s="1"/>
  <c r="S258" i="7" s="1"/>
  <c r="Q258" i="7" s="1"/>
  <c r="T257" i="7"/>
  <c r="P257" i="7"/>
  <c r="R257" i="7" s="1"/>
  <c r="S257" i="7" s="1"/>
  <c r="Q257" i="7" s="1"/>
  <c r="T256" i="7"/>
  <c r="P256" i="7"/>
  <c r="R256" i="7" s="1"/>
  <c r="S256" i="7" s="1"/>
  <c r="Q256" i="7" s="1"/>
  <c r="T255" i="7"/>
  <c r="P255" i="7"/>
  <c r="R255" i="7" s="1"/>
  <c r="S255" i="7" s="1"/>
  <c r="Q255" i="7" s="1"/>
  <c r="T254" i="7"/>
  <c r="P254" i="7"/>
  <c r="R254" i="7" s="1"/>
  <c r="S254" i="7" s="1"/>
  <c r="Q254" i="7" s="1"/>
  <c r="T253" i="7"/>
  <c r="P253" i="7"/>
  <c r="R253" i="7" s="1"/>
  <c r="S253" i="7" s="1"/>
  <c r="Q253" i="7" s="1"/>
  <c r="T252" i="7"/>
  <c r="P252" i="7"/>
  <c r="R252" i="7" s="1"/>
  <c r="S252" i="7" s="1"/>
  <c r="Q252" i="7" s="1"/>
  <c r="T251" i="7"/>
  <c r="P251" i="7"/>
  <c r="R251" i="7" s="1"/>
  <c r="S251" i="7" s="1"/>
  <c r="Q251" i="7" s="1"/>
  <c r="T250" i="7"/>
  <c r="P250" i="7"/>
  <c r="R250" i="7" s="1"/>
  <c r="S250" i="7" s="1"/>
  <c r="Q250" i="7" s="1"/>
  <c r="T249" i="7"/>
  <c r="P249" i="7"/>
  <c r="R249" i="7" s="1"/>
  <c r="S249" i="7" s="1"/>
  <c r="Q249" i="7" s="1"/>
  <c r="T248" i="7"/>
  <c r="P248" i="7"/>
  <c r="R248" i="7" s="1"/>
  <c r="S248" i="7" s="1"/>
  <c r="Q248" i="7" s="1"/>
  <c r="T247" i="7"/>
  <c r="P247" i="7"/>
  <c r="R247" i="7" s="1"/>
  <c r="S247" i="7" s="1"/>
  <c r="Q247" i="7" s="1"/>
  <c r="T246" i="7"/>
  <c r="P246" i="7"/>
  <c r="R246" i="7" s="1"/>
  <c r="S246" i="7" s="1"/>
  <c r="Q246" i="7" s="1"/>
  <c r="T245" i="7"/>
  <c r="P245" i="7"/>
  <c r="R245" i="7" s="1"/>
  <c r="S245" i="7" s="1"/>
  <c r="Q245" i="7" s="1"/>
  <c r="T244" i="7"/>
  <c r="P244" i="7"/>
  <c r="R244" i="7" s="1"/>
  <c r="S244" i="7" s="1"/>
  <c r="Q244" i="7" s="1"/>
  <c r="T243" i="7"/>
  <c r="P243" i="7"/>
  <c r="R243" i="7" s="1"/>
  <c r="S243" i="7" s="1"/>
  <c r="Q243" i="7" s="1"/>
  <c r="T242" i="7"/>
  <c r="P242" i="7"/>
  <c r="R242" i="7" s="1"/>
  <c r="S242" i="7" s="1"/>
  <c r="Q242" i="7" s="1"/>
  <c r="T241" i="7"/>
  <c r="P241" i="7"/>
  <c r="R241" i="7" s="1"/>
  <c r="S241" i="7" s="1"/>
  <c r="Q241" i="7" s="1"/>
  <c r="T240" i="7"/>
  <c r="P240" i="7"/>
  <c r="R240" i="7" s="1"/>
  <c r="S240" i="7" s="1"/>
  <c r="Q240" i="7" s="1"/>
  <c r="T239" i="7"/>
  <c r="P239" i="7"/>
  <c r="R239" i="7" s="1"/>
  <c r="S239" i="7" s="1"/>
  <c r="Q239" i="7" s="1"/>
  <c r="T238" i="7"/>
  <c r="P238" i="7"/>
  <c r="R238" i="7" s="1"/>
  <c r="S238" i="7" s="1"/>
  <c r="Q238" i="7" s="1"/>
  <c r="T237" i="7"/>
  <c r="P237" i="7"/>
  <c r="R237" i="7" s="1"/>
  <c r="S237" i="7" s="1"/>
  <c r="Q237" i="7" s="1"/>
  <c r="T236" i="7"/>
  <c r="P236" i="7"/>
  <c r="R236" i="7" s="1"/>
  <c r="S236" i="7" s="1"/>
  <c r="Q236" i="7" s="1"/>
  <c r="T235" i="7"/>
  <c r="P235" i="7"/>
  <c r="R235" i="7" s="1"/>
  <c r="S235" i="7" s="1"/>
  <c r="Q235" i="7" s="1"/>
  <c r="T234" i="7"/>
  <c r="P234" i="7"/>
  <c r="R234" i="7" s="1"/>
  <c r="S234" i="7" s="1"/>
  <c r="Q234" i="7" s="1"/>
  <c r="T233" i="7"/>
  <c r="P233" i="7"/>
  <c r="R233" i="7" s="1"/>
  <c r="S233" i="7" s="1"/>
  <c r="Q233" i="7" s="1"/>
  <c r="T232" i="7"/>
  <c r="P232" i="7"/>
  <c r="R232" i="7" s="1"/>
  <c r="S232" i="7" s="1"/>
  <c r="Q232" i="7" s="1"/>
  <c r="T231" i="7"/>
  <c r="P231" i="7"/>
  <c r="R231" i="7" s="1"/>
  <c r="S231" i="7" s="1"/>
  <c r="Q231" i="7" s="1"/>
  <c r="T230" i="7"/>
  <c r="P230" i="7"/>
  <c r="R230" i="7" s="1"/>
  <c r="S230" i="7" s="1"/>
  <c r="Q230" i="7" s="1"/>
  <c r="T229" i="7"/>
  <c r="P229" i="7"/>
  <c r="R229" i="7" s="1"/>
  <c r="S229" i="7" s="1"/>
  <c r="Q229" i="7" s="1"/>
  <c r="T228" i="7"/>
  <c r="P228" i="7"/>
  <c r="R228" i="7" s="1"/>
  <c r="S228" i="7" s="1"/>
  <c r="Q228" i="7" s="1"/>
  <c r="T227" i="7"/>
  <c r="P227" i="7"/>
  <c r="R227" i="7" s="1"/>
  <c r="S227" i="7" s="1"/>
  <c r="Q227" i="7" s="1"/>
  <c r="T226" i="7"/>
  <c r="P226" i="7"/>
  <c r="R226" i="7" s="1"/>
  <c r="S226" i="7" s="1"/>
  <c r="Q226" i="7" s="1"/>
  <c r="T225" i="7"/>
  <c r="P225" i="7"/>
  <c r="R225" i="7" s="1"/>
  <c r="S225" i="7" s="1"/>
  <c r="Q225" i="7" s="1"/>
  <c r="T224" i="7"/>
  <c r="P224" i="7"/>
  <c r="R224" i="7" s="1"/>
  <c r="S224" i="7" s="1"/>
  <c r="Q224" i="7" s="1"/>
  <c r="T223" i="7"/>
  <c r="P223" i="7"/>
  <c r="R223" i="7" s="1"/>
  <c r="S223" i="7" s="1"/>
  <c r="Q223" i="7" s="1"/>
  <c r="T222" i="7"/>
  <c r="P222" i="7"/>
  <c r="R222" i="7" s="1"/>
  <c r="S222" i="7" s="1"/>
  <c r="Q222" i="7" s="1"/>
  <c r="T221" i="7"/>
  <c r="P221" i="7"/>
  <c r="R221" i="7" s="1"/>
  <c r="S221" i="7" s="1"/>
  <c r="Q221" i="7" s="1"/>
  <c r="T220" i="7"/>
  <c r="P220" i="7"/>
  <c r="R220" i="7" s="1"/>
  <c r="S220" i="7" s="1"/>
  <c r="Q220" i="7" s="1"/>
  <c r="T219" i="7"/>
  <c r="P219" i="7"/>
  <c r="R219" i="7" s="1"/>
  <c r="S219" i="7" s="1"/>
  <c r="Q219" i="7" s="1"/>
  <c r="T218" i="7"/>
  <c r="P218" i="7"/>
  <c r="R218" i="7" s="1"/>
  <c r="S218" i="7" s="1"/>
  <c r="Q218" i="7" s="1"/>
  <c r="T217" i="7"/>
  <c r="P217" i="7"/>
  <c r="R217" i="7" s="1"/>
  <c r="S217" i="7" s="1"/>
  <c r="Q217" i="7" s="1"/>
  <c r="T216" i="7"/>
  <c r="P216" i="7"/>
  <c r="R216" i="7" s="1"/>
  <c r="S216" i="7" s="1"/>
  <c r="Q216" i="7" s="1"/>
  <c r="T215" i="7"/>
  <c r="P215" i="7"/>
  <c r="R215" i="7" s="1"/>
  <c r="S215" i="7" s="1"/>
  <c r="Q215" i="7" s="1"/>
  <c r="T214" i="7"/>
  <c r="P214" i="7"/>
  <c r="R214" i="7" s="1"/>
  <c r="S214" i="7" s="1"/>
  <c r="Q214" i="7" s="1"/>
  <c r="T213" i="7"/>
  <c r="P213" i="7"/>
  <c r="R213" i="7" s="1"/>
  <c r="S213" i="7" s="1"/>
  <c r="Q213" i="7" s="1"/>
  <c r="T212" i="7"/>
  <c r="P212" i="7"/>
  <c r="R212" i="7" s="1"/>
  <c r="S212" i="7" s="1"/>
  <c r="Q212" i="7" s="1"/>
  <c r="T211" i="7"/>
  <c r="P211" i="7"/>
  <c r="R211" i="7" s="1"/>
  <c r="S211" i="7" s="1"/>
  <c r="Q211" i="7" s="1"/>
  <c r="T210" i="7"/>
  <c r="P210" i="7"/>
  <c r="R210" i="7" s="1"/>
  <c r="S210" i="7" s="1"/>
  <c r="Q210" i="7" s="1"/>
  <c r="T209" i="7"/>
  <c r="R209" i="7"/>
  <c r="S209" i="7" s="1"/>
  <c r="Q209" i="7" s="1"/>
  <c r="P209" i="7"/>
  <c r="T208" i="7"/>
  <c r="P208" i="7"/>
  <c r="R208" i="7" s="1"/>
  <c r="S208" i="7" s="1"/>
  <c r="Q208" i="7" s="1"/>
  <c r="T207" i="7"/>
  <c r="S207" i="7"/>
  <c r="Q207" i="7" s="1"/>
  <c r="R207" i="7"/>
  <c r="P207" i="7"/>
  <c r="T206" i="7"/>
  <c r="P206" i="7"/>
  <c r="R206" i="7" s="1"/>
  <c r="S206" i="7" s="1"/>
  <c r="Q206" i="7" s="1"/>
  <c r="T205" i="7"/>
  <c r="P205" i="7"/>
  <c r="R205" i="7" s="1"/>
  <c r="S205" i="7" s="1"/>
  <c r="Q205" i="7" s="1"/>
  <c r="T204" i="7"/>
  <c r="P204" i="7"/>
  <c r="R204" i="7" s="1"/>
  <c r="S204" i="7" s="1"/>
  <c r="Q204" i="7" s="1"/>
  <c r="T203" i="7"/>
  <c r="P203" i="7"/>
  <c r="R203" i="7" s="1"/>
  <c r="S203" i="7" s="1"/>
  <c r="Q203" i="7" s="1"/>
  <c r="T202" i="7"/>
  <c r="P202" i="7"/>
  <c r="R202" i="7" s="1"/>
  <c r="S202" i="7" s="1"/>
  <c r="Q202" i="7" s="1"/>
  <c r="T201" i="7"/>
  <c r="P201" i="7"/>
  <c r="R201" i="7" s="1"/>
  <c r="S201" i="7" s="1"/>
  <c r="Q201" i="7" s="1"/>
  <c r="T200" i="7"/>
  <c r="P200" i="7"/>
  <c r="R200" i="7" s="1"/>
  <c r="S200" i="7" s="1"/>
  <c r="Q200" i="7" s="1"/>
  <c r="T199" i="7"/>
  <c r="P199" i="7"/>
  <c r="R199" i="7" s="1"/>
  <c r="S199" i="7" s="1"/>
  <c r="Q199" i="7" s="1"/>
  <c r="T198" i="7"/>
  <c r="P198" i="7"/>
  <c r="R198" i="7" s="1"/>
  <c r="S198" i="7" s="1"/>
  <c r="Q198" i="7" s="1"/>
  <c r="T197" i="7"/>
  <c r="P197" i="7"/>
  <c r="R197" i="7" s="1"/>
  <c r="S197" i="7" s="1"/>
  <c r="Q197" i="7" s="1"/>
  <c r="T196" i="7"/>
  <c r="P196" i="7"/>
  <c r="R196" i="7" s="1"/>
  <c r="S196" i="7" s="1"/>
  <c r="Q196" i="7" s="1"/>
  <c r="T195" i="7"/>
  <c r="P195" i="7"/>
  <c r="R195" i="7" s="1"/>
  <c r="S195" i="7" s="1"/>
  <c r="Q195" i="7" s="1"/>
  <c r="T194" i="7"/>
  <c r="P194" i="7"/>
  <c r="R194" i="7" s="1"/>
  <c r="S194" i="7" s="1"/>
  <c r="Q194" i="7" s="1"/>
  <c r="T193" i="7"/>
  <c r="P193" i="7"/>
  <c r="R193" i="7" s="1"/>
  <c r="S193" i="7" s="1"/>
  <c r="Q193" i="7" s="1"/>
  <c r="T192" i="7"/>
  <c r="P192" i="7"/>
  <c r="R192" i="7" s="1"/>
  <c r="S192" i="7" s="1"/>
  <c r="Q192" i="7" s="1"/>
  <c r="T191" i="7"/>
  <c r="P191" i="7"/>
  <c r="R191" i="7" s="1"/>
  <c r="S191" i="7" s="1"/>
  <c r="Q191" i="7" s="1"/>
  <c r="T190" i="7"/>
  <c r="P190" i="7"/>
  <c r="R190" i="7" s="1"/>
  <c r="S190" i="7" s="1"/>
  <c r="Q190" i="7" s="1"/>
  <c r="T189" i="7"/>
  <c r="P189" i="7"/>
  <c r="R189" i="7" s="1"/>
  <c r="S189" i="7" s="1"/>
  <c r="Q189" i="7" s="1"/>
  <c r="T188" i="7"/>
  <c r="P188" i="7"/>
  <c r="R188" i="7" s="1"/>
  <c r="S188" i="7" s="1"/>
  <c r="Q188" i="7" s="1"/>
  <c r="T187" i="7"/>
  <c r="P187" i="7"/>
  <c r="R187" i="7" s="1"/>
  <c r="S187" i="7" s="1"/>
  <c r="Q187" i="7" s="1"/>
  <c r="T186" i="7"/>
  <c r="P186" i="7"/>
  <c r="R186" i="7" s="1"/>
  <c r="S186" i="7" s="1"/>
  <c r="Q186" i="7" s="1"/>
  <c r="T185" i="7"/>
  <c r="P185" i="7"/>
  <c r="R185" i="7" s="1"/>
  <c r="S185" i="7" s="1"/>
  <c r="Q185" i="7" s="1"/>
  <c r="T184" i="7"/>
  <c r="P184" i="7"/>
  <c r="R184" i="7" s="1"/>
  <c r="S184" i="7" s="1"/>
  <c r="Q184" i="7" s="1"/>
  <c r="T183" i="7"/>
  <c r="P183" i="7"/>
  <c r="R183" i="7" s="1"/>
  <c r="S183" i="7" s="1"/>
  <c r="Q183" i="7" s="1"/>
  <c r="T182" i="7"/>
  <c r="R182" i="7"/>
  <c r="S182" i="7" s="1"/>
  <c r="Q182" i="7" s="1"/>
  <c r="P182" i="7"/>
  <c r="T181" i="7"/>
  <c r="P181" i="7"/>
  <c r="R181" i="7" s="1"/>
  <c r="S181" i="7" s="1"/>
  <c r="Q181" i="7" s="1"/>
  <c r="T180" i="7"/>
  <c r="P180" i="7"/>
  <c r="R180" i="7" s="1"/>
  <c r="S180" i="7" s="1"/>
  <c r="Q180" i="7" s="1"/>
  <c r="T179" i="7"/>
  <c r="R179" i="7"/>
  <c r="S179" i="7" s="1"/>
  <c r="Q179" i="7" s="1"/>
  <c r="P179" i="7"/>
  <c r="T178" i="7"/>
  <c r="P178" i="7"/>
  <c r="R178" i="7" s="1"/>
  <c r="S178" i="7" s="1"/>
  <c r="Q178" i="7" s="1"/>
  <c r="T177" i="7"/>
  <c r="P177" i="7"/>
  <c r="R177" i="7" s="1"/>
  <c r="S177" i="7" s="1"/>
  <c r="Q177" i="7" s="1"/>
  <c r="T176" i="7"/>
  <c r="P176" i="7"/>
  <c r="R176" i="7" s="1"/>
  <c r="S176" i="7" s="1"/>
  <c r="Q176" i="7" s="1"/>
  <c r="T175" i="7"/>
  <c r="P175" i="7"/>
  <c r="R175" i="7" s="1"/>
  <c r="S175" i="7" s="1"/>
  <c r="Q175" i="7" s="1"/>
  <c r="T174" i="7"/>
  <c r="P174" i="7"/>
  <c r="R174" i="7" s="1"/>
  <c r="S174" i="7" s="1"/>
  <c r="Q174" i="7" s="1"/>
  <c r="T172" i="7"/>
  <c r="P172" i="7"/>
  <c r="R172" i="7" s="1"/>
  <c r="S172" i="7" s="1"/>
  <c r="Q172" i="7" s="1"/>
  <c r="T171" i="7"/>
  <c r="P171" i="7"/>
  <c r="R171" i="7" s="1"/>
  <c r="S171" i="7" s="1"/>
  <c r="Q171" i="7" s="1"/>
  <c r="T170" i="7"/>
  <c r="P170" i="7"/>
  <c r="R170" i="7" s="1"/>
  <c r="S170" i="7" s="1"/>
  <c r="Q170" i="7" s="1"/>
  <c r="T169" i="7"/>
  <c r="P169" i="7"/>
  <c r="R169" i="7" s="1"/>
  <c r="S169" i="7" s="1"/>
  <c r="Q169" i="7" s="1"/>
  <c r="T168" i="7"/>
  <c r="P168" i="7"/>
  <c r="R168" i="7" s="1"/>
  <c r="S168" i="7" s="1"/>
  <c r="Q168" i="7" s="1"/>
  <c r="T167" i="7"/>
  <c r="P167" i="7"/>
  <c r="R167" i="7" s="1"/>
  <c r="S167" i="7" s="1"/>
  <c r="Q167" i="7" s="1"/>
  <c r="T166" i="7"/>
  <c r="P166" i="7"/>
  <c r="R166" i="7" s="1"/>
  <c r="S166" i="7" s="1"/>
  <c r="Q166" i="7" s="1"/>
  <c r="T165" i="7"/>
  <c r="P165" i="7"/>
  <c r="R165" i="7" s="1"/>
  <c r="S165" i="7" s="1"/>
  <c r="Q165" i="7" s="1"/>
  <c r="T164" i="7"/>
  <c r="P164" i="7"/>
  <c r="R164" i="7" s="1"/>
  <c r="S164" i="7" s="1"/>
  <c r="Q164" i="7" s="1"/>
  <c r="T163" i="7"/>
  <c r="P163" i="7"/>
  <c r="R163" i="7" s="1"/>
  <c r="S163" i="7" s="1"/>
  <c r="Q163" i="7" s="1"/>
  <c r="T162" i="7"/>
  <c r="P162" i="7"/>
  <c r="R162" i="7" s="1"/>
  <c r="S162" i="7" s="1"/>
  <c r="Q162" i="7" s="1"/>
  <c r="T161" i="7"/>
  <c r="P161" i="7"/>
  <c r="R161" i="7" s="1"/>
  <c r="S161" i="7" s="1"/>
  <c r="Q161" i="7" s="1"/>
  <c r="T160" i="7"/>
  <c r="P160" i="7"/>
  <c r="R160" i="7" s="1"/>
  <c r="S160" i="7" s="1"/>
  <c r="Q160" i="7" s="1"/>
  <c r="T159" i="7"/>
  <c r="P159" i="7"/>
  <c r="R159" i="7" s="1"/>
  <c r="S159" i="7" s="1"/>
  <c r="Q159" i="7" s="1"/>
  <c r="T158" i="7"/>
  <c r="P158" i="7"/>
  <c r="R158" i="7" s="1"/>
  <c r="S158" i="7" s="1"/>
  <c r="Q158" i="7" s="1"/>
  <c r="T157" i="7"/>
  <c r="P157" i="7"/>
  <c r="R157" i="7" s="1"/>
  <c r="S157" i="7" s="1"/>
  <c r="Q157" i="7" s="1"/>
  <c r="T156" i="7"/>
  <c r="P156" i="7"/>
  <c r="R156" i="7" s="1"/>
  <c r="S156" i="7" s="1"/>
  <c r="Q156" i="7" s="1"/>
  <c r="T155" i="7"/>
  <c r="P155" i="7"/>
  <c r="R155" i="7" s="1"/>
  <c r="S155" i="7" s="1"/>
  <c r="Q155" i="7" s="1"/>
  <c r="T154" i="7"/>
  <c r="P154" i="7"/>
  <c r="R154" i="7" s="1"/>
  <c r="S154" i="7" s="1"/>
  <c r="Q154" i="7" s="1"/>
  <c r="T153" i="7"/>
  <c r="P153" i="7"/>
  <c r="R153" i="7" s="1"/>
  <c r="S153" i="7" s="1"/>
  <c r="Q153" i="7" s="1"/>
  <c r="T152" i="7"/>
  <c r="P152" i="7"/>
  <c r="R152" i="7" s="1"/>
  <c r="S152" i="7" s="1"/>
  <c r="Q152" i="7" s="1"/>
  <c r="T151" i="7"/>
  <c r="P151" i="7"/>
  <c r="R151" i="7" s="1"/>
  <c r="S151" i="7" s="1"/>
  <c r="Q151" i="7" s="1"/>
  <c r="T150" i="7"/>
  <c r="P150" i="7"/>
  <c r="R150" i="7" s="1"/>
  <c r="S150" i="7" s="1"/>
  <c r="Q150" i="7" s="1"/>
  <c r="T149" i="7"/>
  <c r="P149" i="7"/>
  <c r="R149" i="7" s="1"/>
  <c r="S149" i="7" s="1"/>
  <c r="Q149" i="7" s="1"/>
  <c r="T148" i="7"/>
  <c r="P148" i="7"/>
  <c r="R148" i="7" s="1"/>
  <c r="S148" i="7" s="1"/>
  <c r="Q148" i="7" s="1"/>
  <c r="T147" i="7"/>
  <c r="P147" i="7"/>
  <c r="R147" i="7" s="1"/>
  <c r="S147" i="7" s="1"/>
  <c r="Q147" i="7" s="1"/>
  <c r="T146" i="7"/>
  <c r="P146" i="7"/>
  <c r="R146" i="7" s="1"/>
  <c r="S146" i="7" s="1"/>
  <c r="Q146" i="7" s="1"/>
  <c r="T145" i="7"/>
  <c r="P145" i="7"/>
  <c r="R145" i="7" s="1"/>
  <c r="S145" i="7" s="1"/>
  <c r="Q145" i="7" s="1"/>
  <c r="T144" i="7"/>
  <c r="P144" i="7"/>
  <c r="R144" i="7" s="1"/>
  <c r="S144" i="7" s="1"/>
  <c r="Q144" i="7" s="1"/>
  <c r="T143" i="7"/>
  <c r="P143" i="7"/>
  <c r="R143" i="7" s="1"/>
  <c r="S143" i="7" s="1"/>
  <c r="Q143" i="7" s="1"/>
  <c r="T142" i="7"/>
  <c r="P142" i="7"/>
  <c r="R142" i="7" s="1"/>
  <c r="S142" i="7" s="1"/>
  <c r="Q142" i="7" s="1"/>
  <c r="T141" i="7"/>
  <c r="P141" i="7"/>
  <c r="R141" i="7" s="1"/>
  <c r="S141" i="7" s="1"/>
  <c r="Q141" i="7" s="1"/>
  <c r="T140" i="7"/>
  <c r="P140" i="7"/>
  <c r="R140" i="7" s="1"/>
  <c r="S140" i="7" s="1"/>
  <c r="Q140" i="7" s="1"/>
  <c r="T139" i="7"/>
  <c r="P139" i="7"/>
  <c r="R139" i="7" s="1"/>
  <c r="S139" i="7" s="1"/>
  <c r="Q139" i="7" s="1"/>
  <c r="T138" i="7"/>
  <c r="P138" i="7"/>
  <c r="R138" i="7" s="1"/>
  <c r="S138" i="7" s="1"/>
  <c r="Q138" i="7" s="1"/>
  <c r="T137" i="7"/>
  <c r="P137" i="7"/>
  <c r="R137" i="7" s="1"/>
  <c r="S137" i="7" s="1"/>
  <c r="Q137" i="7" s="1"/>
  <c r="T136" i="7"/>
  <c r="P136" i="7"/>
  <c r="R136" i="7" s="1"/>
  <c r="S136" i="7" s="1"/>
  <c r="Q136" i="7" s="1"/>
  <c r="T135" i="7"/>
  <c r="P135" i="7"/>
  <c r="R135" i="7" s="1"/>
  <c r="S135" i="7" s="1"/>
  <c r="Q135" i="7" s="1"/>
  <c r="T134" i="7"/>
  <c r="P134" i="7"/>
  <c r="R134" i="7" s="1"/>
  <c r="S134" i="7" s="1"/>
  <c r="Q134" i="7" s="1"/>
  <c r="T133" i="7"/>
  <c r="P133" i="7"/>
  <c r="R133" i="7" s="1"/>
  <c r="S133" i="7" s="1"/>
  <c r="Q133" i="7" s="1"/>
  <c r="T132" i="7"/>
  <c r="P132" i="7"/>
  <c r="R132" i="7" s="1"/>
  <c r="S132" i="7" s="1"/>
  <c r="Q132" i="7" s="1"/>
  <c r="T131" i="7"/>
  <c r="R131" i="7"/>
  <c r="S131" i="7" s="1"/>
  <c r="Q131" i="7" s="1"/>
  <c r="P131" i="7"/>
  <c r="T130" i="7"/>
  <c r="P130" i="7"/>
  <c r="R130" i="7" s="1"/>
  <c r="S130" i="7" s="1"/>
  <c r="Q130" i="7" s="1"/>
  <c r="T129" i="7"/>
  <c r="P129" i="7"/>
  <c r="R129" i="7" s="1"/>
  <c r="S129" i="7" s="1"/>
  <c r="Q129" i="7" s="1"/>
  <c r="T128" i="7"/>
  <c r="P128" i="7"/>
  <c r="R128" i="7" s="1"/>
  <c r="S128" i="7" s="1"/>
  <c r="Q128" i="7" s="1"/>
  <c r="T127" i="7"/>
  <c r="P127" i="7"/>
  <c r="R127" i="7" s="1"/>
  <c r="S127" i="7" s="1"/>
  <c r="Q127" i="7" s="1"/>
  <c r="T126" i="7"/>
  <c r="P126" i="7"/>
  <c r="R126" i="7" s="1"/>
  <c r="S126" i="7" s="1"/>
  <c r="Q126" i="7" s="1"/>
  <c r="T125" i="7"/>
  <c r="P125" i="7"/>
  <c r="R125" i="7" s="1"/>
  <c r="S125" i="7" s="1"/>
  <c r="Q125" i="7" s="1"/>
  <c r="T124" i="7"/>
  <c r="P124" i="7"/>
  <c r="R124" i="7" s="1"/>
  <c r="S124" i="7" s="1"/>
  <c r="Q124" i="7" s="1"/>
  <c r="T123" i="7"/>
  <c r="R123" i="7"/>
  <c r="S123" i="7" s="1"/>
  <c r="Q123" i="7" s="1"/>
  <c r="P123" i="7"/>
  <c r="T122" i="7"/>
  <c r="P122" i="7"/>
  <c r="R122" i="7" s="1"/>
  <c r="S122" i="7" s="1"/>
  <c r="Q122" i="7" s="1"/>
  <c r="T121" i="7"/>
  <c r="R121" i="7"/>
  <c r="S121" i="7" s="1"/>
  <c r="Q121" i="7" s="1"/>
  <c r="P121" i="7"/>
  <c r="T120" i="7"/>
  <c r="P120" i="7"/>
  <c r="R120" i="7" s="1"/>
  <c r="S120" i="7" s="1"/>
  <c r="Q120" i="7" s="1"/>
  <c r="T119" i="7"/>
  <c r="P119" i="7"/>
  <c r="R119" i="7" s="1"/>
  <c r="S119" i="7" s="1"/>
  <c r="Q119" i="7" s="1"/>
  <c r="T118" i="7"/>
  <c r="P118" i="7"/>
  <c r="R118" i="7" s="1"/>
  <c r="S118" i="7" s="1"/>
  <c r="Q118" i="7" s="1"/>
  <c r="T117" i="7"/>
  <c r="P117" i="7"/>
  <c r="R117" i="7" s="1"/>
  <c r="S117" i="7" s="1"/>
  <c r="Q117" i="7" s="1"/>
  <c r="T116" i="7"/>
  <c r="P116" i="7"/>
  <c r="R116" i="7" s="1"/>
  <c r="S116" i="7" s="1"/>
  <c r="Q116" i="7" s="1"/>
  <c r="T115" i="7"/>
  <c r="P115" i="7"/>
  <c r="R115" i="7" s="1"/>
  <c r="S115" i="7" s="1"/>
  <c r="Q115" i="7" s="1"/>
  <c r="T114" i="7"/>
  <c r="P114" i="7"/>
  <c r="R114" i="7" s="1"/>
  <c r="S114" i="7" s="1"/>
  <c r="Q114" i="7" s="1"/>
  <c r="T113" i="7"/>
  <c r="P113" i="7"/>
  <c r="R113" i="7" s="1"/>
  <c r="S113" i="7" s="1"/>
  <c r="Q113" i="7" s="1"/>
  <c r="T112" i="7"/>
  <c r="P112" i="7"/>
  <c r="R112" i="7" s="1"/>
  <c r="S112" i="7" s="1"/>
  <c r="Q112" i="7" s="1"/>
  <c r="T111" i="7"/>
  <c r="P111" i="7"/>
  <c r="R111" i="7" s="1"/>
  <c r="S111" i="7" s="1"/>
  <c r="Q111" i="7" s="1"/>
  <c r="T110" i="7"/>
  <c r="P110" i="7"/>
  <c r="R110" i="7" s="1"/>
  <c r="S110" i="7" s="1"/>
  <c r="Q110" i="7" s="1"/>
  <c r="T109" i="7"/>
  <c r="P109" i="7"/>
  <c r="R109" i="7" s="1"/>
  <c r="S109" i="7" s="1"/>
  <c r="Q109" i="7" s="1"/>
  <c r="T108" i="7"/>
  <c r="P108" i="7"/>
  <c r="R108" i="7" s="1"/>
  <c r="S108" i="7" s="1"/>
  <c r="Q108" i="7" s="1"/>
  <c r="T107" i="7"/>
  <c r="P107" i="7"/>
  <c r="R107" i="7" s="1"/>
  <c r="S107" i="7" s="1"/>
  <c r="Q107" i="7" s="1"/>
  <c r="T106" i="7"/>
  <c r="P106" i="7"/>
  <c r="R106" i="7" s="1"/>
  <c r="S106" i="7" s="1"/>
  <c r="Q106" i="7" s="1"/>
  <c r="T105" i="7"/>
  <c r="P105" i="7"/>
  <c r="R105" i="7" s="1"/>
  <c r="S105" i="7" s="1"/>
  <c r="Q105" i="7" s="1"/>
  <c r="T104" i="7"/>
  <c r="P104" i="7"/>
  <c r="R104" i="7" s="1"/>
  <c r="S104" i="7" s="1"/>
  <c r="Q104" i="7" s="1"/>
  <c r="T103" i="7"/>
  <c r="P103" i="7"/>
  <c r="R103" i="7" s="1"/>
  <c r="S103" i="7" s="1"/>
  <c r="Q103" i="7" s="1"/>
  <c r="T102" i="7"/>
  <c r="P102" i="7"/>
  <c r="R102" i="7" s="1"/>
  <c r="S102" i="7" s="1"/>
  <c r="Q102" i="7" s="1"/>
  <c r="T101" i="7"/>
  <c r="P101" i="7"/>
  <c r="R101" i="7" s="1"/>
  <c r="S101" i="7" s="1"/>
  <c r="Q101" i="7" s="1"/>
  <c r="T100" i="7"/>
  <c r="P100" i="7"/>
  <c r="R100" i="7" s="1"/>
  <c r="S100" i="7" s="1"/>
  <c r="Q100" i="7" s="1"/>
  <c r="T99" i="7"/>
  <c r="P99" i="7"/>
  <c r="R99" i="7" s="1"/>
  <c r="S99" i="7" s="1"/>
  <c r="Q99" i="7" s="1"/>
  <c r="T98" i="7"/>
  <c r="P98" i="7"/>
  <c r="R98" i="7" s="1"/>
  <c r="S98" i="7" s="1"/>
  <c r="Q98" i="7" s="1"/>
  <c r="T97" i="7"/>
  <c r="P97" i="7"/>
  <c r="R97" i="7" s="1"/>
  <c r="S97" i="7" s="1"/>
  <c r="Q97" i="7" s="1"/>
  <c r="T96" i="7"/>
  <c r="P96" i="7"/>
  <c r="R96" i="7" s="1"/>
  <c r="S96" i="7" s="1"/>
  <c r="Q96" i="7" s="1"/>
  <c r="T95" i="7"/>
  <c r="P95" i="7"/>
  <c r="R95" i="7" s="1"/>
  <c r="S95" i="7" s="1"/>
  <c r="Q95" i="7" s="1"/>
  <c r="T94" i="7"/>
  <c r="P94" i="7"/>
  <c r="R94" i="7" s="1"/>
  <c r="S94" i="7" s="1"/>
  <c r="Q94" i="7" s="1"/>
  <c r="T93" i="7"/>
  <c r="P93" i="7"/>
  <c r="R93" i="7" s="1"/>
  <c r="S93" i="7" s="1"/>
  <c r="Q93" i="7" s="1"/>
  <c r="T92" i="7"/>
  <c r="P92" i="7"/>
  <c r="R92" i="7" s="1"/>
  <c r="S92" i="7" s="1"/>
  <c r="Q92" i="7" s="1"/>
  <c r="T91" i="7"/>
  <c r="P91" i="7"/>
  <c r="R91" i="7" s="1"/>
  <c r="S91" i="7" s="1"/>
  <c r="Q91" i="7" s="1"/>
  <c r="T90" i="7"/>
  <c r="P90" i="7"/>
  <c r="R90" i="7" s="1"/>
  <c r="S90" i="7" s="1"/>
  <c r="Q90" i="7" s="1"/>
  <c r="T89" i="7"/>
  <c r="P89" i="7"/>
  <c r="R89" i="7" s="1"/>
  <c r="S89" i="7" s="1"/>
  <c r="Q89" i="7" s="1"/>
  <c r="T88" i="7"/>
  <c r="P88" i="7"/>
  <c r="R88" i="7" s="1"/>
  <c r="S88" i="7" s="1"/>
  <c r="Q88" i="7" s="1"/>
  <c r="T87" i="7"/>
  <c r="P87" i="7"/>
  <c r="R87" i="7" s="1"/>
  <c r="S87" i="7" s="1"/>
  <c r="Q87" i="7" s="1"/>
  <c r="T86" i="7"/>
  <c r="P86" i="7"/>
  <c r="R86" i="7" s="1"/>
  <c r="S86" i="7" s="1"/>
  <c r="Q86" i="7" s="1"/>
  <c r="T85" i="7"/>
  <c r="P85" i="7"/>
  <c r="R85" i="7" s="1"/>
  <c r="S85" i="7" s="1"/>
  <c r="Q85" i="7" s="1"/>
  <c r="T84" i="7"/>
  <c r="P84" i="7"/>
  <c r="R84" i="7" s="1"/>
  <c r="S84" i="7" s="1"/>
  <c r="Q84" i="7" s="1"/>
  <c r="T83" i="7"/>
  <c r="P83" i="7"/>
  <c r="R83" i="7" s="1"/>
  <c r="S83" i="7" s="1"/>
  <c r="Q83" i="7" s="1"/>
  <c r="T82" i="7"/>
  <c r="P82" i="7"/>
  <c r="R82" i="7" s="1"/>
  <c r="S82" i="7" s="1"/>
  <c r="Q82" i="7" s="1"/>
  <c r="T81" i="7"/>
  <c r="P81" i="7"/>
  <c r="R81" i="7" s="1"/>
  <c r="S81" i="7" s="1"/>
  <c r="Q81" i="7" s="1"/>
  <c r="T80" i="7"/>
  <c r="P80" i="7"/>
  <c r="R80" i="7" s="1"/>
  <c r="S80" i="7" s="1"/>
  <c r="Q80" i="7" s="1"/>
  <c r="T79" i="7"/>
  <c r="P79" i="7"/>
  <c r="R79" i="7" s="1"/>
  <c r="S79" i="7" s="1"/>
  <c r="Q79" i="7" s="1"/>
  <c r="T78" i="7"/>
  <c r="R78" i="7"/>
  <c r="S78" i="7" s="1"/>
  <c r="Q78" i="7" s="1"/>
  <c r="P78" i="7"/>
  <c r="T77" i="7"/>
  <c r="P77" i="7"/>
  <c r="R77" i="7" s="1"/>
  <c r="S77" i="7" s="1"/>
  <c r="Q77" i="7" s="1"/>
  <c r="T76" i="7"/>
  <c r="P76" i="7"/>
  <c r="R76" i="7" s="1"/>
  <c r="S76" i="7" s="1"/>
  <c r="Q76" i="7" s="1"/>
  <c r="T75" i="7"/>
  <c r="P75" i="7"/>
  <c r="R75" i="7" s="1"/>
  <c r="S75" i="7" s="1"/>
  <c r="Q75" i="7" s="1"/>
  <c r="T74" i="7"/>
  <c r="P74" i="7"/>
  <c r="R74" i="7" s="1"/>
  <c r="S74" i="7" s="1"/>
  <c r="Q74" i="7" s="1"/>
  <c r="T73" i="7"/>
  <c r="S73" i="7"/>
  <c r="Q73" i="7" s="1"/>
  <c r="P73" i="7"/>
  <c r="R73" i="7" s="1"/>
  <c r="T72" i="7"/>
  <c r="P72" i="7"/>
  <c r="R72" i="7" s="1"/>
  <c r="S72" i="7" s="1"/>
  <c r="Q72" i="7" s="1"/>
  <c r="T71" i="7"/>
  <c r="P71" i="7"/>
  <c r="R71" i="7" s="1"/>
  <c r="S71" i="7" s="1"/>
  <c r="Q71" i="7" s="1"/>
  <c r="T70" i="7"/>
  <c r="P70" i="7"/>
  <c r="R70" i="7" s="1"/>
  <c r="S70" i="7" s="1"/>
  <c r="Q70" i="7" s="1"/>
  <c r="T69" i="7"/>
  <c r="P69" i="7"/>
  <c r="R69" i="7" s="1"/>
  <c r="S69" i="7" s="1"/>
  <c r="Q69" i="7" s="1"/>
  <c r="T68" i="7"/>
  <c r="P68" i="7"/>
  <c r="R68" i="7" s="1"/>
  <c r="S68" i="7" s="1"/>
  <c r="Q68" i="7" s="1"/>
  <c r="T67" i="7"/>
  <c r="P67" i="7"/>
  <c r="R67" i="7" s="1"/>
  <c r="S67" i="7" s="1"/>
  <c r="Q67" i="7" s="1"/>
  <c r="T66" i="7"/>
  <c r="P66" i="7"/>
  <c r="R66" i="7" s="1"/>
  <c r="S66" i="7" s="1"/>
  <c r="Q66" i="7" s="1"/>
  <c r="T65" i="7"/>
  <c r="P65" i="7"/>
  <c r="R65" i="7" s="1"/>
  <c r="S65" i="7" s="1"/>
  <c r="Q65" i="7" s="1"/>
  <c r="T64" i="7"/>
  <c r="P64" i="7"/>
  <c r="R64" i="7" s="1"/>
  <c r="S64" i="7" s="1"/>
  <c r="Q64" i="7" s="1"/>
  <c r="T63" i="7"/>
  <c r="P63" i="7"/>
  <c r="R63" i="7" s="1"/>
  <c r="S63" i="7" s="1"/>
  <c r="Q63" i="7" s="1"/>
  <c r="T62" i="7"/>
  <c r="P62" i="7"/>
  <c r="R62" i="7" s="1"/>
  <c r="S62" i="7" s="1"/>
  <c r="Q62" i="7" s="1"/>
  <c r="T61" i="7"/>
  <c r="P61" i="7"/>
  <c r="R61" i="7" s="1"/>
  <c r="S61" i="7" s="1"/>
  <c r="Q61" i="7" s="1"/>
  <c r="T60" i="7"/>
  <c r="P60" i="7"/>
  <c r="R60" i="7" s="1"/>
  <c r="S60" i="7" s="1"/>
  <c r="Q60" i="7" s="1"/>
  <c r="T59" i="7"/>
  <c r="P59" i="7"/>
  <c r="R59" i="7" s="1"/>
  <c r="S59" i="7" s="1"/>
  <c r="Q59" i="7" s="1"/>
  <c r="T58" i="7"/>
  <c r="R58" i="7"/>
  <c r="S58" i="7" s="1"/>
  <c r="Q58" i="7" s="1"/>
  <c r="P58" i="7"/>
  <c r="T57" i="7"/>
  <c r="P57" i="7"/>
  <c r="R57" i="7" s="1"/>
  <c r="S57" i="7" s="1"/>
  <c r="Q57" i="7" s="1"/>
  <c r="T56" i="7"/>
  <c r="P56" i="7"/>
  <c r="R56" i="7" s="1"/>
  <c r="S56" i="7" s="1"/>
  <c r="Q56" i="7" s="1"/>
  <c r="T55" i="7"/>
  <c r="P55" i="7"/>
  <c r="R55" i="7" s="1"/>
  <c r="S55" i="7" s="1"/>
  <c r="Q55" i="7" s="1"/>
  <c r="T54" i="7"/>
  <c r="P54" i="7"/>
  <c r="R54" i="7" s="1"/>
  <c r="S54" i="7" s="1"/>
  <c r="Q54" i="7" s="1"/>
  <c r="T53" i="7"/>
  <c r="P53" i="7"/>
  <c r="R53" i="7" s="1"/>
  <c r="S53" i="7" s="1"/>
  <c r="Q53" i="7" s="1"/>
  <c r="T52" i="7"/>
  <c r="P52" i="7"/>
  <c r="R52" i="7" s="1"/>
  <c r="S52" i="7" s="1"/>
  <c r="Q52" i="7" s="1"/>
  <c r="T51" i="7"/>
  <c r="P51" i="7"/>
  <c r="R51" i="7" s="1"/>
  <c r="S51" i="7" s="1"/>
  <c r="Q51" i="7" s="1"/>
  <c r="T50" i="7"/>
  <c r="P50" i="7"/>
  <c r="R50" i="7" s="1"/>
  <c r="S50" i="7" s="1"/>
  <c r="Q50" i="7" s="1"/>
  <c r="T49" i="7"/>
  <c r="P49" i="7"/>
  <c r="R49" i="7" s="1"/>
  <c r="S49" i="7" s="1"/>
  <c r="Q49" i="7" s="1"/>
  <c r="T48" i="7"/>
  <c r="P48" i="7"/>
  <c r="R48" i="7" s="1"/>
  <c r="S48" i="7" s="1"/>
  <c r="Q48" i="7" s="1"/>
  <c r="T47" i="7"/>
  <c r="P47" i="7"/>
  <c r="R47" i="7" s="1"/>
  <c r="S47" i="7" s="1"/>
  <c r="Q47" i="7" s="1"/>
  <c r="T46" i="7"/>
  <c r="P46" i="7"/>
  <c r="R46" i="7" s="1"/>
  <c r="S46" i="7" s="1"/>
  <c r="Q46" i="7" s="1"/>
  <c r="T45" i="7"/>
  <c r="P45" i="7"/>
  <c r="R45" i="7" s="1"/>
  <c r="S45" i="7" s="1"/>
  <c r="Q45" i="7" s="1"/>
  <c r="T44" i="7"/>
  <c r="P44" i="7"/>
  <c r="R44" i="7" s="1"/>
  <c r="S44" i="7" s="1"/>
  <c r="Q44" i="7" s="1"/>
  <c r="T43" i="7"/>
  <c r="P43" i="7"/>
  <c r="R43" i="7" s="1"/>
  <c r="S43" i="7" s="1"/>
  <c r="Q43" i="7" s="1"/>
  <c r="T42" i="7"/>
  <c r="P42" i="7"/>
  <c r="R42" i="7" s="1"/>
  <c r="S42" i="7" s="1"/>
  <c r="Q42" i="7" s="1"/>
  <c r="T41" i="7"/>
  <c r="P41" i="7"/>
  <c r="R41" i="7" s="1"/>
  <c r="S41" i="7" s="1"/>
  <c r="Q41" i="7" s="1"/>
  <c r="T40" i="7"/>
  <c r="P40" i="7"/>
  <c r="R40" i="7" s="1"/>
  <c r="S40" i="7" s="1"/>
  <c r="Q40" i="7" s="1"/>
  <c r="T39" i="7"/>
  <c r="P39" i="7"/>
  <c r="R39" i="7" s="1"/>
  <c r="S39" i="7" s="1"/>
  <c r="Q39" i="7" s="1"/>
  <c r="T38" i="7"/>
  <c r="P38" i="7"/>
  <c r="R38" i="7" s="1"/>
  <c r="S38" i="7" s="1"/>
  <c r="Q38" i="7" s="1"/>
  <c r="T37" i="7"/>
  <c r="S37" i="7"/>
  <c r="Q37" i="7" s="1"/>
  <c r="P37" i="7"/>
  <c r="R37" i="7" s="1"/>
  <c r="T36" i="7"/>
  <c r="P36" i="7"/>
  <c r="R36" i="7" s="1"/>
  <c r="S36" i="7" s="1"/>
  <c r="Q36" i="7" s="1"/>
  <c r="T35" i="7"/>
  <c r="P35" i="7"/>
  <c r="R35" i="7" s="1"/>
  <c r="S35" i="7" s="1"/>
  <c r="Q35" i="7" s="1"/>
  <c r="T34" i="7"/>
  <c r="P34" i="7"/>
  <c r="R34" i="7" s="1"/>
  <c r="S34" i="7" s="1"/>
  <c r="Q34" i="7" s="1"/>
  <c r="T33" i="7"/>
  <c r="P33" i="7"/>
  <c r="R33" i="7" s="1"/>
  <c r="S33" i="7" s="1"/>
  <c r="Q33" i="7" s="1"/>
  <c r="T32" i="7"/>
  <c r="P32" i="7"/>
  <c r="R32" i="7" s="1"/>
  <c r="S32" i="7" s="1"/>
  <c r="Q32" i="7" s="1"/>
  <c r="T31" i="7"/>
  <c r="P31" i="7"/>
  <c r="R31" i="7" s="1"/>
  <c r="S31" i="7" s="1"/>
  <c r="Q31" i="7" s="1"/>
  <c r="T30" i="7"/>
  <c r="P30" i="7"/>
  <c r="R30" i="7" s="1"/>
  <c r="S30" i="7" s="1"/>
  <c r="Q30" i="7" s="1"/>
  <c r="T29" i="7"/>
  <c r="P29" i="7"/>
  <c r="R29" i="7" s="1"/>
  <c r="S29" i="7" s="1"/>
  <c r="Q29" i="7" s="1"/>
  <c r="T28" i="7"/>
  <c r="R28" i="7"/>
  <c r="S28" i="7" s="1"/>
  <c r="Q28" i="7" s="1"/>
  <c r="P28" i="7"/>
  <c r="T27" i="7"/>
  <c r="P27" i="7"/>
  <c r="R27" i="7" s="1"/>
  <c r="S27" i="7" s="1"/>
  <c r="Q27" i="7" s="1"/>
  <c r="T26" i="7"/>
  <c r="P26" i="7"/>
  <c r="R26" i="7" s="1"/>
  <c r="S26" i="7" s="1"/>
  <c r="Q26" i="7" s="1"/>
  <c r="T25" i="7"/>
  <c r="P25" i="7"/>
  <c r="R25" i="7" s="1"/>
  <c r="S25" i="7" s="1"/>
  <c r="Q25" i="7" s="1"/>
  <c r="T24" i="7"/>
  <c r="P24" i="7"/>
  <c r="R24" i="7" s="1"/>
  <c r="S24" i="7" s="1"/>
  <c r="Q24" i="7" s="1"/>
  <c r="T23" i="7"/>
  <c r="P23" i="7"/>
  <c r="R23" i="7" s="1"/>
  <c r="S23" i="7" s="1"/>
  <c r="Q23" i="7" s="1"/>
  <c r="T22" i="7"/>
  <c r="P22" i="7"/>
  <c r="R22" i="7" s="1"/>
  <c r="S22" i="7" s="1"/>
  <c r="Q22" i="7" s="1"/>
  <c r="T21" i="7"/>
  <c r="P21" i="7"/>
  <c r="R21" i="7" s="1"/>
  <c r="S21" i="7" s="1"/>
  <c r="Q21" i="7" s="1"/>
  <c r="T20" i="7"/>
  <c r="P20" i="7"/>
  <c r="R20" i="7" s="1"/>
  <c r="S20" i="7" s="1"/>
  <c r="Q20" i="7" s="1"/>
  <c r="B18" i="7"/>
  <c r="R276" i="9"/>
  <c r="P274" i="9"/>
  <c r="R274" i="9" s="1"/>
  <c r="S274" i="9" s="1"/>
  <c r="Q274" i="9" s="1"/>
  <c r="P273" i="9"/>
  <c r="R273" i="9" s="1"/>
  <c r="S273" i="9" s="1"/>
  <c r="Q273" i="9" s="1"/>
  <c r="P272" i="9"/>
  <c r="R272" i="9" s="1"/>
  <c r="S272" i="9" s="1"/>
  <c r="Q272" i="9" s="1"/>
  <c r="P271" i="9"/>
  <c r="R271" i="9" s="1"/>
  <c r="S271" i="9" s="1"/>
  <c r="Q271" i="9" s="1"/>
  <c r="P270" i="9"/>
  <c r="R270" i="9" s="1"/>
  <c r="S270" i="9" s="1"/>
  <c r="Q270" i="9" s="1"/>
  <c r="P269" i="9"/>
  <c r="R269" i="9" s="1"/>
  <c r="S269" i="9" s="1"/>
  <c r="Q269" i="9" s="1"/>
  <c r="P267" i="9"/>
  <c r="R267" i="9" s="1"/>
  <c r="S267" i="9" s="1"/>
  <c r="Q267" i="9" s="1"/>
  <c r="P266" i="9"/>
  <c r="R266" i="9" s="1"/>
  <c r="S266" i="9" s="1"/>
  <c r="Q266" i="9" s="1"/>
  <c r="P265" i="9"/>
  <c r="R265" i="9" s="1"/>
  <c r="S265" i="9" s="1"/>
  <c r="Q265" i="9" s="1"/>
  <c r="P264" i="9"/>
  <c r="R264" i="9" s="1"/>
  <c r="S264" i="9" s="1"/>
  <c r="Q264" i="9" s="1"/>
  <c r="P263" i="9"/>
  <c r="R263" i="9" s="1"/>
  <c r="S263" i="9" s="1"/>
  <c r="Q263" i="9" s="1"/>
  <c r="P262" i="9"/>
  <c r="R262" i="9" s="1"/>
  <c r="S262" i="9" s="1"/>
  <c r="Q262" i="9" s="1"/>
  <c r="P261" i="9"/>
  <c r="R261" i="9" s="1"/>
  <c r="S261" i="9" s="1"/>
  <c r="Q261" i="9" s="1"/>
  <c r="P260" i="9"/>
  <c r="R260" i="9" s="1"/>
  <c r="S260" i="9" s="1"/>
  <c r="Q260" i="9" s="1"/>
  <c r="P259" i="9"/>
  <c r="R259" i="9" s="1"/>
  <c r="S259" i="9" s="1"/>
  <c r="Q259" i="9" s="1"/>
  <c r="P258" i="9"/>
  <c r="R258" i="9" s="1"/>
  <c r="S258" i="9" s="1"/>
  <c r="Q258" i="9" s="1"/>
  <c r="P257" i="9"/>
  <c r="R257" i="9" s="1"/>
  <c r="S257" i="9" s="1"/>
  <c r="Q257" i="9" s="1"/>
  <c r="P256" i="9"/>
  <c r="R256" i="9" s="1"/>
  <c r="S256" i="9" s="1"/>
  <c r="Q256" i="9" s="1"/>
  <c r="P255" i="9"/>
  <c r="R255" i="9" s="1"/>
  <c r="S255" i="9" s="1"/>
  <c r="Q255" i="9" s="1"/>
  <c r="P254" i="9"/>
  <c r="R254" i="9" s="1"/>
  <c r="S254" i="9" s="1"/>
  <c r="Q254" i="9" s="1"/>
  <c r="P253" i="9"/>
  <c r="R253" i="9" s="1"/>
  <c r="S253" i="9" s="1"/>
  <c r="Q253" i="9" s="1"/>
  <c r="P252" i="9"/>
  <c r="R252" i="9" s="1"/>
  <c r="S252" i="9" s="1"/>
  <c r="Q252" i="9" s="1"/>
  <c r="P251" i="9"/>
  <c r="R251" i="9" s="1"/>
  <c r="S251" i="9" s="1"/>
  <c r="Q251" i="9" s="1"/>
  <c r="P250" i="9"/>
  <c r="R250" i="9" s="1"/>
  <c r="S250" i="9" s="1"/>
  <c r="Q250" i="9" s="1"/>
  <c r="P249" i="9"/>
  <c r="R249" i="9" s="1"/>
  <c r="S249" i="9" s="1"/>
  <c r="Q249" i="9" s="1"/>
  <c r="P248" i="9"/>
  <c r="R248" i="9" s="1"/>
  <c r="S248" i="9" s="1"/>
  <c r="Q248" i="9" s="1"/>
  <c r="P247" i="9"/>
  <c r="R247" i="9" s="1"/>
  <c r="S247" i="9" s="1"/>
  <c r="Q247" i="9" s="1"/>
  <c r="P245" i="9"/>
  <c r="R245" i="9" s="1"/>
  <c r="S245" i="9" s="1"/>
  <c r="Q245" i="9" s="1"/>
  <c r="P244" i="9"/>
  <c r="R244" i="9" s="1"/>
  <c r="S244" i="9" s="1"/>
  <c r="Q244" i="9" s="1"/>
  <c r="P243" i="9"/>
  <c r="R243" i="9" s="1"/>
  <c r="S243" i="9" s="1"/>
  <c r="Q243" i="9" s="1"/>
  <c r="P242" i="9"/>
  <c r="R242" i="9" s="1"/>
  <c r="S242" i="9" s="1"/>
  <c r="Q242" i="9" s="1"/>
  <c r="P241" i="9"/>
  <c r="R241" i="9" s="1"/>
  <c r="S241" i="9" s="1"/>
  <c r="Q241" i="9" s="1"/>
  <c r="P240" i="9"/>
  <c r="R240" i="9" s="1"/>
  <c r="S240" i="9" s="1"/>
  <c r="Q240" i="9" s="1"/>
  <c r="P239" i="9"/>
  <c r="R239" i="9" s="1"/>
  <c r="S239" i="9" s="1"/>
  <c r="Q239" i="9" s="1"/>
  <c r="P238" i="9"/>
  <c r="R238" i="9" s="1"/>
  <c r="S238" i="9" s="1"/>
  <c r="Q238" i="9" s="1"/>
  <c r="P237" i="9"/>
  <c r="R237" i="9" s="1"/>
  <c r="S237" i="9" s="1"/>
  <c r="Q237" i="9" s="1"/>
  <c r="P236" i="9"/>
  <c r="R236" i="9" s="1"/>
  <c r="S236" i="9" s="1"/>
  <c r="Q236" i="9" s="1"/>
  <c r="P235" i="9"/>
  <c r="R235" i="9" s="1"/>
  <c r="S235" i="9" s="1"/>
  <c r="Q235" i="9" s="1"/>
  <c r="P234" i="9"/>
  <c r="R234" i="9" s="1"/>
  <c r="S234" i="9" s="1"/>
  <c r="Q234" i="9" s="1"/>
  <c r="P233" i="9"/>
  <c r="R233" i="9" s="1"/>
  <c r="S233" i="9" s="1"/>
  <c r="Q233" i="9" s="1"/>
  <c r="P232" i="9"/>
  <c r="R232" i="9" s="1"/>
  <c r="S232" i="9" s="1"/>
  <c r="Q232" i="9" s="1"/>
  <c r="P231" i="9"/>
  <c r="R231" i="9" s="1"/>
  <c r="S231" i="9" s="1"/>
  <c r="Q231" i="9" s="1"/>
  <c r="P230" i="9"/>
  <c r="R230" i="9" s="1"/>
  <c r="S230" i="9" s="1"/>
  <c r="Q230" i="9" s="1"/>
  <c r="P229" i="9"/>
  <c r="R229" i="9" s="1"/>
  <c r="S229" i="9" s="1"/>
  <c r="Q229" i="9" s="1"/>
  <c r="P228" i="9"/>
  <c r="R228" i="9" s="1"/>
  <c r="S228" i="9" s="1"/>
  <c r="Q228" i="9" s="1"/>
  <c r="P226" i="9"/>
  <c r="R226" i="9" s="1"/>
  <c r="S226" i="9" s="1"/>
  <c r="Q226" i="9" s="1"/>
  <c r="P225" i="9"/>
  <c r="R225" i="9" s="1"/>
  <c r="S225" i="9" s="1"/>
  <c r="Q225" i="9" s="1"/>
  <c r="P224" i="9"/>
  <c r="R224" i="9" s="1"/>
  <c r="S224" i="9" s="1"/>
  <c r="Q224" i="9" s="1"/>
  <c r="P223" i="9"/>
  <c r="R223" i="9" s="1"/>
  <c r="S223" i="9" s="1"/>
  <c r="Q223" i="9" s="1"/>
  <c r="P222" i="9"/>
  <c r="R222" i="9" s="1"/>
  <c r="S222" i="9" s="1"/>
  <c r="Q222" i="9" s="1"/>
  <c r="P221" i="9"/>
  <c r="R221" i="9" s="1"/>
  <c r="S221" i="9" s="1"/>
  <c r="Q221" i="9" s="1"/>
  <c r="P220" i="9"/>
  <c r="R220" i="9" s="1"/>
  <c r="S220" i="9" s="1"/>
  <c r="Q220" i="9" s="1"/>
  <c r="P219" i="9"/>
  <c r="R219" i="9" s="1"/>
  <c r="S219" i="9" s="1"/>
  <c r="Q219" i="9" s="1"/>
  <c r="P218" i="9"/>
  <c r="R218" i="9" s="1"/>
  <c r="S218" i="9" s="1"/>
  <c r="Q218" i="9" s="1"/>
  <c r="P217" i="9"/>
  <c r="R217" i="9" s="1"/>
  <c r="S217" i="9" s="1"/>
  <c r="Q217" i="9" s="1"/>
  <c r="P216" i="9"/>
  <c r="R216" i="9" s="1"/>
  <c r="S216" i="9" s="1"/>
  <c r="Q216" i="9" s="1"/>
  <c r="P215" i="9"/>
  <c r="R215" i="9" s="1"/>
  <c r="S215" i="9" s="1"/>
  <c r="Q215" i="9" s="1"/>
  <c r="P214" i="9"/>
  <c r="R214" i="9" s="1"/>
  <c r="S214" i="9" s="1"/>
  <c r="Q214" i="9" s="1"/>
  <c r="P213" i="9"/>
  <c r="R213" i="9" s="1"/>
  <c r="S213" i="9" s="1"/>
  <c r="Q213" i="9" s="1"/>
  <c r="P212" i="9"/>
  <c r="R212" i="9" s="1"/>
  <c r="S212" i="9" s="1"/>
  <c r="Q212" i="9" s="1"/>
  <c r="P211" i="9"/>
  <c r="R211" i="9" s="1"/>
  <c r="S211" i="9" s="1"/>
  <c r="Q211" i="9" s="1"/>
  <c r="P210" i="9"/>
  <c r="R210" i="9" s="1"/>
  <c r="S210" i="9" s="1"/>
  <c r="Q210" i="9" s="1"/>
  <c r="P209" i="9"/>
  <c r="R209" i="9" s="1"/>
  <c r="S209" i="9" s="1"/>
  <c r="Q209" i="9" s="1"/>
  <c r="P208" i="9"/>
  <c r="R208" i="9" s="1"/>
  <c r="S208" i="9" s="1"/>
  <c r="Q208" i="9" s="1"/>
  <c r="P207" i="9"/>
  <c r="R207" i="9" s="1"/>
  <c r="S207" i="9" s="1"/>
  <c r="Q207" i="9" s="1"/>
  <c r="P206" i="9"/>
  <c r="R206" i="9" s="1"/>
  <c r="S206" i="9" s="1"/>
  <c r="Q206" i="9" s="1"/>
  <c r="P205" i="9"/>
  <c r="R205" i="9" s="1"/>
  <c r="S205" i="9" s="1"/>
  <c r="Q205" i="9" s="1"/>
  <c r="P204" i="9"/>
  <c r="R204" i="9" s="1"/>
  <c r="S204" i="9" s="1"/>
  <c r="Q204" i="9" s="1"/>
  <c r="P203" i="9"/>
  <c r="R203" i="9" s="1"/>
  <c r="S203" i="9" s="1"/>
  <c r="Q203" i="9" s="1"/>
  <c r="P202" i="9"/>
  <c r="R202" i="9" s="1"/>
  <c r="S202" i="9" s="1"/>
  <c r="Q202" i="9" s="1"/>
  <c r="P201" i="9"/>
  <c r="R201" i="9" s="1"/>
  <c r="S201" i="9" s="1"/>
  <c r="Q201" i="9" s="1"/>
  <c r="P200" i="9"/>
  <c r="R200" i="9" s="1"/>
  <c r="S200" i="9" s="1"/>
  <c r="Q200" i="9" s="1"/>
  <c r="P198" i="9"/>
  <c r="R198" i="9" s="1"/>
  <c r="S198" i="9" s="1"/>
  <c r="Q198" i="9" s="1"/>
  <c r="P197" i="9"/>
  <c r="R197" i="9" s="1"/>
  <c r="S197" i="9" s="1"/>
  <c r="Q197" i="9" s="1"/>
  <c r="P196" i="9"/>
  <c r="R196" i="9" s="1"/>
  <c r="S196" i="9" s="1"/>
  <c r="Q196" i="9" s="1"/>
  <c r="P195" i="9"/>
  <c r="R195" i="9" s="1"/>
  <c r="S195" i="9" s="1"/>
  <c r="Q195" i="9" s="1"/>
  <c r="P194" i="9"/>
  <c r="R194" i="9" s="1"/>
  <c r="S194" i="9" s="1"/>
  <c r="Q194" i="9" s="1"/>
  <c r="P193" i="9"/>
  <c r="R193" i="9" s="1"/>
  <c r="S193" i="9" s="1"/>
  <c r="Q193" i="9" s="1"/>
  <c r="P192" i="9"/>
  <c r="R192" i="9" s="1"/>
  <c r="S192" i="9" s="1"/>
  <c r="Q192" i="9" s="1"/>
  <c r="P191" i="9"/>
  <c r="R191" i="9" s="1"/>
  <c r="S191" i="9" s="1"/>
  <c r="Q191" i="9" s="1"/>
  <c r="P190" i="9"/>
  <c r="R190" i="9" s="1"/>
  <c r="S190" i="9" s="1"/>
  <c r="Q190" i="9" s="1"/>
  <c r="P189" i="9"/>
  <c r="R189" i="9" s="1"/>
  <c r="S189" i="9" s="1"/>
  <c r="Q189" i="9" s="1"/>
  <c r="P188" i="9"/>
  <c r="R188" i="9" s="1"/>
  <c r="S188" i="9" s="1"/>
  <c r="Q188" i="9" s="1"/>
  <c r="P187" i="9"/>
  <c r="R187" i="9" s="1"/>
  <c r="S187" i="9" s="1"/>
  <c r="Q187" i="9" s="1"/>
  <c r="P185" i="9"/>
  <c r="R185" i="9" s="1"/>
  <c r="S185" i="9" s="1"/>
  <c r="Q185" i="9" s="1"/>
  <c r="P184" i="9"/>
  <c r="R184" i="9" s="1"/>
  <c r="S184" i="9" s="1"/>
  <c r="Q184" i="9" s="1"/>
  <c r="P183" i="9"/>
  <c r="R183" i="9" s="1"/>
  <c r="S183" i="9" s="1"/>
  <c r="Q183" i="9" s="1"/>
  <c r="P182" i="9"/>
  <c r="R182" i="9" s="1"/>
  <c r="S182" i="9" s="1"/>
  <c r="Q182" i="9" s="1"/>
  <c r="P181" i="9"/>
  <c r="R181" i="9" s="1"/>
  <c r="S181" i="9" s="1"/>
  <c r="Q181" i="9" s="1"/>
  <c r="P180" i="9"/>
  <c r="R180" i="9" s="1"/>
  <c r="S180" i="9" s="1"/>
  <c r="Q180" i="9" s="1"/>
  <c r="P179" i="9"/>
  <c r="R179" i="9" s="1"/>
  <c r="S179" i="9" s="1"/>
  <c r="Q179" i="9" s="1"/>
  <c r="P178" i="9"/>
  <c r="R178" i="9" s="1"/>
  <c r="S178" i="9" s="1"/>
  <c r="Q178" i="9" s="1"/>
  <c r="P177" i="9"/>
  <c r="R177" i="9" s="1"/>
  <c r="S177" i="9" s="1"/>
  <c r="Q177" i="9" s="1"/>
  <c r="P176" i="9"/>
  <c r="R176" i="9" s="1"/>
  <c r="S176" i="9" s="1"/>
  <c r="Q176" i="9" s="1"/>
  <c r="P175" i="9"/>
  <c r="R175" i="9" s="1"/>
  <c r="S175" i="9" s="1"/>
  <c r="Q175" i="9" s="1"/>
  <c r="P174" i="9"/>
  <c r="R174" i="9" s="1"/>
  <c r="S174" i="9" s="1"/>
  <c r="Q174" i="9" s="1"/>
  <c r="P173" i="9"/>
  <c r="R173" i="9" s="1"/>
  <c r="S173" i="9" s="1"/>
  <c r="Q173" i="9" s="1"/>
  <c r="P172" i="9"/>
  <c r="R172" i="9" s="1"/>
  <c r="S172" i="9" s="1"/>
  <c r="Q172" i="9" s="1"/>
  <c r="P171" i="9"/>
  <c r="R171" i="9" s="1"/>
  <c r="S171" i="9" s="1"/>
  <c r="Q171" i="9" s="1"/>
  <c r="P170" i="9"/>
  <c r="R170" i="9" s="1"/>
  <c r="S170" i="9" s="1"/>
  <c r="Q170" i="9" s="1"/>
  <c r="P169" i="9"/>
  <c r="R169" i="9" s="1"/>
  <c r="S169" i="9" s="1"/>
  <c r="Q169" i="9" s="1"/>
  <c r="P168" i="9"/>
  <c r="R168" i="9" s="1"/>
  <c r="S168" i="9" s="1"/>
  <c r="Q168" i="9" s="1"/>
  <c r="P167" i="9"/>
  <c r="R167" i="9" s="1"/>
  <c r="S167" i="9" s="1"/>
  <c r="Q167" i="9" s="1"/>
  <c r="P166" i="9"/>
  <c r="R166" i="9" s="1"/>
  <c r="S166" i="9" s="1"/>
  <c r="Q166" i="9" s="1"/>
  <c r="P165" i="9"/>
  <c r="R165" i="9" s="1"/>
  <c r="S165" i="9" s="1"/>
  <c r="Q165" i="9" s="1"/>
  <c r="P164" i="9"/>
  <c r="R164" i="9" s="1"/>
  <c r="S164" i="9" s="1"/>
  <c r="Q164" i="9" s="1"/>
  <c r="P163" i="9"/>
  <c r="R163" i="9" s="1"/>
  <c r="S163" i="9" s="1"/>
  <c r="Q163" i="9" s="1"/>
  <c r="P162" i="9"/>
  <c r="R162" i="9" s="1"/>
  <c r="S162" i="9" s="1"/>
  <c r="Q162" i="9" s="1"/>
  <c r="P161" i="9"/>
  <c r="R161" i="9" s="1"/>
  <c r="S161" i="9" s="1"/>
  <c r="Q161" i="9" s="1"/>
  <c r="P160" i="9"/>
  <c r="R160" i="9" s="1"/>
  <c r="S160" i="9" s="1"/>
  <c r="Q160" i="9" s="1"/>
  <c r="P159" i="9"/>
  <c r="R159" i="9" s="1"/>
  <c r="S159" i="9" s="1"/>
  <c r="Q159" i="9" s="1"/>
  <c r="P158" i="9"/>
  <c r="R158" i="9" s="1"/>
  <c r="S158" i="9" s="1"/>
  <c r="Q158" i="9" s="1"/>
  <c r="P157" i="9"/>
  <c r="R157" i="9" s="1"/>
  <c r="S157" i="9" s="1"/>
  <c r="Q157" i="9" s="1"/>
  <c r="P156" i="9"/>
  <c r="R156" i="9" s="1"/>
  <c r="S156" i="9" s="1"/>
  <c r="Q156" i="9" s="1"/>
  <c r="P155" i="9"/>
  <c r="R155" i="9" s="1"/>
  <c r="S155" i="9" s="1"/>
  <c r="Q155" i="9" s="1"/>
  <c r="P154" i="9"/>
  <c r="R154" i="9" s="1"/>
  <c r="S154" i="9" s="1"/>
  <c r="Q154" i="9" s="1"/>
  <c r="P153" i="9"/>
  <c r="R153" i="9" s="1"/>
  <c r="S153" i="9" s="1"/>
  <c r="Q153" i="9" s="1"/>
  <c r="P152" i="9"/>
  <c r="R152" i="9" s="1"/>
  <c r="S152" i="9" s="1"/>
  <c r="Q152" i="9" s="1"/>
  <c r="P151" i="9"/>
  <c r="R151" i="9" s="1"/>
  <c r="S151" i="9" s="1"/>
  <c r="Q151" i="9" s="1"/>
  <c r="P150" i="9"/>
  <c r="R150" i="9" s="1"/>
  <c r="S150" i="9" s="1"/>
  <c r="Q150" i="9" s="1"/>
  <c r="P149" i="9"/>
  <c r="R149" i="9" s="1"/>
  <c r="S149" i="9" s="1"/>
  <c r="Q149" i="9" s="1"/>
  <c r="P148" i="9"/>
  <c r="R148" i="9" s="1"/>
  <c r="S148" i="9" s="1"/>
  <c r="Q148" i="9" s="1"/>
  <c r="P147" i="9"/>
  <c r="R147" i="9" s="1"/>
  <c r="S147" i="9" s="1"/>
  <c r="Q147" i="9" s="1"/>
  <c r="P146" i="9"/>
  <c r="R146" i="9" s="1"/>
  <c r="S146" i="9" s="1"/>
  <c r="Q146" i="9" s="1"/>
  <c r="P145" i="9"/>
  <c r="R145" i="9" s="1"/>
  <c r="S145" i="9" s="1"/>
  <c r="Q145" i="9" s="1"/>
  <c r="P144" i="9"/>
  <c r="R144" i="9" s="1"/>
  <c r="S144" i="9" s="1"/>
  <c r="Q144" i="9" s="1"/>
  <c r="P143" i="9"/>
  <c r="R143" i="9" s="1"/>
  <c r="S143" i="9" s="1"/>
  <c r="Q143" i="9" s="1"/>
  <c r="P142" i="9"/>
  <c r="R142" i="9" s="1"/>
  <c r="S142" i="9" s="1"/>
  <c r="Q142" i="9" s="1"/>
  <c r="P141" i="9"/>
  <c r="R141" i="9" s="1"/>
  <c r="S141" i="9" s="1"/>
  <c r="Q141" i="9" s="1"/>
  <c r="P140" i="9"/>
  <c r="R140" i="9" s="1"/>
  <c r="S140" i="9" s="1"/>
  <c r="Q140" i="9" s="1"/>
  <c r="P139" i="9"/>
  <c r="R139" i="9" s="1"/>
  <c r="S139" i="9" s="1"/>
  <c r="Q139" i="9" s="1"/>
  <c r="P138" i="9"/>
  <c r="R138" i="9" s="1"/>
  <c r="S138" i="9" s="1"/>
  <c r="Q138" i="9" s="1"/>
  <c r="P136" i="9"/>
  <c r="R136" i="9" s="1"/>
  <c r="S136" i="9" s="1"/>
  <c r="Q136" i="9" s="1"/>
  <c r="P135" i="9"/>
  <c r="R135" i="9" s="1"/>
  <c r="S135" i="9" s="1"/>
  <c r="Q135" i="9" s="1"/>
  <c r="P134" i="9"/>
  <c r="R134" i="9" s="1"/>
  <c r="S134" i="9" s="1"/>
  <c r="Q134" i="9" s="1"/>
  <c r="P133" i="9"/>
  <c r="R133" i="9" s="1"/>
  <c r="S133" i="9" s="1"/>
  <c r="Q133" i="9" s="1"/>
  <c r="P132" i="9"/>
  <c r="R132" i="9" s="1"/>
  <c r="S132" i="9" s="1"/>
  <c r="Q132" i="9" s="1"/>
  <c r="P131" i="9"/>
  <c r="R131" i="9" s="1"/>
  <c r="S131" i="9" s="1"/>
  <c r="Q131" i="9" s="1"/>
  <c r="P130" i="9"/>
  <c r="R130" i="9" s="1"/>
  <c r="S130" i="9" s="1"/>
  <c r="Q130" i="9" s="1"/>
  <c r="P129" i="9"/>
  <c r="R129" i="9" s="1"/>
  <c r="S129" i="9" s="1"/>
  <c r="Q129" i="9" s="1"/>
  <c r="P128" i="9"/>
  <c r="R128" i="9" s="1"/>
  <c r="S128" i="9" s="1"/>
  <c r="Q128" i="9" s="1"/>
  <c r="P127" i="9"/>
  <c r="R127" i="9" s="1"/>
  <c r="S127" i="9" s="1"/>
  <c r="Q127" i="9" s="1"/>
  <c r="P126" i="9"/>
  <c r="R126" i="9" s="1"/>
  <c r="S126" i="9" s="1"/>
  <c r="Q126" i="9" s="1"/>
  <c r="P125" i="9"/>
  <c r="R125" i="9" s="1"/>
  <c r="S125" i="9" s="1"/>
  <c r="Q125" i="9" s="1"/>
  <c r="P124" i="9"/>
  <c r="R124" i="9" s="1"/>
  <c r="S124" i="9" s="1"/>
  <c r="Q124" i="9" s="1"/>
  <c r="P123" i="9"/>
  <c r="R123" i="9" s="1"/>
  <c r="S123" i="9" s="1"/>
  <c r="Q123" i="9" s="1"/>
  <c r="P122" i="9"/>
  <c r="R122" i="9" s="1"/>
  <c r="S122" i="9" s="1"/>
  <c r="Q122" i="9" s="1"/>
  <c r="P121" i="9"/>
  <c r="R121" i="9" s="1"/>
  <c r="S121" i="9" s="1"/>
  <c r="Q121" i="9" s="1"/>
  <c r="P120" i="9"/>
  <c r="R120" i="9" s="1"/>
  <c r="S120" i="9" s="1"/>
  <c r="Q120" i="9" s="1"/>
  <c r="P119" i="9"/>
  <c r="R119" i="9" s="1"/>
  <c r="S119" i="9" s="1"/>
  <c r="Q119" i="9" s="1"/>
  <c r="P118" i="9"/>
  <c r="R118" i="9" s="1"/>
  <c r="S118" i="9" s="1"/>
  <c r="Q118" i="9" s="1"/>
  <c r="P117" i="9"/>
  <c r="R117" i="9" s="1"/>
  <c r="S117" i="9" s="1"/>
  <c r="Q117" i="9" s="1"/>
  <c r="P116" i="9"/>
  <c r="R116" i="9" s="1"/>
  <c r="S116" i="9" s="1"/>
  <c r="Q116" i="9" s="1"/>
  <c r="P115" i="9"/>
  <c r="R115" i="9" s="1"/>
  <c r="S115" i="9" s="1"/>
  <c r="Q115" i="9" s="1"/>
  <c r="P114" i="9"/>
  <c r="R114" i="9" s="1"/>
  <c r="S114" i="9" s="1"/>
  <c r="Q114" i="9" s="1"/>
  <c r="P113" i="9"/>
  <c r="R113" i="9" s="1"/>
  <c r="S113" i="9" s="1"/>
  <c r="Q113" i="9" s="1"/>
  <c r="P112" i="9"/>
  <c r="R112" i="9" s="1"/>
  <c r="S112" i="9" s="1"/>
  <c r="Q112" i="9" s="1"/>
  <c r="P111" i="9"/>
  <c r="R111" i="9" s="1"/>
  <c r="S111" i="9" s="1"/>
  <c r="Q111" i="9" s="1"/>
  <c r="P110" i="9"/>
  <c r="R110" i="9" s="1"/>
  <c r="S110" i="9" s="1"/>
  <c r="Q110" i="9" s="1"/>
  <c r="P109" i="9"/>
  <c r="R109" i="9" s="1"/>
  <c r="S109" i="9" s="1"/>
  <c r="Q109" i="9" s="1"/>
  <c r="P108" i="9"/>
  <c r="R108" i="9" s="1"/>
  <c r="S108" i="9" s="1"/>
  <c r="Q108" i="9" s="1"/>
  <c r="P107" i="9"/>
  <c r="R107" i="9" s="1"/>
  <c r="S107" i="9" s="1"/>
  <c r="Q107" i="9" s="1"/>
  <c r="P105" i="9"/>
  <c r="R105" i="9" s="1"/>
  <c r="S105" i="9" s="1"/>
  <c r="Q105" i="9" s="1"/>
  <c r="P104" i="9"/>
  <c r="R104" i="9" s="1"/>
  <c r="S104" i="9" s="1"/>
  <c r="Q104" i="9" s="1"/>
  <c r="P103" i="9"/>
  <c r="R103" i="9" s="1"/>
  <c r="S103" i="9" s="1"/>
  <c r="Q103" i="9" s="1"/>
  <c r="P102" i="9"/>
  <c r="R102" i="9" s="1"/>
  <c r="S102" i="9" s="1"/>
  <c r="Q102" i="9" s="1"/>
  <c r="P101" i="9"/>
  <c r="R101" i="9" s="1"/>
  <c r="S101" i="9" s="1"/>
  <c r="Q101" i="9" s="1"/>
  <c r="P100" i="9"/>
  <c r="R100" i="9" s="1"/>
  <c r="S100" i="9" s="1"/>
  <c r="Q100" i="9" s="1"/>
  <c r="P99" i="9"/>
  <c r="R99" i="9" s="1"/>
  <c r="S99" i="9" s="1"/>
  <c r="Q99" i="9" s="1"/>
  <c r="P98" i="9"/>
  <c r="R98" i="9" s="1"/>
  <c r="S98" i="9" s="1"/>
  <c r="Q98" i="9" s="1"/>
  <c r="P97" i="9"/>
  <c r="R97" i="9" s="1"/>
  <c r="S97" i="9" s="1"/>
  <c r="Q97" i="9" s="1"/>
  <c r="P96" i="9"/>
  <c r="R96" i="9" s="1"/>
  <c r="S96" i="9" s="1"/>
  <c r="Q96" i="9" s="1"/>
  <c r="P95" i="9"/>
  <c r="R95" i="9" s="1"/>
  <c r="S95" i="9" s="1"/>
  <c r="Q95" i="9" s="1"/>
  <c r="P94" i="9"/>
  <c r="R94" i="9" s="1"/>
  <c r="S94" i="9" s="1"/>
  <c r="Q94" i="9" s="1"/>
  <c r="P92" i="9"/>
  <c r="R92" i="9" s="1"/>
  <c r="S92" i="9" s="1"/>
  <c r="Q92" i="9" s="1"/>
  <c r="P91" i="9"/>
  <c r="R91" i="9" s="1"/>
  <c r="S91" i="9" s="1"/>
  <c r="Q91" i="9" s="1"/>
  <c r="P90" i="9"/>
  <c r="R90" i="9" s="1"/>
  <c r="S90" i="9" s="1"/>
  <c r="Q90" i="9" s="1"/>
  <c r="P89" i="9"/>
  <c r="R89" i="9" s="1"/>
  <c r="S89" i="9" s="1"/>
  <c r="Q89" i="9" s="1"/>
  <c r="P88" i="9"/>
  <c r="R88" i="9" s="1"/>
  <c r="S88" i="9" s="1"/>
  <c r="Q88" i="9" s="1"/>
  <c r="P87" i="9"/>
  <c r="R87" i="9" s="1"/>
  <c r="S87" i="9" s="1"/>
  <c r="Q87" i="9" s="1"/>
  <c r="P85" i="9"/>
  <c r="R85" i="9" s="1"/>
  <c r="S85" i="9" s="1"/>
  <c r="Q85" i="9" s="1"/>
  <c r="P84" i="9"/>
  <c r="R84" i="9" s="1"/>
  <c r="S84" i="9" s="1"/>
  <c r="Q84" i="9" s="1"/>
  <c r="P83" i="9"/>
  <c r="R83" i="9" s="1"/>
  <c r="S83" i="9" s="1"/>
  <c r="Q83" i="9" s="1"/>
  <c r="P82" i="9"/>
  <c r="R82" i="9" s="1"/>
  <c r="S82" i="9" s="1"/>
  <c r="Q82" i="9" s="1"/>
  <c r="P81" i="9"/>
  <c r="R81" i="9" s="1"/>
  <c r="S81" i="9" s="1"/>
  <c r="Q81" i="9" s="1"/>
  <c r="P80" i="9"/>
  <c r="R80" i="9" s="1"/>
  <c r="S80" i="9" s="1"/>
  <c r="Q80" i="9" s="1"/>
  <c r="P79" i="9"/>
  <c r="R79" i="9" s="1"/>
  <c r="S79" i="9" s="1"/>
  <c r="Q79" i="9" s="1"/>
  <c r="P78" i="9"/>
  <c r="R78" i="9" s="1"/>
  <c r="S78" i="9" s="1"/>
  <c r="Q78" i="9" s="1"/>
  <c r="P77" i="9"/>
  <c r="R77" i="9" s="1"/>
  <c r="S77" i="9" s="1"/>
  <c r="Q77" i="9" s="1"/>
  <c r="P76" i="9"/>
  <c r="R76" i="9" s="1"/>
  <c r="S76" i="9" s="1"/>
  <c r="Q76" i="9" s="1"/>
  <c r="P75" i="9"/>
  <c r="R75" i="9" s="1"/>
  <c r="S75" i="9" s="1"/>
  <c r="Q75" i="9" s="1"/>
  <c r="P74" i="9"/>
  <c r="R74" i="9" s="1"/>
  <c r="S74" i="9" s="1"/>
  <c r="Q74" i="9" s="1"/>
  <c r="P73" i="9"/>
  <c r="R73" i="9" s="1"/>
  <c r="S73" i="9" s="1"/>
  <c r="Q73" i="9" s="1"/>
  <c r="P72" i="9"/>
  <c r="R72" i="9" s="1"/>
  <c r="S72" i="9" s="1"/>
  <c r="Q72" i="9" s="1"/>
  <c r="P71" i="9"/>
  <c r="R71" i="9" s="1"/>
  <c r="S71" i="9" s="1"/>
  <c r="Q71" i="9" s="1"/>
  <c r="P70" i="9"/>
  <c r="R70" i="9" s="1"/>
  <c r="S70" i="9" s="1"/>
  <c r="Q70" i="9" s="1"/>
  <c r="P69" i="9"/>
  <c r="R69" i="9" s="1"/>
  <c r="S69" i="9" s="1"/>
  <c r="Q69" i="9" s="1"/>
  <c r="P68" i="9"/>
  <c r="R68" i="9" s="1"/>
  <c r="S68" i="9" s="1"/>
  <c r="Q68" i="9" s="1"/>
  <c r="P67" i="9"/>
  <c r="R67" i="9" s="1"/>
  <c r="S67" i="9" s="1"/>
  <c r="Q67" i="9" s="1"/>
  <c r="P66" i="9"/>
  <c r="R66" i="9" s="1"/>
  <c r="S66" i="9" s="1"/>
  <c r="Q66" i="9" s="1"/>
  <c r="P65" i="9"/>
  <c r="R65" i="9" s="1"/>
  <c r="S65" i="9" s="1"/>
  <c r="Q65" i="9" s="1"/>
  <c r="P64" i="9"/>
  <c r="R64" i="9" s="1"/>
  <c r="S64" i="9" s="1"/>
  <c r="Q64" i="9" s="1"/>
  <c r="P63" i="9"/>
  <c r="R63" i="9" s="1"/>
  <c r="S63" i="9" s="1"/>
  <c r="Q63" i="9" s="1"/>
  <c r="P62" i="9"/>
  <c r="R62" i="9" s="1"/>
  <c r="S62" i="9" s="1"/>
  <c r="Q62" i="9" s="1"/>
  <c r="P61" i="9"/>
  <c r="R61" i="9" s="1"/>
  <c r="S61" i="9" s="1"/>
  <c r="Q61" i="9" s="1"/>
  <c r="P60" i="9"/>
  <c r="R60" i="9" s="1"/>
  <c r="S60" i="9" s="1"/>
  <c r="Q60" i="9" s="1"/>
  <c r="P59" i="9"/>
  <c r="R59" i="9" s="1"/>
  <c r="S59" i="9" s="1"/>
  <c r="Q59" i="9" s="1"/>
  <c r="P58" i="9"/>
  <c r="R58" i="9" s="1"/>
  <c r="S58" i="9" s="1"/>
  <c r="Q58" i="9" s="1"/>
  <c r="P57" i="9"/>
  <c r="R57" i="9" s="1"/>
  <c r="S57" i="9" s="1"/>
  <c r="Q57" i="9" s="1"/>
  <c r="P56" i="9"/>
  <c r="R56" i="9" s="1"/>
  <c r="S56" i="9" s="1"/>
  <c r="Q56" i="9" s="1"/>
  <c r="P55" i="9"/>
  <c r="R55" i="9" s="1"/>
  <c r="S55" i="9" s="1"/>
  <c r="Q55" i="9" s="1"/>
  <c r="P54" i="9"/>
  <c r="R54" i="9" s="1"/>
  <c r="S54" i="9" s="1"/>
  <c r="Q54" i="9" s="1"/>
  <c r="P53" i="9"/>
  <c r="R53" i="9" s="1"/>
  <c r="S53" i="9" s="1"/>
  <c r="Q53" i="9" s="1"/>
  <c r="P52" i="9"/>
  <c r="R52" i="9" s="1"/>
  <c r="S52" i="9" s="1"/>
  <c r="Q52" i="9" s="1"/>
  <c r="P51" i="9"/>
  <c r="R51" i="9" s="1"/>
  <c r="S51" i="9" s="1"/>
  <c r="Q51" i="9" s="1"/>
  <c r="P50" i="9"/>
  <c r="R50" i="9" s="1"/>
  <c r="S50" i="9" s="1"/>
  <c r="Q50" i="9" s="1"/>
  <c r="P49" i="9"/>
  <c r="R49" i="9" s="1"/>
  <c r="S49" i="9" s="1"/>
  <c r="Q49" i="9" s="1"/>
  <c r="P48" i="9"/>
  <c r="R48" i="9" s="1"/>
  <c r="S48" i="9" s="1"/>
  <c r="Q48" i="9" s="1"/>
  <c r="P47" i="9"/>
  <c r="R47" i="9" s="1"/>
  <c r="S47" i="9" s="1"/>
  <c r="Q47" i="9" s="1"/>
  <c r="P46" i="9"/>
  <c r="R46" i="9" s="1"/>
  <c r="S46" i="9" s="1"/>
  <c r="Q46" i="9" s="1"/>
  <c r="P45" i="9"/>
  <c r="R45" i="9" s="1"/>
  <c r="S45" i="9" s="1"/>
  <c r="Q45" i="9" s="1"/>
  <c r="P44" i="9"/>
  <c r="R44" i="9" s="1"/>
  <c r="S44" i="9" s="1"/>
  <c r="Q44" i="9" s="1"/>
  <c r="P42" i="9"/>
  <c r="R42" i="9" s="1"/>
  <c r="S42" i="9" s="1"/>
  <c r="Q42" i="9" s="1"/>
  <c r="P41" i="9"/>
  <c r="R41" i="9" s="1"/>
  <c r="S41" i="9" s="1"/>
  <c r="Q41" i="9" s="1"/>
  <c r="P40" i="9"/>
  <c r="R40" i="9" s="1"/>
  <c r="S40" i="9" s="1"/>
  <c r="Q40" i="9" s="1"/>
  <c r="P39" i="9"/>
  <c r="R39" i="9" s="1"/>
  <c r="S39" i="9" s="1"/>
  <c r="Q39" i="9" s="1"/>
  <c r="P38" i="9"/>
  <c r="R38" i="9" s="1"/>
  <c r="S38" i="9" s="1"/>
  <c r="Q38" i="9" s="1"/>
  <c r="P37" i="9"/>
  <c r="R37" i="9" s="1"/>
  <c r="S37" i="9" s="1"/>
  <c r="Q37" i="9" s="1"/>
  <c r="P36" i="9"/>
  <c r="R36" i="9" s="1"/>
  <c r="S36" i="9" s="1"/>
  <c r="Q36" i="9" s="1"/>
  <c r="P35" i="9"/>
  <c r="R35" i="9" s="1"/>
  <c r="S35" i="9" s="1"/>
  <c r="Q35" i="9" s="1"/>
  <c r="P34" i="9"/>
  <c r="R34" i="9" s="1"/>
  <c r="S34" i="9" s="1"/>
  <c r="Q34" i="9" s="1"/>
  <c r="P33" i="9"/>
  <c r="R33" i="9" s="1"/>
  <c r="S33" i="9" s="1"/>
  <c r="Q33" i="9" s="1"/>
  <c r="P32" i="9"/>
  <c r="R32" i="9" s="1"/>
  <c r="S32" i="9" s="1"/>
  <c r="Q32" i="9" s="1"/>
  <c r="P31" i="9"/>
  <c r="R31" i="9" s="1"/>
  <c r="S31" i="9" s="1"/>
  <c r="Q31" i="9" s="1"/>
  <c r="P30" i="9"/>
  <c r="R30" i="9" s="1"/>
  <c r="S30" i="9" s="1"/>
  <c r="Q30" i="9" s="1"/>
  <c r="P29" i="9"/>
  <c r="R29" i="9" s="1"/>
  <c r="S29" i="9" s="1"/>
  <c r="Q29" i="9" s="1"/>
  <c r="P28" i="9"/>
  <c r="R28" i="9" s="1"/>
  <c r="S28" i="9" s="1"/>
  <c r="Q28" i="9" s="1"/>
  <c r="P27" i="9"/>
  <c r="R27" i="9" s="1"/>
  <c r="S27" i="9" s="1"/>
  <c r="Q27" i="9" s="1"/>
  <c r="P26" i="9"/>
  <c r="R26" i="9" s="1"/>
  <c r="S26" i="9" s="1"/>
  <c r="Q26" i="9" s="1"/>
  <c r="P25" i="9"/>
  <c r="R25" i="9" s="1"/>
  <c r="S25" i="9" s="1"/>
  <c r="Q25" i="9" s="1"/>
  <c r="P24" i="9"/>
  <c r="R24" i="9" s="1"/>
  <c r="S24" i="9" s="1"/>
  <c r="Q24" i="9" s="1"/>
  <c r="P23" i="9"/>
  <c r="R23" i="9" s="1"/>
  <c r="S23" i="9" s="1"/>
  <c r="Q23" i="9" s="1"/>
  <c r="P22" i="9"/>
  <c r="R22" i="9" s="1"/>
  <c r="S22" i="9" s="1"/>
  <c r="Q22" i="9" s="1"/>
  <c r="P21" i="9"/>
  <c r="R21" i="9" s="1"/>
  <c r="S21" i="9" s="1"/>
  <c r="Q21" i="9" s="1"/>
  <c r="P20" i="9"/>
  <c r="R20" i="9" s="1"/>
  <c r="S20" i="9" s="1"/>
  <c r="Q20" i="9" s="1"/>
  <c r="B268" i="9"/>
  <c r="B246" i="9"/>
  <c r="B227" i="9"/>
  <c r="B199" i="9"/>
  <c r="B186" i="9"/>
  <c r="B137" i="9"/>
  <c r="B106" i="9"/>
  <c r="B93" i="9"/>
  <c r="B86" i="9"/>
  <c r="B43" i="9"/>
  <c r="B18" i="9"/>
  <c r="T83" i="8"/>
  <c r="S83" i="8"/>
  <c r="T81" i="8"/>
  <c r="P81" i="8"/>
  <c r="R81" i="8" s="1"/>
  <c r="S81" i="8" s="1"/>
  <c r="Q81" i="8" s="1"/>
  <c r="T80" i="8"/>
  <c r="R80" i="8"/>
  <c r="S80" i="8" s="1"/>
  <c r="Q80" i="8" s="1"/>
  <c r="P80" i="8"/>
  <c r="T78" i="8"/>
  <c r="P78" i="8"/>
  <c r="R78" i="8" s="1"/>
  <c r="S78" i="8" s="1"/>
  <c r="Q78" i="8" s="1"/>
  <c r="T77" i="8"/>
  <c r="R77" i="8"/>
  <c r="S77" i="8" s="1"/>
  <c r="Q77" i="8" s="1"/>
  <c r="P77" i="8"/>
  <c r="T76" i="8"/>
  <c r="P76" i="8"/>
  <c r="R76" i="8" s="1"/>
  <c r="S76" i="8" s="1"/>
  <c r="Q76" i="8" s="1"/>
  <c r="T75" i="8"/>
  <c r="P75" i="8"/>
  <c r="R75" i="8" s="1"/>
  <c r="S75" i="8" s="1"/>
  <c r="Q75" i="8" s="1"/>
  <c r="T74" i="8"/>
  <c r="P74" i="8"/>
  <c r="R74" i="8" s="1"/>
  <c r="S74" i="8" s="1"/>
  <c r="Q74" i="8" s="1"/>
  <c r="T73" i="8"/>
  <c r="R73" i="8"/>
  <c r="S73" i="8" s="1"/>
  <c r="Q73" i="8" s="1"/>
  <c r="P73" i="8"/>
  <c r="T71" i="8"/>
  <c r="R71" i="8"/>
  <c r="S71" i="8" s="1"/>
  <c r="Q71" i="8" s="1"/>
  <c r="P71" i="8"/>
  <c r="T70" i="8"/>
  <c r="P70" i="8"/>
  <c r="R70" i="8" s="1"/>
  <c r="S70" i="8" s="1"/>
  <c r="Q70" i="8" s="1"/>
  <c r="T69" i="8"/>
  <c r="P69" i="8"/>
  <c r="R69" i="8" s="1"/>
  <c r="S69" i="8" s="1"/>
  <c r="Q69" i="8" s="1"/>
  <c r="T68" i="8"/>
  <c r="P68" i="8"/>
  <c r="R68" i="8" s="1"/>
  <c r="S68" i="8" s="1"/>
  <c r="Q68" i="8" s="1"/>
  <c r="T66" i="8"/>
  <c r="P66" i="8"/>
  <c r="R66" i="8" s="1"/>
  <c r="S66" i="8" s="1"/>
  <c r="Q66" i="8" s="1"/>
  <c r="T65" i="8"/>
  <c r="P65" i="8"/>
  <c r="R65" i="8" s="1"/>
  <c r="S65" i="8" s="1"/>
  <c r="Q65" i="8" s="1"/>
  <c r="T64" i="8"/>
  <c r="P64" i="8"/>
  <c r="R64" i="8" s="1"/>
  <c r="S64" i="8" s="1"/>
  <c r="Q64" i="8" s="1"/>
  <c r="T63" i="8"/>
  <c r="P63" i="8"/>
  <c r="R63" i="8" s="1"/>
  <c r="S63" i="8" s="1"/>
  <c r="Q63" i="8" s="1"/>
  <c r="T62" i="8"/>
  <c r="P62" i="8"/>
  <c r="R62" i="8" s="1"/>
  <c r="S62" i="8" s="1"/>
  <c r="Q62" i="8" s="1"/>
  <c r="T61" i="8"/>
  <c r="P61" i="8"/>
  <c r="R61" i="8" s="1"/>
  <c r="S61" i="8" s="1"/>
  <c r="Q61" i="8" s="1"/>
  <c r="T59" i="8"/>
  <c r="P59" i="8"/>
  <c r="R59" i="8" s="1"/>
  <c r="S59" i="8" s="1"/>
  <c r="Q59" i="8" s="1"/>
  <c r="T58" i="8"/>
  <c r="P58" i="8"/>
  <c r="R58" i="8" s="1"/>
  <c r="S58" i="8" s="1"/>
  <c r="Q58" i="8" s="1"/>
  <c r="T57" i="8"/>
  <c r="P57" i="8"/>
  <c r="R57" i="8" s="1"/>
  <c r="S57" i="8" s="1"/>
  <c r="Q57" i="8" s="1"/>
  <c r="T55" i="8"/>
  <c r="P55" i="8"/>
  <c r="R55" i="8" s="1"/>
  <c r="S55" i="8" s="1"/>
  <c r="Q55" i="8" s="1"/>
  <c r="T54" i="8"/>
  <c r="R54" i="8"/>
  <c r="S54" i="8" s="1"/>
  <c r="Q54" i="8" s="1"/>
  <c r="P54" i="8"/>
  <c r="T53" i="8"/>
  <c r="P53" i="8"/>
  <c r="R53" i="8" s="1"/>
  <c r="S53" i="8" s="1"/>
  <c r="Q53" i="8" s="1"/>
  <c r="T52" i="8"/>
  <c r="P52" i="8"/>
  <c r="R52" i="8" s="1"/>
  <c r="S52" i="8" s="1"/>
  <c r="Q52" i="8" s="1"/>
  <c r="T51" i="8"/>
  <c r="P51" i="8"/>
  <c r="R51" i="8" s="1"/>
  <c r="S51" i="8" s="1"/>
  <c r="Q51" i="8" s="1"/>
  <c r="T50" i="8"/>
  <c r="R50" i="8"/>
  <c r="S50" i="8" s="1"/>
  <c r="Q50" i="8" s="1"/>
  <c r="P50" i="8"/>
  <c r="T49" i="8"/>
  <c r="P49" i="8"/>
  <c r="R49" i="8" s="1"/>
  <c r="S49" i="8" s="1"/>
  <c r="Q49" i="8" s="1"/>
  <c r="T48" i="8"/>
  <c r="P48" i="8"/>
  <c r="R48" i="8" s="1"/>
  <c r="S48" i="8" s="1"/>
  <c r="Q48" i="8" s="1"/>
  <c r="T47" i="8"/>
  <c r="P47" i="8"/>
  <c r="R47" i="8" s="1"/>
  <c r="S47" i="8" s="1"/>
  <c r="Q47" i="8" s="1"/>
  <c r="T45" i="8"/>
  <c r="P45" i="8"/>
  <c r="R45" i="8" s="1"/>
  <c r="S45" i="8" s="1"/>
  <c r="Q45" i="8" s="1"/>
  <c r="T44" i="8"/>
  <c r="R44" i="8"/>
  <c r="S44" i="8" s="1"/>
  <c r="Q44" i="8" s="1"/>
  <c r="P44" i="8"/>
  <c r="T43" i="8"/>
  <c r="P43" i="8"/>
  <c r="R43" i="8" s="1"/>
  <c r="S43" i="8" s="1"/>
  <c r="Q43" i="8" s="1"/>
  <c r="T42" i="8"/>
  <c r="P42" i="8"/>
  <c r="R42" i="8" s="1"/>
  <c r="S42" i="8" s="1"/>
  <c r="Q42" i="8" s="1"/>
  <c r="T41" i="8"/>
  <c r="P41" i="8"/>
  <c r="R41" i="8" s="1"/>
  <c r="S41" i="8" s="1"/>
  <c r="Q41" i="8" s="1"/>
  <c r="T39" i="8"/>
  <c r="P39" i="8"/>
  <c r="R39" i="8" s="1"/>
  <c r="S39" i="8" s="1"/>
  <c r="Q39" i="8" s="1"/>
  <c r="T38" i="8"/>
  <c r="P38" i="8"/>
  <c r="R38" i="8" s="1"/>
  <c r="S38" i="8" s="1"/>
  <c r="Q38" i="8" s="1"/>
  <c r="T37" i="8"/>
  <c r="R37" i="8"/>
  <c r="S37" i="8" s="1"/>
  <c r="Q37" i="8" s="1"/>
  <c r="P37" i="8"/>
  <c r="T35" i="8"/>
  <c r="P35" i="8"/>
  <c r="R35" i="8" s="1"/>
  <c r="S35" i="8" s="1"/>
  <c r="Q35" i="8" s="1"/>
  <c r="T34" i="8"/>
  <c r="P34" i="8"/>
  <c r="R34" i="8" s="1"/>
  <c r="S34" i="8" s="1"/>
  <c r="Q34" i="8" s="1"/>
  <c r="T32" i="8"/>
  <c r="P32" i="8"/>
  <c r="R32" i="8" s="1"/>
  <c r="S32" i="8" s="1"/>
  <c r="Q32" i="8" s="1"/>
  <c r="T31" i="8"/>
  <c r="R31" i="8"/>
  <c r="S31" i="8" s="1"/>
  <c r="Q31" i="8" s="1"/>
  <c r="P31" i="8"/>
  <c r="T30" i="8"/>
  <c r="P30" i="8"/>
  <c r="R30" i="8" s="1"/>
  <c r="S30" i="8" s="1"/>
  <c r="Q30" i="8" s="1"/>
  <c r="T29" i="8"/>
  <c r="P29" i="8"/>
  <c r="R29" i="8" s="1"/>
  <c r="S29" i="8" s="1"/>
  <c r="Q29" i="8" s="1"/>
  <c r="T28" i="8"/>
  <c r="P28" i="8"/>
  <c r="R28" i="8" s="1"/>
  <c r="S28" i="8" s="1"/>
  <c r="Q28" i="8" s="1"/>
  <c r="T27" i="8"/>
  <c r="R27" i="8"/>
  <c r="S27" i="8" s="1"/>
  <c r="Q27" i="8" s="1"/>
  <c r="P27" i="8"/>
  <c r="T26" i="8"/>
  <c r="P26" i="8"/>
  <c r="R26" i="8" s="1"/>
  <c r="S26" i="8" s="1"/>
  <c r="Q26" i="8" s="1"/>
  <c r="T25" i="8"/>
  <c r="P25" i="8"/>
  <c r="R25" i="8" s="1"/>
  <c r="S25" i="8" s="1"/>
  <c r="Q25" i="8" s="1"/>
  <c r="T23" i="8"/>
  <c r="P23" i="8"/>
  <c r="R23" i="8" s="1"/>
  <c r="S23" i="8" s="1"/>
  <c r="Q23" i="8" s="1"/>
  <c r="T22" i="8"/>
  <c r="R22" i="8"/>
  <c r="S22" i="8" s="1"/>
  <c r="Q22" i="8" s="1"/>
  <c r="P22" i="8"/>
  <c r="T21" i="8"/>
  <c r="P21" i="8"/>
  <c r="R21" i="8" s="1"/>
  <c r="S21" i="8" s="1"/>
  <c r="Q21" i="8" s="1"/>
  <c r="T20" i="8"/>
  <c r="S20" i="8"/>
  <c r="Q20" i="8" s="1"/>
  <c r="R20" i="8"/>
  <c r="P20" i="8"/>
  <c r="S19" i="8"/>
  <c r="K1631" i="6"/>
  <c r="J1631" i="6"/>
  <c r="K1630" i="6"/>
  <c r="J1630" i="6"/>
  <c r="K1629" i="6"/>
  <c r="J1629" i="6"/>
  <c r="K1628" i="6"/>
  <c r="J1628" i="6"/>
  <c r="K1627" i="6"/>
  <c r="J1627" i="6"/>
  <c r="K1626" i="6"/>
  <c r="J1626" i="6"/>
  <c r="K1625" i="6"/>
  <c r="J1625" i="6"/>
  <c r="K1624" i="6"/>
  <c r="J1624" i="6"/>
  <c r="K1623" i="6"/>
  <c r="J1623" i="6"/>
  <c r="K1622" i="6"/>
  <c r="J1622" i="6"/>
  <c r="K1621" i="6"/>
  <c r="J1621" i="6"/>
  <c r="K1620" i="6"/>
  <c r="J1620" i="6"/>
  <c r="K1619" i="6"/>
  <c r="J1619" i="6"/>
  <c r="K1618" i="6"/>
  <c r="J1618" i="6"/>
  <c r="K1617" i="6"/>
  <c r="J1617" i="6"/>
  <c r="K1616" i="6"/>
  <c r="J1616" i="6"/>
  <c r="K1615" i="6"/>
  <c r="J1615" i="6"/>
  <c r="K1614" i="6"/>
  <c r="J1614" i="6"/>
  <c r="K1613" i="6"/>
  <c r="J1613" i="6"/>
  <c r="K1612" i="6"/>
  <c r="J1612" i="6"/>
  <c r="K1611" i="6"/>
  <c r="J1611" i="6"/>
  <c r="K1610" i="6"/>
  <c r="J1610" i="6"/>
  <c r="K1609" i="6"/>
  <c r="J1609" i="6"/>
  <c r="K1608" i="6"/>
  <c r="J1608" i="6"/>
  <c r="K1607" i="6"/>
  <c r="J1607" i="6"/>
  <c r="K1606" i="6"/>
  <c r="J1606" i="6"/>
  <c r="K1605" i="6"/>
  <c r="J1605" i="6"/>
  <c r="K1604" i="6"/>
  <c r="J1604" i="6"/>
  <c r="K1603" i="6"/>
  <c r="J1603" i="6"/>
  <c r="K1602" i="6"/>
  <c r="J1602" i="6"/>
  <c r="K1601" i="6"/>
  <c r="J1601" i="6"/>
  <c r="K1600" i="6"/>
  <c r="J1600" i="6"/>
  <c r="K1599" i="6"/>
  <c r="J1599" i="6"/>
  <c r="K1598" i="6"/>
  <c r="J1598" i="6"/>
  <c r="K1597" i="6"/>
  <c r="J1597" i="6"/>
  <c r="K1596" i="6"/>
  <c r="J1596" i="6"/>
  <c r="K1595" i="6"/>
  <c r="J1595" i="6"/>
  <c r="K1594" i="6"/>
  <c r="J1594" i="6"/>
  <c r="K1593" i="6"/>
  <c r="J1593" i="6"/>
  <c r="K1592" i="6"/>
  <c r="J1592" i="6"/>
  <c r="K1591" i="6"/>
  <c r="J1591" i="6"/>
  <c r="K1590" i="6"/>
  <c r="J1590" i="6"/>
  <c r="K1589" i="6"/>
  <c r="J1589" i="6"/>
  <c r="K1588" i="6"/>
  <c r="J1588" i="6"/>
  <c r="K1587" i="6"/>
  <c r="J1587" i="6"/>
  <c r="K1586" i="6"/>
  <c r="J1586" i="6"/>
  <c r="K1585" i="6"/>
  <c r="J1585" i="6"/>
  <c r="K1584" i="6"/>
  <c r="J1584" i="6"/>
  <c r="K1583" i="6"/>
  <c r="J1583" i="6"/>
  <c r="K1582" i="6"/>
  <c r="J1582" i="6"/>
  <c r="K1581" i="6"/>
  <c r="J1581" i="6"/>
  <c r="K1580" i="6"/>
  <c r="J1580" i="6"/>
  <c r="K1579" i="6"/>
  <c r="J1579" i="6"/>
  <c r="K1578" i="6"/>
  <c r="J1578" i="6"/>
  <c r="K1577" i="6"/>
  <c r="J1577" i="6"/>
  <c r="K1576" i="6"/>
  <c r="J1576" i="6"/>
  <c r="K1575" i="6"/>
  <c r="J1575" i="6"/>
  <c r="K1574" i="6"/>
  <c r="J1574" i="6"/>
  <c r="K1573" i="6"/>
  <c r="J1573" i="6"/>
  <c r="K1572" i="6"/>
  <c r="J1572" i="6"/>
  <c r="K1571" i="6"/>
  <c r="J1571" i="6"/>
  <c r="K1570" i="6"/>
  <c r="J1570" i="6"/>
  <c r="K1569" i="6"/>
  <c r="J1569" i="6"/>
  <c r="K1568" i="6"/>
  <c r="J1568" i="6"/>
  <c r="K1567" i="6"/>
  <c r="J1567" i="6"/>
  <c r="K1566" i="6"/>
  <c r="J1566" i="6"/>
  <c r="K1565" i="6"/>
  <c r="J1565" i="6"/>
  <c r="K1564" i="6"/>
  <c r="J1564" i="6"/>
  <c r="K1563" i="6"/>
  <c r="J1563" i="6"/>
  <c r="K1562" i="6"/>
  <c r="J1562" i="6"/>
  <c r="K1561" i="6"/>
  <c r="J1561" i="6"/>
  <c r="K1560" i="6"/>
  <c r="J1560" i="6"/>
  <c r="K1559" i="6"/>
  <c r="J1559" i="6"/>
  <c r="K1558" i="6"/>
  <c r="J1558" i="6"/>
  <c r="K1557" i="6"/>
  <c r="J1557" i="6"/>
  <c r="K1556" i="6"/>
  <c r="J1556" i="6"/>
  <c r="K1555" i="6"/>
  <c r="J1555" i="6"/>
  <c r="K1554" i="6"/>
  <c r="J1554" i="6"/>
  <c r="K1553" i="6"/>
  <c r="J1553" i="6"/>
  <c r="K1552" i="6"/>
  <c r="J1552" i="6"/>
  <c r="K1551" i="6"/>
  <c r="J1551" i="6"/>
  <c r="K1550" i="6"/>
  <c r="J1550" i="6"/>
  <c r="K1549" i="6"/>
  <c r="J1549" i="6"/>
  <c r="K1548" i="6"/>
  <c r="J1548" i="6"/>
  <c r="K1547" i="6"/>
  <c r="J1547" i="6"/>
  <c r="K1546" i="6"/>
  <c r="J1546" i="6"/>
  <c r="K1545" i="6"/>
  <c r="J1545" i="6"/>
  <c r="K1544" i="6"/>
  <c r="J1544" i="6"/>
  <c r="K1543" i="6"/>
  <c r="J1543" i="6"/>
  <c r="K1542" i="6"/>
  <c r="J1542" i="6"/>
  <c r="K1541" i="6"/>
  <c r="J1541" i="6"/>
  <c r="K1540" i="6"/>
  <c r="J1540" i="6"/>
  <c r="K1539" i="6"/>
  <c r="J1539" i="6"/>
  <c r="K1538" i="6"/>
  <c r="J1538" i="6"/>
  <c r="K1537" i="6"/>
  <c r="J1537" i="6"/>
  <c r="K1536" i="6"/>
  <c r="J1536" i="6"/>
  <c r="K1535" i="6"/>
  <c r="J1535" i="6"/>
  <c r="K1534" i="6"/>
  <c r="J1534" i="6"/>
  <c r="K1533" i="6"/>
  <c r="J1533" i="6"/>
  <c r="K1532" i="6"/>
  <c r="J1532" i="6"/>
  <c r="K1531" i="6"/>
  <c r="J1531" i="6"/>
  <c r="K1530" i="6"/>
  <c r="J1530" i="6"/>
  <c r="K1529" i="6"/>
  <c r="J1529" i="6"/>
  <c r="K1528" i="6"/>
  <c r="J1528" i="6"/>
  <c r="K1527" i="6"/>
  <c r="J1527" i="6"/>
  <c r="K1526" i="6"/>
  <c r="J1526" i="6"/>
  <c r="K1525" i="6"/>
  <c r="J1525" i="6"/>
  <c r="K1524" i="6"/>
  <c r="J1524" i="6"/>
  <c r="K1523" i="6"/>
  <c r="J1523" i="6"/>
  <c r="K1522" i="6"/>
  <c r="J1522" i="6"/>
  <c r="K1521" i="6"/>
  <c r="J1521" i="6"/>
  <c r="K1520" i="6"/>
  <c r="J1520" i="6"/>
  <c r="K1519" i="6"/>
  <c r="J1519" i="6"/>
  <c r="K1518" i="6"/>
  <c r="J1518" i="6"/>
  <c r="K1517" i="6"/>
  <c r="J1517" i="6"/>
  <c r="K1516" i="6"/>
  <c r="J1516" i="6"/>
  <c r="K1515" i="6"/>
  <c r="J1515" i="6"/>
  <c r="K1514" i="6"/>
  <c r="J1514" i="6"/>
  <c r="K1513" i="6"/>
  <c r="J1513" i="6"/>
  <c r="K1512" i="6"/>
  <c r="J1512" i="6"/>
  <c r="K1511" i="6"/>
  <c r="J1511" i="6"/>
  <c r="K1510" i="6"/>
  <c r="J1510" i="6"/>
  <c r="K1509" i="6"/>
  <c r="J1509" i="6"/>
  <c r="K1508" i="6"/>
  <c r="J1508" i="6"/>
  <c r="K1507" i="6"/>
  <c r="J1507" i="6"/>
  <c r="K1506" i="6"/>
  <c r="J1506" i="6"/>
  <c r="K1505" i="6"/>
  <c r="J1505" i="6"/>
  <c r="K1504" i="6"/>
  <c r="J1504" i="6"/>
  <c r="K1503" i="6"/>
  <c r="J1503" i="6"/>
  <c r="K1502" i="6"/>
  <c r="J1502" i="6"/>
  <c r="K1501" i="6"/>
  <c r="J1501" i="6"/>
  <c r="K1500" i="6"/>
  <c r="J1500" i="6"/>
  <c r="K1499" i="6"/>
  <c r="J1499" i="6"/>
  <c r="K1498" i="6"/>
  <c r="J1498" i="6"/>
  <c r="K1497" i="6"/>
  <c r="J1497" i="6"/>
  <c r="K1496" i="6"/>
  <c r="J1496" i="6"/>
  <c r="K1495" i="6"/>
  <c r="J1495" i="6"/>
  <c r="K1494" i="6"/>
  <c r="J1494" i="6"/>
  <c r="K1493" i="6"/>
  <c r="J1493" i="6"/>
  <c r="K1492" i="6"/>
  <c r="J1492" i="6"/>
  <c r="K1491" i="6"/>
  <c r="J1491" i="6"/>
  <c r="K1490" i="6"/>
  <c r="J1490" i="6"/>
  <c r="K1489" i="6"/>
  <c r="J1489" i="6"/>
  <c r="K1488" i="6"/>
  <c r="J1488" i="6"/>
  <c r="K1487" i="6"/>
  <c r="J1487" i="6"/>
  <c r="K1486" i="6"/>
  <c r="J1486" i="6"/>
  <c r="K1485" i="6"/>
  <c r="J1485" i="6"/>
  <c r="K1484" i="6"/>
  <c r="J1484" i="6"/>
  <c r="K1483" i="6"/>
  <c r="J1483" i="6"/>
  <c r="K1482" i="6"/>
  <c r="J1482" i="6"/>
  <c r="K1481" i="6"/>
  <c r="J1481" i="6"/>
  <c r="K1480" i="6"/>
  <c r="J1480" i="6"/>
  <c r="K1479" i="6"/>
  <c r="J1479" i="6"/>
  <c r="K1478" i="6"/>
  <c r="J1478" i="6"/>
  <c r="K1477" i="6"/>
  <c r="J1477" i="6"/>
  <c r="K1476" i="6"/>
  <c r="J1476" i="6"/>
  <c r="K1475" i="6"/>
  <c r="J1475" i="6"/>
  <c r="K1474" i="6"/>
  <c r="J1474" i="6"/>
  <c r="K1473" i="6"/>
  <c r="J1473" i="6"/>
  <c r="K1471" i="6"/>
  <c r="J1471" i="6"/>
  <c r="K1470" i="6"/>
  <c r="J1470" i="6"/>
  <c r="K1469" i="6"/>
  <c r="J1469" i="6"/>
  <c r="K1468" i="6"/>
  <c r="J1468" i="6"/>
  <c r="K1467" i="6"/>
  <c r="J1467" i="6"/>
  <c r="K1466" i="6"/>
  <c r="J1466" i="6"/>
  <c r="K1465" i="6"/>
  <c r="J1465" i="6"/>
  <c r="K1464" i="6"/>
  <c r="J1464" i="6"/>
  <c r="K1463" i="6"/>
  <c r="J1463" i="6"/>
  <c r="K1462" i="6"/>
  <c r="J1462" i="6"/>
  <c r="K1461" i="6"/>
  <c r="J1461" i="6"/>
  <c r="K1460" i="6"/>
  <c r="J1460" i="6"/>
  <c r="K1459" i="6"/>
  <c r="J1459" i="6"/>
  <c r="K1458" i="6"/>
  <c r="J1458" i="6"/>
  <c r="K1457" i="6"/>
  <c r="J1457" i="6"/>
  <c r="K1456" i="6"/>
  <c r="J1456" i="6"/>
  <c r="K1455" i="6"/>
  <c r="J1455" i="6"/>
  <c r="K1454" i="6"/>
  <c r="J1454" i="6"/>
  <c r="K1453" i="6"/>
  <c r="J1453" i="6"/>
  <c r="K1452" i="6"/>
  <c r="J1452" i="6"/>
  <c r="K1451" i="6"/>
  <c r="J1451" i="6"/>
  <c r="K1450" i="6"/>
  <c r="J1450" i="6"/>
  <c r="K1449" i="6"/>
  <c r="J1449" i="6"/>
  <c r="K1448" i="6"/>
  <c r="J1448" i="6"/>
  <c r="K1447" i="6"/>
  <c r="J1447" i="6"/>
  <c r="K1446" i="6"/>
  <c r="J1446" i="6"/>
  <c r="K1445" i="6"/>
  <c r="J1445" i="6"/>
  <c r="K1444" i="6"/>
  <c r="J1444" i="6"/>
  <c r="K1443" i="6"/>
  <c r="J1443" i="6"/>
  <c r="K1442" i="6"/>
  <c r="J1442" i="6"/>
  <c r="K1441" i="6"/>
  <c r="J1441" i="6"/>
  <c r="K1440" i="6"/>
  <c r="J1440" i="6"/>
  <c r="K1439" i="6"/>
  <c r="J1439" i="6"/>
  <c r="K1438" i="6"/>
  <c r="J1438" i="6"/>
  <c r="K1437" i="6"/>
  <c r="J1437" i="6"/>
  <c r="K1436" i="6"/>
  <c r="J1436" i="6"/>
  <c r="K1435" i="6"/>
  <c r="J1435" i="6"/>
  <c r="K1434" i="6"/>
  <c r="J1434" i="6"/>
  <c r="K1433" i="6"/>
  <c r="J1433" i="6"/>
  <c r="K1432" i="6"/>
  <c r="J1432" i="6"/>
  <c r="K1431" i="6"/>
  <c r="J1431" i="6"/>
  <c r="K1430" i="6"/>
  <c r="J1430" i="6"/>
  <c r="K1429" i="6"/>
  <c r="J1429" i="6"/>
  <c r="K1428" i="6"/>
  <c r="J1428" i="6"/>
  <c r="K1427" i="6"/>
  <c r="J1427" i="6"/>
  <c r="K1426" i="6"/>
  <c r="J1426" i="6"/>
  <c r="K1425" i="6"/>
  <c r="J1425" i="6"/>
  <c r="K1424" i="6"/>
  <c r="J1424" i="6"/>
  <c r="K1423" i="6"/>
  <c r="J1423" i="6"/>
  <c r="K1422" i="6"/>
  <c r="J1422" i="6"/>
  <c r="K1421" i="6"/>
  <c r="J1421" i="6"/>
  <c r="K1420" i="6"/>
  <c r="J1420" i="6"/>
  <c r="K1419" i="6"/>
  <c r="J1419" i="6"/>
  <c r="K1418" i="6"/>
  <c r="J1418" i="6"/>
  <c r="K1417" i="6"/>
  <c r="J1417" i="6"/>
  <c r="K1416" i="6"/>
  <c r="J1416" i="6"/>
  <c r="K1415" i="6"/>
  <c r="J1415" i="6"/>
  <c r="K1414" i="6"/>
  <c r="J1414" i="6"/>
  <c r="K1413" i="6"/>
  <c r="J1413" i="6"/>
  <c r="K1412" i="6"/>
  <c r="J1412" i="6"/>
  <c r="K1411" i="6"/>
  <c r="J1411" i="6"/>
  <c r="K1410" i="6"/>
  <c r="J1410" i="6"/>
  <c r="K1409" i="6"/>
  <c r="J1409" i="6"/>
  <c r="K1408" i="6"/>
  <c r="J1408" i="6"/>
  <c r="K1407" i="6"/>
  <c r="J1407" i="6"/>
  <c r="K1406" i="6"/>
  <c r="J1406" i="6"/>
  <c r="K1405" i="6"/>
  <c r="J1405" i="6"/>
  <c r="K1404" i="6"/>
  <c r="J1404" i="6"/>
  <c r="K1403" i="6"/>
  <c r="J1403" i="6"/>
  <c r="K1402" i="6"/>
  <c r="J1402" i="6"/>
  <c r="K1401" i="6"/>
  <c r="J1401" i="6"/>
  <c r="K1400" i="6"/>
  <c r="J1400" i="6"/>
  <c r="K1399" i="6"/>
  <c r="J1399" i="6"/>
  <c r="K1398" i="6"/>
  <c r="J1398" i="6"/>
  <c r="K1397" i="6"/>
  <c r="J1397" i="6"/>
  <c r="K1396" i="6"/>
  <c r="J1396" i="6"/>
  <c r="K1395" i="6"/>
  <c r="J1395" i="6"/>
  <c r="K1394" i="6"/>
  <c r="J1394" i="6"/>
  <c r="K1393" i="6"/>
  <c r="J1393" i="6"/>
  <c r="K1392" i="6"/>
  <c r="J1392" i="6"/>
  <c r="K1391" i="6"/>
  <c r="J1391" i="6"/>
  <c r="K1390" i="6"/>
  <c r="J1390" i="6"/>
  <c r="K1389" i="6"/>
  <c r="J1389" i="6"/>
  <c r="K1388" i="6"/>
  <c r="J1388" i="6"/>
  <c r="K1387" i="6"/>
  <c r="J1387" i="6"/>
  <c r="K1386" i="6"/>
  <c r="J1386" i="6"/>
  <c r="K1385" i="6"/>
  <c r="J1385" i="6"/>
  <c r="K1384" i="6"/>
  <c r="J1384" i="6"/>
  <c r="K1383" i="6"/>
  <c r="J1383" i="6"/>
  <c r="K1382" i="6"/>
  <c r="J1382" i="6"/>
  <c r="K1381" i="6"/>
  <c r="J1381" i="6"/>
  <c r="K1380" i="6"/>
  <c r="J1380" i="6"/>
  <c r="K1379" i="6"/>
  <c r="J1379" i="6"/>
  <c r="K1378" i="6"/>
  <c r="J1378" i="6"/>
  <c r="K1377" i="6"/>
  <c r="J1377" i="6"/>
  <c r="K1376" i="6"/>
  <c r="J1376" i="6"/>
  <c r="K1375" i="6"/>
  <c r="J1375" i="6"/>
  <c r="K1374" i="6"/>
  <c r="J1374" i="6"/>
  <c r="K1373" i="6"/>
  <c r="J1373" i="6"/>
  <c r="K1372" i="6"/>
  <c r="J1372" i="6"/>
  <c r="K1371" i="6"/>
  <c r="J1371" i="6"/>
  <c r="K1370" i="6"/>
  <c r="J1370" i="6"/>
  <c r="K1369" i="6"/>
  <c r="J1369" i="6"/>
  <c r="K1368" i="6"/>
  <c r="J1368" i="6"/>
  <c r="K1367" i="6"/>
  <c r="J1367" i="6"/>
  <c r="K1366" i="6"/>
  <c r="J1366" i="6"/>
  <c r="K1365" i="6"/>
  <c r="J1365" i="6"/>
  <c r="K1364" i="6"/>
  <c r="J1364" i="6"/>
  <c r="K1363" i="6"/>
  <c r="J1363" i="6"/>
  <c r="K1362" i="6"/>
  <c r="J1362" i="6"/>
  <c r="K1361" i="6"/>
  <c r="J1361" i="6"/>
  <c r="K1360" i="6"/>
  <c r="J1360" i="6"/>
  <c r="K1359" i="6"/>
  <c r="J1359" i="6"/>
  <c r="K1358" i="6"/>
  <c r="J1358" i="6"/>
  <c r="K1357" i="6"/>
  <c r="J1357" i="6"/>
  <c r="K1355" i="6"/>
  <c r="J1355" i="6"/>
  <c r="K1354" i="6"/>
  <c r="J1354" i="6"/>
  <c r="K1353" i="6"/>
  <c r="J1353" i="6"/>
  <c r="K1352" i="6"/>
  <c r="J1352" i="6"/>
  <c r="K1351" i="6"/>
  <c r="J1351" i="6"/>
  <c r="K1350" i="6"/>
  <c r="J1350" i="6"/>
  <c r="K1349" i="6"/>
  <c r="J1349" i="6"/>
  <c r="K1348" i="6"/>
  <c r="J1348" i="6"/>
  <c r="K1347" i="6"/>
  <c r="J1347" i="6"/>
  <c r="K1346" i="6"/>
  <c r="J1346" i="6"/>
  <c r="K1345" i="6"/>
  <c r="J1345" i="6"/>
  <c r="K1344" i="6"/>
  <c r="J1344" i="6"/>
  <c r="K1343" i="6"/>
  <c r="J1343" i="6"/>
  <c r="K1342" i="6"/>
  <c r="J1342" i="6"/>
  <c r="K1341" i="6"/>
  <c r="J1341" i="6"/>
  <c r="K1340" i="6"/>
  <c r="J1340" i="6"/>
  <c r="K1339" i="6"/>
  <c r="J1339" i="6"/>
  <c r="K1338" i="6"/>
  <c r="J1338" i="6"/>
  <c r="K1337" i="6"/>
  <c r="J1337" i="6"/>
  <c r="K1336" i="6"/>
  <c r="J1336" i="6"/>
  <c r="K1335" i="6"/>
  <c r="J1335" i="6"/>
  <c r="K1334" i="6"/>
  <c r="J1334" i="6"/>
  <c r="K1333" i="6"/>
  <c r="J1333" i="6"/>
  <c r="K1332" i="6"/>
  <c r="J1332" i="6"/>
  <c r="K1331" i="6"/>
  <c r="J1331" i="6"/>
  <c r="K1330" i="6"/>
  <c r="J1330" i="6"/>
  <c r="K1329" i="6"/>
  <c r="J1329" i="6"/>
  <c r="K1328" i="6"/>
  <c r="J1328" i="6"/>
  <c r="K1327" i="6"/>
  <c r="J1327" i="6"/>
  <c r="K1326" i="6"/>
  <c r="J1326" i="6"/>
  <c r="K1325" i="6"/>
  <c r="J1325" i="6"/>
  <c r="K1324" i="6"/>
  <c r="J1324" i="6"/>
  <c r="K1323" i="6"/>
  <c r="J1323" i="6"/>
  <c r="K1322" i="6"/>
  <c r="J1322" i="6"/>
  <c r="K1321" i="6"/>
  <c r="J1321" i="6"/>
  <c r="K1320" i="6"/>
  <c r="J1320" i="6"/>
  <c r="K1319" i="6"/>
  <c r="J1319" i="6"/>
  <c r="K1318" i="6"/>
  <c r="J1318" i="6"/>
  <c r="K1317" i="6"/>
  <c r="J1317" i="6"/>
  <c r="K1316" i="6"/>
  <c r="J1316" i="6"/>
  <c r="K1315" i="6"/>
  <c r="J1315" i="6"/>
  <c r="K1314" i="6"/>
  <c r="J1314" i="6"/>
  <c r="K1313" i="6"/>
  <c r="J1313" i="6"/>
  <c r="K1312" i="6"/>
  <c r="J1312" i="6"/>
  <c r="K1311" i="6"/>
  <c r="J1311" i="6"/>
  <c r="K1310" i="6"/>
  <c r="J1310" i="6"/>
  <c r="K1309" i="6"/>
  <c r="J1309" i="6"/>
  <c r="K1308" i="6"/>
  <c r="J1308" i="6"/>
  <c r="K1307" i="6"/>
  <c r="J1307" i="6"/>
  <c r="K1306" i="6"/>
  <c r="J1306" i="6"/>
  <c r="K1305" i="6"/>
  <c r="J1305" i="6"/>
  <c r="K1304" i="6"/>
  <c r="J1304" i="6"/>
  <c r="K1303" i="6"/>
  <c r="J1303" i="6"/>
  <c r="K1302" i="6"/>
  <c r="J1302" i="6"/>
  <c r="K1301" i="6"/>
  <c r="J1301" i="6"/>
  <c r="K1300" i="6"/>
  <c r="J1300" i="6"/>
  <c r="K1299" i="6"/>
  <c r="J1299" i="6"/>
  <c r="K1298" i="6"/>
  <c r="J1298" i="6"/>
  <c r="K1297" i="6"/>
  <c r="J1297" i="6"/>
  <c r="K1296" i="6"/>
  <c r="J1296" i="6"/>
  <c r="K1295" i="6"/>
  <c r="J1295" i="6"/>
  <c r="K1294" i="6"/>
  <c r="J1294" i="6"/>
  <c r="K1293" i="6"/>
  <c r="J1293" i="6"/>
  <c r="K1292" i="6"/>
  <c r="J1292" i="6"/>
  <c r="K1291" i="6"/>
  <c r="J1291" i="6"/>
  <c r="K1290" i="6"/>
  <c r="J1290" i="6"/>
  <c r="K1289" i="6"/>
  <c r="J1289" i="6"/>
  <c r="K1288" i="6"/>
  <c r="J1288" i="6"/>
  <c r="K1287" i="6"/>
  <c r="J1287" i="6"/>
  <c r="K1286" i="6"/>
  <c r="J1286" i="6"/>
  <c r="K1285" i="6"/>
  <c r="J1285" i="6"/>
  <c r="K1284" i="6"/>
  <c r="J1284" i="6"/>
  <c r="K1283" i="6"/>
  <c r="J1283" i="6"/>
  <c r="K1282" i="6"/>
  <c r="J1282" i="6"/>
  <c r="K1281" i="6"/>
  <c r="J1281" i="6"/>
  <c r="K1280" i="6"/>
  <c r="J1280" i="6"/>
  <c r="K1279" i="6"/>
  <c r="J1279" i="6"/>
  <c r="K1278" i="6"/>
  <c r="J1278" i="6"/>
  <c r="K1277" i="6"/>
  <c r="J1277" i="6"/>
  <c r="K1276" i="6"/>
  <c r="J1276" i="6"/>
  <c r="K1275" i="6"/>
  <c r="J1275" i="6"/>
  <c r="K1274" i="6"/>
  <c r="J1274" i="6"/>
  <c r="K1273" i="6"/>
  <c r="J1273" i="6"/>
  <c r="K1272" i="6"/>
  <c r="J1272" i="6"/>
  <c r="K1271" i="6"/>
  <c r="J1271" i="6"/>
  <c r="K1270" i="6"/>
  <c r="J1270" i="6"/>
  <c r="K1269" i="6"/>
  <c r="J1269" i="6"/>
  <c r="K1268" i="6"/>
  <c r="J1268" i="6"/>
  <c r="K1267" i="6"/>
  <c r="J1267" i="6"/>
  <c r="K1266" i="6"/>
  <c r="J1266" i="6"/>
  <c r="K1265" i="6"/>
  <c r="J1265" i="6"/>
  <c r="K1264" i="6"/>
  <c r="J1264" i="6"/>
  <c r="K1263" i="6"/>
  <c r="J1263" i="6"/>
  <c r="K1262" i="6"/>
  <c r="J1262" i="6"/>
  <c r="K1261" i="6"/>
  <c r="J1261" i="6"/>
  <c r="K1260" i="6"/>
  <c r="J1260" i="6"/>
  <c r="K1259" i="6"/>
  <c r="J1259" i="6"/>
  <c r="K1258" i="6"/>
  <c r="J1258" i="6"/>
  <c r="K1257" i="6"/>
  <c r="J1257" i="6"/>
  <c r="K1256" i="6"/>
  <c r="J1256" i="6"/>
  <c r="K1255" i="6"/>
  <c r="J1255" i="6"/>
  <c r="K1254" i="6"/>
  <c r="J1254" i="6"/>
  <c r="K1253" i="6"/>
  <c r="J1253" i="6"/>
  <c r="K1252" i="6"/>
  <c r="J1252" i="6"/>
  <c r="K1251" i="6"/>
  <c r="J1251" i="6"/>
  <c r="K1250" i="6"/>
  <c r="J1250" i="6"/>
  <c r="K1249" i="6"/>
  <c r="J1249" i="6"/>
  <c r="K1248" i="6"/>
  <c r="J1248" i="6"/>
  <c r="K1247" i="6"/>
  <c r="J1247" i="6"/>
  <c r="K1246" i="6"/>
  <c r="J1246" i="6"/>
  <c r="K1245" i="6"/>
  <c r="J1245" i="6"/>
  <c r="K1244" i="6"/>
  <c r="J1244" i="6"/>
  <c r="K1243" i="6"/>
  <c r="J1243" i="6"/>
  <c r="K1242" i="6"/>
  <c r="J1242" i="6"/>
  <c r="K1241" i="6"/>
  <c r="J1241" i="6"/>
  <c r="K1240" i="6"/>
  <c r="J1240" i="6"/>
  <c r="K1239" i="6"/>
  <c r="J1239" i="6"/>
  <c r="K1238" i="6"/>
  <c r="J1238" i="6"/>
  <c r="K1237" i="6"/>
  <c r="J1237" i="6"/>
  <c r="K1236" i="6"/>
  <c r="J1236" i="6"/>
  <c r="K1235" i="6"/>
  <c r="J1235" i="6"/>
  <c r="K1234" i="6"/>
  <c r="J1234" i="6"/>
  <c r="K1233" i="6"/>
  <c r="J1233" i="6"/>
  <c r="K1232" i="6"/>
  <c r="J1232" i="6"/>
  <c r="K1231" i="6"/>
  <c r="J1231" i="6"/>
  <c r="K1230" i="6"/>
  <c r="J1230" i="6"/>
  <c r="K1229" i="6"/>
  <c r="J1229" i="6"/>
  <c r="K1228" i="6"/>
  <c r="J1228" i="6"/>
  <c r="K1227" i="6"/>
  <c r="J1227" i="6"/>
  <c r="K1226" i="6"/>
  <c r="J1226" i="6"/>
  <c r="K1225" i="6"/>
  <c r="J1225" i="6"/>
  <c r="K1224" i="6"/>
  <c r="J1224" i="6"/>
  <c r="K1223" i="6"/>
  <c r="J1223" i="6"/>
  <c r="K1222" i="6"/>
  <c r="J1222" i="6"/>
  <c r="K1221" i="6"/>
  <c r="J1221" i="6"/>
  <c r="K1220" i="6"/>
  <c r="J1220" i="6"/>
  <c r="K1219" i="6"/>
  <c r="J1219" i="6"/>
  <c r="K1218" i="6"/>
  <c r="J1218" i="6"/>
  <c r="K1217" i="6"/>
  <c r="J1217" i="6"/>
  <c r="K1216" i="6"/>
  <c r="J1216" i="6"/>
  <c r="K1215" i="6"/>
  <c r="J1215" i="6"/>
  <c r="K1214" i="6"/>
  <c r="J1214" i="6"/>
  <c r="K1213" i="6"/>
  <c r="J1213" i="6"/>
  <c r="K1212" i="6"/>
  <c r="J1212" i="6"/>
  <c r="K1211" i="6"/>
  <c r="J1211" i="6"/>
  <c r="K1210" i="6"/>
  <c r="J1210" i="6"/>
  <c r="K1209" i="6"/>
  <c r="J1209" i="6"/>
  <c r="K1208" i="6"/>
  <c r="J1208" i="6"/>
  <c r="K1207" i="6"/>
  <c r="J1207" i="6"/>
  <c r="K1206" i="6"/>
  <c r="J1206" i="6"/>
  <c r="K1205" i="6"/>
  <c r="J1205" i="6"/>
  <c r="K1204" i="6"/>
  <c r="J1204" i="6"/>
  <c r="K1203" i="6"/>
  <c r="J1203" i="6"/>
  <c r="K1202" i="6"/>
  <c r="J1202" i="6"/>
  <c r="K1201" i="6"/>
  <c r="J1201" i="6"/>
  <c r="K1200" i="6"/>
  <c r="J1200" i="6"/>
  <c r="K1199" i="6"/>
  <c r="J1199" i="6"/>
  <c r="K1198" i="6"/>
  <c r="J1198" i="6"/>
  <c r="K1197" i="6"/>
  <c r="J1197" i="6"/>
  <c r="K1196" i="6"/>
  <c r="J1196" i="6"/>
  <c r="K1195" i="6"/>
  <c r="J1195" i="6"/>
  <c r="K1194" i="6"/>
  <c r="J1194" i="6"/>
  <c r="K1193" i="6"/>
  <c r="J1193" i="6"/>
  <c r="K1192" i="6"/>
  <c r="J1192" i="6"/>
  <c r="K1191" i="6"/>
  <c r="J1191" i="6"/>
  <c r="K1190" i="6"/>
  <c r="J1190" i="6"/>
  <c r="K1189" i="6"/>
  <c r="J1189" i="6"/>
  <c r="K1188" i="6"/>
  <c r="J1188" i="6"/>
  <c r="K1187" i="6"/>
  <c r="J1187" i="6"/>
  <c r="K1186" i="6"/>
  <c r="J1186" i="6"/>
  <c r="K1185" i="6"/>
  <c r="J1185" i="6"/>
  <c r="K1184" i="6"/>
  <c r="J1184" i="6"/>
  <c r="K1183" i="6"/>
  <c r="J1183" i="6"/>
  <c r="K1182" i="6"/>
  <c r="J1182" i="6"/>
  <c r="K1181" i="6"/>
  <c r="J1181" i="6"/>
  <c r="K1179" i="6"/>
  <c r="J1179" i="6"/>
  <c r="K1178" i="6"/>
  <c r="J1178" i="6"/>
  <c r="K1177" i="6"/>
  <c r="J1177" i="6"/>
  <c r="K1176" i="6"/>
  <c r="J1176" i="6"/>
  <c r="K1175" i="6"/>
  <c r="J1175" i="6"/>
  <c r="K1174" i="6"/>
  <c r="J1174" i="6"/>
  <c r="K1173" i="6"/>
  <c r="J1173" i="6"/>
  <c r="K1172" i="6"/>
  <c r="J1172" i="6"/>
  <c r="K1171" i="6"/>
  <c r="J1171" i="6"/>
  <c r="K1170" i="6"/>
  <c r="J1170" i="6"/>
  <c r="K1169" i="6"/>
  <c r="J1169" i="6"/>
  <c r="K1168" i="6"/>
  <c r="J1168" i="6"/>
  <c r="K1167" i="6"/>
  <c r="J1167" i="6"/>
  <c r="K1166" i="6"/>
  <c r="J1166" i="6"/>
  <c r="K1165" i="6"/>
  <c r="J1165" i="6"/>
  <c r="K1164" i="6"/>
  <c r="J1164" i="6"/>
  <c r="K1163" i="6"/>
  <c r="J1163" i="6"/>
  <c r="K1162" i="6"/>
  <c r="J1162" i="6"/>
  <c r="K1161" i="6"/>
  <c r="J1161" i="6"/>
  <c r="K1160" i="6"/>
  <c r="J1160" i="6"/>
  <c r="K1159" i="6"/>
  <c r="J1159" i="6"/>
  <c r="K1158" i="6"/>
  <c r="J1158" i="6"/>
  <c r="K1157" i="6"/>
  <c r="J1157" i="6"/>
  <c r="K1156" i="6"/>
  <c r="J1156" i="6"/>
  <c r="K1155" i="6"/>
  <c r="J1155" i="6"/>
  <c r="K1154" i="6"/>
  <c r="J1154" i="6"/>
  <c r="K1153" i="6"/>
  <c r="J1153" i="6"/>
  <c r="K1152" i="6"/>
  <c r="J1152" i="6"/>
  <c r="K1151" i="6"/>
  <c r="J1151" i="6"/>
  <c r="K1150" i="6"/>
  <c r="J1150" i="6"/>
  <c r="K1149" i="6"/>
  <c r="J1149" i="6"/>
  <c r="K1148" i="6"/>
  <c r="J1148" i="6"/>
  <c r="K1147" i="6"/>
  <c r="J1147" i="6"/>
  <c r="K1146" i="6"/>
  <c r="J1146" i="6"/>
  <c r="K1145" i="6"/>
  <c r="J1145" i="6"/>
  <c r="K1144" i="6"/>
  <c r="J1144" i="6"/>
  <c r="K1143" i="6"/>
  <c r="J1143" i="6"/>
  <c r="K1142" i="6"/>
  <c r="J1142" i="6"/>
  <c r="K1141" i="6"/>
  <c r="J1141" i="6"/>
  <c r="K1140" i="6"/>
  <c r="J1140" i="6"/>
  <c r="K1139" i="6"/>
  <c r="J1139" i="6"/>
  <c r="K1138" i="6"/>
  <c r="J1138" i="6"/>
  <c r="K1137" i="6"/>
  <c r="J1137" i="6"/>
  <c r="K1136" i="6"/>
  <c r="J1136" i="6"/>
  <c r="K1135" i="6"/>
  <c r="J1135" i="6"/>
  <c r="K1134" i="6"/>
  <c r="J1134" i="6"/>
  <c r="K1133" i="6"/>
  <c r="J1133" i="6"/>
  <c r="K1132" i="6"/>
  <c r="J1132" i="6"/>
  <c r="K1131" i="6"/>
  <c r="J1131" i="6"/>
  <c r="K1130" i="6"/>
  <c r="J1130" i="6"/>
  <c r="K1129" i="6"/>
  <c r="J1129" i="6"/>
  <c r="K1128" i="6"/>
  <c r="J1128" i="6"/>
  <c r="K1127" i="6"/>
  <c r="J1127" i="6"/>
  <c r="K1126" i="6"/>
  <c r="J1126" i="6"/>
  <c r="K1125" i="6"/>
  <c r="J1125" i="6"/>
  <c r="K1124" i="6"/>
  <c r="J1124" i="6"/>
  <c r="K1123" i="6"/>
  <c r="J1123" i="6"/>
  <c r="K1122" i="6"/>
  <c r="J1122" i="6"/>
  <c r="K1121" i="6"/>
  <c r="J1121" i="6"/>
  <c r="K1120" i="6"/>
  <c r="J1120" i="6"/>
  <c r="K1119" i="6"/>
  <c r="J1119" i="6"/>
  <c r="K1118" i="6"/>
  <c r="J1118" i="6"/>
  <c r="K1117" i="6"/>
  <c r="J1117" i="6"/>
  <c r="K1116" i="6"/>
  <c r="J1116" i="6"/>
  <c r="K1115" i="6"/>
  <c r="J1115" i="6"/>
  <c r="K1114" i="6"/>
  <c r="J1114" i="6"/>
  <c r="K1113" i="6"/>
  <c r="J1113" i="6"/>
  <c r="K1112" i="6"/>
  <c r="J1112" i="6"/>
  <c r="K1111" i="6"/>
  <c r="J1111" i="6"/>
  <c r="K1110" i="6"/>
  <c r="J1110" i="6"/>
  <c r="K1109" i="6"/>
  <c r="J1109" i="6"/>
  <c r="K1108" i="6"/>
  <c r="J1108" i="6"/>
  <c r="K1106" i="6"/>
  <c r="J1106" i="6"/>
  <c r="K1105" i="6"/>
  <c r="J1105" i="6"/>
  <c r="K1104" i="6"/>
  <c r="J1104" i="6"/>
  <c r="K1103" i="6"/>
  <c r="J1103" i="6"/>
  <c r="K1102" i="6"/>
  <c r="J1102" i="6"/>
  <c r="K1101" i="6"/>
  <c r="J1101" i="6"/>
  <c r="K1100" i="6"/>
  <c r="J1100" i="6"/>
  <c r="K1099" i="6"/>
  <c r="J1099" i="6"/>
  <c r="K1098" i="6"/>
  <c r="J1098" i="6"/>
  <c r="K1097" i="6"/>
  <c r="J1097" i="6"/>
  <c r="K1096" i="6"/>
  <c r="J1096" i="6"/>
  <c r="K1095" i="6"/>
  <c r="J1095" i="6"/>
  <c r="K1094" i="6"/>
  <c r="J1094" i="6"/>
  <c r="K1093" i="6"/>
  <c r="J1093" i="6"/>
  <c r="K1092" i="6"/>
  <c r="J1092" i="6"/>
  <c r="K1091" i="6"/>
  <c r="J1091" i="6"/>
  <c r="K1090" i="6"/>
  <c r="J1090" i="6"/>
  <c r="K1089" i="6"/>
  <c r="J1089" i="6"/>
  <c r="K1088" i="6"/>
  <c r="J1088" i="6"/>
  <c r="K1087" i="6"/>
  <c r="J1087" i="6"/>
  <c r="K1086" i="6"/>
  <c r="J1086" i="6"/>
  <c r="K1085" i="6"/>
  <c r="J1085" i="6"/>
  <c r="K1084" i="6"/>
  <c r="J1084" i="6"/>
  <c r="K1083" i="6"/>
  <c r="J1083" i="6"/>
  <c r="K1082" i="6"/>
  <c r="J1082" i="6"/>
  <c r="K1081" i="6"/>
  <c r="J1081" i="6"/>
  <c r="K1080" i="6"/>
  <c r="J1080" i="6"/>
  <c r="K1079" i="6"/>
  <c r="J1079" i="6"/>
  <c r="K1078" i="6"/>
  <c r="J1078" i="6"/>
  <c r="K1077" i="6"/>
  <c r="J1077" i="6"/>
  <c r="K1076" i="6"/>
  <c r="J1076" i="6"/>
  <c r="K1075" i="6"/>
  <c r="J1075" i="6"/>
  <c r="K1074" i="6"/>
  <c r="J1074" i="6"/>
  <c r="K1073" i="6"/>
  <c r="J1073" i="6"/>
  <c r="K1072" i="6"/>
  <c r="J1072" i="6"/>
  <c r="K1071" i="6"/>
  <c r="J1071" i="6"/>
  <c r="K1070" i="6"/>
  <c r="J1070" i="6"/>
  <c r="K1069" i="6"/>
  <c r="J1069" i="6"/>
  <c r="K1068" i="6"/>
  <c r="J1068" i="6"/>
  <c r="K1067" i="6"/>
  <c r="J1067" i="6"/>
  <c r="K1066" i="6"/>
  <c r="J1066" i="6"/>
  <c r="K1065" i="6"/>
  <c r="J1065" i="6"/>
  <c r="K1064" i="6"/>
  <c r="J1064" i="6"/>
  <c r="K1063" i="6"/>
  <c r="J1063" i="6"/>
  <c r="K1062" i="6"/>
  <c r="J1062" i="6"/>
  <c r="K1061" i="6"/>
  <c r="J1061" i="6"/>
  <c r="K1060" i="6"/>
  <c r="J1060" i="6"/>
  <c r="K1059" i="6"/>
  <c r="J1059" i="6"/>
  <c r="K1058" i="6"/>
  <c r="J1058" i="6"/>
  <c r="K1057" i="6"/>
  <c r="J1057" i="6"/>
  <c r="K1056" i="6"/>
  <c r="J1056" i="6"/>
  <c r="K1055" i="6"/>
  <c r="J1055" i="6"/>
  <c r="K1054" i="6"/>
  <c r="J1054" i="6"/>
  <c r="K1053" i="6"/>
  <c r="J1053" i="6"/>
  <c r="K1052" i="6"/>
  <c r="J1052" i="6"/>
  <c r="K1051" i="6"/>
  <c r="J1051" i="6"/>
  <c r="K1050" i="6"/>
  <c r="J1050" i="6"/>
  <c r="K1049" i="6"/>
  <c r="J1049" i="6"/>
  <c r="K1048" i="6"/>
  <c r="J1048" i="6"/>
  <c r="K1047" i="6"/>
  <c r="J1047" i="6"/>
  <c r="K1046" i="6"/>
  <c r="J1046" i="6"/>
  <c r="K1045" i="6"/>
  <c r="J1045" i="6"/>
  <c r="K1044" i="6"/>
  <c r="J1044" i="6"/>
  <c r="K1043" i="6"/>
  <c r="J1043" i="6"/>
  <c r="K1042" i="6"/>
  <c r="J1042" i="6"/>
  <c r="K1041" i="6"/>
  <c r="J1041" i="6"/>
  <c r="K1040" i="6"/>
  <c r="J1040" i="6"/>
  <c r="K1039" i="6"/>
  <c r="J1039" i="6"/>
  <c r="K1038" i="6"/>
  <c r="J1038" i="6"/>
  <c r="K1037" i="6"/>
  <c r="J1037" i="6"/>
  <c r="K1036" i="6"/>
  <c r="J1036" i="6"/>
  <c r="K1035" i="6"/>
  <c r="J1035" i="6"/>
  <c r="K1034" i="6"/>
  <c r="J1034" i="6"/>
  <c r="K1033" i="6"/>
  <c r="J1033" i="6"/>
  <c r="K1032" i="6"/>
  <c r="J1032" i="6"/>
  <c r="K1031" i="6"/>
  <c r="J1031" i="6"/>
  <c r="K1030" i="6"/>
  <c r="J1030" i="6"/>
  <c r="K1029" i="6"/>
  <c r="J1029" i="6"/>
  <c r="K1028" i="6"/>
  <c r="J1028" i="6"/>
  <c r="K1027" i="6"/>
  <c r="J1027" i="6"/>
  <c r="K1026" i="6"/>
  <c r="J1026" i="6"/>
  <c r="K1025" i="6"/>
  <c r="J1025" i="6"/>
  <c r="K1024" i="6"/>
  <c r="J1024" i="6"/>
  <c r="K1023" i="6"/>
  <c r="J1023" i="6"/>
  <c r="K1022" i="6"/>
  <c r="J1022" i="6"/>
  <c r="K1021" i="6"/>
  <c r="J1021" i="6"/>
  <c r="K1020" i="6"/>
  <c r="J1020" i="6"/>
  <c r="K1019" i="6"/>
  <c r="J1019" i="6"/>
  <c r="K1018" i="6"/>
  <c r="J1018" i="6"/>
  <c r="K1017" i="6"/>
  <c r="J1017" i="6"/>
  <c r="K1016" i="6"/>
  <c r="J1016" i="6"/>
  <c r="K1015" i="6"/>
  <c r="J1015" i="6"/>
  <c r="K1014" i="6"/>
  <c r="J1014" i="6"/>
  <c r="K1013" i="6"/>
  <c r="J1013" i="6"/>
  <c r="K1012" i="6"/>
  <c r="J1012" i="6"/>
  <c r="K1011" i="6"/>
  <c r="J1011" i="6"/>
  <c r="K1010" i="6"/>
  <c r="J1010" i="6"/>
  <c r="K1009" i="6"/>
  <c r="J1009" i="6"/>
  <c r="K1008" i="6"/>
  <c r="J1008" i="6"/>
  <c r="K1007" i="6"/>
  <c r="J1007" i="6"/>
  <c r="K1006" i="6"/>
  <c r="J1006" i="6"/>
  <c r="K1005" i="6"/>
  <c r="J1005" i="6"/>
  <c r="K1004" i="6"/>
  <c r="J1004" i="6"/>
  <c r="K1003" i="6"/>
  <c r="J1003" i="6"/>
  <c r="K1002" i="6"/>
  <c r="J1002" i="6"/>
  <c r="K1001" i="6"/>
  <c r="J1001" i="6"/>
  <c r="K1000" i="6"/>
  <c r="J1000" i="6"/>
  <c r="K999" i="6"/>
  <c r="J999" i="6"/>
  <c r="K998" i="6"/>
  <c r="J998" i="6"/>
  <c r="K997" i="6"/>
  <c r="J997" i="6"/>
  <c r="K996" i="6"/>
  <c r="J996" i="6"/>
  <c r="K995" i="6"/>
  <c r="J995" i="6"/>
  <c r="K994" i="6"/>
  <c r="J994" i="6"/>
  <c r="K993" i="6"/>
  <c r="J993" i="6"/>
  <c r="K992" i="6"/>
  <c r="J992" i="6"/>
  <c r="K991" i="6"/>
  <c r="J991" i="6"/>
  <c r="K990" i="6"/>
  <c r="J990" i="6"/>
  <c r="K989" i="6"/>
  <c r="J989" i="6"/>
  <c r="K988" i="6"/>
  <c r="J988" i="6"/>
  <c r="K987" i="6"/>
  <c r="J987" i="6"/>
  <c r="K986" i="6"/>
  <c r="J986" i="6"/>
  <c r="K985" i="6"/>
  <c r="J985" i="6"/>
  <c r="K984" i="6"/>
  <c r="J984" i="6"/>
  <c r="K983" i="6"/>
  <c r="J983" i="6"/>
  <c r="K982" i="6"/>
  <c r="J982" i="6"/>
  <c r="K981" i="6"/>
  <c r="J981" i="6"/>
  <c r="K980" i="6"/>
  <c r="J980" i="6"/>
  <c r="K979" i="6"/>
  <c r="J979" i="6"/>
  <c r="K978" i="6"/>
  <c r="J978" i="6"/>
  <c r="K977" i="6"/>
  <c r="J977" i="6"/>
  <c r="K976" i="6"/>
  <c r="J976" i="6"/>
  <c r="K975" i="6"/>
  <c r="J975" i="6"/>
  <c r="K974" i="6"/>
  <c r="J974" i="6"/>
  <c r="K973" i="6"/>
  <c r="J973" i="6"/>
  <c r="K972" i="6"/>
  <c r="J972" i="6"/>
  <c r="K971" i="6"/>
  <c r="J971" i="6"/>
  <c r="K970" i="6"/>
  <c r="J970" i="6"/>
  <c r="K969" i="6"/>
  <c r="J969" i="6"/>
  <c r="K968" i="6"/>
  <c r="J968" i="6"/>
  <c r="K967" i="6"/>
  <c r="J967" i="6"/>
  <c r="K966" i="6"/>
  <c r="J966" i="6"/>
  <c r="K965" i="6"/>
  <c r="J965" i="6"/>
  <c r="K964" i="6"/>
  <c r="J964" i="6"/>
  <c r="K963" i="6"/>
  <c r="J963" i="6"/>
  <c r="K962" i="6"/>
  <c r="J962" i="6"/>
  <c r="K961" i="6"/>
  <c r="J961" i="6"/>
  <c r="K960" i="6"/>
  <c r="J960" i="6"/>
  <c r="K959" i="6"/>
  <c r="J959" i="6"/>
  <c r="K958" i="6"/>
  <c r="J958" i="6"/>
  <c r="K957" i="6"/>
  <c r="J957" i="6"/>
  <c r="K956" i="6"/>
  <c r="J956" i="6"/>
  <c r="K955" i="6"/>
  <c r="J955" i="6"/>
  <c r="K954" i="6"/>
  <c r="J954" i="6"/>
  <c r="K953" i="6"/>
  <c r="J953" i="6"/>
  <c r="K952" i="6"/>
  <c r="J952" i="6"/>
  <c r="K951" i="6"/>
  <c r="J951" i="6"/>
  <c r="K950" i="6"/>
  <c r="J950" i="6"/>
  <c r="K949" i="6"/>
  <c r="J949" i="6"/>
  <c r="K948" i="6"/>
  <c r="J948" i="6"/>
  <c r="K947" i="6"/>
  <c r="J947" i="6"/>
  <c r="K946" i="6"/>
  <c r="J946" i="6"/>
  <c r="K945" i="6"/>
  <c r="J945" i="6"/>
  <c r="K944" i="6"/>
  <c r="J944" i="6"/>
  <c r="K943" i="6"/>
  <c r="J943" i="6"/>
  <c r="K942" i="6"/>
  <c r="J942" i="6"/>
  <c r="K941" i="6"/>
  <c r="J941" i="6"/>
  <c r="K940" i="6"/>
  <c r="J940" i="6"/>
  <c r="K939" i="6"/>
  <c r="J939" i="6"/>
  <c r="K938" i="6"/>
  <c r="J938" i="6"/>
  <c r="K937" i="6"/>
  <c r="J937" i="6"/>
  <c r="K936" i="6"/>
  <c r="J936" i="6"/>
  <c r="K935" i="6"/>
  <c r="J935" i="6"/>
  <c r="K934" i="6"/>
  <c r="J934" i="6"/>
  <c r="K933" i="6"/>
  <c r="J933" i="6"/>
  <c r="K932" i="6"/>
  <c r="J932" i="6"/>
  <c r="K931" i="6"/>
  <c r="J931" i="6"/>
  <c r="K930" i="6"/>
  <c r="J930" i="6"/>
  <c r="K929" i="6"/>
  <c r="J929" i="6"/>
  <c r="K928" i="6"/>
  <c r="J928" i="6"/>
  <c r="K927" i="6"/>
  <c r="J927" i="6"/>
  <c r="K926" i="6"/>
  <c r="J926" i="6"/>
  <c r="K925" i="6"/>
  <c r="J925" i="6"/>
  <c r="K924" i="6"/>
  <c r="J924" i="6"/>
  <c r="K923" i="6"/>
  <c r="J923" i="6"/>
  <c r="K922" i="6"/>
  <c r="J922" i="6"/>
  <c r="K921" i="6"/>
  <c r="J921" i="6"/>
  <c r="K920" i="6"/>
  <c r="J920" i="6"/>
  <c r="K919" i="6"/>
  <c r="J919" i="6"/>
  <c r="K918" i="6"/>
  <c r="J918" i="6"/>
  <c r="K917" i="6"/>
  <c r="J917" i="6"/>
  <c r="K916" i="6"/>
  <c r="J916" i="6"/>
  <c r="K915" i="6"/>
  <c r="J915" i="6"/>
  <c r="K914" i="6"/>
  <c r="J914" i="6"/>
  <c r="K913" i="6"/>
  <c r="J913" i="6"/>
  <c r="K912" i="6"/>
  <c r="J912" i="6"/>
  <c r="K911" i="6"/>
  <c r="J911" i="6"/>
  <c r="K910" i="6"/>
  <c r="J910" i="6"/>
  <c r="K909" i="6"/>
  <c r="J909" i="6"/>
  <c r="K908" i="6"/>
  <c r="J908" i="6"/>
  <c r="K907" i="6"/>
  <c r="J907" i="6"/>
  <c r="K906" i="6"/>
  <c r="J906" i="6"/>
  <c r="K905" i="6"/>
  <c r="J905" i="6"/>
  <c r="K904" i="6"/>
  <c r="J904" i="6"/>
  <c r="K903" i="6"/>
  <c r="J903" i="6"/>
  <c r="K902" i="6"/>
  <c r="J902" i="6"/>
  <c r="K901" i="6"/>
  <c r="J901" i="6"/>
  <c r="K900" i="6"/>
  <c r="J900" i="6"/>
  <c r="K899" i="6"/>
  <c r="J899" i="6"/>
  <c r="K898" i="6"/>
  <c r="J898" i="6"/>
  <c r="K897" i="6"/>
  <c r="J897" i="6"/>
  <c r="K896" i="6"/>
  <c r="J896" i="6"/>
  <c r="K895" i="6"/>
  <c r="J895" i="6"/>
  <c r="K894" i="6"/>
  <c r="J894" i="6"/>
  <c r="K893" i="6"/>
  <c r="J893" i="6"/>
  <c r="K892" i="6"/>
  <c r="J892" i="6"/>
  <c r="K891" i="6"/>
  <c r="J891" i="6"/>
  <c r="K890" i="6"/>
  <c r="J890" i="6"/>
  <c r="K889" i="6"/>
  <c r="J889" i="6"/>
  <c r="K888" i="6"/>
  <c r="J888" i="6"/>
  <c r="K887" i="6"/>
  <c r="J887" i="6"/>
  <c r="K886" i="6"/>
  <c r="J886" i="6"/>
  <c r="K885" i="6"/>
  <c r="J885" i="6"/>
  <c r="K884" i="6"/>
  <c r="J884" i="6"/>
  <c r="K883" i="6"/>
  <c r="J883" i="6"/>
  <c r="K882" i="6"/>
  <c r="J882" i="6"/>
  <c r="K881" i="6"/>
  <c r="J881" i="6"/>
  <c r="K880" i="6"/>
  <c r="J880" i="6"/>
  <c r="K879" i="6"/>
  <c r="J879" i="6"/>
  <c r="K878" i="6"/>
  <c r="J878" i="6"/>
  <c r="K877" i="6"/>
  <c r="J877" i="6"/>
  <c r="K876" i="6"/>
  <c r="J876" i="6"/>
  <c r="K875" i="6"/>
  <c r="J875" i="6"/>
  <c r="K874" i="6"/>
  <c r="J874" i="6"/>
  <c r="K873" i="6"/>
  <c r="J873" i="6"/>
  <c r="K872" i="6"/>
  <c r="J872" i="6"/>
  <c r="K871" i="6"/>
  <c r="J871" i="6"/>
  <c r="K870" i="6"/>
  <c r="J870" i="6"/>
  <c r="K869" i="6"/>
  <c r="J869" i="6"/>
  <c r="K868" i="6"/>
  <c r="J868" i="6"/>
  <c r="K867" i="6"/>
  <c r="J867" i="6"/>
  <c r="K866" i="6"/>
  <c r="J866" i="6"/>
  <c r="K865" i="6"/>
  <c r="J865" i="6"/>
  <c r="K864" i="6"/>
  <c r="J864" i="6"/>
  <c r="K863" i="6"/>
  <c r="J863" i="6"/>
  <c r="K862" i="6"/>
  <c r="J862" i="6"/>
  <c r="K861" i="6"/>
  <c r="J861" i="6"/>
  <c r="K860" i="6"/>
  <c r="J860" i="6"/>
  <c r="K859" i="6"/>
  <c r="J859" i="6"/>
  <c r="K858" i="6"/>
  <c r="J858" i="6"/>
  <c r="K857" i="6"/>
  <c r="J857" i="6"/>
  <c r="K856" i="6"/>
  <c r="J856" i="6"/>
  <c r="K855" i="6"/>
  <c r="J855" i="6"/>
  <c r="K854" i="6"/>
  <c r="J854" i="6"/>
  <c r="K853" i="6"/>
  <c r="J853" i="6"/>
  <c r="K852" i="6"/>
  <c r="J852" i="6"/>
  <c r="K851" i="6"/>
  <c r="J851" i="6"/>
  <c r="K850" i="6"/>
  <c r="J850" i="6"/>
  <c r="K849" i="6"/>
  <c r="J849" i="6"/>
  <c r="K848" i="6"/>
  <c r="J848" i="6"/>
  <c r="K847" i="6"/>
  <c r="J847" i="6"/>
  <c r="K846" i="6"/>
  <c r="J846" i="6"/>
  <c r="K845" i="6"/>
  <c r="J845" i="6"/>
  <c r="K844" i="6"/>
  <c r="J844" i="6"/>
  <c r="K843" i="6"/>
  <c r="J843" i="6"/>
  <c r="K842" i="6"/>
  <c r="J842" i="6"/>
  <c r="K841" i="6"/>
  <c r="J841" i="6"/>
  <c r="K840" i="6"/>
  <c r="J840" i="6"/>
  <c r="K839" i="6"/>
  <c r="J839" i="6"/>
  <c r="K838" i="6"/>
  <c r="J838" i="6"/>
  <c r="K837" i="6"/>
  <c r="J837" i="6"/>
  <c r="K836" i="6"/>
  <c r="J836" i="6"/>
  <c r="K835" i="6"/>
  <c r="J835" i="6"/>
  <c r="K834" i="6"/>
  <c r="J834" i="6"/>
  <c r="K833" i="6"/>
  <c r="J833" i="6"/>
  <c r="K832" i="6"/>
  <c r="J832" i="6"/>
  <c r="K831" i="6"/>
  <c r="J831" i="6"/>
  <c r="K830" i="6"/>
  <c r="J830" i="6"/>
  <c r="K829" i="6"/>
  <c r="J829" i="6"/>
  <c r="K828" i="6"/>
  <c r="J828" i="6"/>
  <c r="K827" i="6"/>
  <c r="J827" i="6"/>
  <c r="K826" i="6"/>
  <c r="J826" i="6"/>
  <c r="K825" i="6"/>
  <c r="J825" i="6"/>
  <c r="K824" i="6"/>
  <c r="J824" i="6"/>
  <c r="K823" i="6"/>
  <c r="J823" i="6"/>
  <c r="K822" i="6"/>
  <c r="J822" i="6"/>
  <c r="K821" i="6"/>
  <c r="J821" i="6"/>
  <c r="K820" i="6"/>
  <c r="J820" i="6"/>
  <c r="K819" i="6"/>
  <c r="J819" i="6"/>
  <c r="K818" i="6"/>
  <c r="J818" i="6"/>
  <c r="K817" i="6"/>
  <c r="J817" i="6"/>
  <c r="K816" i="6"/>
  <c r="J816" i="6"/>
  <c r="K815" i="6"/>
  <c r="J815" i="6"/>
  <c r="K814" i="6"/>
  <c r="J814" i="6"/>
  <c r="K813" i="6"/>
  <c r="J813" i="6"/>
  <c r="K812" i="6"/>
  <c r="J812" i="6"/>
  <c r="K811" i="6"/>
  <c r="J811" i="6"/>
  <c r="K810" i="6"/>
  <c r="J810" i="6"/>
  <c r="K809" i="6"/>
  <c r="J809" i="6"/>
  <c r="K808" i="6"/>
  <c r="J808" i="6"/>
  <c r="K807" i="6"/>
  <c r="J807" i="6"/>
  <c r="K806" i="6"/>
  <c r="J806" i="6"/>
  <c r="K805" i="6"/>
  <c r="J805" i="6"/>
  <c r="K804" i="6"/>
  <c r="J804" i="6"/>
  <c r="K803" i="6"/>
  <c r="J803" i="6"/>
  <c r="K802" i="6"/>
  <c r="J802" i="6"/>
  <c r="K801" i="6"/>
  <c r="J801" i="6"/>
  <c r="K800" i="6"/>
  <c r="J800" i="6"/>
  <c r="K799" i="6"/>
  <c r="J799" i="6"/>
  <c r="K798" i="6"/>
  <c r="J798" i="6"/>
  <c r="K796" i="6"/>
  <c r="J796" i="6"/>
  <c r="K795" i="6"/>
  <c r="J795" i="6"/>
  <c r="K794" i="6"/>
  <c r="J794" i="6"/>
  <c r="K793" i="6"/>
  <c r="J793" i="6"/>
  <c r="K792" i="6"/>
  <c r="J792" i="6"/>
  <c r="K791" i="6"/>
  <c r="J791" i="6"/>
  <c r="K790" i="6"/>
  <c r="J790" i="6"/>
  <c r="K789" i="6"/>
  <c r="J789" i="6"/>
  <c r="K788" i="6"/>
  <c r="J788" i="6"/>
  <c r="K787" i="6"/>
  <c r="J787" i="6"/>
  <c r="K786" i="6"/>
  <c r="J786" i="6"/>
  <c r="K785" i="6"/>
  <c r="J785" i="6"/>
  <c r="K784" i="6"/>
  <c r="J784" i="6"/>
  <c r="K783" i="6"/>
  <c r="J783" i="6"/>
  <c r="K782" i="6"/>
  <c r="J782" i="6"/>
  <c r="K781" i="6"/>
  <c r="J781" i="6"/>
  <c r="K780" i="6"/>
  <c r="J780" i="6"/>
  <c r="K779" i="6"/>
  <c r="J779" i="6"/>
  <c r="K778" i="6"/>
  <c r="J778" i="6"/>
  <c r="K777" i="6"/>
  <c r="J777" i="6"/>
  <c r="K776" i="6"/>
  <c r="J776" i="6"/>
  <c r="K775" i="6"/>
  <c r="J775" i="6"/>
  <c r="K774" i="6"/>
  <c r="J774" i="6"/>
  <c r="K773" i="6"/>
  <c r="J773" i="6"/>
  <c r="K772" i="6"/>
  <c r="J772" i="6"/>
  <c r="K771" i="6"/>
  <c r="J771" i="6"/>
  <c r="K770" i="6"/>
  <c r="J770" i="6"/>
  <c r="K769" i="6"/>
  <c r="J769" i="6"/>
  <c r="K768" i="6"/>
  <c r="J768" i="6"/>
  <c r="K767" i="6"/>
  <c r="J767" i="6"/>
  <c r="K766" i="6"/>
  <c r="J766" i="6"/>
  <c r="K765" i="6"/>
  <c r="J765" i="6"/>
  <c r="K764" i="6"/>
  <c r="J764" i="6"/>
  <c r="K763" i="6"/>
  <c r="J763" i="6"/>
  <c r="K762" i="6"/>
  <c r="J762" i="6"/>
  <c r="K761" i="6"/>
  <c r="J761" i="6"/>
  <c r="K760" i="6"/>
  <c r="J760" i="6"/>
  <c r="K759" i="6"/>
  <c r="J759" i="6"/>
  <c r="K758" i="6"/>
  <c r="J758" i="6"/>
  <c r="K756" i="6"/>
  <c r="J756" i="6"/>
  <c r="K755" i="6"/>
  <c r="J755" i="6"/>
  <c r="K754" i="6"/>
  <c r="J754" i="6"/>
  <c r="K753" i="6"/>
  <c r="J753" i="6"/>
  <c r="K752" i="6"/>
  <c r="J752" i="6"/>
  <c r="K751" i="6"/>
  <c r="J751" i="6"/>
  <c r="K750" i="6"/>
  <c r="J750" i="6"/>
  <c r="K749" i="6"/>
  <c r="J749" i="6"/>
  <c r="K748" i="6"/>
  <c r="J748" i="6"/>
  <c r="K747" i="6"/>
  <c r="J747" i="6"/>
  <c r="K746" i="6"/>
  <c r="J746" i="6"/>
  <c r="K745" i="6"/>
  <c r="J745" i="6"/>
  <c r="K744" i="6"/>
  <c r="J744" i="6"/>
  <c r="K743" i="6"/>
  <c r="J743" i="6"/>
  <c r="K742" i="6"/>
  <c r="J742" i="6"/>
  <c r="K741" i="6"/>
  <c r="J741" i="6"/>
  <c r="K740" i="6"/>
  <c r="J740" i="6"/>
  <c r="K739" i="6"/>
  <c r="J739" i="6"/>
  <c r="K738" i="6"/>
  <c r="J738" i="6"/>
  <c r="K737" i="6"/>
  <c r="J737" i="6"/>
  <c r="K736" i="6"/>
  <c r="J736" i="6"/>
  <c r="K735" i="6"/>
  <c r="J735" i="6"/>
  <c r="K734" i="6"/>
  <c r="J734" i="6"/>
  <c r="K733" i="6"/>
  <c r="J733" i="6"/>
  <c r="K732" i="6"/>
  <c r="J732" i="6"/>
  <c r="K731" i="6"/>
  <c r="J731" i="6"/>
  <c r="K730" i="6"/>
  <c r="J730" i="6"/>
  <c r="K729" i="6"/>
  <c r="J729" i="6"/>
  <c r="K728" i="6"/>
  <c r="J728" i="6"/>
  <c r="K727" i="6"/>
  <c r="J727" i="6"/>
  <c r="K726" i="6"/>
  <c r="J726" i="6"/>
  <c r="K725" i="6"/>
  <c r="J725" i="6"/>
  <c r="K724" i="6"/>
  <c r="J724" i="6"/>
  <c r="K723" i="6"/>
  <c r="J723" i="6"/>
  <c r="K722" i="6"/>
  <c r="J722" i="6"/>
  <c r="K721" i="6"/>
  <c r="J721" i="6"/>
  <c r="K720" i="6"/>
  <c r="J720" i="6"/>
  <c r="K719" i="6"/>
  <c r="J719" i="6"/>
  <c r="K718" i="6"/>
  <c r="J718" i="6"/>
  <c r="K717" i="6"/>
  <c r="J717" i="6"/>
  <c r="K716" i="6"/>
  <c r="J716" i="6"/>
  <c r="K715" i="6"/>
  <c r="J715" i="6"/>
  <c r="K714" i="6"/>
  <c r="J714" i="6"/>
  <c r="K713" i="6"/>
  <c r="J713" i="6"/>
  <c r="K712" i="6"/>
  <c r="J712" i="6"/>
  <c r="K711" i="6"/>
  <c r="J711" i="6"/>
  <c r="K710" i="6"/>
  <c r="J710" i="6"/>
  <c r="K709" i="6"/>
  <c r="J709" i="6"/>
  <c r="K708" i="6"/>
  <c r="J708" i="6"/>
  <c r="K707" i="6"/>
  <c r="J707" i="6"/>
  <c r="K706" i="6"/>
  <c r="J706" i="6"/>
  <c r="K705" i="6"/>
  <c r="J705" i="6"/>
  <c r="K704" i="6"/>
  <c r="J704" i="6"/>
  <c r="K703" i="6"/>
  <c r="J703" i="6"/>
  <c r="K702" i="6"/>
  <c r="J702" i="6"/>
  <c r="K701" i="6"/>
  <c r="J701" i="6"/>
  <c r="K700" i="6"/>
  <c r="J700" i="6"/>
  <c r="K699" i="6"/>
  <c r="J699" i="6"/>
  <c r="K698" i="6"/>
  <c r="J698" i="6"/>
  <c r="K697" i="6"/>
  <c r="J697" i="6"/>
  <c r="K696" i="6"/>
  <c r="J696" i="6"/>
  <c r="K695" i="6"/>
  <c r="J695" i="6"/>
  <c r="K694" i="6"/>
  <c r="J694" i="6"/>
  <c r="K693" i="6"/>
  <c r="J693" i="6"/>
  <c r="K692" i="6"/>
  <c r="J692" i="6"/>
  <c r="K691" i="6"/>
  <c r="J691" i="6"/>
  <c r="K690" i="6"/>
  <c r="J690" i="6"/>
  <c r="K689" i="6"/>
  <c r="J689" i="6"/>
  <c r="K688" i="6"/>
  <c r="J688" i="6"/>
  <c r="K687" i="6"/>
  <c r="J687" i="6"/>
  <c r="K686" i="6"/>
  <c r="J686" i="6"/>
  <c r="K685" i="6"/>
  <c r="J685" i="6"/>
  <c r="K684" i="6"/>
  <c r="J684" i="6"/>
  <c r="K683" i="6"/>
  <c r="J683" i="6"/>
  <c r="K682" i="6"/>
  <c r="J682" i="6"/>
  <c r="K681" i="6"/>
  <c r="J681" i="6"/>
  <c r="K680" i="6"/>
  <c r="J680" i="6"/>
  <c r="K679" i="6"/>
  <c r="J679" i="6"/>
  <c r="K678" i="6"/>
  <c r="J678" i="6"/>
  <c r="K677" i="6"/>
  <c r="J677" i="6"/>
  <c r="K676" i="6"/>
  <c r="J676" i="6"/>
  <c r="K675" i="6"/>
  <c r="J675" i="6"/>
  <c r="K674" i="6"/>
  <c r="J674" i="6"/>
  <c r="K673" i="6"/>
  <c r="J673" i="6"/>
  <c r="K672" i="6"/>
  <c r="J672" i="6"/>
  <c r="K671" i="6"/>
  <c r="J671" i="6"/>
  <c r="K670" i="6"/>
  <c r="J670" i="6"/>
  <c r="K669" i="6"/>
  <c r="J669" i="6"/>
  <c r="K668" i="6"/>
  <c r="J668" i="6"/>
  <c r="K667" i="6"/>
  <c r="J667" i="6"/>
  <c r="K666" i="6"/>
  <c r="J666" i="6"/>
  <c r="K665" i="6"/>
  <c r="J665" i="6"/>
  <c r="K664" i="6"/>
  <c r="J664" i="6"/>
  <c r="K663" i="6"/>
  <c r="J663" i="6"/>
  <c r="K662" i="6"/>
  <c r="J662" i="6"/>
  <c r="K661" i="6"/>
  <c r="J661" i="6"/>
  <c r="K660" i="6"/>
  <c r="J660" i="6"/>
  <c r="K659" i="6"/>
  <c r="J659" i="6"/>
  <c r="K658" i="6"/>
  <c r="J658" i="6"/>
  <c r="K657" i="6"/>
  <c r="J657" i="6"/>
  <c r="K656" i="6"/>
  <c r="J656" i="6"/>
  <c r="K655" i="6"/>
  <c r="J655" i="6"/>
  <c r="K654" i="6"/>
  <c r="J654" i="6"/>
  <c r="K653" i="6"/>
  <c r="J653" i="6"/>
  <c r="K652" i="6"/>
  <c r="J652" i="6"/>
  <c r="K651" i="6"/>
  <c r="J651" i="6"/>
  <c r="K650" i="6"/>
  <c r="J650" i="6"/>
  <c r="K649" i="6"/>
  <c r="J649" i="6"/>
  <c r="K648" i="6"/>
  <c r="J648" i="6"/>
  <c r="K647" i="6"/>
  <c r="J647" i="6"/>
  <c r="K646" i="6"/>
  <c r="J646" i="6"/>
  <c r="K645" i="6"/>
  <c r="J645" i="6"/>
  <c r="K644" i="6"/>
  <c r="J644" i="6"/>
  <c r="K643" i="6"/>
  <c r="J643" i="6"/>
  <c r="K642" i="6"/>
  <c r="J642" i="6"/>
  <c r="K641" i="6"/>
  <c r="J641" i="6"/>
  <c r="K640" i="6"/>
  <c r="J640" i="6"/>
  <c r="K639" i="6"/>
  <c r="J639" i="6"/>
  <c r="K638" i="6"/>
  <c r="J638" i="6"/>
  <c r="K637" i="6"/>
  <c r="J637" i="6"/>
  <c r="K636" i="6"/>
  <c r="J636" i="6"/>
  <c r="K635" i="6"/>
  <c r="J635" i="6"/>
  <c r="K634" i="6"/>
  <c r="J634" i="6"/>
  <c r="K633" i="6"/>
  <c r="J633" i="6"/>
  <c r="K632" i="6"/>
  <c r="J632" i="6"/>
  <c r="K631" i="6"/>
  <c r="J631" i="6"/>
  <c r="K630" i="6"/>
  <c r="J630" i="6"/>
  <c r="K629" i="6"/>
  <c r="J629" i="6"/>
  <c r="K628" i="6"/>
  <c r="J628" i="6"/>
  <c r="K627" i="6"/>
  <c r="J627" i="6"/>
  <c r="K626" i="6"/>
  <c r="J626" i="6"/>
  <c r="K625" i="6"/>
  <c r="J625" i="6"/>
  <c r="K624" i="6"/>
  <c r="J624" i="6"/>
  <c r="K623" i="6"/>
  <c r="J623" i="6"/>
  <c r="K622" i="6"/>
  <c r="J622" i="6"/>
  <c r="K621" i="6"/>
  <c r="J621" i="6"/>
  <c r="K620" i="6"/>
  <c r="J620" i="6"/>
  <c r="K619" i="6"/>
  <c r="J619" i="6"/>
  <c r="K618" i="6"/>
  <c r="J618" i="6"/>
  <c r="K617" i="6"/>
  <c r="J617" i="6"/>
  <c r="K616" i="6"/>
  <c r="J616" i="6"/>
  <c r="K615" i="6"/>
  <c r="J615" i="6"/>
  <c r="K614" i="6"/>
  <c r="J614" i="6"/>
  <c r="K613" i="6"/>
  <c r="J613" i="6"/>
  <c r="K612" i="6"/>
  <c r="J612" i="6"/>
  <c r="K611" i="6"/>
  <c r="J611" i="6"/>
  <c r="K610" i="6"/>
  <c r="J610" i="6"/>
  <c r="K609" i="6"/>
  <c r="J609" i="6"/>
  <c r="K608" i="6"/>
  <c r="J608" i="6"/>
  <c r="K607" i="6"/>
  <c r="J607" i="6"/>
  <c r="K606" i="6"/>
  <c r="J606" i="6"/>
  <c r="K605" i="6"/>
  <c r="J605" i="6"/>
  <c r="K604" i="6"/>
  <c r="J604" i="6"/>
  <c r="K603" i="6"/>
  <c r="J603" i="6"/>
  <c r="K602" i="6"/>
  <c r="J602" i="6"/>
  <c r="K601" i="6"/>
  <c r="J601" i="6"/>
  <c r="K600" i="6"/>
  <c r="J600" i="6"/>
  <c r="K599" i="6"/>
  <c r="J599" i="6"/>
  <c r="K598" i="6"/>
  <c r="J598" i="6"/>
  <c r="K597" i="6"/>
  <c r="J597" i="6"/>
  <c r="K596" i="6"/>
  <c r="J596" i="6"/>
  <c r="K595" i="6"/>
  <c r="J595" i="6"/>
  <c r="K594" i="6"/>
  <c r="J594" i="6"/>
  <c r="K593" i="6"/>
  <c r="J593" i="6"/>
  <c r="K592" i="6"/>
  <c r="J592" i="6"/>
  <c r="K591" i="6"/>
  <c r="J591" i="6"/>
  <c r="K590" i="6"/>
  <c r="J590" i="6"/>
  <c r="K589" i="6"/>
  <c r="J589" i="6"/>
  <c r="K588" i="6"/>
  <c r="J588" i="6"/>
  <c r="K587" i="6"/>
  <c r="J587" i="6"/>
  <c r="K586" i="6"/>
  <c r="J586" i="6"/>
  <c r="K585" i="6"/>
  <c r="J585" i="6"/>
  <c r="K584" i="6"/>
  <c r="J584" i="6"/>
  <c r="K583" i="6"/>
  <c r="J583" i="6"/>
  <c r="K582" i="6"/>
  <c r="J582" i="6"/>
  <c r="K581" i="6"/>
  <c r="J581" i="6"/>
  <c r="K580" i="6"/>
  <c r="J580" i="6"/>
  <c r="K579" i="6"/>
  <c r="J579" i="6"/>
  <c r="K578" i="6"/>
  <c r="J578" i="6"/>
  <c r="K577" i="6"/>
  <c r="J577" i="6"/>
  <c r="K576" i="6"/>
  <c r="J576" i="6"/>
  <c r="K575" i="6"/>
  <c r="J575" i="6"/>
  <c r="K574" i="6"/>
  <c r="J574" i="6"/>
  <c r="K573" i="6"/>
  <c r="J573" i="6"/>
  <c r="K572" i="6"/>
  <c r="J572" i="6"/>
  <c r="K571" i="6"/>
  <c r="J571" i="6"/>
  <c r="K570" i="6"/>
  <c r="J570" i="6"/>
  <c r="K569" i="6"/>
  <c r="J569" i="6"/>
  <c r="K568" i="6"/>
  <c r="J568" i="6"/>
  <c r="K567" i="6"/>
  <c r="J567" i="6"/>
  <c r="K566" i="6"/>
  <c r="J566" i="6"/>
  <c r="K565" i="6"/>
  <c r="J565" i="6"/>
  <c r="K564" i="6"/>
  <c r="J564" i="6"/>
  <c r="K563" i="6"/>
  <c r="J563" i="6"/>
  <c r="K562" i="6"/>
  <c r="J562" i="6"/>
  <c r="K561" i="6"/>
  <c r="J561" i="6"/>
  <c r="K560" i="6"/>
  <c r="J560" i="6"/>
  <c r="K559" i="6"/>
  <c r="J559" i="6"/>
  <c r="K558" i="6"/>
  <c r="J558" i="6"/>
  <c r="K557" i="6"/>
  <c r="J557" i="6"/>
  <c r="K556" i="6"/>
  <c r="J556" i="6"/>
  <c r="K555" i="6"/>
  <c r="J555" i="6"/>
  <c r="K554" i="6"/>
  <c r="J554" i="6"/>
  <c r="K553" i="6"/>
  <c r="J553" i="6"/>
  <c r="K552" i="6"/>
  <c r="J552" i="6"/>
  <c r="K551" i="6"/>
  <c r="J551" i="6"/>
  <c r="K549" i="6"/>
  <c r="J549" i="6"/>
  <c r="K548" i="6"/>
  <c r="J548" i="6"/>
  <c r="K547" i="6"/>
  <c r="J547" i="6"/>
  <c r="K546" i="6"/>
  <c r="J546" i="6"/>
  <c r="K545" i="6"/>
  <c r="J545" i="6"/>
  <c r="K544" i="6"/>
  <c r="J544" i="6"/>
  <c r="K543" i="6"/>
  <c r="J543" i="6"/>
  <c r="K542" i="6"/>
  <c r="J542" i="6"/>
  <c r="K541" i="6"/>
  <c r="J541" i="6"/>
  <c r="K540" i="6"/>
  <c r="J540" i="6"/>
  <c r="K539" i="6"/>
  <c r="J539" i="6"/>
  <c r="K538" i="6"/>
  <c r="J538" i="6"/>
  <c r="K537" i="6"/>
  <c r="J537" i="6"/>
  <c r="K536" i="6"/>
  <c r="J536" i="6"/>
  <c r="K535" i="6"/>
  <c r="J535" i="6"/>
  <c r="K534" i="6"/>
  <c r="J534" i="6"/>
  <c r="K533" i="6"/>
  <c r="J533" i="6"/>
  <c r="K532" i="6"/>
  <c r="J532" i="6"/>
  <c r="K531" i="6"/>
  <c r="J531" i="6"/>
  <c r="K530" i="6"/>
  <c r="J530" i="6"/>
  <c r="K529" i="6"/>
  <c r="J529" i="6"/>
  <c r="K528" i="6"/>
  <c r="J528" i="6"/>
  <c r="K527" i="6"/>
  <c r="J527" i="6"/>
  <c r="K526" i="6"/>
  <c r="J526" i="6"/>
  <c r="K525" i="6"/>
  <c r="J525" i="6"/>
  <c r="K524" i="6"/>
  <c r="J524" i="6"/>
  <c r="K523" i="6"/>
  <c r="J523" i="6"/>
  <c r="K522" i="6"/>
  <c r="J522" i="6"/>
  <c r="K521" i="6"/>
  <c r="J521" i="6"/>
  <c r="K520" i="6"/>
  <c r="J520" i="6"/>
  <c r="K519" i="6"/>
  <c r="J519" i="6"/>
  <c r="K518" i="6"/>
  <c r="J518" i="6"/>
  <c r="K517" i="6"/>
  <c r="J517" i="6"/>
  <c r="K516" i="6"/>
  <c r="J516" i="6"/>
  <c r="K515" i="6"/>
  <c r="J515" i="6"/>
  <c r="K514" i="6"/>
  <c r="J514" i="6"/>
  <c r="K513" i="6"/>
  <c r="J513" i="6"/>
  <c r="K512" i="6"/>
  <c r="J512" i="6"/>
  <c r="K511" i="6"/>
  <c r="J511" i="6"/>
  <c r="K510" i="6"/>
  <c r="J510" i="6"/>
  <c r="K509" i="6"/>
  <c r="J509" i="6"/>
  <c r="K508" i="6"/>
  <c r="J508" i="6"/>
  <c r="K507" i="6"/>
  <c r="J507" i="6"/>
  <c r="K506" i="6"/>
  <c r="J506" i="6"/>
  <c r="K505" i="6"/>
  <c r="J505" i="6"/>
  <c r="K504" i="6"/>
  <c r="J504" i="6"/>
  <c r="K503" i="6"/>
  <c r="J503" i="6"/>
  <c r="K502" i="6"/>
  <c r="J502" i="6"/>
  <c r="K501" i="6"/>
  <c r="J501" i="6"/>
  <c r="K500" i="6"/>
  <c r="J500" i="6"/>
  <c r="K499" i="6"/>
  <c r="J499" i="6"/>
  <c r="K498" i="6"/>
  <c r="J498" i="6"/>
  <c r="K497" i="6"/>
  <c r="J497" i="6"/>
  <c r="K496" i="6"/>
  <c r="J496" i="6"/>
  <c r="K495" i="6"/>
  <c r="J495" i="6"/>
  <c r="K494" i="6"/>
  <c r="J494" i="6"/>
  <c r="K493" i="6"/>
  <c r="J493" i="6"/>
  <c r="K492" i="6"/>
  <c r="J492" i="6"/>
  <c r="K491" i="6"/>
  <c r="J491" i="6"/>
  <c r="K490" i="6"/>
  <c r="J490" i="6"/>
  <c r="K489" i="6"/>
  <c r="J489" i="6"/>
  <c r="K488" i="6"/>
  <c r="J488" i="6"/>
  <c r="K487" i="6"/>
  <c r="J487" i="6"/>
  <c r="K486" i="6"/>
  <c r="J486" i="6"/>
  <c r="K485" i="6"/>
  <c r="J485" i="6"/>
  <c r="K484" i="6"/>
  <c r="J484" i="6"/>
  <c r="K483" i="6"/>
  <c r="J483" i="6"/>
  <c r="K482" i="6"/>
  <c r="J482" i="6"/>
  <c r="K481" i="6"/>
  <c r="J481" i="6"/>
  <c r="K480" i="6"/>
  <c r="J480" i="6"/>
  <c r="K479" i="6"/>
  <c r="J479" i="6"/>
  <c r="K478" i="6"/>
  <c r="J478" i="6"/>
  <c r="K477" i="6"/>
  <c r="J477" i="6"/>
  <c r="K476" i="6"/>
  <c r="J476" i="6"/>
  <c r="K475" i="6"/>
  <c r="J475" i="6"/>
  <c r="K474" i="6"/>
  <c r="J474" i="6"/>
  <c r="K473" i="6"/>
  <c r="J473" i="6"/>
  <c r="K471" i="6"/>
  <c r="J471" i="6"/>
  <c r="K470" i="6"/>
  <c r="J470" i="6"/>
  <c r="K469" i="6"/>
  <c r="J469" i="6"/>
  <c r="K468" i="6"/>
  <c r="J468" i="6"/>
  <c r="K467" i="6"/>
  <c r="J467" i="6"/>
  <c r="K466" i="6"/>
  <c r="J466" i="6"/>
  <c r="K465" i="6"/>
  <c r="J465" i="6"/>
  <c r="K464" i="6"/>
  <c r="J464" i="6"/>
  <c r="K463" i="6"/>
  <c r="J463" i="6"/>
  <c r="K462" i="6"/>
  <c r="J462" i="6"/>
  <c r="K461" i="6"/>
  <c r="J461" i="6"/>
  <c r="K460" i="6"/>
  <c r="J460" i="6"/>
  <c r="K459" i="6"/>
  <c r="J459" i="6"/>
  <c r="K458" i="6"/>
  <c r="J458" i="6"/>
  <c r="K457" i="6"/>
  <c r="J457" i="6"/>
  <c r="K456" i="6"/>
  <c r="J456" i="6"/>
  <c r="K455" i="6"/>
  <c r="J455" i="6"/>
  <c r="K454" i="6"/>
  <c r="J454" i="6"/>
  <c r="K453" i="6"/>
  <c r="J453" i="6"/>
  <c r="K452" i="6"/>
  <c r="J452" i="6"/>
  <c r="K451" i="6"/>
  <c r="J451" i="6"/>
  <c r="K450" i="6"/>
  <c r="J450" i="6"/>
  <c r="K449" i="6"/>
  <c r="J449" i="6"/>
  <c r="K448" i="6"/>
  <c r="J448" i="6"/>
  <c r="K447" i="6"/>
  <c r="J447" i="6"/>
  <c r="K446" i="6"/>
  <c r="J446" i="6"/>
  <c r="K445" i="6"/>
  <c r="J445" i="6"/>
  <c r="K444" i="6"/>
  <c r="J444" i="6"/>
  <c r="K443" i="6"/>
  <c r="J443" i="6"/>
  <c r="K442" i="6"/>
  <c r="J442" i="6"/>
  <c r="K441" i="6"/>
  <c r="J441" i="6"/>
  <c r="K440" i="6"/>
  <c r="J440" i="6"/>
  <c r="K439" i="6"/>
  <c r="J439" i="6"/>
  <c r="K438" i="6"/>
  <c r="J438" i="6"/>
  <c r="K437" i="6"/>
  <c r="J437" i="6"/>
  <c r="K436" i="6"/>
  <c r="J436" i="6"/>
  <c r="K435" i="6"/>
  <c r="J435" i="6"/>
  <c r="K434" i="6"/>
  <c r="J434" i="6"/>
  <c r="K432" i="6"/>
  <c r="J432" i="6"/>
  <c r="K431" i="6"/>
  <c r="J431" i="6"/>
  <c r="K430" i="6"/>
  <c r="J430" i="6"/>
  <c r="K429" i="6"/>
  <c r="J429" i="6"/>
  <c r="K428" i="6"/>
  <c r="J428" i="6"/>
  <c r="K427" i="6"/>
  <c r="J427" i="6"/>
  <c r="K426" i="6"/>
  <c r="J426" i="6"/>
  <c r="K425" i="6"/>
  <c r="J425" i="6"/>
  <c r="K424" i="6"/>
  <c r="J424" i="6"/>
  <c r="K423" i="6"/>
  <c r="J423" i="6"/>
  <c r="K422" i="6"/>
  <c r="J422" i="6"/>
  <c r="K421" i="6"/>
  <c r="J421" i="6"/>
  <c r="K420" i="6"/>
  <c r="J420" i="6"/>
  <c r="K419" i="6"/>
  <c r="J419" i="6"/>
  <c r="K418" i="6"/>
  <c r="J418" i="6"/>
  <c r="K417" i="6"/>
  <c r="J417" i="6"/>
  <c r="K416" i="6"/>
  <c r="J416" i="6"/>
  <c r="K415" i="6"/>
  <c r="J415" i="6"/>
  <c r="K414" i="6"/>
  <c r="J414" i="6"/>
  <c r="K413" i="6"/>
  <c r="J413" i="6"/>
  <c r="K412" i="6"/>
  <c r="J412" i="6"/>
  <c r="K411" i="6"/>
  <c r="J411" i="6"/>
  <c r="K410" i="6"/>
  <c r="J410" i="6"/>
  <c r="K409" i="6"/>
  <c r="J409" i="6"/>
  <c r="K408" i="6"/>
  <c r="J408" i="6"/>
  <c r="K407" i="6"/>
  <c r="J407" i="6"/>
  <c r="K406" i="6"/>
  <c r="J406" i="6"/>
  <c r="K405" i="6"/>
  <c r="J405" i="6"/>
  <c r="K404" i="6"/>
  <c r="J404" i="6"/>
  <c r="K403" i="6"/>
  <c r="J403" i="6"/>
  <c r="K402" i="6"/>
  <c r="J402" i="6"/>
  <c r="K401" i="6"/>
  <c r="J401" i="6"/>
  <c r="K400" i="6"/>
  <c r="J400" i="6"/>
  <c r="K399" i="6"/>
  <c r="J399" i="6"/>
  <c r="K398" i="6"/>
  <c r="J398" i="6"/>
  <c r="K397" i="6"/>
  <c r="J397" i="6"/>
  <c r="K396" i="6"/>
  <c r="J396" i="6"/>
  <c r="K395" i="6"/>
  <c r="J395" i="6"/>
  <c r="K394" i="6"/>
  <c r="J394" i="6"/>
  <c r="K393" i="6"/>
  <c r="J393" i="6"/>
  <c r="K392" i="6"/>
  <c r="J392" i="6"/>
  <c r="K391" i="6"/>
  <c r="J391" i="6"/>
  <c r="K390" i="6"/>
  <c r="J390" i="6"/>
  <c r="K389" i="6"/>
  <c r="J389" i="6"/>
  <c r="K388" i="6"/>
  <c r="J388" i="6"/>
  <c r="K387" i="6"/>
  <c r="J387" i="6"/>
  <c r="K386" i="6"/>
  <c r="J386" i="6"/>
  <c r="K385" i="6"/>
  <c r="J385" i="6"/>
  <c r="K384" i="6"/>
  <c r="J384" i="6"/>
  <c r="K383" i="6"/>
  <c r="J383" i="6"/>
  <c r="K382" i="6"/>
  <c r="J382" i="6"/>
  <c r="K381" i="6"/>
  <c r="J381" i="6"/>
  <c r="K380" i="6"/>
  <c r="J380" i="6"/>
  <c r="K379" i="6"/>
  <c r="J379" i="6"/>
  <c r="K378" i="6"/>
  <c r="J378" i="6"/>
  <c r="K377" i="6"/>
  <c r="J377" i="6"/>
  <c r="K376" i="6"/>
  <c r="J376" i="6"/>
  <c r="K375" i="6"/>
  <c r="J375" i="6"/>
  <c r="K374" i="6"/>
  <c r="J374" i="6"/>
  <c r="K373" i="6"/>
  <c r="J373" i="6"/>
  <c r="K372" i="6"/>
  <c r="J372" i="6"/>
  <c r="K371" i="6"/>
  <c r="J371" i="6"/>
  <c r="K370" i="6"/>
  <c r="J370" i="6"/>
  <c r="K369" i="6"/>
  <c r="J369" i="6"/>
  <c r="K368" i="6"/>
  <c r="J368" i="6"/>
  <c r="K367" i="6"/>
  <c r="J367" i="6"/>
  <c r="K366" i="6"/>
  <c r="J366" i="6"/>
  <c r="K365" i="6"/>
  <c r="J365" i="6"/>
  <c r="K364" i="6"/>
  <c r="J364" i="6"/>
  <c r="K363" i="6"/>
  <c r="J363" i="6"/>
  <c r="K362" i="6"/>
  <c r="J362" i="6"/>
  <c r="K361" i="6"/>
  <c r="J361" i="6"/>
  <c r="K360" i="6"/>
  <c r="J360" i="6"/>
  <c r="K359" i="6"/>
  <c r="J359" i="6"/>
  <c r="K358" i="6"/>
  <c r="J358" i="6"/>
  <c r="K357" i="6"/>
  <c r="J357" i="6"/>
  <c r="K356" i="6"/>
  <c r="J356" i="6"/>
  <c r="K355" i="6"/>
  <c r="J355" i="6"/>
  <c r="K354" i="6"/>
  <c r="J354" i="6"/>
  <c r="K353" i="6"/>
  <c r="J353" i="6"/>
  <c r="K352" i="6"/>
  <c r="J352" i="6"/>
  <c r="K351" i="6"/>
  <c r="J351" i="6"/>
  <c r="K350" i="6"/>
  <c r="J350" i="6"/>
  <c r="K349" i="6"/>
  <c r="J349" i="6"/>
  <c r="K348" i="6"/>
  <c r="J348" i="6"/>
  <c r="K347" i="6"/>
  <c r="J347" i="6"/>
  <c r="K346" i="6"/>
  <c r="J346" i="6"/>
  <c r="K345" i="6"/>
  <c r="J345" i="6"/>
  <c r="K344" i="6"/>
  <c r="J344" i="6"/>
  <c r="K343" i="6"/>
  <c r="J343" i="6"/>
  <c r="K342" i="6"/>
  <c r="J342" i="6"/>
  <c r="K341" i="6"/>
  <c r="J341" i="6"/>
  <c r="K340" i="6"/>
  <c r="J340" i="6"/>
  <c r="K339" i="6"/>
  <c r="J339" i="6"/>
  <c r="K338" i="6"/>
  <c r="J338" i="6"/>
  <c r="K337" i="6"/>
  <c r="J337" i="6"/>
  <c r="K336" i="6"/>
  <c r="J336" i="6"/>
  <c r="K335" i="6"/>
  <c r="J335" i="6"/>
  <c r="K334" i="6"/>
  <c r="J334" i="6"/>
  <c r="K333" i="6"/>
  <c r="J333" i="6"/>
  <c r="K332" i="6"/>
  <c r="J332" i="6"/>
  <c r="K331" i="6"/>
  <c r="J331" i="6"/>
  <c r="K330" i="6"/>
  <c r="J330" i="6"/>
  <c r="K329" i="6"/>
  <c r="J329" i="6"/>
  <c r="K328" i="6"/>
  <c r="J328" i="6"/>
  <c r="K327" i="6"/>
  <c r="J327" i="6"/>
  <c r="K326" i="6"/>
  <c r="J326" i="6"/>
  <c r="K325" i="6"/>
  <c r="J325" i="6"/>
  <c r="K324" i="6"/>
  <c r="J324" i="6"/>
  <c r="K323" i="6"/>
  <c r="J323" i="6"/>
  <c r="K322" i="6"/>
  <c r="J322" i="6"/>
  <c r="K321" i="6"/>
  <c r="J321" i="6"/>
  <c r="K320" i="6"/>
  <c r="J320" i="6"/>
  <c r="K319" i="6"/>
  <c r="J319" i="6"/>
  <c r="K318" i="6"/>
  <c r="J318" i="6"/>
  <c r="K317" i="6"/>
  <c r="J317" i="6"/>
  <c r="K316" i="6"/>
  <c r="J316" i="6"/>
  <c r="K315" i="6"/>
  <c r="J315" i="6"/>
  <c r="K314" i="6"/>
  <c r="J314" i="6"/>
  <c r="K313" i="6"/>
  <c r="J313" i="6"/>
  <c r="K312" i="6"/>
  <c r="J312" i="6"/>
  <c r="K311" i="6"/>
  <c r="J311" i="6"/>
  <c r="K310" i="6"/>
  <c r="J310" i="6"/>
  <c r="K309" i="6"/>
  <c r="J309" i="6"/>
  <c r="K308" i="6"/>
  <c r="J308" i="6"/>
  <c r="K307" i="6"/>
  <c r="J307" i="6"/>
  <c r="K306" i="6"/>
  <c r="J306" i="6"/>
  <c r="K305" i="6"/>
  <c r="J305" i="6"/>
  <c r="K304" i="6"/>
  <c r="J304" i="6"/>
  <c r="K303" i="6"/>
  <c r="J303" i="6"/>
  <c r="K302" i="6"/>
  <c r="J302" i="6"/>
  <c r="K301" i="6"/>
  <c r="J301" i="6"/>
  <c r="K300" i="6"/>
  <c r="J300" i="6"/>
  <c r="K299" i="6"/>
  <c r="J299" i="6"/>
  <c r="K298" i="6"/>
  <c r="J298" i="6"/>
  <c r="K297" i="6"/>
  <c r="J297" i="6"/>
  <c r="K296" i="6"/>
  <c r="J296" i="6"/>
  <c r="K295" i="6"/>
  <c r="J295" i="6"/>
  <c r="K294" i="6"/>
  <c r="J294" i="6"/>
  <c r="K293" i="6"/>
  <c r="J293" i="6"/>
  <c r="K292" i="6"/>
  <c r="J292" i="6"/>
  <c r="K291" i="6"/>
  <c r="J291" i="6"/>
  <c r="K290" i="6"/>
  <c r="J290" i="6"/>
  <c r="K289" i="6"/>
  <c r="J289" i="6"/>
  <c r="K288" i="6"/>
  <c r="J288" i="6"/>
  <c r="K287" i="6"/>
  <c r="J287" i="6"/>
  <c r="K286" i="6"/>
  <c r="J286" i="6"/>
  <c r="K285" i="6"/>
  <c r="J285" i="6"/>
  <c r="K284" i="6"/>
  <c r="J284" i="6"/>
  <c r="K283" i="6"/>
  <c r="J283" i="6"/>
  <c r="K282" i="6"/>
  <c r="J282" i="6"/>
  <c r="K281" i="6"/>
  <c r="J281" i="6"/>
  <c r="K280" i="6"/>
  <c r="J280" i="6"/>
  <c r="K279" i="6"/>
  <c r="J279" i="6"/>
  <c r="K277" i="6"/>
  <c r="J277" i="6"/>
  <c r="K276" i="6"/>
  <c r="J276" i="6"/>
  <c r="K275" i="6"/>
  <c r="J275" i="6"/>
  <c r="K274" i="6"/>
  <c r="J274" i="6"/>
  <c r="K273" i="6"/>
  <c r="J273" i="6"/>
  <c r="K272" i="6"/>
  <c r="J272" i="6"/>
  <c r="K271" i="6"/>
  <c r="J271" i="6"/>
  <c r="K270" i="6"/>
  <c r="J270" i="6"/>
  <c r="K269" i="6"/>
  <c r="J269" i="6"/>
  <c r="K268" i="6"/>
  <c r="J268" i="6"/>
  <c r="K267" i="6"/>
  <c r="J267" i="6"/>
  <c r="K266" i="6"/>
  <c r="J266" i="6"/>
  <c r="K265" i="6"/>
  <c r="J265" i="6"/>
  <c r="K264" i="6"/>
  <c r="J264" i="6"/>
  <c r="K263" i="6"/>
  <c r="J263" i="6"/>
  <c r="K262" i="6"/>
  <c r="J262" i="6"/>
  <c r="K261" i="6"/>
  <c r="J261" i="6"/>
  <c r="K260" i="6"/>
  <c r="J260" i="6"/>
  <c r="K259" i="6"/>
  <c r="J259" i="6"/>
  <c r="K258" i="6"/>
  <c r="J258" i="6"/>
  <c r="K257" i="6"/>
  <c r="J257" i="6"/>
  <c r="K256" i="6"/>
  <c r="J256" i="6"/>
  <c r="K255" i="6"/>
  <c r="J255" i="6"/>
  <c r="K254" i="6"/>
  <c r="J254" i="6"/>
  <c r="K253" i="6"/>
  <c r="J253" i="6"/>
  <c r="K252" i="6"/>
  <c r="J252" i="6"/>
  <c r="K251" i="6"/>
  <c r="J251" i="6"/>
  <c r="K250" i="6"/>
  <c r="J250" i="6"/>
  <c r="K249" i="6"/>
  <c r="J249" i="6"/>
  <c r="K248" i="6"/>
  <c r="J248" i="6"/>
  <c r="K247" i="6"/>
  <c r="J247" i="6"/>
  <c r="K246" i="6"/>
  <c r="J246" i="6"/>
  <c r="K245" i="6"/>
  <c r="J245" i="6"/>
  <c r="K244" i="6"/>
  <c r="J244" i="6"/>
  <c r="K243" i="6"/>
  <c r="J243" i="6"/>
  <c r="K242" i="6"/>
  <c r="J242" i="6"/>
  <c r="K241" i="6"/>
  <c r="J241" i="6"/>
  <c r="K240" i="6"/>
  <c r="J240" i="6"/>
  <c r="K239" i="6"/>
  <c r="J239" i="6"/>
  <c r="K238" i="6"/>
  <c r="J238" i="6"/>
  <c r="K237" i="6"/>
  <c r="J237" i="6"/>
  <c r="K236" i="6"/>
  <c r="J236" i="6"/>
  <c r="K235" i="6"/>
  <c r="J235" i="6"/>
  <c r="K234" i="6"/>
  <c r="J234" i="6"/>
  <c r="K233" i="6"/>
  <c r="J233" i="6"/>
  <c r="K232" i="6"/>
  <c r="J232" i="6"/>
  <c r="K231" i="6"/>
  <c r="J231" i="6"/>
  <c r="K230" i="6"/>
  <c r="J230" i="6"/>
  <c r="K229" i="6"/>
  <c r="J229" i="6"/>
  <c r="K228" i="6"/>
  <c r="J228" i="6"/>
  <c r="K227" i="6"/>
  <c r="J227" i="6"/>
  <c r="K226" i="6"/>
  <c r="J226" i="6"/>
  <c r="K225" i="6"/>
  <c r="J225" i="6"/>
  <c r="K224" i="6"/>
  <c r="J224" i="6"/>
  <c r="K223" i="6"/>
  <c r="J223" i="6"/>
  <c r="K222" i="6"/>
  <c r="J222" i="6"/>
  <c r="K221" i="6"/>
  <c r="J221" i="6"/>
  <c r="K220" i="6"/>
  <c r="J220" i="6"/>
  <c r="K219" i="6"/>
  <c r="J219" i="6"/>
  <c r="K218" i="6"/>
  <c r="J218" i="6"/>
  <c r="K217" i="6"/>
  <c r="J217" i="6"/>
  <c r="K216" i="6"/>
  <c r="J216" i="6"/>
  <c r="K215" i="6"/>
  <c r="J215" i="6"/>
  <c r="K214" i="6"/>
  <c r="J214" i="6"/>
  <c r="K213" i="6"/>
  <c r="J213" i="6"/>
  <c r="K212" i="6"/>
  <c r="J212" i="6"/>
  <c r="K211" i="6"/>
  <c r="J211" i="6"/>
  <c r="K210" i="6"/>
  <c r="J210" i="6"/>
  <c r="K209" i="6"/>
  <c r="J209" i="6"/>
  <c r="K208" i="6"/>
  <c r="J208" i="6"/>
  <c r="K207" i="6"/>
  <c r="J207" i="6"/>
  <c r="K206" i="6"/>
  <c r="J206" i="6"/>
  <c r="K205" i="6"/>
  <c r="J205" i="6"/>
  <c r="K204" i="6"/>
  <c r="J204" i="6"/>
  <c r="K203" i="6"/>
  <c r="J203" i="6"/>
  <c r="K202" i="6"/>
  <c r="J202" i="6"/>
  <c r="K201" i="6"/>
  <c r="J201" i="6"/>
  <c r="K200" i="6"/>
  <c r="J200" i="6"/>
  <c r="K199" i="6"/>
  <c r="J199" i="6"/>
  <c r="K198" i="6"/>
  <c r="J198" i="6"/>
  <c r="K197" i="6"/>
  <c r="J197" i="6"/>
  <c r="K196" i="6"/>
  <c r="J196" i="6"/>
  <c r="K195" i="6"/>
  <c r="J195" i="6"/>
  <c r="K194" i="6"/>
  <c r="J194" i="6"/>
  <c r="K193" i="6"/>
  <c r="J193" i="6"/>
  <c r="K192" i="6"/>
  <c r="J192" i="6"/>
  <c r="K191" i="6"/>
  <c r="J191" i="6"/>
  <c r="K190" i="6"/>
  <c r="J190" i="6"/>
  <c r="K189" i="6"/>
  <c r="J189" i="6"/>
  <c r="K188" i="6"/>
  <c r="J188" i="6"/>
  <c r="K187" i="6"/>
  <c r="J187" i="6"/>
  <c r="K186" i="6"/>
  <c r="J186" i="6"/>
  <c r="K185" i="6"/>
  <c r="J185" i="6"/>
  <c r="K184" i="6"/>
  <c r="J184" i="6"/>
  <c r="K183" i="6"/>
  <c r="J183" i="6"/>
  <c r="K182" i="6"/>
  <c r="J182" i="6"/>
  <c r="K181" i="6"/>
  <c r="J181" i="6"/>
  <c r="K180" i="6"/>
  <c r="J180" i="6"/>
  <c r="K179" i="6"/>
  <c r="J179" i="6"/>
  <c r="K178" i="6"/>
  <c r="J178" i="6"/>
  <c r="K177" i="6"/>
  <c r="J177" i="6"/>
  <c r="K176" i="6"/>
  <c r="J176" i="6"/>
  <c r="K175" i="6"/>
  <c r="J175" i="6"/>
  <c r="K174" i="6"/>
  <c r="J174" i="6"/>
  <c r="K173" i="6"/>
  <c r="J173" i="6"/>
  <c r="K172" i="6"/>
  <c r="J172" i="6"/>
  <c r="K171" i="6"/>
  <c r="J171" i="6"/>
  <c r="K170" i="6"/>
  <c r="J170" i="6"/>
  <c r="K169" i="6"/>
  <c r="J169" i="6"/>
  <c r="K168" i="6"/>
  <c r="J168" i="6"/>
  <c r="K167" i="6"/>
  <c r="J167" i="6"/>
  <c r="K166" i="6"/>
  <c r="J166" i="6"/>
  <c r="K165" i="6"/>
  <c r="J165" i="6"/>
  <c r="K164" i="6"/>
  <c r="J164" i="6"/>
  <c r="K163" i="6"/>
  <c r="J163" i="6"/>
  <c r="K162" i="6"/>
  <c r="J162" i="6"/>
  <c r="K161" i="6"/>
  <c r="J161" i="6"/>
  <c r="K160" i="6"/>
  <c r="J160" i="6"/>
  <c r="K159" i="6"/>
  <c r="J159" i="6"/>
  <c r="K158" i="6"/>
  <c r="J158" i="6"/>
  <c r="K157" i="6"/>
  <c r="J157" i="6"/>
  <c r="K156" i="6"/>
  <c r="J156" i="6"/>
  <c r="K155" i="6"/>
  <c r="J155" i="6"/>
  <c r="K154" i="6"/>
  <c r="J154" i="6"/>
  <c r="K153" i="6"/>
  <c r="J153" i="6"/>
  <c r="K152" i="6"/>
  <c r="J152" i="6"/>
  <c r="K151" i="6"/>
  <c r="J151" i="6"/>
  <c r="K150" i="6"/>
  <c r="J150" i="6"/>
  <c r="K149" i="6"/>
  <c r="J149" i="6"/>
  <c r="K148" i="6"/>
  <c r="J148" i="6"/>
  <c r="K147" i="6"/>
  <c r="J147" i="6"/>
  <c r="K146" i="6"/>
  <c r="J146" i="6"/>
  <c r="K145" i="6"/>
  <c r="J145" i="6"/>
  <c r="K144" i="6"/>
  <c r="J144" i="6"/>
  <c r="K143" i="6"/>
  <c r="J143" i="6"/>
  <c r="K142" i="6"/>
  <c r="J142" i="6"/>
  <c r="K141" i="6"/>
  <c r="J141" i="6"/>
  <c r="K140" i="6"/>
  <c r="J140" i="6"/>
  <c r="K139" i="6"/>
  <c r="J139" i="6"/>
  <c r="K138" i="6"/>
  <c r="J138" i="6"/>
  <c r="K137" i="6"/>
  <c r="J137" i="6"/>
  <c r="K136" i="6"/>
  <c r="J136" i="6"/>
  <c r="K135" i="6"/>
  <c r="J135" i="6"/>
  <c r="K134" i="6"/>
  <c r="J134" i="6"/>
  <c r="K133" i="6"/>
  <c r="J133" i="6"/>
  <c r="K132" i="6"/>
  <c r="J132" i="6"/>
  <c r="K131" i="6"/>
  <c r="J131" i="6"/>
  <c r="K130" i="6"/>
  <c r="J130" i="6"/>
  <c r="K129" i="6"/>
  <c r="J129" i="6"/>
  <c r="K128" i="6"/>
  <c r="J128" i="6"/>
  <c r="K127" i="6"/>
  <c r="J127" i="6"/>
  <c r="K126" i="6"/>
  <c r="J126" i="6"/>
  <c r="K125" i="6"/>
  <c r="J125" i="6"/>
  <c r="K124" i="6"/>
  <c r="J124" i="6"/>
  <c r="K123" i="6"/>
  <c r="J123" i="6"/>
  <c r="K122" i="6"/>
  <c r="J122" i="6"/>
  <c r="K121" i="6"/>
  <c r="J121" i="6"/>
  <c r="K120" i="6"/>
  <c r="J120" i="6"/>
  <c r="K119" i="6"/>
  <c r="J119" i="6"/>
  <c r="K118" i="6"/>
  <c r="J118" i="6"/>
  <c r="K117" i="6"/>
  <c r="J117" i="6"/>
  <c r="K116" i="6"/>
  <c r="J116" i="6"/>
  <c r="K115" i="6"/>
  <c r="J115" i="6"/>
  <c r="K114" i="6"/>
  <c r="J114" i="6"/>
  <c r="K113" i="6"/>
  <c r="J113" i="6"/>
  <c r="K112" i="6"/>
  <c r="J112" i="6"/>
  <c r="K111" i="6"/>
  <c r="J111" i="6"/>
  <c r="K110" i="6"/>
  <c r="J110" i="6"/>
  <c r="K109" i="6"/>
  <c r="J109" i="6"/>
  <c r="K108" i="6"/>
  <c r="J108" i="6"/>
  <c r="K107" i="6"/>
  <c r="J107" i="6"/>
  <c r="K106" i="6"/>
  <c r="J106" i="6"/>
  <c r="K105" i="6"/>
  <c r="J105" i="6"/>
  <c r="K104" i="6"/>
  <c r="J104" i="6"/>
  <c r="K103" i="6"/>
  <c r="J103" i="6"/>
  <c r="K102" i="6"/>
  <c r="J102" i="6"/>
  <c r="K101" i="6"/>
  <c r="J101" i="6"/>
  <c r="K100" i="6"/>
  <c r="J100" i="6"/>
  <c r="K99" i="6"/>
  <c r="J99" i="6"/>
  <c r="K98" i="6"/>
  <c r="J98" i="6"/>
  <c r="K97" i="6"/>
  <c r="J97" i="6"/>
  <c r="K96" i="6"/>
  <c r="J96" i="6"/>
  <c r="K95" i="6"/>
  <c r="J95" i="6"/>
  <c r="K94" i="6"/>
  <c r="J94" i="6"/>
  <c r="K93" i="6"/>
  <c r="J93" i="6"/>
  <c r="K92" i="6"/>
  <c r="J92" i="6"/>
  <c r="K91" i="6"/>
  <c r="J91" i="6"/>
  <c r="K90" i="6"/>
  <c r="J90" i="6"/>
  <c r="K89" i="6"/>
  <c r="J89" i="6"/>
  <c r="K88" i="6"/>
  <c r="J88" i="6"/>
  <c r="K87" i="6"/>
  <c r="J87" i="6"/>
  <c r="K86" i="6"/>
  <c r="J86" i="6"/>
  <c r="K85" i="6"/>
  <c r="J85" i="6"/>
  <c r="K84" i="6"/>
  <c r="J84" i="6"/>
  <c r="K83" i="6"/>
  <c r="J83" i="6"/>
  <c r="K82" i="6"/>
  <c r="J82" i="6"/>
  <c r="K81" i="6"/>
  <c r="J81" i="6"/>
  <c r="K80" i="6"/>
  <c r="J80" i="6"/>
  <c r="K79" i="6"/>
  <c r="J79" i="6"/>
  <c r="K78" i="6"/>
  <c r="J78" i="6"/>
  <c r="K77" i="6"/>
  <c r="J77" i="6"/>
  <c r="K76" i="6"/>
  <c r="J76" i="6"/>
  <c r="K75" i="6"/>
  <c r="J75" i="6"/>
  <c r="K74" i="6"/>
  <c r="J74" i="6"/>
  <c r="K73" i="6"/>
  <c r="J73" i="6"/>
  <c r="K72" i="6"/>
  <c r="J72" i="6"/>
  <c r="K71" i="6"/>
  <c r="J71" i="6"/>
  <c r="K70" i="6"/>
  <c r="J70" i="6"/>
  <c r="K69" i="6"/>
  <c r="J69" i="6"/>
  <c r="K68" i="6"/>
  <c r="J68" i="6"/>
  <c r="K67" i="6"/>
  <c r="J67" i="6"/>
  <c r="K66" i="6"/>
  <c r="J66" i="6"/>
  <c r="K65" i="6"/>
  <c r="J65" i="6"/>
  <c r="K64" i="6"/>
  <c r="J64" i="6"/>
  <c r="K63" i="6"/>
  <c r="J63" i="6"/>
  <c r="K62" i="6"/>
  <c r="J62" i="6"/>
  <c r="K61" i="6"/>
  <c r="J61" i="6"/>
  <c r="K60" i="6"/>
  <c r="J60" i="6"/>
  <c r="K59" i="6"/>
  <c r="J59" i="6"/>
  <c r="K58" i="6"/>
  <c r="J58" i="6"/>
  <c r="K57" i="6"/>
  <c r="J57" i="6"/>
  <c r="K56" i="6"/>
  <c r="J56" i="6"/>
  <c r="K55" i="6"/>
  <c r="J55" i="6"/>
  <c r="K54" i="6"/>
  <c r="J54" i="6"/>
  <c r="K53" i="6"/>
  <c r="J53" i="6"/>
  <c r="K52" i="6"/>
  <c r="J52" i="6"/>
  <c r="K51" i="6"/>
  <c r="J51" i="6"/>
  <c r="K50" i="6"/>
  <c r="J50" i="6"/>
  <c r="K49" i="6"/>
  <c r="J49" i="6"/>
  <c r="K48" i="6"/>
  <c r="J48" i="6"/>
  <c r="K47" i="6"/>
  <c r="J47" i="6"/>
  <c r="K46" i="6"/>
  <c r="J46" i="6"/>
  <c r="K45" i="6"/>
  <c r="J45" i="6"/>
  <c r="K44" i="6"/>
  <c r="J44" i="6"/>
  <c r="K43" i="6"/>
  <c r="J43" i="6"/>
  <c r="K42" i="6"/>
  <c r="J42" i="6"/>
  <c r="K41" i="6"/>
  <c r="J41" i="6"/>
  <c r="K40" i="6"/>
  <c r="J40" i="6"/>
  <c r="K39" i="6"/>
  <c r="J39" i="6"/>
  <c r="K38" i="6"/>
  <c r="J38" i="6"/>
  <c r="K37" i="6"/>
  <c r="J37" i="6"/>
  <c r="K36" i="6"/>
  <c r="J36" i="6"/>
  <c r="K35" i="6"/>
  <c r="J35" i="6"/>
  <c r="K34" i="6"/>
  <c r="J34" i="6"/>
  <c r="K33" i="6"/>
  <c r="J33" i="6"/>
  <c r="K32" i="6"/>
  <c r="J32" i="6"/>
  <c r="K31" i="6"/>
  <c r="J31" i="6"/>
  <c r="K30" i="6"/>
  <c r="J30" i="6"/>
  <c r="K29" i="6"/>
  <c r="J29" i="6"/>
  <c r="K28" i="6"/>
  <c r="J28" i="6"/>
  <c r="K27" i="6"/>
  <c r="J27" i="6"/>
  <c r="K26" i="6"/>
  <c r="J26" i="6"/>
  <c r="K25" i="6"/>
  <c r="J25" i="6"/>
  <c r="K24" i="6"/>
  <c r="J24" i="6"/>
  <c r="K23" i="6"/>
  <c r="J23" i="6"/>
  <c r="K22" i="6"/>
  <c r="J22" i="6"/>
  <c r="K21" i="6"/>
  <c r="J21" i="6"/>
  <c r="K20" i="6"/>
  <c r="J20"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5" i="6"/>
  <c r="B25" i="6"/>
  <c r="C25" i="6"/>
  <c r="D25" i="6"/>
  <c r="E25" i="6"/>
  <c r="F25" i="6"/>
  <c r="G25" i="6"/>
  <c r="H25" i="6"/>
  <c r="A26" i="6"/>
  <c r="B26" i="6"/>
  <c r="C26" i="6"/>
  <c r="D26" i="6"/>
  <c r="E26" i="6"/>
  <c r="F26" i="6"/>
  <c r="G26" i="6"/>
  <c r="H26"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1" i="6"/>
  <c r="B31" i="6"/>
  <c r="C31" i="6"/>
  <c r="D31" i="6"/>
  <c r="E31" i="6"/>
  <c r="F31" i="6"/>
  <c r="G31" i="6"/>
  <c r="H31" i="6"/>
  <c r="A32" i="6"/>
  <c r="B32" i="6"/>
  <c r="C32" i="6"/>
  <c r="D32" i="6"/>
  <c r="E32" i="6"/>
  <c r="F32" i="6"/>
  <c r="G32" i="6"/>
  <c r="H32"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41" i="6"/>
  <c r="B41" i="6"/>
  <c r="C41" i="6"/>
  <c r="D41" i="6"/>
  <c r="E41" i="6"/>
  <c r="F41" i="6"/>
  <c r="G41" i="6"/>
  <c r="H41" i="6"/>
  <c r="A42" i="6"/>
  <c r="B42" i="6"/>
  <c r="C42" i="6"/>
  <c r="D42" i="6"/>
  <c r="E42" i="6"/>
  <c r="F42" i="6"/>
  <c r="G42" i="6"/>
  <c r="H42" i="6"/>
  <c r="A43" i="6"/>
  <c r="B43" i="6"/>
  <c r="C43" i="6"/>
  <c r="D43" i="6"/>
  <c r="E43" i="6"/>
  <c r="F43" i="6"/>
  <c r="G43" i="6"/>
  <c r="H43" i="6"/>
  <c r="A44" i="6"/>
  <c r="B44" i="6"/>
  <c r="C44" i="6"/>
  <c r="D44" i="6"/>
  <c r="E44" i="6"/>
  <c r="F44" i="6"/>
  <c r="G44" i="6"/>
  <c r="H44" i="6"/>
  <c r="A45" i="6"/>
  <c r="B45" i="6"/>
  <c r="C45" i="6"/>
  <c r="D45" i="6"/>
  <c r="E45" i="6"/>
  <c r="F45" i="6"/>
  <c r="G45" i="6"/>
  <c r="H45" i="6"/>
  <c r="A46" i="6"/>
  <c r="B46" i="6"/>
  <c r="C46" i="6"/>
  <c r="D46" i="6"/>
  <c r="E46" i="6"/>
  <c r="F46" i="6"/>
  <c r="G46" i="6"/>
  <c r="H46" i="6"/>
  <c r="A47" i="6"/>
  <c r="B47" i="6"/>
  <c r="C47" i="6"/>
  <c r="D47" i="6"/>
  <c r="E47" i="6"/>
  <c r="F47" i="6"/>
  <c r="G47" i="6"/>
  <c r="H47" i="6"/>
  <c r="A48" i="6"/>
  <c r="B48" i="6"/>
  <c r="C48" i="6"/>
  <c r="D48" i="6"/>
  <c r="E48" i="6"/>
  <c r="F48" i="6"/>
  <c r="G48" i="6"/>
  <c r="H48" i="6"/>
  <c r="A49" i="6"/>
  <c r="B49" i="6"/>
  <c r="C49" i="6"/>
  <c r="D49" i="6"/>
  <c r="E49" i="6"/>
  <c r="F49" i="6"/>
  <c r="G49" i="6"/>
  <c r="H49" i="6"/>
  <c r="A50" i="6"/>
  <c r="B50" i="6"/>
  <c r="C50" i="6"/>
  <c r="D50" i="6"/>
  <c r="E50" i="6"/>
  <c r="F50" i="6"/>
  <c r="G50" i="6"/>
  <c r="H50" i="6"/>
  <c r="A51" i="6"/>
  <c r="B51" i="6"/>
  <c r="C51" i="6"/>
  <c r="D51" i="6"/>
  <c r="E51" i="6"/>
  <c r="F51" i="6"/>
  <c r="G51" i="6"/>
  <c r="H51" i="6"/>
  <c r="A52" i="6"/>
  <c r="B52" i="6"/>
  <c r="C52" i="6"/>
  <c r="D52" i="6"/>
  <c r="E52" i="6"/>
  <c r="F52" i="6"/>
  <c r="G52" i="6"/>
  <c r="H52" i="6"/>
  <c r="A53" i="6"/>
  <c r="B53" i="6"/>
  <c r="C53" i="6"/>
  <c r="D53" i="6"/>
  <c r="E53" i="6"/>
  <c r="F53" i="6"/>
  <c r="G53" i="6"/>
  <c r="H53" i="6"/>
  <c r="A54" i="6"/>
  <c r="B54" i="6"/>
  <c r="C54" i="6"/>
  <c r="D54" i="6"/>
  <c r="E54" i="6"/>
  <c r="F54" i="6"/>
  <c r="G54" i="6"/>
  <c r="H54" i="6"/>
  <c r="A55" i="6"/>
  <c r="B55" i="6"/>
  <c r="C55" i="6"/>
  <c r="D55" i="6"/>
  <c r="E55" i="6"/>
  <c r="F55" i="6"/>
  <c r="G55" i="6"/>
  <c r="H55" i="6"/>
  <c r="A56" i="6"/>
  <c r="B56" i="6"/>
  <c r="C56" i="6"/>
  <c r="D56" i="6"/>
  <c r="E56" i="6"/>
  <c r="F56" i="6"/>
  <c r="G56" i="6"/>
  <c r="H56" i="6"/>
  <c r="A57" i="6"/>
  <c r="B57" i="6"/>
  <c r="C57" i="6"/>
  <c r="D57" i="6"/>
  <c r="E57" i="6"/>
  <c r="F57" i="6"/>
  <c r="G57" i="6"/>
  <c r="H57" i="6"/>
  <c r="A58" i="6"/>
  <c r="B58" i="6"/>
  <c r="C58" i="6"/>
  <c r="D58" i="6"/>
  <c r="E58" i="6"/>
  <c r="F58" i="6"/>
  <c r="G58" i="6"/>
  <c r="H58" i="6"/>
  <c r="A59" i="6"/>
  <c r="B59" i="6"/>
  <c r="C59" i="6"/>
  <c r="D59" i="6"/>
  <c r="E59" i="6"/>
  <c r="F59" i="6"/>
  <c r="G59" i="6"/>
  <c r="H59" i="6"/>
  <c r="A60" i="6"/>
  <c r="B60" i="6"/>
  <c r="C60" i="6"/>
  <c r="D60" i="6"/>
  <c r="E60" i="6"/>
  <c r="F60" i="6"/>
  <c r="G60" i="6"/>
  <c r="H60" i="6"/>
  <c r="A61" i="6"/>
  <c r="B61" i="6"/>
  <c r="C61" i="6"/>
  <c r="D61" i="6"/>
  <c r="E61" i="6"/>
  <c r="F61" i="6"/>
  <c r="G61" i="6"/>
  <c r="H61" i="6"/>
  <c r="A62" i="6"/>
  <c r="B62" i="6"/>
  <c r="C62" i="6"/>
  <c r="D62" i="6"/>
  <c r="E62" i="6"/>
  <c r="F62" i="6"/>
  <c r="G62" i="6"/>
  <c r="H62" i="6"/>
  <c r="A63" i="6"/>
  <c r="B63" i="6"/>
  <c r="C63" i="6"/>
  <c r="D63" i="6"/>
  <c r="E63" i="6"/>
  <c r="F63" i="6"/>
  <c r="G63" i="6"/>
  <c r="H63" i="6"/>
  <c r="A64" i="6"/>
  <c r="B64" i="6"/>
  <c r="C64" i="6"/>
  <c r="D64" i="6"/>
  <c r="E64" i="6"/>
  <c r="F64" i="6"/>
  <c r="G64" i="6"/>
  <c r="H64" i="6"/>
  <c r="A65" i="6"/>
  <c r="B65" i="6"/>
  <c r="C65" i="6"/>
  <c r="D65" i="6"/>
  <c r="E65" i="6"/>
  <c r="F65" i="6"/>
  <c r="G65" i="6"/>
  <c r="H65" i="6"/>
  <c r="A66" i="6"/>
  <c r="B66" i="6"/>
  <c r="C66" i="6"/>
  <c r="D66" i="6"/>
  <c r="E66" i="6"/>
  <c r="F66" i="6"/>
  <c r="G66" i="6"/>
  <c r="H66" i="6"/>
  <c r="A67" i="6"/>
  <c r="B67" i="6"/>
  <c r="C67" i="6"/>
  <c r="D67" i="6"/>
  <c r="E67" i="6"/>
  <c r="F67" i="6"/>
  <c r="G67" i="6"/>
  <c r="H67" i="6"/>
  <c r="A68" i="6"/>
  <c r="B68" i="6"/>
  <c r="C68" i="6"/>
  <c r="D68" i="6"/>
  <c r="E68" i="6"/>
  <c r="F68" i="6"/>
  <c r="G68" i="6"/>
  <c r="H68" i="6"/>
  <c r="A69" i="6"/>
  <c r="B69" i="6"/>
  <c r="C69" i="6"/>
  <c r="D69" i="6"/>
  <c r="E69" i="6"/>
  <c r="F69" i="6"/>
  <c r="G69" i="6"/>
  <c r="H69" i="6"/>
  <c r="A70" i="6"/>
  <c r="B70" i="6"/>
  <c r="C70" i="6"/>
  <c r="D70" i="6"/>
  <c r="E70" i="6"/>
  <c r="F70" i="6"/>
  <c r="G70" i="6"/>
  <c r="H70" i="6"/>
  <c r="A71" i="6"/>
  <c r="B71" i="6"/>
  <c r="C71" i="6"/>
  <c r="D71" i="6"/>
  <c r="E71" i="6"/>
  <c r="F71" i="6"/>
  <c r="G71" i="6"/>
  <c r="H71" i="6"/>
  <c r="A72" i="6"/>
  <c r="B72" i="6"/>
  <c r="C72" i="6"/>
  <c r="D72" i="6"/>
  <c r="E72" i="6"/>
  <c r="F72" i="6"/>
  <c r="G72" i="6"/>
  <c r="H72" i="6"/>
  <c r="A73" i="6"/>
  <c r="B73" i="6"/>
  <c r="C73" i="6"/>
  <c r="D73" i="6"/>
  <c r="E73" i="6"/>
  <c r="F73" i="6"/>
  <c r="G73" i="6"/>
  <c r="H73" i="6"/>
  <c r="A74" i="6"/>
  <c r="B74" i="6"/>
  <c r="C74" i="6"/>
  <c r="D74" i="6"/>
  <c r="E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E79" i="6"/>
  <c r="F79" i="6"/>
  <c r="G79" i="6"/>
  <c r="H79" i="6"/>
  <c r="A80" i="6"/>
  <c r="B80" i="6"/>
  <c r="C80" i="6"/>
  <c r="D80" i="6"/>
  <c r="E80" i="6"/>
  <c r="F80" i="6"/>
  <c r="G80" i="6"/>
  <c r="H80" i="6"/>
  <c r="A81" i="6"/>
  <c r="B81" i="6"/>
  <c r="C81" i="6"/>
  <c r="D81" i="6"/>
  <c r="E81" i="6"/>
  <c r="F81" i="6"/>
  <c r="G81" i="6"/>
  <c r="H81" i="6"/>
  <c r="A82" i="6"/>
  <c r="B82" i="6"/>
  <c r="C82" i="6"/>
  <c r="D82" i="6"/>
  <c r="E82" i="6"/>
  <c r="F82" i="6"/>
  <c r="G82" i="6"/>
  <c r="H82" i="6"/>
  <c r="A83" i="6"/>
  <c r="B83" i="6"/>
  <c r="C83" i="6"/>
  <c r="D83" i="6"/>
  <c r="E83" i="6"/>
  <c r="F83" i="6"/>
  <c r="G83" i="6"/>
  <c r="H83" i="6"/>
  <c r="A84" i="6"/>
  <c r="B84" i="6"/>
  <c r="C84" i="6"/>
  <c r="D84" i="6"/>
  <c r="E84" i="6"/>
  <c r="F84" i="6"/>
  <c r="G84" i="6"/>
  <c r="H84" i="6"/>
  <c r="A85" i="6"/>
  <c r="B85" i="6"/>
  <c r="C85" i="6"/>
  <c r="D85" i="6"/>
  <c r="E85" i="6"/>
  <c r="F85" i="6"/>
  <c r="G85" i="6"/>
  <c r="H85" i="6"/>
  <c r="A86" i="6"/>
  <c r="B86" i="6"/>
  <c r="C86" i="6"/>
  <c r="D86" i="6"/>
  <c r="E86" i="6"/>
  <c r="F86" i="6"/>
  <c r="G86" i="6"/>
  <c r="H86" i="6"/>
  <c r="A87" i="6"/>
  <c r="B87" i="6"/>
  <c r="C87" i="6"/>
  <c r="D87" i="6"/>
  <c r="E87" i="6"/>
  <c r="F87" i="6"/>
  <c r="G87" i="6"/>
  <c r="H87" i="6"/>
  <c r="A88" i="6"/>
  <c r="B88" i="6"/>
  <c r="C88" i="6"/>
  <c r="D88" i="6"/>
  <c r="E88" i="6"/>
  <c r="F88" i="6"/>
  <c r="G88" i="6"/>
  <c r="H88" i="6"/>
  <c r="A89" i="6"/>
  <c r="B89" i="6"/>
  <c r="C89" i="6"/>
  <c r="D89" i="6"/>
  <c r="E89" i="6"/>
  <c r="F89" i="6"/>
  <c r="G89" i="6"/>
  <c r="H89" i="6"/>
  <c r="A90" i="6"/>
  <c r="B90" i="6"/>
  <c r="C90" i="6"/>
  <c r="D90" i="6"/>
  <c r="E90" i="6"/>
  <c r="F90" i="6"/>
  <c r="G90" i="6"/>
  <c r="H90" i="6"/>
  <c r="A91" i="6"/>
  <c r="B91" i="6"/>
  <c r="C91" i="6"/>
  <c r="D91" i="6"/>
  <c r="E91" i="6"/>
  <c r="F91" i="6"/>
  <c r="G91" i="6"/>
  <c r="H91" i="6"/>
  <c r="A92" i="6"/>
  <c r="B92" i="6"/>
  <c r="C92" i="6"/>
  <c r="D92" i="6"/>
  <c r="E92" i="6"/>
  <c r="F92" i="6"/>
  <c r="G92" i="6"/>
  <c r="H92" i="6"/>
  <c r="A93" i="6"/>
  <c r="B93" i="6"/>
  <c r="C93" i="6"/>
  <c r="D93" i="6"/>
  <c r="E93" i="6"/>
  <c r="F93" i="6"/>
  <c r="G93" i="6"/>
  <c r="H93" i="6"/>
  <c r="A94" i="6"/>
  <c r="B94" i="6"/>
  <c r="C94" i="6"/>
  <c r="D94" i="6"/>
  <c r="E94" i="6"/>
  <c r="F94" i="6"/>
  <c r="G94" i="6"/>
  <c r="H94" i="6"/>
  <c r="A95" i="6"/>
  <c r="B95" i="6"/>
  <c r="C95" i="6"/>
  <c r="D95" i="6"/>
  <c r="E95" i="6"/>
  <c r="F95" i="6"/>
  <c r="G95" i="6"/>
  <c r="H95" i="6"/>
  <c r="A96" i="6"/>
  <c r="B96" i="6"/>
  <c r="C96" i="6"/>
  <c r="D96" i="6"/>
  <c r="E96" i="6"/>
  <c r="F96" i="6"/>
  <c r="G96" i="6"/>
  <c r="H96" i="6"/>
  <c r="A97" i="6"/>
  <c r="B97" i="6"/>
  <c r="C97" i="6"/>
  <c r="D97" i="6"/>
  <c r="E97" i="6"/>
  <c r="F97" i="6"/>
  <c r="G97" i="6"/>
  <c r="H97" i="6"/>
  <c r="A98" i="6"/>
  <c r="B98" i="6"/>
  <c r="C98" i="6"/>
  <c r="D98" i="6"/>
  <c r="E98" i="6"/>
  <c r="F98" i="6"/>
  <c r="G98" i="6"/>
  <c r="H98" i="6"/>
  <c r="A99" i="6"/>
  <c r="B99" i="6"/>
  <c r="C99" i="6"/>
  <c r="D99" i="6"/>
  <c r="E99" i="6"/>
  <c r="F99" i="6"/>
  <c r="G99" i="6"/>
  <c r="H99" i="6"/>
  <c r="A100" i="6"/>
  <c r="B100" i="6"/>
  <c r="C100" i="6"/>
  <c r="D100" i="6"/>
  <c r="E100" i="6"/>
  <c r="F100" i="6"/>
  <c r="G100" i="6"/>
  <c r="H100" i="6"/>
  <c r="A101" i="6"/>
  <c r="B101" i="6"/>
  <c r="C101" i="6"/>
  <c r="D101" i="6"/>
  <c r="E101" i="6"/>
  <c r="F101" i="6"/>
  <c r="G101" i="6"/>
  <c r="H101" i="6"/>
  <c r="A102" i="6"/>
  <c r="B102" i="6"/>
  <c r="C102" i="6"/>
  <c r="D102" i="6"/>
  <c r="E102" i="6"/>
  <c r="F102" i="6"/>
  <c r="G102" i="6"/>
  <c r="H102" i="6"/>
  <c r="A103" i="6"/>
  <c r="B103" i="6"/>
  <c r="C103" i="6"/>
  <c r="D103" i="6"/>
  <c r="E103" i="6"/>
  <c r="F103" i="6"/>
  <c r="G103" i="6"/>
  <c r="H103" i="6"/>
  <c r="A104" i="6"/>
  <c r="B104" i="6"/>
  <c r="C104" i="6"/>
  <c r="D104" i="6"/>
  <c r="E104" i="6"/>
  <c r="F104" i="6"/>
  <c r="G104" i="6"/>
  <c r="H104" i="6"/>
  <c r="A105" i="6"/>
  <c r="B105" i="6"/>
  <c r="C105" i="6"/>
  <c r="D105" i="6"/>
  <c r="E105" i="6"/>
  <c r="F105" i="6"/>
  <c r="G105" i="6"/>
  <c r="H105" i="6"/>
  <c r="A106" i="6"/>
  <c r="B106" i="6"/>
  <c r="C106" i="6"/>
  <c r="D106" i="6"/>
  <c r="E106" i="6"/>
  <c r="F106" i="6"/>
  <c r="G106" i="6"/>
  <c r="H106" i="6"/>
  <c r="A107" i="6"/>
  <c r="B107" i="6"/>
  <c r="C107" i="6"/>
  <c r="D107" i="6"/>
  <c r="E107" i="6"/>
  <c r="F107" i="6"/>
  <c r="G107" i="6"/>
  <c r="H107" i="6"/>
  <c r="A108" i="6"/>
  <c r="B108" i="6"/>
  <c r="C108" i="6"/>
  <c r="D108" i="6"/>
  <c r="E108" i="6"/>
  <c r="F108" i="6"/>
  <c r="G108" i="6"/>
  <c r="H108" i="6"/>
  <c r="A109" i="6"/>
  <c r="B109" i="6"/>
  <c r="C109" i="6"/>
  <c r="D109" i="6"/>
  <c r="E109" i="6"/>
  <c r="F109" i="6"/>
  <c r="G109" i="6"/>
  <c r="H109" i="6"/>
  <c r="A110" i="6"/>
  <c r="B110" i="6"/>
  <c r="C110" i="6"/>
  <c r="D110" i="6"/>
  <c r="E110" i="6"/>
  <c r="F110" i="6"/>
  <c r="G110" i="6"/>
  <c r="H110" i="6"/>
  <c r="A111" i="6"/>
  <c r="B111" i="6"/>
  <c r="C111" i="6"/>
  <c r="D111" i="6"/>
  <c r="E111" i="6"/>
  <c r="F111" i="6"/>
  <c r="G111" i="6"/>
  <c r="H111" i="6"/>
  <c r="A112" i="6"/>
  <c r="B112" i="6"/>
  <c r="C112" i="6"/>
  <c r="D112" i="6"/>
  <c r="E112" i="6"/>
  <c r="F112" i="6"/>
  <c r="G112" i="6"/>
  <c r="H112" i="6"/>
  <c r="A113" i="6"/>
  <c r="B113" i="6"/>
  <c r="C113" i="6"/>
  <c r="D113" i="6"/>
  <c r="E113" i="6"/>
  <c r="F113" i="6"/>
  <c r="G113" i="6"/>
  <c r="H113" i="6"/>
  <c r="A114" i="6"/>
  <c r="B114" i="6"/>
  <c r="C114" i="6"/>
  <c r="D114" i="6"/>
  <c r="E114" i="6"/>
  <c r="F114" i="6"/>
  <c r="G114" i="6"/>
  <c r="H114" i="6"/>
  <c r="A115" i="6"/>
  <c r="B115" i="6"/>
  <c r="C115" i="6"/>
  <c r="D115" i="6"/>
  <c r="E115" i="6"/>
  <c r="F115" i="6"/>
  <c r="G115" i="6"/>
  <c r="H115" i="6"/>
  <c r="A116" i="6"/>
  <c r="B116" i="6"/>
  <c r="C116" i="6"/>
  <c r="D116" i="6"/>
  <c r="E116" i="6"/>
  <c r="F116" i="6"/>
  <c r="G116" i="6"/>
  <c r="H116" i="6"/>
  <c r="A117" i="6"/>
  <c r="B117" i="6"/>
  <c r="C117" i="6"/>
  <c r="D117" i="6"/>
  <c r="E117" i="6"/>
  <c r="F117" i="6"/>
  <c r="G117" i="6"/>
  <c r="H117" i="6"/>
  <c r="A118" i="6"/>
  <c r="B118" i="6"/>
  <c r="C118" i="6"/>
  <c r="D118" i="6"/>
  <c r="E118" i="6"/>
  <c r="F118" i="6"/>
  <c r="G118" i="6"/>
  <c r="H118" i="6"/>
  <c r="A119" i="6"/>
  <c r="B119" i="6"/>
  <c r="C119" i="6"/>
  <c r="D119" i="6"/>
  <c r="E119" i="6"/>
  <c r="F119" i="6"/>
  <c r="G119" i="6"/>
  <c r="H119" i="6"/>
  <c r="A120" i="6"/>
  <c r="B120" i="6"/>
  <c r="C120" i="6"/>
  <c r="D120" i="6"/>
  <c r="E120" i="6"/>
  <c r="F120" i="6"/>
  <c r="G120" i="6"/>
  <c r="H120" i="6"/>
  <c r="A121" i="6"/>
  <c r="B121" i="6"/>
  <c r="C121" i="6"/>
  <c r="D121" i="6"/>
  <c r="E121" i="6"/>
  <c r="F121" i="6"/>
  <c r="G121" i="6"/>
  <c r="H121" i="6"/>
  <c r="A122" i="6"/>
  <c r="B122" i="6"/>
  <c r="C122" i="6"/>
  <c r="D122" i="6"/>
  <c r="E122" i="6"/>
  <c r="F122" i="6"/>
  <c r="G122" i="6"/>
  <c r="H122" i="6"/>
  <c r="A123" i="6"/>
  <c r="B123" i="6"/>
  <c r="C123" i="6"/>
  <c r="D123" i="6"/>
  <c r="E123" i="6"/>
  <c r="F123" i="6"/>
  <c r="G123" i="6"/>
  <c r="H123" i="6"/>
  <c r="A124" i="6"/>
  <c r="B124" i="6"/>
  <c r="C124" i="6"/>
  <c r="D124" i="6"/>
  <c r="E124" i="6"/>
  <c r="F124" i="6"/>
  <c r="G124" i="6"/>
  <c r="H124" i="6"/>
  <c r="A125" i="6"/>
  <c r="B125" i="6"/>
  <c r="C125" i="6"/>
  <c r="D125" i="6"/>
  <c r="E125" i="6"/>
  <c r="F125" i="6"/>
  <c r="G125" i="6"/>
  <c r="H125" i="6"/>
  <c r="A126" i="6"/>
  <c r="B126" i="6"/>
  <c r="C126" i="6"/>
  <c r="D126" i="6"/>
  <c r="E126" i="6"/>
  <c r="F126" i="6"/>
  <c r="G126" i="6"/>
  <c r="H126" i="6"/>
  <c r="A127" i="6"/>
  <c r="B127" i="6"/>
  <c r="C127" i="6"/>
  <c r="D127" i="6"/>
  <c r="E127" i="6"/>
  <c r="F127" i="6"/>
  <c r="G127" i="6"/>
  <c r="H127" i="6"/>
  <c r="A128" i="6"/>
  <c r="B128" i="6"/>
  <c r="C128" i="6"/>
  <c r="D128" i="6"/>
  <c r="E128" i="6"/>
  <c r="F128" i="6"/>
  <c r="G128" i="6"/>
  <c r="H128" i="6"/>
  <c r="A129" i="6"/>
  <c r="B129" i="6"/>
  <c r="C129" i="6"/>
  <c r="D129" i="6"/>
  <c r="E129" i="6"/>
  <c r="F129" i="6"/>
  <c r="G129" i="6"/>
  <c r="H129" i="6"/>
  <c r="A130" i="6"/>
  <c r="B130" i="6"/>
  <c r="C130" i="6"/>
  <c r="D130" i="6"/>
  <c r="E130" i="6"/>
  <c r="F130" i="6"/>
  <c r="G130" i="6"/>
  <c r="H130" i="6"/>
  <c r="A131" i="6"/>
  <c r="B131" i="6"/>
  <c r="C131" i="6"/>
  <c r="D131" i="6"/>
  <c r="E131" i="6"/>
  <c r="F131" i="6"/>
  <c r="G131" i="6"/>
  <c r="H131" i="6"/>
  <c r="A132" i="6"/>
  <c r="B132" i="6"/>
  <c r="C132" i="6"/>
  <c r="D132" i="6"/>
  <c r="E132" i="6"/>
  <c r="F132" i="6"/>
  <c r="G132" i="6"/>
  <c r="H132" i="6"/>
  <c r="A133" i="6"/>
  <c r="B133" i="6"/>
  <c r="C133" i="6"/>
  <c r="D133" i="6"/>
  <c r="E133" i="6"/>
  <c r="F133" i="6"/>
  <c r="G133" i="6"/>
  <c r="H133" i="6"/>
  <c r="A134" i="6"/>
  <c r="B134" i="6"/>
  <c r="C134" i="6"/>
  <c r="D134" i="6"/>
  <c r="E134" i="6"/>
  <c r="F134" i="6"/>
  <c r="G134" i="6"/>
  <c r="H134" i="6"/>
  <c r="A135" i="6"/>
  <c r="B135" i="6"/>
  <c r="C135" i="6"/>
  <c r="D135" i="6"/>
  <c r="E135" i="6"/>
  <c r="F135" i="6"/>
  <c r="G135" i="6"/>
  <c r="H135" i="6"/>
  <c r="A136" i="6"/>
  <c r="B136" i="6"/>
  <c r="C136" i="6"/>
  <c r="D136" i="6"/>
  <c r="E136" i="6"/>
  <c r="F136" i="6"/>
  <c r="G136" i="6"/>
  <c r="H136" i="6"/>
  <c r="A137" i="6"/>
  <c r="B137" i="6"/>
  <c r="C137" i="6"/>
  <c r="D137" i="6"/>
  <c r="E137" i="6"/>
  <c r="F137" i="6"/>
  <c r="G137" i="6"/>
  <c r="H137" i="6"/>
  <c r="A138" i="6"/>
  <c r="B138" i="6"/>
  <c r="C138" i="6"/>
  <c r="D138" i="6"/>
  <c r="E138" i="6"/>
  <c r="F138" i="6"/>
  <c r="G138" i="6"/>
  <c r="H138" i="6"/>
  <c r="A139" i="6"/>
  <c r="B139" i="6"/>
  <c r="C139" i="6"/>
  <c r="D139" i="6"/>
  <c r="E139" i="6"/>
  <c r="F139" i="6"/>
  <c r="G139" i="6"/>
  <c r="H139" i="6"/>
  <c r="A140" i="6"/>
  <c r="B140" i="6"/>
  <c r="C140" i="6"/>
  <c r="D140" i="6"/>
  <c r="E140" i="6"/>
  <c r="F140" i="6"/>
  <c r="G140" i="6"/>
  <c r="H140" i="6"/>
  <c r="A141" i="6"/>
  <c r="B141" i="6"/>
  <c r="C141" i="6"/>
  <c r="D141" i="6"/>
  <c r="E141" i="6"/>
  <c r="F141" i="6"/>
  <c r="G141" i="6"/>
  <c r="H141" i="6"/>
  <c r="A142" i="6"/>
  <c r="B142" i="6"/>
  <c r="C142" i="6"/>
  <c r="D142" i="6"/>
  <c r="E142" i="6"/>
  <c r="F142" i="6"/>
  <c r="G142" i="6"/>
  <c r="H142" i="6"/>
  <c r="A143" i="6"/>
  <c r="B143" i="6"/>
  <c r="C143" i="6"/>
  <c r="D143" i="6"/>
  <c r="E143" i="6"/>
  <c r="F143" i="6"/>
  <c r="G143" i="6"/>
  <c r="H143" i="6"/>
  <c r="A144" i="6"/>
  <c r="B144" i="6"/>
  <c r="C144" i="6"/>
  <c r="D144" i="6"/>
  <c r="E144" i="6"/>
  <c r="F144" i="6"/>
  <c r="G144" i="6"/>
  <c r="H144" i="6"/>
  <c r="A145" i="6"/>
  <c r="B145" i="6"/>
  <c r="C145" i="6"/>
  <c r="D145" i="6"/>
  <c r="E145" i="6"/>
  <c r="F145" i="6"/>
  <c r="G145" i="6"/>
  <c r="H145" i="6"/>
  <c r="A146" i="6"/>
  <c r="B146" i="6"/>
  <c r="C146" i="6"/>
  <c r="D146" i="6"/>
  <c r="E146" i="6"/>
  <c r="F146" i="6"/>
  <c r="G146" i="6"/>
  <c r="H146" i="6"/>
  <c r="A147" i="6"/>
  <c r="B147" i="6"/>
  <c r="C147" i="6"/>
  <c r="D147" i="6"/>
  <c r="E147" i="6"/>
  <c r="F147" i="6"/>
  <c r="G147" i="6"/>
  <c r="H147" i="6"/>
  <c r="A148" i="6"/>
  <c r="B148" i="6"/>
  <c r="C148" i="6"/>
  <c r="D148" i="6"/>
  <c r="E148" i="6"/>
  <c r="F148" i="6"/>
  <c r="G148" i="6"/>
  <c r="H148" i="6"/>
  <c r="A149" i="6"/>
  <c r="B149" i="6"/>
  <c r="C149" i="6"/>
  <c r="D149" i="6"/>
  <c r="E149" i="6"/>
  <c r="F149" i="6"/>
  <c r="G149" i="6"/>
  <c r="H149" i="6"/>
  <c r="A150" i="6"/>
  <c r="B150" i="6"/>
  <c r="C150" i="6"/>
  <c r="D150" i="6"/>
  <c r="E150" i="6"/>
  <c r="F150" i="6"/>
  <c r="G150" i="6"/>
  <c r="H150" i="6"/>
  <c r="A151" i="6"/>
  <c r="B151" i="6"/>
  <c r="C151" i="6"/>
  <c r="D151" i="6"/>
  <c r="E151" i="6"/>
  <c r="F151" i="6"/>
  <c r="G151" i="6"/>
  <c r="H151" i="6"/>
  <c r="A152" i="6"/>
  <c r="B152" i="6"/>
  <c r="C152" i="6"/>
  <c r="D152" i="6"/>
  <c r="E152" i="6"/>
  <c r="F152" i="6"/>
  <c r="G152" i="6"/>
  <c r="H152" i="6"/>
  <c r="A153" i="6"/>
  <c r="B153" i="6"/>
  <c r="C153" i="6"/>
  <c r="D153" i="6"/>
  <c r="E153" i="6"/>
  <c r="F153" i="6"/>
  <c r="G153" i="6"/>
  <c r="H153" i="6"/>
  <c r="A154" i="6"/>
  <c r="B154" i="6"/>
  <c r="C154" i="6"/>
  <c r="D154" i="6"/>
  <c r="E154" i="6"/>
  <c r="F154" i="6"/>
  <c r="G154" i="6"/>
  <c r="H154" i="6"/>
  <c r="A155" i="6"/>
  <c r="B155" i="6"/>
  <c r="C155" i="6"/>
  <c r="D155" i="6"/>
  <c r="E155" i="6"/>
  <c r="F155" i="6"/>
  <c r="G155" i="6"/>
  <c r="H155" i="6"/>
  <c r="A156" i="6"/>
  <c r="B156" i="6"/>
  <c r="C156" i="6"/>
  <c r="D156" i="6"/>
  <c r="E156" i="6"/>
  <c r="F156" i="6"/>
  <c r="G156" i="6"/>
  <c r="H156" i="6"/>
  <c r="A157" i="6"/>
  <c r="B157" i="6"/>
  <c r="C157" i="6"/>
  <c r="D157" i="6"/>
  <c r="E157" i="6"/>
  <c r="F157" i="6"/>
  <c r="G157" i="6"/>
  <c r="H157" i="6"/>
  <c r="A158" i="6"/>
  <c r="B158" i="6"/>
  <c r="C158" i="6"/>
  <c r="D158" i="6"/>
  <c r="E158" i="6"/>
  <c r="F158" i="6"/>
  <c r="G158" i="6"/>
  <c r="H158" i="6"/>
  <c r="A159" i="6"/>
  <c r="B159" i="6"/>
  <c r="C159" i="6"/>
  <c r="D159" i="6"/>
  <c r="E159" i="6"/>
  <c r="F159" i="6"/>
  <c r="G159" i="6"/>
  <c r="H159" i="6"/>
  <c r="A160" i="6"/>
  <c r="B160" i="6"/>
  <c r="C160" i="6"/>
  <c r="D160" i="6"/>
  <c r="E160" i="6"/>
  <c r="F160" i="6"/>
  <c r="G160" i="6"/>
  <c r="H160" i="6"/>
  <c r="A161" i="6"/>
  <c r="B161" i="6"/>
  <c r="C161" i="6"/>
  <c r="D161" i="6"/>
  <c r="E161" i="6"/>
  <c r="F161" i="6"/>
  <c r="G161" i="6"/>
  <c r="H161" i="6"/>
  <c r="A162" i="6"/>
  <c r="B162" i="6"/>
  <c r="C162" i="6"/>
  <c r="D162" i="6"/>
  <c r="E162" i="6"/>
  <c r="F162" i="6"/>
  <c r="G162" i="6"/>
  <c r="H162" i="6"/>
  <c r="A163" i="6"/>
  <c r="B163" i="6"/>
  <c r="C163" i="6"/>
  <c r="D163" i="6"/>
  <c r="E163" i="6"/>
  <c r="F163" i="6"/>
  <c r="G163" i="6"/>
  <c r="H163" i="6"/>
  <c r="A164" i="6"/>
  <c r="B164" i="6"/>
  <c r="C164" i="6"/>
  <c r="D164" i="6"/>
  <c r="E164" i="6"/>
  <c r="F164" i="6"/>
  <c r="G164" i="6"/>
  <c r="H164" i="6"/>
  <c r="A165" i="6"/>
  <c r="B165" i="6"/>
  <c r="C165" i="6"/>
  <c r="D165" i="6"/>
  <c r="E165" i="6"/>
  <c r="F165" i="6"/>
  <c r="G165" i="6"/>
  <c r="H165" i="6"/>
  <c r="A166" i="6"/>
  <c r="B166" i="6"/>
  <c r="C166" i="6"/>
  <c r="D166" i="6"/>
  <c r="E166" i="6"/>
  <c r="F166" i="6"/>
  <c r="G166" i="6"/>
  <c r="H166" i="6"/>
  <c r="A167" i="6"/>
  <c r="B167" i="6"/>
  <c r="C167" i="6"/>
  <c r="D167" i="6"/>
  <c r="E167" i="6"/>
  <c r="F167" i="6"/>
  <c r="G167" i="6"/>
  <c r="H167" i="6"/>
  <c r="A168" i="6"/>
  <c r="B168" i="6"/>
  <c r="C168" i="6"/>
  <c r="D168" i="6"/>
  <c r="E168" i="6"/>
  <c r="F168" i="6"/>
  <c r="G168" i="6"/>
  <c r="H168" i="6"/>
  <c r="A169" i="6"/>
  <c r="B169" i="6"/>
  <c r="C169" i="6"/>
  <c r="D169" i="6"/>
  <c r="E169" i="6"/>
  <c r="F169" i="6"/>
  <c r="G169" i="6"/>
  <c r="H169" i="6"/>
  <c r="A170" i="6"/>
  <c r="B170" i="6"/>
  <c r="C170" i="6"/>
  <c r="D170" i="6"/>
  <c r="E170" i="6"/>
  <c r="F170" i="6"/>
  <c r="G170" i="6"/>
  <c r="H170" i="6"/>
  <c r="A171" i="6"/>
  <c r="B171" i="6"/>
  <c r="C171" i="6"/>
  <c r="D171" i="6"/>
  <c r="E171" i="6"/>
  <c r="F171" i="6"/>
  <c r="G171" i="6"/>
  <c r="H171" i="6"/>
  <c r="A172" i="6"/>
  <c r="B172" i="6"/>
  <c r="C172" i="6"/>
  <c r="D172" i="6"/>
  <c r="E172" i="6"/>
  <c r="F172" i="6"/>
  <c r="G172" i="6"/>
  <c r="H172" i="6"/>
  <c r="A173" i="6"/>
  <c r="B173" i="6"/>
  <c r="C173" i="6"/>
  <c r="D173" i="6"/>
  <c r="E173" i="6"/>
  <c r="F173" i="6"/>
  <c r="G173" i="6"/>
  <c r="H173" i="6"/>
  <c r="A174" i="6"/>
  <c r="B174" i="6"/>
  <c r="C174" i="6"/>
  <c r="D174" i="6"/>
  <c r="E174" i="6"/>
  <c r="F174" i="6"/>
  <c r="G174" i="6"/>
  <c r="H174" i="6"/>
  <c r="A175" i="6"/>
  <c r="B175" i="6"/>
  <c r="C175" i="6"/>
  <c r="D175" i="6"/>
  <c r="E175" i="6"/>
  <c r="F175" i="6"/>
  <c r="G175" i="6"/>
  <c r="H175" i="6"/>
  <c r="A176" i="6"/>
  <c r="B176" i="6"/>
  <c r="C176" i="6"/>
  <c r="D176" i="6"/>
  <c r="E176" i="6"/>
  <c r="F176" i="6"/>
  <c r="G176" i="6"/>
  <c r="H176" i="6"/>
  <c r="A177" i="6"/>
  <c r="B177" i="6"/>
  <c r="C177" i="6"/>
  <c r="D177" i="6"/>
  <c r="E177" i="6"/>
  <c r="F177" i="6"/>
  <c r="G177" i="6"/>
  <c r="H177" i="6"/>
  <c r="A178" i="6"/>
  <c r="B178" i="6"/>
  <c r="C178" i="6"/>
  <c r="D178" i="6"/>
  <c r="E178" i="6"/>
  <c r="F178" i="6"/>
  <c r="G178" i="6"/>
  <c r="H178" i="6"/>
  <c r="A179" i="6"/>
  <c r="B179" i="6"/>
  <c r="C179" i="6"/>
  <c r="D179" i="6"/>
  <c r="E179" i="6"/>
  <c r="F179" i="6"/>
  <c r="G179" i="6"/>
  <c r="H179" i="6"/>
  <c r="A180" i="6"/>
  <c r="B180" i="6"/>
  <c r="C180" i="6"/>
  <c r="D180" i="6"/>
  <c r="E180" i="6"/>
  <c r="F180" i="6"/>
  <c r="G180" i="6"/>
  <c r="H180" i="6"/>
  <c r="A181" i="6"/>
  <c r="B181" i="6"/>
  <c r="C181" i="6"/>
  <c r="D181" i="6"/>
  <c r="E181" i="6"/>
  <c r="F181" i="6"/>
  <c r="G181" i="6"/>
  <c r="H181" i="6"/>
  <c r="A182" i="6"/>
  <c r="B182" i="6"/>
  <c r="C182" i="6"/>
  <c r="D182" i="6"/>
  <c r="E182" i="6"/>
  <c r="F182" i="6"/>
  <c r="G182" i="6"/>
  <c r="H182" i="6"/>
  <c r="A183" i="6"/>
  <c r="B183" i="6"/>
  <c r="C183" i="6"/>
  <c r="D183" i="6"/>
  <c r="E183" i="6"/>
  <c r="F183" i="6"/>
  <c r="G183" i="6"/>
  <c r="H183" i="6"/>
  <c r="A184" i="6"/>
  <c r="B184" i="6"/>
  <c r="C184" i="6"/>
  <c r="D184" i="6"/>
  <c r="E184" i="6"/>
  <c r="F184" i="6"/>
  <c r="G184" i="6"/>
  <c r="H184" i="6"/>
  <c r="A185" i="6"/>
  <c r="B185" i="6"/>
  <c r="C185" i="6"/>
  <c r="D185" i="6"/>
  <c r="E185" i="6"/>
  <c r="F185" i="6"/>
  <c r="G185" i="6"/>
  <c r="H185" i="6"/>
  <c r="A186" i="6"/>
  <c r="B186" i="6"/>
  <c r="C186" i="6"/>
  <c r="D186" i="6"/>
  <c r="E186" i="6"/>
  <c r="F186" i="6"/>
  <c r="G186" i="6"/>
  <c r="H186" i="6"/>
  <c r="A187" i="6"/>
  <c r="B187" i="6"/>
  <c r="C187" i="6"/>
  <c r="D187" i="6"/>
  <c r="E187" i="6"/>
  <c r="F187" i="6"/>
  <c r="G187" i="6"/>
  <c r="H187" i="6"/>
  <c r="A188" i="6"/>
  <c r="B188" i="6"/>
  <c r="C188" i="6"/>
  <c r="D188" i="6"/>
  <c r="E188" i="6"/>
  <c r="F188" i="6"/>
  <c r="G188" i="6"/>
  <c r="H188" i="6"/>
  <c r="A189" i="6"/>
  <c r="B189" i="6"/>
  <c r="C189" i="6"/>
  <c r="D189" i="6"/>
  <c r="E189" i="6"/>
  <c r="F189" i="6"/>
  <c r="G189" i="6"/>
  <c r="H189" i="6"/>
  <c r="A190" i="6"/>
  <c r="B190" i="6"/>
  <c r="C190" i="6"/>
  <c r="D190" i="6"/>
  <c r="E190" i="6"/>
  <c r="F190" i="6"/>
  <c r="G190" i="6"/>
  <c r="H190" i="6"/>
  <c r="A191" i="6"/>
  <c r="B191" i="6"/>
  <c r="C191" i="6"/>
  <c r="D191" i="6"/>
  <c r="E191" i="6"/>
  <c r="F191" i="6"/>
  <c r="G191" i="6"/>
  <c r="H191" i="6"/>
  <c r="A192" i="6"/>
  <c r="B192" i="6"/>
  <c r="C192" i="6"/>
  <c r="D192" i="6"/>
  <c r="E192" i="6"/>
  <c r="F192" i="6"/>
  <c r="G192" i="6"/>
  <c r="H192" i="6"/>
  <c r="A193" i="6"/>
  <c r="B193" i="6"/>
  <c r="C193" i="6"/>
  <c r="D193" i="6"/>
  <c r="E193" i="6"/>
  <c r="F193" i="6"/>
  <c r="G193" i="6"/>
  <c r="H193" i="6"/>
  <c r="A194" i="6"/>
  <c r="B194" i="6"/>
  <c r="C194" i="6"/>
  <c r="D194" i="6"/>
  <c r="E194" i="6"/>
  <c r="F194" i="6"/>
  <c r="G194" i="6"/>
  <c r="H194" i="6"/>
  <c r="A195" i="6"/>
  <c r="B195" i="6"/>
  <c r="C195" i="6"/>
  <c r="D195" i="6"/>
  <c r="E195" i="6"/>
  <c r="F195" i="6"/>
  <c r="G195" i="6"/>
  <c r="H195" i="6"/>
  <c r="A196" i="6"/>
  <c r="B196" i="6"/>
  <c r="C196" i="6"/>
  <c r="D196" i="6"/>
  <c r="E196" i="6"/>
  <c r="F196" i="6"/>
  <c r="G196" i="6"/>
  <c r="H196" i="6"/>
  <c r="A197" i="6"/>
  <c r="B197" i="6"/>
  <c r="C197" i="6"/>
  <c r="D197" i="6"/>
  <c r="E197" i="6"/>
  <c r="F197" i="6"/>
  <c r="G197" i="6"/>
  <c r="H197" i="6"/>
  <c r="A198" i="6"/>
  <c r="B198" i="6"/>
  <c r="C198" i="6"/>
  <c r="D198" i="6"/>
  <c r="E198" i="6"/>
  <c r="F198" i="6"/>
  <c r="G198" i="6"/>
  <c r="H198" i="6"/>
  <c r="A199" i="6"/>
  <c r="B199" i="6"/>
  <c r="C199" i="6"/>
  <c r="D199" i="6"/>
  <c r="E199" i="6"/>
  <c r="F199" i="6"/>
  <c r="G199" i="6"/>
  <c r="H199" i="6"/>
  <c r="A200" i="6"/>
  <c r="B200" i="6"/>
  <c r="C200" i="6"/>
  <c r="D200" i="6"/>
  <c r="E200" i="6"/>
  <c r="F200" i="6"/>
  <c r="G200" i="6"/>
  <c r="H200" i="6"/>
  <c r="A201" i="6"/>
  <c r="B201" i="6"/>
  <c r="C201" i="6"/>
  <c r="D201" i="6"/>
  <c r="E201" i="6"/>
  <c r="F201" i="6"/>
  <c r="G201" i="6"/>
  <c r="H201" i="6"/>
  <c r="A202" i="6"/>
  <c r="B202" i="6"/>
  <c r="C202" i="6"/>
  <c r="D202" i="6"/>
  <c r="E202" i="6"/>
  <c r="F202" i="6"/>
  <c r="G202" i="6"/>
  <c r="H202" i="6"/>
  <c r="A203" i="6"/>
  <c r="B203" i="6"/>
  <c r="C203" i="6"/>
  <c r="D203" i="6"/>
  <c r="E203" i="6"/>
  <c r="F203" i="6"/>
  <c r="G203" i="6"/>
  <c r="H203" i="6"/>
  <c r="A204" i="6"/>
  <c r="B204" i="6"/>
  <c r="C204" i="6"/>
  <c r="D204" i="6"/>
  <c r="E204" i="6"/>
  <c r="F204" i="6"/>
  <c r="G204" i="6"/>
  <c r="H204" i="6"/>
  <c r="A205" i="6"/>
  <c r="B205" i="6"/>
  <c r="C205" i="6"/>
  <c r="D205" i="6"/>
  <c r="E205" i="6"/>
  <c r="F205" i="6"/>
  <c r="G205" i="6"/>
  <c r="H205" i="6"/>
  <c r="A206" i="6"/>
  <c r="B206" i="6"/>
  <c r="C206" i="6"/>
  <c r="D206" i="6"/>
  <c r="E206" i="6"/>
  <c r="F206" i="6"/>
  <c r="G206" i="6"/>
  <c r="H206" i="6"/>
  <c r="A207" i="6"/>
  <c r="B207" i="6"/>
  <c r="C207" i="6"/>
  <c r="D207" i="6"/>
  <c r="E207" i="6"/>
  <c r="F207" i="6"/>
  <c r="G207" i="6"/>
  <c r="H207" i="6"/>
  <c r="A208" i="6"/>
  <c r="B208" i="6"/>
  <c r="C208" i="6"/>
  <c r="D208" i="6"/>
  <c r="E208" i="6"/>
  <c r="F208" i="6"/>
  <c r="G208" i="6"/>
  <c r="H208" i="6"/>
  <c r="A209" i="6"/>
  <c r="B209" i="6"/>
  <c r="C209" i="6"/>
  <c r="D209" i="6"/>
  <c r="E209" i="6"/>
  <c r="F209" i="6"/>
  <c r="G209" i="6"/>
  <c r="H209" i="6"/>
  <c r="A210" i="6"/>
  <c r="B210" i="6"/>
  <c r="C210" i="6"/>
  <c r="D210" i="6"/>
  <c r="E210" i="6"/>
  <c r="F210" i="6"/>
  <c r="G210" i="6"/>
  <c r="H210" i="6"/>
  <c r="A211" i="6"/>
  <c r="B211" i="6"/>
  <c r="C211" i="6"/>
  <c r="D211" i="6"/>
  <c r="E211" i="6"/>
  <c r="F211" i="6"/>
  <c r="G211" i="6"/>
  <c r="H211" i="6"/>
  <c r="A212" i="6"/>
  <c r="B212" i="6"/>
  <c r="C212" i="6"/>
  <c r="D212" i="6"/>
  <c r="E212" i="6"/>
  <c r="F212" i="6"/>
  <c r="G212" i="6"/>
  <c r="H212" i="6"/>
  <c r="A213" i="6"/>
  <c r="B213" i="6"/>
  <c r="C213" i="6"/>
  <c r="D213" i="6"/>
  <c r="E213" i="6"/>
  <c r="F213" i="6"/>
  <c r="G213" i="6"/>
  <c r="H213" i="6"/>
  <c r="A214" i="6"/>
  <c r="B214" i="6"/>
  <c r="C214" i="6"/>
  <c r="D214" i="6"/>
  <c r="E214" i="6"/>
  <c r="F214" i="6"/>
  <c r="G214" i="6"/>
  <c r="H214" i="6"/>
  <c r="A215" i="6"/>
  <c r="B215" i="6"/>
  <c r="C215" i="6"/>
  <c r="D215" i="6"/>
  <c r="E215" i="6"/>
  <c r="F215" i="6"/>
  <c r="G215" i="6"/>
  <c r="H215" i="6"/>
  <c r="A216" i="6"/>
  <c r="B216" i="6"/>
  <c r="C216" i="6"/>
  <c r="D216" i="6"/>
  <c r="E216" i="6"/>
  <c r="F216" i="6"/>
  <c r="G216" i="6"/>
  <c r="H216" i="6"/>
  <c r="A217" i="6"/>
  <c r="B217" i="6"/>
  <c r="C217" i="6"/>
  <c r="D217" i="6"/>
  <c r="E217" i="6"/>
  <c r="F217" i="6"/>
  <c r="G217" i="6"/>
  <c r="H217" i="6"/>
  <c r="A218" i="6"/>
  <c r="B218" i="6"/>
  <c r="C218" i="6"/>
  <c r="D218" i="6"/>
  <c r="E218" i="6"/>
  <c r="F218" i="6"/>
  <c r="G218" i="6"/>
  <c r="H218" i="6"/>
  <c r="A219" i="6"/>
  <c r="B219" i="6"/>
  <c r="C219" i="6"/>
  <c r="D219" i="6"/>
  <c r="E219" i="6"/>
  <c r="F219" i="6"/>
  <c r="G219" i="6"/>
  <c r="H219" i="6"/>
  <c r="A220" i="6"/>
  <c r="B220" i="6"/>
  <c r="C220" i="6"/>
  <c r="D220" i="6"/>
  <c r="E220" i="6"/>
  <c r="F220" i="6"/>
  <c r="G220" i="6"/>
  <c r="H220" i="6"/>
  <c r="A221" i="6"/>
  <c r="B221" i="6"/>
  <c r="C221" i="6"/>
  <c r="D221" i="6"/>
  <c r="E221" i="6"/>
  <c r="F221" i="6"/>
  <c r="G221" i="6"/>
  <c r="H221" i="6"/>
  <c r="A222" i="6"/>
  <c r="B222" i="6"/>
  <c r="C222" i="6"/>
  <c r="D222" i="6"/>
  <c r="E222" i="6"/>
  <c r="F222" i="6"/>
  <c r="G222" i="6"/>
  <c r="H222" i="6"/>
  <c r="A223" i="6"/>
  <c r="B223" i="6"/>
  <c r="C223" i="6"/>
  <c r="D223" i="6"/>
  <c r="E223" i="6"/>
  <c r="F223" i="6"/>
  <c r="G223" i="6"/>
  <c r="H223" i="6"/>
  <c r="A224" i="6"/>
  <c r="B224" i="6"/>
  <c r="C224" i="6"/>
  <c r="D224" i="6"/>
  <c r="E224" i="6"/>
  <c r="F224" i="6"/>
  <c r="G224" i="6"/>
  <c r="H224" i="6"/>
  <c r="A225" i="6"/>
  <c r="B225" i="6"/>
  <c r="C225" i="6"/>
  <c r="D225" i="6"/>
  <c r="E225" i="6"/>
  <c r="F225" i="6"/>
  <c r="G225" i="6"/>
  <c r="H225" i="6"/>
  <c r="A226" i="6"/>
  <c r="B226" i="6"/>
  <c r="C226" i="6"/>
  <c r="D226" i="6"/>
  <c r="E226" i="6"/>
  <c r="F226" i="6"/>
  <c r="G226" i="6"/>
  <c r="H226" i="6"/>
  <c r="A227" i="6"/>
  <c r="B227" i="6"/>
  <c r="C227" i="6"/>
  <c r="D227" i="6"/>
  <c r="E227" i="6"/>
  <c r="F227" i="6"/>
  <c r="G227" i="6"/>
  <c r="H227" i="6"/>
  <c r="A228" i="6"/>
  <c r="B228" i="6"/>
  <c r="C228" i="6"/>
  <c r="D228" i="6"/>
  <c r="E228" i="6"/>
  <c r="F228" i="6"/>
  <c r="G228" i="6"/>
  <c r="H228" i="6"/>
  <c r="A229" i="6"/>
  <c r="B229" i="6"/>
  <c r="C229" i="6"/>
  <c r="D229" i="6"/>
  <c r="E229" i="6"/>
  <c r="F229" i="6"/>
  <c r="G229" i="6"/>
  <c r="H229" i="6"/>
  <c r="A230" i="6"/>
  <c r="B230" i="6"/>
  <c r="C230" i="6"/>
  <c r="D230" i="6"/>
  <c r="E230" i="6"/>
  <c r="F230" i="6"/>
  <c r="G230" i="6"/>
  <c r="H230" i="6"/>
  <c r="A231" i="6"/>
  <c r="B231" i="6"/>
  <c r="C231" i="6"/>
  <c r="D231" i="6"/>
  <c r="E231" i="6"/>
  <c r="F231" i="6"/>
  <c r="G231" i="6"/>
  <c r="H231" i="6"/>
  <c r="A232" i="6"/>
  <c r="B232" i="6"/>
  <c r="C232" i="6"/>
  <c r="D232" i="6"/>
  <c r="E232" i="6"/>
  <c r="F232" i="6"/>
  <c r="G232" i="6"/>
  <c r="H232" i="6"/>
  <c r="A233" i="6"/>
  <c r="B233" i="6"/>
  <c r="C233" i="6"/>
  <c r="D233" i="6"/>
  <c r="E233" i="6"/>
  <c r="F233" i="6"/>
  <c r="G233" i="6"/>
  <c r="H233" i="6"/>
  <c r="A234" i="6"/>
  <c r="B234" i="6"/>
  <c r="C234" i="6"/>
  <c r="D234" i="6"/>
  <c r="E234" i="6"/>
  <c r="F234" i="6"/>
  <c r="G234" i="6"/>
  <c r="H234" i="6"/>
  <c r="A235" i="6"/>
  <c r="B235" i="6"/>
  <c r="C235" i="6"/>
  <c r="D235" i="6"/>
  <c r="E235" i="6"/>
  <c r="F235" i="6"/>
  <c r="G235" i="6"/>
  <c r="H235" i="6"/>
  <c r="A236" i="6"/>
  <c r="B236" i="6"/>
  <c r="C236" i="6"/>
  <c r="D236" i="6"/>
  <c r="E236" i="6"/>
  <c r="F236" i="6"/>
  <c r="G236" i="6"/>
  <c r="H236" i="6"/>
  <c r="A237" i="6"/>
  <c r="B237" i="6"/>
  <c r="C237" i="6"/>
  <c r="D237" i="6"/>
  <c r="E237" i="6"/>
  <c r="F237" i="6"/>
  <c r="G237" i="6"/>
  <c r="H237" i="6"/>
  <c r="A238" i="6"/>
  <c r="B238" i="6"/>
  <c r="C238" i="6"/>
  <c r="D238" i="6"/>
  <c r="E238" i="6"/>
  <c r="F238" i="6"/>
  <c r="G238" i="6"/>
  <c r="H238" i="6"/>
  <c r="A239" i="6"/>
  <c r="B239" i="6"/>
  <c r="C239" i="6"/>
  <c r="D239" i="6"/>
  <c r="E239" i="6"/>
  <c r="F239" i="6"/>
  <c r="G239" i="6"/>
  <c r="H239" i="6"/>
  <c r="A240" i="6"/>
  <c r="B240" i="6"/>
  <c r="C240" i="6"/>
  <c r="D240" i="6"/>
  <c r="E240" i="6"/>
  <c r="F240" i="6"/>
  <c r="G240" i="6"/>
  <c r="H240" i="6"/>
  <c r="A241" i="6"/>
  <c r="B241" i="6"/>
  <c r="C241" i="6"/>
  <c r="D241" i="6"/>
  <c r="E241" i="6"/>
  <c r="F241" i="6"/>
  <c r="G241" i="6"/>
  <c r="H241" i="6"/>
  <c r="A242" i="6"/>
  <c r="B242" i="6"/>
  <c r="C242" i="6"/>
  <c r="D242" i="6"/>
  <c r="E242" i="6"/>
  <c r="F242" i="6"/>
  <c r="G242" i="6"/>
  <c r="H242" i="6"/>
  <c r="A243" i="6"/>
  <c r="B243" i="6"/>
  <c r="C243" i="6"/>
  <c r="D243" i="6"/>
  <c r="E243" i="6"/>
  <c r="F243" i="6"/>
  <c r="G243" i="6"/>
  <c r="H243" i="6"/>
  <c r="A244" i="6"/>
  <c r="B244" i="6"/>
  <c r="C244" i="6"/>
  <c r="D244" i="6"/>
  <c r="E244" i="6"/>
  <c r="F244" i="6"/>
  <c r="G244" i="6"/>
  <c r="H244" i="6"/>
  <c r="A245" i="6"/>
  <c r="B245" i="6"/>
  <c r="C245" i="6"/>
  <c r="D245" i="6"/>
  <c r="E245" i="6"/>
  <c r="F245" i="6"/>
  <c r="G245" i="6"/>
  <c r="H245" i="6"/>
  <c r="A246" i="6"/>
  <c r="B246" i="6"/>
  <c r="C246" i="6"/>
  <c r="D246" i="6"/>
  <c r="E246" i="6"/>
  <c r="F246" i="6"/>
  <c r="G246" i="6"/>
  <c r="H246" i="6"/>
  <c r="A247" i="6"/>
  <c r="B247" i="6"/>
  <c r="C247" i="6"/>
  <c r="D247" i="6"/>
  <c r="E247" i="6"/>
  <c r="F247" i="6"/>
  <c r="G247" i="6"/>
  <c r="H247" i="6"/>
  <c r="A248" i="6"/>
  <c r="B248" i="6"/>
  <c r="C248" i="6"/>
  <c r="D248" i="6"/>
  <c r="E248" i="6"/>
  <c r="F248" i="6"/>
  <c r="G248" i="6"/>
  <c r="H248" i="6"/>
  <c r="A249" i="6"/>
  <c r="B249" i="6"/>
  <c r="C249" i="6"/>
  <c r="D249" i="6"/>
  <c r="E249" i="6"/>
  <c r="F249" i="6"/>
  <c r="G249" i="6"/>
  <c r="H249" i="6"/>
  <c r="A250" i="6"/>
  <c r="B250" i="6"/>
  <c r="C250" i="6"/>
  <c r="D250" i="6"/>
  <c r="E250" i="6"/>
  <c r="F250" i="6"/>
  <c r="G250" i="6"/>
  <c r="H250" i="6"/>
  <c r="A251" i="6"/>
  <c r="B251" i="6"/>
  <c r="C251" i="6"/>
  <c r="D251" i="6"/>
  <c r="E251" i="6"/>
  <c r="F251" i="6"/>
  <c r="G251" i="6"/>
  <c r="H251" i="6"/>
  <c r="A252" i="6"/>
  <c r="B252" i="6"/>
  <c r="C252" i="6"/>
  <c r="D252" i="6"/>
  <c r="E252" i="6"/>
  <c r="F252" i="6"/>
  <c r="G252" i="6"/>
  <c r="H252" i="6"/>
  <c r="A253" i="6"/>
  <c r="B253" i="6"/>
  <c r="C253" i="6"/>
  <c r="D253" i="6"/>
  <c r="E253" i="6"/>
  <c r="F253" i="6"/>
  <c r="G253" i="6"/>
  <c r="H253" i="6"/>
  <c r="A254" i="6"/>
  <c r="B254" i="6"/>
  <c r="C254" i="6"/>
  <c r="D254" i="6"/>
  <c r="E254" i="6"/>
  <c r="F254" i="6"/>
  <c r="G254" i="6"/>
  <c r="H254" i="6"/>
  <c r="A255" i="6"/>
  <c r="B255" i="6"/>
  <c r="C255" i="6"/>
  <c r="D255" i="6"/>
  <c r="E255" i="6"/>
  <c r="F255" i="6"/>
  <c r="G255" i="6"/>
  <c r="H255" i="6"/>
  <c r="A256" i="6"/>
  <c r="B256" i="6"/>
  <c r="C256" i="6"/>
  <c r="D256" i="6"/>
  <c r="E256" i="6"/>
  <c r="F256" i="6"/>
  <c r="G256" i="6"/>
  <c r="H256" i="6"/>
  <c r="A257" i="6"/>
  <c r="B257" i="6"/>
  <c r="C257" i="6"/>
  <c r="D257" i="6"/>
  <c r="E257" i="6"/>
  <c r="F257" i="6"/>
  <c r="G257" i="6"/>
  <c r="H257" i="6"/>
  <c r="A258" i="6"/>
  <c r="B258" i="6"/>
  <c r="C258" i="6"/>
  <c r="D258" i="6"/>
  <c r="E258" i="6"/>
  <c r="F258" i="6"/>
  <c r="G258" i="6"/>
  <c r="H258" i="6"/>
  <c r="A259" i="6"/>
  <c r="B259" i="6"/>
  <c r="C259" i="6"/>
  <c r="D259" i="6"/>
  <c r="E259" i="6"/>
  <c r="F259" i="6"/>
  <c r="G259" i="6"/>
  <c r="H259" i="6"/>
  <c r="A260" i="6"/>
  <c r="B260" i="6"/>
  <c r="C260" i="6"/>
  <c r="D260" i="6"/>
  <c r="E260" i="6"/>
  <c r="F260" i="6"/>
  <c r="G260" i="6"/>
  <c r="H260" i="6"/>
  <c r="A261" i="6"/>
  <c r="B261" i="6"/>
  <c r="C261" i="6"/>
  <c r="D261" i="6"/>
  <c r="E261" i="6"/>
  <c r="F261" i="6"/>
  <c r="G261" i="6"/>
  <c r="H261" i="6"/>
  <c r="A262" i="6"/>
  <c r="B262" i="6"/>
  <c r="C262" i="6"/>
  <c r="D262" i="6"/>
  <c r="E262" i="6"/>
  <c r="F262" i="6"/>
  <c r="G262" i="6"/>
  <c r="H262" i="6"/>
  <c r="A263" i="6"/>
  <c r="B263" i="6"/>
  <c r="C263" i="6"/>
  <c r="D263" i="6"/>
  <c r="E263" i="6"/>
  <c r="F263" i="6"/>
  <c r="G263" i="6"/>
  <c r="H263" i="6"/>
  <c r="A264" i="6"/>
  <c r="B264" i="6"/>
  <c r="C264" i="6"/>
  <c r="D264" i="6"/>
  <c r="E264" i="6"/>
  <c r="F264" i="6"/>
  <c r="G264" i="6"/>
  <c r="H264" i="6"/>
  <c r="A265" i="6"/>
  <c r="B265" i="6"/>
  <c r="C265" i="6"/>
  <c r="D265" i="6"/>
  <c r="E265" i="6"/>
  <c r="F265" i="6"/>
  <c r="G265" i="6"/>
  <c r="H265" i="6"/>
  <c r="A266" i="6"/>
  <c r="B266" i="6"/>
  <c r="C266" i="6"/>
  <c r="D266" i="6"/>
  <c r="E266" i="6"/>
  <c r="F266" i="6"/>
  <c r="G266" i="6"/>
  <c r="H266" i="6"/>
  <c r="A267" i="6"/>
  <c r="B267" i="6"/>
  <c r="C267" i="6"/>
  <c r="D267" i="6"/>
  <c r="E267" i="6"/>
  <c r="F267" i="6"/>
  <c r="G267" i="6"/>
  <c r="H267" i="6"/>
  <c r="A268" i="6"/>
  <c r="B268" i="6"/>
  <c r="C268" i="6"/>
  <c r="D268" i="6"/>
  <c r="E268" i="6"/>
  <c r="F268" i="6"/>
  <c r="G268" i="6"/>
  <c r="H268" i="6"/>
  <c r="A269" i="6"/>
  <c r="B269" i="6"/>
  <c r="C269" i="6"/>
  <c r="D269" i="6"/>
  <c r="E269" i="6"/>
  <c r="F269" i="6"/>
  <c r="G269" i="6"/>
  <c r="H269" i="6"/>
  <c r="A270" i="6"/>
  <c r="B270" i="6"/>
  <c r="C270" i="6"/>
  <c r="D270" i="6"/>
  <c r="E270" i="6"/>
  <c r="F270" i="6"/>
  <c r="G270" i="6"/>
  <c r="H270" i="6"/>
  <c r="A271" i="6"/>
  <c r="B271" i="6"/>
  <c r="C271" i="6"/>
  <c r="D271" i="6"/>
  <c r="E271" i="6"/>
  <c r="F271" i="6"/>
  <c r="G271" i="6"/>
  <c r="H271" i="6"/>
  <c r="A272" i="6"/>
  <c r="B272" i="6"/>
  <c r="C272" i="6"/>
  <c r="D272" i="6"/>
  <c r="E272" i="6"/>
  <c r="F272" i="6"/>
  <c r="G272" i="6"/>
  <c r="H272" i="6"/>
  <c r="A273" i="6"/>
  <c r="B273" i="6"/>
  <c r="C273" i="6"/>
  <c r="D273" i="6"/>
  <c r="E273" i="6"/>
  <c r="F273" i="6"/>
  <c r="G273" i="6"/>
  <c r="H273" i="6"/>
  <c r="A274" i="6"/>
  <c r="B274" i="6"/>
  <c r="C274" i="6"/>
  <c r="D274" i="6"/>
  <c r="E274" i="6"/>
  <c r="F274" i="6"/>
  <c r="G274" i="6"/>
  <c r="H274" i="6"/>
  <c r="A275" i="6"/>
  <c r="B275" i="6"/>
  <c r="C275" i="6"/>
  <c r="D275" i="6"/>
  <c r="E275" i="6"/>
  <c r="F275" i="6"/>
  <c r="G275" i="6"/>
  <c r="H275" i="6"/>
  <c r="A276" i="6"/>
  <c r="B276" i="6"/>
  <c r="C276" i="6"/>
  <c r="D276" i="6"/>
  <c r="E276" i="6"/>
  <c r="F276" i="6"/>
  <c r="G276" i="6"/>
  <c r="H276" i="6"/>
  <c r="A277" i="6"/>
  <c r="B277" i="6"/>
  <c r="C277" i="6"/>
  <c r="D277" i="6"/>
  <c r="E277" i="6"/>
  <c r="F277" i="6"/>
  <c r="G277" i="6"/>
  <c r="H277" i="6"/>
  <c r="A278" i="6"/>
  <c r="B278" i="6"/>
  <c r="A279" i="6"/>
  <c r="B279" i="6"/>
  <c r="C279" i="6"/>
  <c r="D279" i="6"/>
  <c r="E279" i="6"/>
  <c r="F279" i="6"/>
  <c r="G279" i="6"/>
  <c r="H279" i="6"/>
  <c r="A280" i="6"/>
  <c r="B280" i="6"/>
  <c r="C280" i="6"/>
  <c r="D280" i="6"/>
  <c r="E280" i="6"/>
  <c r="F280" i="6"/>
  <c r="G280" i="6"/>
  <c r="H280" i="6"/>
  <c r="A281" i="6"/>
  <c r="B281" i="6"/>
  <c r="C281" i="6"/>
  <c r="D281" i="6"/>
  <c r="E281" i="6"/>
  <c r="F281" i="6"/>
  <c r="G281" i="6"/>
  <c r="H281" i="6"/>
  <c r="A282" i="6"/>
  <c r="B282" i="6"/>
  <c r="C282" i="6"/>
  <c r="D282" i="6"/>
  <c r="E282" i="6"/>
  <c r="F282" i="6"/>
  <c r="G282" i="6"/>
  <c r="H282" i="6"/>
  <c r="A283" i="6"/>
  <c r="B283" i="6"/>
  <c r="C283" i="6"/>
  <c r="D283" i="6"/>
  <c r="E283" i="6"/>
  <c r="F283" i="6"/>
  <c r="G283" i="6"/>
  <c r="H283" i="6"/>
  <c r="A284" i="6"/>
  <c r="B284" i="6"/>
  <c r="C284" i="6"/>
  <c r="D284" i="6"/>
  <c r="E284" i="6"/>
  <c r="F284" i="6"/>
  <c r="G284" i="6"/>
  <c r="H284" i="6"/>
  <c r="A285" i="6"/>
  <c r="B285" i="6"/>
  <c r="C285" i="6"/>
  <c r="D285" i="6"/>
  <c r="E285" i="6"/>
  <c r="F285" i="6"/>
  <c r="G285" i="6"/>
  <c r="H285" i="6"/>
  <c r="A286" i="6"/>
  <c r="B286" i="6"/>
  <c r="C286" i="6"/>
  <c r="D286" i="6"/>
  <c r="E286" i="6"/>
  <c r="F286" i="6"/>
  <c r="G286" i="6"/>
  <c r="H286" i="6"/>
  <c r="A287" i="6"/>
  <c r="B287" i="6"/>
  <c r="C287" i="6"/>
  <c r="D287" i="6"/>
  <c r="E287" i="6"/>
  <c r="F287" i="6"/>
  <c r="G287" i="6"/>
  <c r="H287" i="6"/>
  <c r="A288" i="6"/>
  <c r="B288" i="6"/>
  <c r="C288" i="6"/>
  <c r="D288" i="6"/>
  <c r="E288" i="6"/>
  <c r="F288" i="6"/>
  <c r="G288" i="6"/>
  <c r="H288" i="6"/>
  <c r="A289" i="6"/>
  <c r="B289" i="6"/>
  <c r="C289" i="6"/>
  <c r="D289" i="6"/>
  <c r="E289" i="6"/>
  <c r="F289" i="6"/>
  <c r="G289" i="6"/>
  <c r="H289" i="6"/>
  <c r="A290" i="6"/>
  <c r="B290" i="6"/>
  <c r="C290" i="6"/>
  <c r="D290" i="6"/>
  <c r="E290" i="6"/>
  <c r="F290" i="6"/>
  <c r="G290" i="6"/>
  <c r="H290" i="6"/>
  <c r="A291" i="6"/>
  <c r="B291" i="6"/>
  <c r="C291" i="6"/>
  <c r="D291" i="6"/>
  <c r="E291" i="6"/>
  <c r="F291" i="6"/>
  <c r="G291" i="6"/>
  <c r="H291" i="6"/>
  <c r="A292" i="6"/>
  <c r="B292" i="6"/>
  <c r="C292" i="6"/>
  <c r="D292" i="6"/>
  <c r="E292" i="6"/>
  <c r="F292" i="6"/>
  <c r="G292" i="6"/>
  <c r="H292" i="6"/>
  <c r="A293" i="6"/>
  <c r="B293" i="6"/>
  <c r="C293" i="6"/>
  <c r="D293" i="6"/>
  <c r="E293" i="6"/>
  <c r="F293" i="6"/>
  <c r="G293" i="6"/>
  <c r="H293" i="6"/>
  <c r="A294" i="6"/>
  <c r="B294" i="6"/>
  <c r="C294" i="6"/>
  <c r="D294" i="6"/>
  <c r="E294" i="6"/>
  <c r="F294" i="6"/>
  <c r="G294" i="6"/>
  <c r="H294" i="6"/>
  <c r="A295" i="6"/>
  <c r="B295" i="6"/>
  <c r="C295" i="6"/>
  <c r="D295" i="6"/>
  <c r="E295" i="6"/>
  <c r="F295" i="6"/>
  <c r="G295" i="6"/>
  <c r="H295" i="6"/>
  <c r="A296" i="6"/>
  <c r="B296" i="6"/>
  <c r="C296" i="6"/>
  <c r="D296" i="6"/>
  <c r="E296" i="6"/>
  <c r="F296" i="6"/>
  <c r="G296" i="6"/>
  <c r="H296" i="6"/>
  <c r="A297" i="6"/>
  <c r="B297" i="6"/>
  <c r="C297" i="6"/>
  <c r="D297" i="6"/>
  <c r="E297" i="6"/>
  <c r="F297" i="6"/>
  <c r="G297" i="6"/>
  <c r="H297" i="6"/>
  <c r="A298" i="6"/>
  <c r="B298" i="6"/>
  <c r="C298" i="6"/>
  <c r="D298" i="6"/>
  <c r="E298" i="6"/>
  <c r="F298" i="6"/>
  <c r="G298" i="6"/>
  <c r="H298" i="6"/>
  <c r="A299" i="6"/>
  <c r="B299" i="6"/>
  <c r="C299" i="6"/>
  <c r="D299" i="6"/>
  <c r="E299" i="6"/>
  <c r="F299" i="6"/>
  <c r="G299" i="6"/>
  <c r="H299" i="6"/>
  <c r="A300" i="6"/>
  <c r="B300" i="6"/>
  <c r="C300" i="6"/>
  <c r="D300" i="6"/>
  <c r="E300" i="6"/>
  <c r="F300" i="6"/>
  <c r="G300" i="6"/>
  <c r="H300" i="6"/>
  <c r="A301" i="6"/>
  <c r="B301" i="6"/>
  <c r="C301" i="6"/>
  <c r="D301" i="6"/>
  <c r="E301" i="6"/>
  <c r="F301" i="6"/>
  <c r="G301" i="6"/>
  <c r="H301" i="6"/>
  <c r="A302" i="6"/>
  <c r="B302" i="6"/>
  <c r="C302" i="6"/>
  <c r="D302" i="6"/>
  <c r="E302" i="6"/>
  <c r="F302" i="6"/>
  <c r="G302" i="6"/>
  <c r="H302" i="6"/>
  <c r="A303" i="6"/>
  <c r="B303" i="6"/>
  <c r="C303" i="6"/>
  <c r="D303" i="6"/>
  <c r="E303" i="6"/>
  <c r="F303" i="6"/>
  <c r="G303" i="6"/>
  <c r="H303" i="6"/>
  <c r="A304" i="6"/>
  <c r="B304" i="6"/>
  <c r="C304" i="6"/>
  <c r="D304" i="6"/>
  <c r="E304" i="6"/>
  <c r="F304" i="6"/>
  <c r="G304" i="6"/>
  <c r="H304" i="6"/>
  <c r="A305" i="6"/>
  <c r="B305" i="6"/>
  <c r="C305" i="6"/>
  <c r="D305" i="6"/>
  <c r="E305" i="6"/>
  <c r="F305" i="6"/>
  <c r="G305" i="6"/>
  <c r="H305" i="6"/>
  <c r="A306" i="6"/>
  <c r="B306" i="6"/>
  <c r="C306" i="6"/>
  <c r="D306" i="6"/>
  <c r="E306" i="6"/>
  <c r="F306" i="6"/>
  <c r="G306" i="6"/>
  <c r="H306" i="6"/>
  <c r="A307" i="6"/>
  <c r="B307" i="6"/>
  <c r="C307" i="6"/>
  <c r="D307" i="6"/>
  <c r="E307" i="6"/>
  <c r="F307" i="6"/>
  <c r="G307" i="6"/>
  <c r="H307" i="6"/>
  <c r="A308" i="6"/>
  <c r="B308" i="6"/>
  <c r="C308" i="6"/>
  <c r="D308" i="6"/>
  <c r="E308" i="6"/>
  <c r="F308" i="6"/>
  <c r="G308" i="6"/>
  <c r="H308" i="6"/>
  <c r="A309" i="6"/>
  <c r="B309" i="6"/>
  <c r="C309" i="6"/>
  <c r="D309" i="6"/>
  <c r="E309" i="6"/>
  <c r="F309" i="6"/>
  <c r="G309" i="6"/>
  <c r="H309" i="6"/>
  <c r="A310" i="6"/>
  <c r="B310" i="6"/>
  <c r="C310" i="6"/>
  <c r="D310" i="6"/>
  <c r="E310" i="6"/>
  <c r="F310" i="6"/>
  <c r="G310" i="6"/>
  <c r="H310" i="6"/>
  <c r="A311" i="6"/>
  <c r="B311" i="6"/>
  <c r="C311" i="6"/>
  <c r="D311" i="6"/>
  <c r="E311" i="6"/>
  <c r="F311" i="6"/>
  <c r="G311" i="6"/>
  <c r="H311" i="6"/>
  <c r="A312" i="6"/>
  <c r="B312" i="6"/>
  <c r="C312" i="6"/>
  <c r="D312" i="6"/>
  <c r="E312" i="6"/>
  <c r="F312" i="6"/>
  <c r="G312" i="6"/>
  <c r="H312" i="6"/>
  <c r="A313" i="6"/>
  <c r="B313" i="6"/>
  <c r="C313" i="6"/>
  <c r="D313" i="6"/>
  <c r="E313" i="6"/>
  <c r="F313" i="6"/>
  <c r="G313" i="6"/>
  <c r="H313" i="6"/>
  <c r="A314" i="6"/>
  <c r="B314" i="6"/>
  <c r="C314" i="6"/>
  <c r="D314" i="6"/>
  <c r="E314" i="6"/>
  <c r="F314" i="6"/>
  <c r="G314" i="6"/>
  <c r="H314" i="6"/>
  <c r="A315" i="6"/>
  <c r="B315" i="6"/>
  <c r="C315" i="6"/>
  <c r="D315" i="6"/>
  <c r="E315" i="6"/>
  <c r="F315" i="6"/>
  <c r="G315" i="6"/>
  <c r="H315" i="6"/>
  <c r="A316" i="6"/>
  <c r="B316" i="6"/>
  <c r="C316" i="6"/>
  <c r="D316" i="6"/>
  <c r="E316" i="6"/>
  <c r="F316" i="6"/>
  <c r="G316" i="6"/>
  <c r="H316" i="6"/>
  <c r="A317" i="6"/>
  <c r="B317" i="6"/>
  <c r="C317" i="6"/>
  <c r="D317" i="6"/>
  <c r="E317" i="6"/>
  <c r="F317" i="6"/>
  <c r="G317" i="6"/>
  <c r="H317" i="6"/>
  <c r="A318" i="6"/>
  <c r="B318" i="6"/>
  <c r="C318" i="6"/>
  <c r="D318" i="6"/>
  <c r="E318" i="6"/>
  <c r="F318" i="6"/>
  <c r="G318" i="6"/>
  <c r="H318" i="6"/>
  <c r="A319" i="6"/>
  <c r="B319" i="6"/>
  <c r="C319" i="6"/>
  <c r="D319" i="6"/>
  <c r="E319" i="6"/>
  <c r="F319" i="6"/>
  <c r="G319" i="6"/>
  <c r="H319" i="6"/>
  <c r="A320" i="6"/>
  <c r="B320" i="6"/>
  <c r="C320" i="6"/>
  <c r="D320" i="6"/>
  <c r="E320" i="6"/>
  <c r="F320" i="6"/>
  <c r="G320" i="6"/>
  <c r="H320" i="6"/>
  <c r="A321" i="6"/>
  <c r="B321" i="6"/>
  <c r="C321" i="6"/>
  <c r="D321" i="6"/>
  <c r="E321" i="6"/>
  <c r="F321" i="6"/>
  <c r="G321" i="6"/>
  <c r="H321" i="6"/>
  <c r="A322" i="6"/>
  <c r="B322" i="6"/>
  <c r="C322" i="6"/>
  <c r="D322" i="6"/>
  <c r="E322" i="6"/>
  <c r="F322" i="6"/>
  <c r="G322" i="6"/>
  <c r="H322" i="6"/>
  <c r="A323" i="6"/>
  <c r="B323" i="6"/>
  <c r="C323" i="6"/>
  <c r="D323" i="6"/>
  <c r="E323" i="6"/>
  <c r="F323" i="6"/>
  <c r="G323" i="6"/>
  <c r="H323" i="6"/>
  <c r="A324" i="6"/>
  <c r="B324" i="6"/>
  <c r="C324" i="6"/>
  <c r="D324" i="6"/>
  <c r="E324" i="6"/>
  <c r="F324" i="6"/>
  <c r="G324" i="6"/>
  <c r="H324" i="6"/>
  <c r="A325" i="6"/>
  <c r="B325" i="6"/>
  <c r="C325" i="6"/>
  <c r="D325" i="6"/>
  <c r="E325" i="6"/>
  <c r="F325" i="6"/>
  <c r="G325" i="6"/>
  <c r="H325" i="6"/>
  <c r="A326" i="6"/>
  <c r="B326" i="6"/>
  <c r="C326" i="6"/>
  <c r="D326" i="6"/>
  <c r="E326" i="6"/>
  <c r="F326" i="6"/>
  <c r="G326" i="6"/>
  <c r="H326" i="6"/>
  <c r="A327" i="6"/>
  <c r="B327" i="6"/>
  <c r="C327" i="6"/>
  <c r="D327" i="6"/>
  <c r="E327" i="6"/>
  <c r="F327" i="6"/>
  <c r="G327" i="6"/>
  <c r="H327" i="6"/>
  <c r="A328" i="6"/>
  <c r="B328" i="6"/>
  <c r="C328" i="6"/>
  <c r="D328" i="6"/>
  <c r="E328" i="6"/>
  <c r="F328" i="6"/>
  <c r="G328" i="6"/>
  <c r="H328" i="6"/>
  <c r="A329" i="6"/>
  <c r="B329" i="6"/>
  <c r="C329" i="6"/>
  <c r="D329" i="6"/>
  <c r="E329" i="6"/>
  <c r="F329" i="6"/>
  <c r="G329" i="6"/>
  <c r="H329" i="6"/>
  <c r="A330" i="6"/>
  <c r="B330" i="6"/>
  <c r="C330" i="6"/>
  <c r="D330" i="6"/>
  <c r="E330" i="6"/>
  <c r="F330" i="6"/>
  <c r="G330" i="6"/>
  <c r="H330" i="6"/>
  <c r="A331" i="6"/>
  <c r="B331" i="6"/>
  <c r="C331" i="6"/>
  <c r="D331" i="6"/>
  <c r="E331" i="6"/>
  <c r="F331" i="6"/>
  <c r="G331" i="6"/>
  <c r="H331" i="6"/>
  <c r="A332" i="6"/>
  <c r="B332" i="6"/>
  <c r="C332" i="6"/>
  <c r="D332" i="6"/>
  <c r="E332" i="6"/>
  <c r="F332" i="6"/>
  <c r="G332" i="6"/>
  <c r="H332" i="6"/>
  <c r="A333" i="6"/>
  <c r="B333" i="6"/>
  <c r="C333" i="6"/>
  <c r="D333" i="6"/>
  <c r="E333" i="6"/>
  <c r="F333" i="6"/>
  <c r="G333" i="6"/>
  <c r="H333" i="6"/>
  <c r="A334" i="6"/>
  <c r="B334" i="6"/>
  <c r="C334" i="6"/>
  <c r="D334" i="6"/>
  <c r="E334" i="6"/>
  <c r="F334" i="6"/>
  <c r="G334" i="6"/>
  <c r="H334" i="6"/>
  <c r="A335" i="6"/>
  <c r="B335" i="6"/>
  <c r="C335" i="6"/>
  <c r="D335" i="6"/>
  <c r="E335" i="6"/>
  <c r="F335" i="6"/>
  <c r="G335" i="6"/>
  <c r="H335" i="6"/>
  <c r="A336" i="6"/>
  <c r="B336" i="6"/>
  <c r="C336" i="6"/>
  <c r="D336" i="6"/>
  <c r="E336" i="6"/>
  <c r="F336" i="6"/>
  <c r="G336" i="6"/>
  <c r="H336" i="6"/>
  <c r="A337" i="6"/>
  <c r="B337" i="6"/>
  <c r="C337" i="6"/>
  <c r="D337" i="6"/>
  <c r="E337" i="6"/>
  <c r="F337" i="6"/>
  <c r="G337" i="6"/>
  <c r="H337" i="6"/>
  <c r="A338" i="6"/>
  <c r="B338" i="6"/>
  <c r="C338" i="6"/>
  <c r="D338" i="6"/>
  <c r="E338" i="6"/>
  <c r="F338" i="6"/>
  <c r="G338" i="6"/>
  <c r="H338" i="6"/>
  <c r="A339" i="6"/>
  <c r="B339" i="6"/>
  <c r="C339" i="6"/>
  <c r="D339" i="6"/>
  <c r="E339" i="6"/>
  <c r="F339" i="6"/>
  <c r="G339" i="6"/>
  <c r="H339" i="6"/>
  <c r="A340" i="6"/>
  <c r="B340" i="6"/>
  <c r="C340" i="6"/>
  <c r="D340" i="6"/>
  <c r="E340" i="6"/>
  <c r="F340" i="6"/>
  <c r="G340" i="6"/>
  <c r="H340" i="6"/>
  <c r="A341" i="6"/>
  <c r="B341" i="6"/>
  <c r="C341" i="6"/>
  <c r="D341" i="6"/>
  <c r="E341" i="6"/>
  <c r="F341" i="6"/>
  <c r="G341" i="6"/>
  <c r="H341" i="6"/>
  <c r="A342" i="6"/>
  <c r="B342" i="6"/>
  <c r="C342" i="6"/>
  <c r="D342" i="6"/>
  <c r="E342" i="6"/>
  <c r="F342" i="6"/>
  <c r="G342" i="6"/>
  <c r="H342" i="6"/>
  <c r="A343" i="6"/>
  <c r="B343" i="6"/>
  <c r="C343" i="6"/>
  <c r="D343" i="6"/>
  <c r="E343" i="6"/>
  <c r="F343" i="6"/>
  <c r="G343" i="6"/>
  <c r="H343" i="6"/>
  <c r="A344" i="6"/>
  <c r="B344" i="6"/>
  <c r="C344" i="6"/>
  <c r="D344" i="6"/>
  <c r="E344" i="6"/>
  <c r="F344" i="6"/>
  <c r="G344" i="6"/>
  <c r="H344" i="6"/>
  <c r="A345" i="6"/>
  <c r="B345" i="6"/>
  <c r="C345" i="6"/>
  <c r="D345" i="6"/>
  <c r="E345" i="6"/>
  <c r="F345" i="6"/>
  <c r="G345" i="6"/>
  <c r="H345" i="6"/>
  <c r="A346" i="6"/>
  <c r="B346" i="6"/>
  <c r="C346" i="6"/>
  <c r="D346" i="6"/>
  <c r="E346" i="6"/>
  <c r="F346" i="6"/>
  <c r="G346" i="6"/>
  <c r="H346" i="6"/>
  <c r="A347" i="6"/>
  <c r="B347" i="6"/>
  <c r="C347" i="6"/>
  <c r="D347" i="6"/>
  <c r="E347" i="6"/>
  <c r="F347" i="6"/>
  <c r="G347" i="6"/>
  <c r="H347" i="6"/>
  <c r="A348" i="6"/>
  <c r="B348" i="6"/>
  <c r="C348" i="6"/>
  <c r="D348" i="6"/>
  <c r="E348" i="6"/>
  <c r="F348" i="6"/>
  <c r="G348" i="6"/>
  <c r="H348" i="6"/>
  <c r="A349" i="6"/>
  <c r="B349" i="6"/>
  <c r="C349" i="6"/>
  <c r="D349" i="6"/>
  <c r="E349" i="6"/>
  <c r="F349" i="6"/>
  <c r="G349" i="6"/>
  <c r="H349" i="6"/>
  <c r="A350" i="6"/>
  <c r="B350" i="6"/>
  <c r="C350" i="6"/>
  <c r="D350" i="6"/>
  <c r="E350" i="6"/>
  <c r="F350" i="6"/>
  <c r="G350" i="6"/>
  <c r="H350" i="6"/>
  <c r="A351" i="6"/>
  <c r="B351" i="6"/>
  <c r="C351" i="6"/>
  <c r="D351" i="6"/>
  <c r="E351" i="6"/>
  <c r="F351" i="6"/>
  <c r="G351" i="6"/>
  <c r="H351" i="6"/>
  <c r="A352" i="6"/>
  <c r="B352" i="6"/>
  <c r="C352" i="6"/>
  <c r="D352" i="6"/>
  <c r="E352" i="6"/>
  <c r="F352" i="6"/>
  <c r="G352" i="6"/>
  <c r="H352" i="6"/>
  <c r="A353" i="6"/>
  <c r="B353" i="6"/>
  <c r="C353" i="6"/>
  <c r="D353" i="6"/>
  <c r="E353" i="6"/>
  <c r="F353" i="6"/>
  <c r="G353" i="6"/>
  <c r="H353" i="6"/>
  <c r="A354" i="6"/>
  <c r="B354" i="6"/>
  <c r="C354" i="6"/>
  <c r="D354" i="6"/>
  <c r="E354" i="6"/>
  <c r="F354" i="6"/>
  <c r="G354" i="6"/>
  <c r="H354" i="6"/>
  <c r="A355" i="6"/>
  <c r="B355" i="6"/>
  <c r="C355" i="6"/>
  <c r="D355" i="6"/>
  <c r="E355" i="6"/>
  <c r="F355" i="6"/>
  <c r="G355" i="6"/>
  <c r="H355" i="6"/>
  <c r="A356" i="6"/>
  <c r="B356" i="6"/>
  <c r="C356" i="6"/>
  <c r="D356" i="6"/>
  <c r="E356" i="6"/>
  <c r="F356" i="6"/>
  <c r="G356" i="6"/>
  <c r="H356" i="6"/>
  <c r="A357" i="6"/>
  <c r="B357" i="6"/>
  <c r="C357" i="6"/>
  <c r="D357" i="6"/>
  <c r="E357" i="6"/>
  <c r="F357" i="6"/>
  <c r="G357" i="6"/>
  <c r="H357" i="6"/>
  <c r="A358" i="6"/>
  <c r="B358" i="6"/>
  <c r="C358" i="6"/>
  <c r="D358" i="6"/>
  <c r="E358" i="6"/>
  <c r="F358" i="6"/>
  <c r="G358" i="6"/>
  <c r="H358" i="6"/>
  <c r="A359" i="6"/>
  <c r="B359" i="6"/>
  <c r="C359" i="6"/>
  <c r="D359" i="6"/>
  <c r="E359" i="6"/>
  <c r="F359" i="6"/>
  <c r="G359" i="6"/>
  <c r="H359" i="6"/>
  <c r="A360" i="6"/>
  <c r="B360" i="6"/>
  <c r="C360" i="6"/>
  <c r="D360" i="6"/>
  <c r="E360" i="6"/>
  <c r="F360" i="6"/>
  <c r="G360" i="6"/>
  <c r="H360" i="6"/>
  <c r="A361" i="6"/>
  <c r="B361" i="6"/>
  <c r="C361" i="6"/>
  <c r="D361" i="6"/>
  <c r="E361" i="6"/>
  <c r="F361" i="6"/>
  <c r="G361" i="6"/>
  <c r="H361" i="6"/>
  <c r="A362" i="6"/>
  <c r="B362" i="6"/>
  <c r="C362" i="6"/>
  <c r="D362" i="6"/>
  <c r="E362" i="6"/>
  <c r="F362" i="6"/>
  <c r="G362" i="6"/>
  <c r="H362" i="6"/>
  <c r="A363" i="6"/>
  <c r="B363" i="6"/>
  <c r="C363" i="6"/>
  <c r="D363" i="6"/>
  <c r="E363" i="6"/>
  <c r="F363" i="6"/>
  <c r="G363" i="6"/>
  <c r="H363" i="6"/>
  <c r="A364" i="6"/>
  <c r="B364" i="6"/>
  <c r="C364" i="6"/>
  <c r="D364" i="6"/>
  <c r="E364" i="6"/>
  <c r="F364" i="6"/>
  <c r="G364" i="6"/>
  <c r="H364" i="6"/>
  <c r="A365" i="6"/>
  <c r="B365" i="6"/>
  <c r="C365" i="6"/>
  <c r="D365" i="6"/>
  <c r="E365" i="6"/>
  <c r="F365" i="6"/>
  <c r="G365" i="6"/>
  <c r="H365" i="6"/>
  <c r="A366" i="6"/>
  <c r="B366" i="6"/>
  <c r="C366" i="6"/>
  <c r="D366" i="6"/>
  <c r="E366" i="6"/>
  <c r="F366" i="6"/>
  <c r="G366" i="6"/>
  <c r="H366" i="6"/>
  <c r="A367" i="6"/>
  <c r="B367" i="6"/>
  <c r="C367" i="6"/>
  <c r="D367" i="6"/>
  <c r="E367" i="6"/>
  <c r="F367" i="6"/>
  <c r="G367" i="6"/>
  <c r="H367" i="6"/>
  <c r="A368" i="6"/>
  <c r="B368" i="6"/>
  <c r="C368" i="6"/>
  <c r="D368" i="6"/>
  <c r="E368" i="6"/>
  <c r="F368" i="6"/>
  <c r="G368" i="6"/>
  <c r="H368" i="6"/>
  <c r="A369" i="6"/>
  <c r="B369" i="6"/>
  <c r="C369" i="6"/>
  <c r="D369" i="6"/>
  <c r="E369" i="6"/>
  <c r="F369" i="6"/>
  <c r="G369" i="6"/>
  <c r="H369" i="6"/>
  <c r="A370" i="6"/>
  <c r="B370" i="6"/>
  <c r="C370" i="6"/>
  <c r="D370" i="6"/>
  <c r="E370" i="6"/>
  <c r="F370" i="6"/>
  <c r="G370" i="6"/>
  <c r="H370" i="6"/>
  <c r="A371" i="6"/>
  <c r="B371" i="6"/>
  <c r="C371" i="6"/>
  <c r="D371" i="6"/>
  <c r="E371" i="6"/>
  <c r="F371" i="6"/>
  <c r="G371" i="6"/>
  <c r="H371" i="6"/>
  <c r="A372" i="6"/>
  <c r="B372" i="6"/>
  <c r="C372" i="6"/>
  <c r="D372" i="6"/>
  <c r="E372" i="6"/>
  <c r="F372" i="6"/>
  <c r="G372" i="6"/>
  <c r="H372" i="6"/>
  <c r="A373" i="6"/>
  <c r="B373" i="6"/>
  <c r="C373" i="6"/>
  <c r="D373" i="6"/>
  <c r="E373" i="6"/>
  <c r="F373" i="6"/>
  <c r="G373" i="6"/>
  <c r="H373" i="6"/>
  <c r="A374" i="6"/>
  <c r="B374" i="6"/>
  <c r="C374" i="6"/>
  <c r="D374" i="6"/>
  <c r="E374" i="6"/>
  <c r="F374" i="6"/>
  <c r="G374" i="6"/>
  <c r="H374" i="6"/>
  <c r="A375" i="6"/>
  <c r="B375" i="6"/>
  <c r="C375" i="6"/>
  <c r="D375" i="6"/>
  <c r="E375" i="6"/>
  <c r="F375" i="6"/>
  <c r="G375" i="6"/>
  <c r="H375" i="6"/>
  <c r="A376" i="6"/>
  <c r="B376" i="6"/>
  <c r="C376" i="6"/>
  <c r="D376" i="6"/>
  <c r="E376" i="6"/>
  <c r="F376" i="6"/>
  <c r="G376" i="6"/>
  <c r="H376" i="6"/>
  <c r="A377" i="6"/>
  <c r="B377" i="6"/>
  <c r="C377" i="6"/>
  <c r="D377" i="6"/>
  <c r="E377" i="6"/>
  <c r="F377" i="6"/>
  <c r="G377" i="6"/>
  <c r="H377" i="6"/>
  <c r="A378" i="6"/>
  <c r="B378" i="6"/>
  <c r="C378" i="6"/>
  <c r="D378" i="6"/>
  <c r="E378" i="6"/>
  <c r="F378" i="6"/>
  <c r="G378" i="6"/>
  <c r="H378" i="6"/>
  <c r="A379" i="6"/>
  <c r="B379" i="6"/>
  <c r="C379" i="6"/>
  <c r="D379" i="6"/>
  <c r="E379" i="6"/>
  <c r="F379" i="6"/>
  <c r="G379" i="6"/>
  <c r="H379" i="6"/>
  <c r="A380" i="6"/>
  <c r="B380" i="6"/>
  <c r="C380" i="6"/>
  <c r="D380" i="6"/>
  <c r="E380" i="6"/>
  <c r="F380" i="6"/>
  <c r="G380" i="6"/>
  <c r="H380" i="6"/>
  <c r="A381" i="6"/>
  <c r="B381" i="6"/>
  <c r="C381" i="6"/>
  <c r="D381" i="6"/>
  <c r="E381" i="6"/>
  <c r="F381" i="6"/>
  <c r="G381" i="6"/>
  <c r="H381" i="6"/>
  <c r="A382" i="6"/>
  <c r="B382" i="6"/>
  <c r="C382" i="6"/>
  <c r="D382" i="6"/>
  <c r="E382" i="6"/>
  <c r="F382" i="6"/>
  <c r="G382" i="6"/>
  <c r="H382" i="6"/>
  <c r="A383" i="6"/>
  <c r="B383" i="6"/>
  <c r="C383" i="6"/>
  <c r="D383" i="6"/>
  <c r="E383" i="6"/>
  <c r="F383" i="6"/>
  <c r="G383" i="6"/>
  <c r="H383" i="6"/>
  <c r="A384" i="6"/>
  <c r="B384" i="6"/>
  <c r="C384" i="6"/>
  <c r="D384" i="6"/>
  <c r="E384" i="6"/>
  <c r="F384" i="6"/>
  <c r="G384" i="6"/>
  <c r="H384" i="6"/>
  <c r="A385" i="6"/>
  <c r="B385" i="6"/>
  <c r="C385" i="6"/>
  <c r="D385" i="6"/>
  <c r="E385" i="6"/>
  <c r="F385" i="6"/>
  <c r="G385" i="6"/>
  <c r="H385" i="6"/>
  <c r="A386" i="6"/>
  <c r="B386" i="6"/>
  <c r="C386" i="6"/>
  <c r="D386" i="6"/>
  <c r="E386" i="6"/>
  <c r="F386" i="6"/>
  <c r="G386" i="6"/>
  <c r="H386" i="6"/>
  <c r="A387" i="6"/>
  <c r="B387" i="6"/>
  <c r="C387" i="6"/>
  <c r="D387" i="6"/>
  <c r="E387" i="6"/>
  <c r="F387" i="6"/>
  <c r="G387" i="6"/>
  <c r="H387" i="6"/>
  <c r="A388" i="6"/>
  <c r="B388" i="6"/>
  <c r="C388" i="6"/>
  <c r="D388" i="6"/>
  <c r="E388" i="6"/>
  <c r="F388" i="6"/>
  <c r="G388" i="6"/>
  <c r="H388" i="6"/>
  <c r="A389" i="6"/>
  <c r="B389" i="6"/>
  <c r="C389" i="6"/>
  <c r="D389" i="6"/>
  <c r="E389" i="6"/>
  <c r="F389" i="6"/>
  <c r="G389" i="6"/>
  <c r="H389" i="6"/>
  <c r="A390" i="6"/>
  <c r="B390" i="6"/>
  <c r="C390" i="6"/>
  <c r="D390" i="6"/>
  <c r="E390" i="6"/>
  <c r="F390" i="6"/>
  <c r="G390" i="6"/>
  <c r="H390" i="6"/>
  <c r="A391" i="6"/>
  <c r="B391" i="6"/>
  <c r="C391" i="6"/>
  <c r="D391" i="6"/>
  <c r="E391" i="6"/>
  <c r="F391" i="6"/>
  <c r="G391" i="6"/>
  <c r="H391" i="6"/>
  <c r="A392" i="6"/>
  <c r="B392" i="6"/>
  <c r="C392" i="6"/>
  <c r="D392" i="6"/>
  <c r="E392" i="6"/>
  <c r="F392" i="6"/>
  <c r="G392" i="6"/>
  <c r="H392" i="6"/>
  <c r="A393" i="6"/>
  <c r="B393" i="6"/>
  <c r="C393" i="6"/>
  <c r="D393" i="6"/>
  <c r="E393" i="6"/>
  <c r="F393" i="6"/>
  <c r="G393" i="6"/>
  <c r="H393" i="6"/>
  <c r="A394" i="6"/>
  <c r="B394" i="6"/>
  <c r="C394" i="6"/>
  <c r="D394" i="6"/>
  <c r="E394" i="6"/>
  <c r="F394" i="6"/>
  <c r="G394" i="6"/>
  <c r="H394" i="6"/>
  <c r="A395" i="6"/>
  <c r="B395" i="6"/>
  <c r="C395" i="6"/>
  <c r="D395" i="6"/>
  <c r="E395" i="6"/>
  <c r="F395" i="6"/>
  <c r="G395" i="6"/>
  <c r="H395" i="6"/>
  <c r="A396" i="6"/>
  <c r="B396" i="6"/>
  <c r="C396" i="6"/>
  <c r="D396" i="6"/>
  <c r="E396" i="6"/>
  <c r="F396" i="6"/>
  <c r="G396" i="6"/>
  <c r="H396" i="6"/>
  <c r="A397" i="6"/>
  <c r="B397" i="6"/>
  <c r="C397" i="6"/>
  <c r="D397" i="6"/>
  <c r="E397" i="6"/>
  <c r="F397" i="6"/>
  <c r="G397" i="6"/>
  <c r="H397" i="6"/>
  <c r="A398" i="6"/>
  <c r="B398" i="6"/>
  <c r="C398" i="6"/>
  <c r="D398" i="6"/>
  <c r="E398" i="6"/>
  <c r="F398" i="6"/>
  <c r="G398" i="6"/>
  <c r="H398" i="6"/>
  <c r="A399" i="6"/>
  <c r="B399" i="6"/>
  <c r="C399" i="6"/>
  <c r="D399" i="6"/>
  <c r="E399" i="6"/>
  <c r="F399" i="6"/>
  <c r="G399" i="6"/>
  <c r="H399" i="6"/>
  <c r="A400" i="6"/>
  <c r="B400" i="6"/>
  <c r="C400" i="6"/>
  <c r="D400" i="6"/>
  <c r="E400" i="6"/>
  <c r="F400" i="6"/>
  <c r="G400" i="6"/>
  <c r="H400" i="6"/>
  <c r="A401" i="6"/>
  <c r="B401" i="6"/>
  <c r="C401" i="6"/>
  <c r="D401" i="6"/>
  <c r="E401" i="6"/>
  <c r="F401" i="6"/>
  <c r="G401" i="6"/>
  <c r="H401" i="6"/>
  <c r="A402" i="6"/>
  <c r="B402" i="6"/>
  <c r="C402" i="6"/>
  <c r="D402" i="6"/>
  <c r="E402" i="6"/>
  <c r="F402" i="6"/>
  <c r="G402" i="6"/>
  <c r="H402" i="6"/>
  <c r="A403" i="6"/>
  <c r="B403" i="6"/>
  <c r="C403" i="6"/>
  <c r="D403" i="6"/>
  <c r="E403" i="6"/>
  <c r="F403" i="6"/>
  <c r="G403" i="6"/>
  <c r="H403" i="6"/>
  <c r="A404" i="6"/>
  <c r="B404" i="6"/>
  <c r="C404" i="6"/>
  <c r="D404" i="6"/>
  <c r="E404" i="6"/>
  <c r="F404" i="6"/>
  <c r="G404" i="6"/>
  <c r="H404" i="6"/>
  <c r="A405" i="6"/>
  <c r="B405" i="6"/>
  <c r="C405" i="6"/>
  <c r="D405" i="6"/>
  <c r="E405" i="6"/>
  <c r="F405" i="6"/>
  <c r="G405" i="6"/>
  <c r="H405" i="6"/>
  <c r="A406" i="6"/>
  <c r="B406" i="6"/>
  <c r="C406" i="6"/>
  <c r="D406" i="6"/>
  <c r="E406" i="6"/>
  <c r="F406" i="6"/>
  <c r="G406" i="6"/>
  <c r="H406" i="6"/>
  <c r="A407" i="6"/>
  <c r="B407" i="6"/>
  <c r="C407" i="6"/>
  <c r="D407" i="6"/>
  <c r="E407" i="6"/>
  <c r="F407" i="6"/>
  <c r="G407" i="6"/>
  <c r="H407" i="6"/>
  <c r="A408" i="6"/>
  <c r="B408" i="6"/>
  <c r="C408" i="6"/>
  <c r="D408" i="6"/>
  <c r="E408" i="6"/>
  <c r="F408" i="6"/>
  <c r="G408" i="6"/>
  <c r="H408" i="6"/>
  <c r="A409" i="6"/>
  <c r="B409" i="6"/>
  <c r="C409" i="6"/>
  <c r="D409" i="6"/>
  <c r="E409" i="6"/>
  <c r="F409" i="6"/>
  <c r="G409" i="6"/>
  <c r="H409" i="6"/>
  <c r="A410" i="6"/>
  <c r="B410" i="6"/>
  <c r="C410" i="6"/>
  <c r="D410" i="6"/>
  <c r="E410" i="6"/>
  <c r="F410" i="6"/>
  <c r="G410" i="6"/>
  <c r="H410" i="6"/>
  <c r="A411" i="6"/>
  <c r="B411" i="6"/>
  <c r="C411" i="6"/>
  <c r="D411" i="6"/>
  <c r="E411" i="6"/>
  <c r="F411" i="6"/>
  <c r="G411" i="6"/>
  <c r="H411" i="6"/>
  <c r="A412" i="6"/>
  <c r="B412" i="6"/>
  <c r="C412" i="6"/>
  <c r="D412" i="6"/>
  <c r="E412" i="6"/>
  <c r="F412" i="6"/>
  <c r="G412" i="6"/>
  <c r="H412" i="6"/>
  <c r="A413" i="6"/>
  <c r="B413" i="6"/>
  <c r="C413" i="6"/>
  <c r="D413" i="6"/>
  <c r="E413" i="6"/>
  <c r="F413" i="6"/>
  <c r="G413" i="6"/>
  <c r="H413" i="6"/>
  <c r="A414" i="6"/>
  <c r="B414" i="6"/>
  <c r="C414" i="6"/>
  <c r="D414" i="6"/>
  <c r="E414" i="6"/>
  <c r="F414" i="6"/>
  <c r="G414" i="6"/>
  <c r="H414" i="6"/>
  <c r="A415" i="6"/>
  <c r="B415" i="6"/>
  <c r="C415" i="6"/>
  <c r="D415" i="6"/>
  <c r="E415" i="6"/>
  <c r="F415" i="6"/>
  <c r="G415" i="6"/>
  <c r="H415" i="6"/>
  <c r="A416" i="6"/>
  <c r="B416" i="6"/>
  <c r="C416" i="6"/>
  <c r="D416" i="6"/>
  <c r="E416" i="6"/>
  <c r="F416" i="6"/>
  <c r="G416" i="6"/>
  <c r="H416" i="6"/>
  <c r="A417" i="6"/>
  <c r="B417" i="6"/>
  <c r="C417" i="6"/>
  <c r="D417" i="6"/>
  <c r="E417" i="6"/>
  <c r="F417" i="6"/>
  <c r="G417" i="6"/>
  <c r="H417" i="6"/>
  <c r="A418" i="6"/>
  <c r="B418" i="6"/>
  <c r="C418" i="6"/>
  <c r="D418" i="6"/>
  <c r="E418" i="6"/>
  <c r="F418" i="6"/>
  <c r="G418" i="6"/>
  <c r="H418" i="6"/>
  <c r="A419" i="6"/>
  <c r="B419" i="6"/>
  <c r="C419" i="6"/>
  <c r="D419" i="6"/>
  <c r="E419" i="6"/>
  <c r="F419" i="6"/>
  <c r="G419" i="6"/>
  <c r="H419" i="6"/>
  <c r="A420" i="6"/>
  <c r="B420" i="6"/>
  <c r="C420" i="6"/>
  <c r="D420" i="6"/>
  <c r="E420" i="6"/>
  <c r="F420" i="6"/>
  <c r="G420" i="6"/>
  <c r="H420" i="6"/>
  <c r="A421" i="6"/>
  <c r="B421" i="6"/>
  <c r="C421" i="6"/>
  <c r="D421" i="6"/>
  <c r="E421" i="6"/>
  <c r="F421" i="6"/>
  <c r="G421" i="6"/>
  <c r="H421" i="6"/>
  <c r="A422" i="6"/>
  <c r="B422" i="6"/>
  <c r="C422" i="6"/>
  <c r="D422" i="6"/>
  <c r="E422" i="6"/>
  <c r="F422" i="6"/>
  <c r="G422" i="6"/>
  <c r="H422" i="6"/>
  <c r="A423" i="6"/>
  <c r="B423" i="6"/>
  <c r="C423" i="6"/>
  <c r="D423" i="6"/>
  <c r="E423" i="6"/>
  <c r="F423" i="6"/>
  <c r="G423" i="6"/>
  <c r="H423" i="6"/>
  <c r="A424" i="6"/>
  <c r="B424" i="6"/>
  <c r="C424" i="6"/>
  <c r="D424" i="6"/>
  <c r="E424" i="6"/>
  <c r="F424" i="6"/>
  <c r="G424" i="6"/>
  <c r="H424" i="6"/>
  <c r="A425" i="6"/>
  <c r="B425" i="6"/>
  <c r="C425" i="6"/>
  <c r="D425" i="6"/>
  <c r="E425" i="6"/>
  <c r="F425" i="6"/>
  <c r="G425" i="6"/>
  <c r="H425" i="6"/>
  <c r="A426" i="6"/>
  <c r="B426" i="6"/>
  <c r="C426" i="6"/>
  <c r="D426" i="6"/>
  <c r="E426" i="6"/>
  <c r="F426" i="6"/>
  <c r="G426" i="6"/>
  <c r="H426" i="6"/>
  <c r="A427" i="6"/>
  <c r="B427" i="6"/>
  <c r="C427" i="6"/>
  <c r="D427" i="6"/>
  <c r="E427" i="6"/>
  <c r="F427" i="6"/>
  <c r="G427" i="6"/>
  <c r="H427" i="6"/>
  <c r="A428" i="6"/>
  <c r="B428" i="6"/>
  <c r="C428" i="6"/>
  <c r="D428" i="6"/>
  <c r="E428" i="6"/>
  <c r="F428" i="6"/>
  <c r="G428" i="6"/>
  <c r="H428" i="6"/>
  <c r="A429" i="6"/>
  <c r="B429" i="6"/>
  <c r="C429" i="6"/>
  <c r="D429" i="6"/>
  <c r="E429" i="6"/>
  <c r="F429" i="6"/>
  <c r="G429" i="6"/>
  <c r="H429" i="6"/>
  <c r="A430" i="6"/>
  <c r="B430" i="6"/>
  <c r="C430" i="6"/>
  <c r="D430" i="6"/>
  <c r="E430" i="6"/>
  <c r="F430" i="6"/>
  <c r="G430" i="6"/>
  <c r="H430" i="6"/>
  <c r="A431" i="6"/>
  <c r="B431" i="6"/>
  <c r="C431" i="6"/>
  <c r="D431" i="6"/>
  <c r="E431" i="6"/>
  <c r="F431" i="6"/>
  <c r="G431" i="6"/>
  <c r="H431" i="6"/>
  <c r="A432" i="6"/>
  <c r="B432" i="6"/>
  <c r="C432" i="6"/>
  <c r="D432" i="6"/>
  <c r="E432" i="6"/>
  <c r="F432" i="6"/>
  <c r="G432" i="6"/>
  <c r="H432" i="6"/>
  <c r="A433" i="6"/>
  <c r="B433" i="6"/>
  <c r="A434" i="6"/>
  <c r="B434" i="6"/>
  <c r="C434" i="6"/>
  <c r="D434" i="6"/>
  <c r="E434" i="6"/>
  <c r="F434" i="6"/>
  <c r="G434" i="6"/>
  <c r="H434" i="6"/>
  <c r="A435" i="6"/>
  <c r="B435" i="6"/>
  <c r="C435" i="6"/>
  <c r="D435" i="6"/>
  <c r="E435" i="6"/>
  <c r="F435" i="6"/>
  <c r="G435" i="6"/>
  <c r="H435" i="6"/>
  <c r="A436" i="6"/>
  <c r="B436" i="6"/>
  <c r="C436" i="6"/>
  <c r="D436" i="6"/>
  <c r="E436" i="6"/>
  <c r="F436" i="6"/>
  <c r="G436" i="6"/>
  <c r="H436" i="6"/>
  <c r="A437" i="6"/>
  <c r="B437" i="6"/>
  <c r="C437" i="6"/>
  <c r="D437" i="6"/>
  <c r="E437" i="6"/>
  <c r="F437" i="6"/>
  <c r="G437" i="6"/>
  <c r="H437" i="6"/>
  <c r="A438" i="6"/>
  <c r="B438" i="6"/>
  <c r="C438" i="6"/>
  <c r="D438" i="6"/>
  <c r="E438" i="6"/>
  <c r="F438" i="6"/>
  <c r="G438" i="6"/>
  <c r="H438" i="6"/>
  <c r="A439" i="6"/>
  <c r="B439" i="6"/>
  <c r="C439" i="6"/>
  <c r="D439" i="6"/>
  <c r="E439" i="6"/>
  <c r="F439" i="6"/>
  <c r="G439" i="6"/>
  <c r="H439" i="6"/>
  <c r="A440" i="6"/>
  <c r="B440" i="6"/>
  <c r="C440" i="6"/>
  <c r="D440" i="6"/>
  <c r="E440" i="6"/>
  <c r="F440" i="6"/>
  <c r="G440" i="6"/>
  <c r="H440" i="6"/>
  <c r="A441" i="6"/>
  <c r="B441" i="6"/>
  <c r="C441" i="6"/>
  <c r="D441" i="6"/>
  <c r="E441" i="6"/>
  <c r="F441" i="6"/>
  <c r="G441" i="6"/>
  <c r="H441" i="6"/>
  <c r="A442" i="6"/>
  <c r="B442" i="6"/>
  <c r="C442" i="6"/>
  <c r="D442" i="6"/>
  <c r="E442" i="6"/>
  <c r="F442" i="6"/>
  <c r="G442" i="6"/>
  <c r="H442" i="6"/>
  <c r="A443" i="6"/>
  <c r="B443" i="6"/>
  <c r="C443" i="6"/>
  <c r="D443" i="6"/>
  <c r="E443" i="6"/>
  <c r="F443" i="6"/>
  <c r="G443" i="6"/>
  <c r="H443" i="6"/>
  <c r="A444" i="6"/>
  <c r="B444" i="6"/>
  <c r="C444" i="6"/>
  <c r="D444" i="6"/>
  <c r="E444" i="6"/>
  <c r="F444" i="6"/>
  <c r="G444" i="6"/>
  <c r="H444" i="6"/>
  <c r="A445" i="6"/>
  <c r="B445" i="6"/>
  <c r="C445" i="6"/>
  <c r="D445" i="6"/>
  <c r="E445" i="6"/>
  <c r="F445" i="6"/>
  <c r="G445" i="6"/>
  <c r="H445" i="6"/>
  <c r="A446" i="6"/>
  <c r="B446" i="6"/>
  <c r="C446" i="6"/>
  <c r="D446" i="6"/>
  <c r="E446" i="6"/>
  <c r="F446" i="6"/>
  <c r="G446" i="6"/>
  <c r="H446" i="6"/>
  <c r="A447" i="6"/>
  <c r="B447" i="6"/>
  <c r="C447" i="6"/>
  <c r="D447" i="6"/>
  <c r="E447" i="6"/>
  <c r="F447" i="6"/>
  <c r="G447" i="6"/>
  <c r="H447" i="6"/>
  <c r="A448" i="6"/>
  <c r="B448" i="6"/>
  <c r="C448" i="6"/>
  <c r="D448" i="6"/>
  <c r="E448" i="6"/>
  <c r="F448" i="6"/>
  <c r="G448" i="6"/>
  <c r="H448" i="6"/>
  <c r="A449" i="6"/>
  <c r="B449" i="6"/>
  <c r="C449" i="6"/>
  <c r="D449" i="6"/>
  <c r="E449" i="6"/>
  <c r="F449" i="6"/>
  <c r="G449" i="6"/>
  <c r="H449" i="6"/>
  <c r="A450" i="6"/>
  <c r="B450" i="6"/>
  <c r="C450" i="6"/>
  <c r="D450" i="6"/>
  <c r="E450" i="6"/>
  <c r="F450" i="6"/>
  <c r="G450" i="6"/>
  <c r="H450" i="6"/>
  <c r="A451" i="6"/>
  <c r="B451" i="6"/>
  <c r="C451" i="6"/>
  <c r="D451" i="6"/>
  <c r="E451" i="6"/>
  <c r="F451" i="6"/>
  <c r="G451" i="6"/>
  <c r="H451" i="6"/>
  <c r="A452" i="6"/>
  <c r="B452" i="6"/>
  <c r="C452" i="6"/>
  <c r="D452" i="6"/>
  <c r="E452" i="6"/>
  <c r="F452" i="6"/>
  <c r="G452" i="6"/>
  <c r="H452" i="6"/>
  <c r="A453" i="6"/>
  <c r="B453" i="6"/>
  <c r="C453" i="6"/>
  <c r="D453" i="6"/>
  <c r="E453" i="6"/>
  <c r="F453" i="6"/>
  <c r="G453" i="6"/>
  <c r="H453" i="6"/>
  <c r="A454" i="6"/>
  <c r="B454" i="6"/>
  <c r="C454" i="6"/>
  <c r="D454" i="6"/>
  <c r="E454" i="6"/>
  <c r="F454" i="6"/>
  <c r="G454" i="6"/>
  <c r="H454" i="6"/>
  <c r="A455" i="6"/>
  <c r="B455" i="6"/>
  <c r="C455" i="6"/>
  <c r="D455" i="6"/>
  <c r="E455" i="6"/>
  <c r="F455" i="6"/>
  <c r="G455" i="6"/>
  <c r="H455" i="6"/>
  <c r="A456" i="6"/>
  <c r="B456" i="6"/>
  <c r="C456" i="6"/>
  <c r="D456" i="6"/>
  <c r="E456" i="6"/>
  <c r="F456" i="6"/>
  <c r="G456" i="6"/>
  <c r="H456" i="6"/>
  <c r="A457" i="6"/>
  <c r="B457" i="6"/>
  <c r="C457" i="6"/>
  <c r="D457" i="6"/>
  <c r="E457" i="6"/>
  <c r="F457" i="6"/>
  <c r="G457" i="6"/>
  <c r="H457" i="6"/>
  <c r="A458" i="6"/>
  <c r="B458" i="6"/>
  <c r="C458" i="6"/>
  <c r="D458" i="6"/>
  <c r="E458" i="6"/>
  <c r="F458" i="6"/>
  <c r="G458" i="6"/>
  <c r="H458" i="6"/>
  <c r="A459" i="6"/>
  <c r="B459" i="6"/>
  <c r="C459" i="6"/>
  <c r="D459" i="6"/>
  <c r="E459" i="6"/>
  <c r="F459" i="6"/>
  <c r="G459" i="6"/>
  <c r="H459" i="6"/>
  <c r="A460" i="6"/>
  <c r="B460" i="6"/>
  <c r="C460" i="6"/>
  <c r="D460" i="6"/>
  <c r="E460" i="6"/>
  <c r="F460" i="6"/>
  <c r="G460" i="6"/>
  <c r="H460" i="6"/>
  <c r="A461" i="6"/>
  <c r="B461" i="6"/>
  <c r="C461" i="6"/>
  <c r="D461" i="6"/>
  <c r="E461" i="6"/>
  <c r="F461" i="6"/>
  <c r="G461" i="6"/>
  <c r="H461" i="6"/>
  <c r="A462" i="6"/>
  <c r="B462" i="6"/>
  <c r="C462" i="6"/>
  <c r="D462" i="6"/>
  <c r="E462" i="6"/>
  <c r="F462" i="6"/>
  <c r="G462" i="6"/>
  <c r="H462" i="6"/>
  <c r="A463" i="6"/>
  <c r="B463" i="6"/>
  <c r="C463" i="6"/>
  <c r="D463" i="6"/>
  <c r="E463" i="6"/>
  <c r="F463" i="6"/>
  <c r="G463" i="6"/>
  <c r="H463" i="6"/>
  <c r="A464" i="6"/>
  <c r="B464" i="6"/>
  <c r="C464" i="6"/>
  <c r="D464" i="6"/>
  <c r="E464" i="6"/>
  <c r="F464" i="6"/>
  <c r="G464" i="6"/>
  <c r="H464" i="6"/>
  <c r="A465" i="6"/>
  <c r="B465" i="6"/>
  <c r="C465" i="6"/>
  <c r="D465" i="6"/>
  <c r="E465" i="6"/>
  <c r="F465" i="6"/>
  <c r="G465" i="6"/>
  <c r="H465" i="6"/>
  <c r="A466" i="6"/>
  <c r="B466" i="6"/>
  <c r="C466" i="6"/>
  <c r="D466" i="6"/>
  <c r="E466" i="6"/>
  <c r="F466" i="6"/>
  <c r="G466" i="6"/>
  <c r="H466" i="6"/>
  <c r="A467" i="6"/>
  <c r="B467" i="6"/>
  <c r="C467" i="6"/>
  <c r="D467" i="6"/>
  <c r="E467" i="6"/>
  <c r="F467" i="6"/>
  <c r="G467" i="6"/>
  <c r="H467" i="6"/>
  <c r="A468" i="6"/>
  <c r="B468" i="6"/>
  <c r="C468" i="6"/>
  <c r="D468" i="6"/>
  <c r="E468" i="6"/>
  <c r="F468" i="6"/>
  <c r="G468" i="6"/>
  <c r="H468" i="6"/>
  <c r="A469" i="6"/>
  <c r="B469" i="6"/>
  <c r="C469" i="6"/>
  <c r="D469" i="6"/>
  <c r="E469" i="6"/>
  <c r="F469" i="6"/>
  <c r="G469" i="6"/>
  <c r="H469" i="6"/>
  <c r="A470" i="6"/>
  <c r="B470" i="6"/>
  <c r="C470" i="6"/>
  <c r="D470" i="6"/>
  <c r="E470" i="6"/>
  <c r="F470" i="6"/>
  <c r="G470" i="6"/>
  <c r="H470" i="6"/>
  <c r="A471" i="6"/>
  <c r="B471" i="6"/>
  <c r="C471" i="6"/>
  <c r="D471" i="6"/>
  <c r="E471" i="6"/>
  <c r="F471" i="6"/>
  <c r="G471" i="6"/>
  <c r="H471" i="6"/>
  <c r="A472" i="6"/>
  <c r="B472" i="6"/>
  <c r="A473" i="6"/>
  <c r="B473" i="6"/>
  <c r="C473" i="6"/>
  <c r="D473" i="6"/>
  <c r="E473" i="6"/>
  <c r="F473" i="6"/>
  <c r="G473" i="6"/>
  <c r="H473" i="6"/>
  <c r="A474" i="6"/>
  <c r="B474" i="6"/>
  <c r="C474" i="6"/>
  <c r="D474" i="6"/>
  <c r="E474" i="6"/>
  <c r="F474" i="6"/>
  <c r="G474" i="6"/>
  <c r="H474" i="6"/>
  <c r="A475" i="6"/>
  <c r="B475" i="6"/>
  <c r="C475" i="6"/>
  <c r="D475" i="6"/>
  <c r="E475" i="6"/>
  <c r="F475" i="6"/>
  <c r="G475" i="6"/>
  <c r="H475" i="6"/>
  <c r="A476" i="6"/>
  <c r="B476" i="6"/>
  <c r="C476" i="6"/>
  <c r="D476" i="6"/>
  <c r="E476" i="6"/>
  <c r="F476" i="6"/>
  <c r="G476" i="6"/>
  <c r="H476" i="6"/>
  <c r="A477" i="6"/>
  <c r="B477" i="6"/>
  <c r="C477" i="6"/>
  <c r="D477" i="6"/>
  <c r="E477" i="6"/>
  <c r="F477" i="6"/>
  <c r="G477" i="6"/>
  <c r="H477" i="6"/>
  <c r="A478" i="6"/>
  <c r="B478" i="6"/>
  <c r="C478" i="6"/>
  <c r="D478" i="6"/>
  <c r="E478" i="6"/>
  <c r="F478" i="6"/>
  <c r="G478" i="6"/>
  <c r="H478" i="6"/>
  <c r="A479" i="6"/>
  <c r="B479" i="6"/>
  <c r="C479" i="6"/>
  <c r="D479" i="6"/>
  <c r="E479" i="6"/>
  <c r="F479" i="6"/>
  <c r="G479" i="6"/>
  <c r="H479" i="6"/>
  <c r="A480" i="6"/>
  <c r="B480" i="6"/>
  <c r="C480" i="6"/>
  <c r="D480" i="6"/>
  <c r="E480" i="6"/>
  <c r="F480" i="6"/>
  <c r="G480" i="6"/>
  <c r="H480" i="6"/>
  <c r="A481" i="6"/>
  <c r="B481" i="6"/>
  <c r="C481" i="6"/>
  <c r="D481" i="6"/>
  <c r="E481" i="6"/>
  <c r="F481" i="6"/>
  <c r="G481" i="6"/>
  <c r="H481" i="6"/>
  <c r="A482" i="6"/>
  <c r="B482" i="6"/>
  <c r="C482" i="6"/>
  <c r="D482" i="6"/>
  <c r="E482" i="6"/>
  <c r="F482" i="6"/>
  <c r="G482" i="6"/>
  <c r="H482" i="6"/>
  <c r="A483" i="6"/>
  <c r="B483" i="6"/>
  <c r="C483" i="6"/>
  <c r="D483" i="6"/>
  <c r="E483" i="6"/>
  <c r="F483" i="6"/>
  <c r="G483" i="6"/>
  <c r="H483" i="6"/>
  <c r="A484" i="6"/>
  <c r="B484" i="6"/>
  <c r="C484" i="6"/>
  <c r="D484" i="6"/>
  <c r="E484" i="6"/>
  <c r="F484" i="6"/>
  <c r="G484" i="6"/>
  <c r="H484" i="6"/>
  <c r="A485" i="6"/>
  <c r="B485" i="6"/>
  <c r="C485" i="6"/>
  <c r="D485" i="6"/>
  <c r="E485" i="6"/>
  <c r="F485" i="6"/>
  <c r="G485" i="6"/>
  <c r="H485" i="6"/>
  <c r="A486" i="6"/>
  <c r="B486" i="6"/>
  <c r="C486" i="6"/>
  <c r="D486" i="6"/>
  <c r="E486" i="6"/>
  <c r="F486" i="6"/>
  <c r="G486" i="6"/>
  <c r="H486" i="6"/>
  <c r="A487" i="6"/>
  <c r="B487" i="6"/>
  <c r="C487" i="6"/>
  <c r="D487" i="6"/>
  <c r="E487" i="6"/>
  <c r="F487" i="6"/>
  <c r="G487" i="6"/>
  <c r="H487" i="6"/>
  <c r="A488" i="6"/>
  <c r="B488" i="6"/>
  <c r="C488" i="6"/>
  <c r="D488" i="6"/>
  <c r="E488" i="6"/>
  <c r="F488" i="6"/>
  <c r="G488" i="6"/>
  <c r="H488" i="6"/>
  <c r="A489" i="6"/>
  <c r="B489" i="6"/>
  <c r="C489" i="6"/>
  <c r="D489" i="6"/>
  <c r="E489" i="6"/>
  <c r="F489" i="6"/>
  <c r="G489" i="6"/>
  <c r="H489" i="6"/>
  <c r="A490" i="6"/>
  <c r="B490" i="6"/>
  <c r="C490" i="6"/>
  <c r="D490" i="6"/>
  <c r="E490" i="6"/>
  <c r="F490" i="6"/>
  <c r="G490" i="6"/>
  <c r="H490" i="6"/>
  <c r="A491" i="6"/>
  <c r="B491" i="6"/>
  <c r="C491" i="6"/>
  <c r="D491" i="6"/>
  <c r="E491" i="6"/>
  <c r="F491" i="6"/>
  <c r="G491" i="6"/>
  <c r="H491" i="6"/>
  <c r="A492" i="6"/>
  <c r="B492" i="6"/>
  <c r="C492" i="6"/>
  <c r="D492" i="6"/>
  <c r="E492" i="6"/>
  <c r="F492" i="6"/>
  <c r="G492" i="6"/>
  <c r="H492" i="6"/>
  <c r="A493" i="6"/>
  <c r="B493" i="6"/>
  <c r="C493" i="6"/>
  <c r="D493" i="6"/>
  <c r="E493" i="6"/>
  <c r="F493" i="6"/>
  <c r="G493" i="6"/>
  <c r="H493" i="6"/>
  <c r="A494" i="6"/>
  <c r="B494" i="6"/>
  <c r="C494" i="6"/>
  <c r="D494" i="6"/>
  <c r="E494" i="6"/>
  <c r="F494" i="6"/>
  <c r="G494" i="6"/>
  <c r="H494" i="6"/>
  <c r="A495" i="6"/>
  <c r="B495" i="6"/>
  <c r="C495" i="6"/>
  <c r="D495" i="6"/>
  <c r="E495" i="6"/>
  <c r="F495" i="6"/>
  <c r="G495" i="6"/>
  <c r="H495" i="6"/>
  <c r="A496" i="6"/>
  <c r="B496" i="6"/>
  <c r="C496" i="6"/>
  <c r="D496" i="6"/>
  <c r="E496" i="6"/>
  <c r="F496" i="6"/>
  <c r="G496" i="6"/>
  <c r="H496" i="6"/>
  <c r="A497" i="6"/>
  <c r="B497" i="6"/>
  <c r="C497" i="6"/>
  <c r="D497" i="6"/>
  <c r="E497" i="6"/>
  <c r="F497" i="6"/>
  <c r="G497" i="6"/>
  <c r="H497" i="6"/>
  <c r="A498" i="6"/>
  <c r="B498" i="6"/>
  <c r="C498" i="6"/>
  <c r="D498" i="6"/>
  <c r="E498" i="6"/>
  <c r="F498" i="6"/>
  <c r="G498" i="6"/>
  <c r="H498" i="6"/>
  <c r="A499" i="6"/>
  <c r="B499" i="6"/>
  <c r="C499" i="6"/>
  <c r="D499" i="6"/>
  <c r="E499" i="6"/>
  <c r="F499" i="6"/>
  <c r="G499" i="6"/>
  <c r="H499" i="6"/>
  <c r="A500" i="6"/>
  <c r="B500" i="6"/>
  <c r="C500" i="6"/>
  <c r="D500" i="6"/>
  <c r="E500" i="6"/>
  <c r="F500" i="6"/>
  <c r="G500" i="6"/>
  <c r="H500" i="6"/>
  <c r="A501" i="6"/>
  <c r="B501" i="6"/>
  <c r="C501" i="6"/>
  <c r="D501" i="6"/>
  <c r="E501" i="6"/>
  <c r="F501" i="6"/>
  <c r="G501" i="6"/>
  <c r="H501" i="6"/>
  <c r="A502" i="6"/>
  <c r="B502" i="6"/>
  <c r="C502" i="6"/>
  <c r="D502" i="6"/>
  <c r="E502" i="6"/>
  <c r="F502" i="6"/>
  <c r="G502" i="6"/>
  <c r="H502" i="6"/>
  <c r="A503" i="6"/>
  <c r="B503" i="6"/>
  <c r="C503" i="6"/>
  <c r="D503" i="6"/>
  <c r="E503" i="6"/>
  <c r="F503" i="6"/>
  <c r="G503" i="6"/>
  <c r="H503" i="6"/>
  <c r="A504" i="6"/>
  <c r="B504" i="6"/>
  <c r="C504" i="6"/>
  <c r="D504" i="6"/>
  <c r="E504" i="6"/>
  <c r="F504" i="6"/>
  <c r="G504" i="6"/>
  <c r="H504" i="6"/>
  <c r="A505" i="6"/>
  <c r="B505" i="6"/>
  <c r="C505" i="6"/>
  <c r="D505" i="6"/>
  <c r="E505" i="6"/>
  <c r="F505" i="6"/>
  <c r="G505" i="6"/>
  <c r="H505" i="6"/>
  <c r="A506" i="6"/>
  <c r="B506" i="6"/>
  <c r="C506" i="6"/>
  <c r="D506" i="6"/>
  <c r="E506" i="6"/>
  <c r="F506" i="6"/>
  <c r="G506" i="6"/>
  <c r="H506" i="6"/>
  <c r="A507" i="6"/>
  <c r="B507" i="6"/>
  <c r="C507" i="6"/>
  <c r="D507" i="6"/>
  <c r="E507" i="6"/>
  <c r="F507" i="6"/>
  <c r="G507" i="6"/>
  <c r="H507" i="6"/>
  <c r="A508" i="6"/>
  <c r="B508" i="6"/>
  <c r="C508" i="6"/>
  <c r="D508" i="6"/>
  <c r="E508" i="6"/>
  <c r="F508" i="6"/>
  <c r="G508" i="6"/>
  <c r="H508" i="6"/>
  <c r="A509" i="6"/>
  <c r="B509" i="6"/>
  <c r="C509" i="6"/>
  <c r="D509" i="6"/>
  <c r="E509" i="6"/>
  <c r="F509" i="6"/>
  <c r="G509" i="6"/>
  <c r="H509" i="6"/>
  <c r="A510" i="6"/>
  <c r="B510" i="6"/>
  <c r="C510" i="6"/>
  <c r="D510" i="6"/>
  <c r="E510" i="6"/>
  <c r="F510" i="6"/>
  <c r="G510" i="6"/>
  <c r="H510" i="6"/>
  <c r="A511" i="6"/>
  <c r="B511" i="6"/>
  <c r="C511" i="6"/>
  <c r="D511" i="6"/>
  <c r="E511" i="6"/>
  <c r="F511" i="6"/>
  <c r="G511" i="6"/>
  <c r="H511" i="6"/>
  <c r="A512" i="6"/>
  <c r="B512" i="6"/>
  <c r="C512" i="6"/>
  <c r="D512" i="6"/>
  <c r="E512" i="6"/>
  <c r="F512" i="6"/>
  <c r="G512" i="6"/>
  <c r="H512" i="6"/>
  <c r="A513" i="6"/>
  <c r="B513" i="6"/>
  <c r="C513" i="6"/>
  <c r="D513" i="6"/>
  <c r="E513" i="6"/>
  <c r="F513" i="6"/>
  <c r="G513" i="6"/>
  <c r="H513" i="6"/>
  <c r="A514" i="6"/>
  <c r="B514" i="6"/>
  <c r="C514" i="6"/>
  <c r="D514" i="6"/>
  <c r="E514" i="6"/>
  <c r="F514" i="6"/>
  <c r="G514" i="6"/>
  <c r="H514" i="6"/>
  <c r="A515" i="6"/>
  <c r="B515" i="6"/>
  <c r="C515" i="6"/>
  <c r="D515" i="6"/>
  <c r="E515" i="6"/>
  <c r="F515" i="6"/>
  <c r="G515" i="6"/>
  <c r="H515" i="6"/>
  <c r="A516" i="6"/>
  <c r="B516" i="6"/>
  <c r="C516" i="6"/>
  <c r="D516" i="6"/>
  <c r="E516" i="6"/>
  <c r="F516" i="6"/>
  <c r="G516" i="6"/>
  <c r="H516" i="6"/>
  <c r="A517" i="6"/>
  <c r="B517" i="6"/>
  <c r="C517" i="6"/>
  <c r="D517" i="6"/>
  <c r="E517" i="6"/>
  <c r="F517" i="6"/>
  <c r="G517" i="6"/>
  <c r="H517" i="6"/>
  <c r="A518" i="6"/>
  <c r="B518" i="6"/>
  <c r="C518" i="6"/>
  <c r="D518" i="6"/>
  <c r="E518" i="6"/>
  <c r="F518" i="6"/>
  <c r="G518" i="6"/>
  <c r="H518" i="6"/>
  <c r="A519" i="6"/>
  <c r="B519" i="6"/>
  <c r="C519" i="6"/>
  <c r="D519" i="6"/>
  <c r="E519" i="6"/>
  <c r="F519" i="6"/>
  <c r="G519" i="6"/>
  <c r="H519" i="6"/>
  <c r="A520" i="6"/>
  <c r="B520" i="6"/>
  <c r="C520" i="6"/>
  <c r="D520" i="6"/>
  <c r="E520" i="6"/>
  <c r="F520" i="6"/>
  <c r="G520" i="6"/>
  <c r="H520" i="6"/>
  <c r="A521" i="6"/>
  <c r="B521" i="6"/>
  <c r="C521" i="6"/>
  <c r="D521" i="6"/>
  <c r="E521" i="6"/>
  <c r="F521" i="6"/>
  <c r="G521" i="6"/>
  <c r="H521" i="6"/>
  <c r="A522" i="6"/>
  <c r="B522" i="6"/>
  <c r="C522" i="6"/>
  <c r="D522" i="6"/>
  <c r="E522" i="6"/>
  <c r="F522" i="6"/>
  <c r="G522" i="6"/>
  <c r="H522" i="6"/>
  <c r="A523" i="6"/>
  <c r="B523" i="6"/>
  <c r="C523" i="6"/>
  <c r="D523" i="6"/>
  <c r="E523" i="6"/>
  <c r="F523" i="6"/>
  <c r="G523" i="6"/>
  <c r="H523" i="6"/>
  <c r="A524" i="6"/>
  <c r="B524" i="6"/>
  <c r="C524" i="6"/>
  <c r="D524" i="6"/>
  <c r="E524" i="6"/>
  <c r="F524" i="6"/>
  <c r="G524" i="6"/>
  <c r="H524" i="6"/>
  <c r="A525" i="6"/>
  <c r="B525" i="6"/>
  <c r="C525" i="6"/>
  <c r="D525" i="6"/>
  <c r="E525" i="6"/>
  <c r="F525" i="6"/>
  <c r="G525" i="6"/>
  <c r="H525" i="6"/>
  <c r="A526" i="6"/>
  <c r="B526" i="6"/>
  <c r="C526" i="6"/>
  <c r="D526" i="6"/>
  <c r="E526" i="6"/>
  <c r="F526" i="6"/>
  <c r="G526" i="6"/>
  <c r="H526" i="6"/>
  <c r="A527" i="6"/>
  <c r="B527" i="6"/>
  <c r="C527" i="6"/>
  <c r="D527" i="6"/>
  <c r="E527" i="6"/>
  <c r="F527" i="6"/>
  <c r="G527" i="6"/>
  <c r="H527" i="6"/>
  <c r="A528" i="6"/>
  <c r="B528" i="6"/>
  <c r="C528" i="6"/>
  <c r="D528" i="6"/>
  <c r="E528" i="6"/>
  <c r="F528" i="6"/>
  <c r="G528" i="6"/>
  <c r="H528" i="6"/>
  <c r="A529" i="6"/>
  <c r="B529" i="6"/>
  <c r="C529" i="6"/>
  <c r="D529" i="6"/>
  <c r="E529" i="6"/>
  <c r="F529" i="6"/>
  <c r="G529" i="6"/>
  <c r="H529" i="6"/>
  <c r="A530" i="6"/>
  <c r="B530" i="6"/>
  <c r="C530" i="6"/>
  <c r="D530" i="6"/>
  <c r="E530" i="6"/>
  <c r="F530" i="6"/>
  <c r="G530" i="6"/>
  <c r="H530" i="6"/>
  <c r="A531" i="6"/>
  <c r="B531" i="6"/>
  <c r="C531" i="6"/>
  <c r="D531" i="6"/>
  <c r="E531" i="6"/>
  <c r="F531" i="6"/>
  <c r="G531" i="6"/>
  <c r="H531" i="6"/>
  <c r="A532" i="6"/>
  <c r="B532" i="6"/>
  <c r="C532" i="6"/>
  <c r="D532" i="6"/>
  <c r="E532" i="6"/>
  <c r="F532" i="6"/>
  <c r="G532" i="6"/>
  <c r="H532" i="6"/>
  <c r="A533" i="6"/>
  <c r="B533" i="6"/>
  <c r="C533" i="6"/>
  <c r="D533" i="6"/>
  <c r="E533" i="6"/>
  <c r="F533" i="6"/>
  <c r="G533" i="6"/>
  <c r="H533" i="6"/>
  <c r="A534" i="6"/>
  <c r="B534" i="6"/>
  <c r="C534" i="6"/>
  <c r="D534" i="6"/>
  <c r="E534" i="6"/>
  <c r="F534" i="6"/>
  <c r="G534" i="6"/>
  <c r="H534" i="6"/>
  <c r="A535" i="6"/>
  <c r="B535" i="6"/>
  <c r="C535" i="6"/>
  <c r="D535" i="6"/>
  <c r="E535" i="6"/>
  <c r="F535" i="6"/>
  <c r="G535" i="6"/>
  <c r="H535" i="6"/>
  <c r="A536" i="6"/>
  <c r="B536" i="6"/>
  <c r="C536" i="6"/>
  <c r="D536" i="6"/>
  <c r="E536" i="6"/>
  <c r="F536" i="6"/>
  <c r="G536" i="6"/>
  <c r="H536" i="6"/>
  <c r="A537" i="6"/>
  <c r="B537" i="6"/>
  <c r="C537" i="6"/>
  <c r="D537" i="6"/>
  <c r="E537" i="6"/>
  <c r="F537" i="6"/>
  <c r="G537" i="6"/>
  <c r="H537" i="6"/>
  <c r="A538" i="6"/>
  <c r="B538" i="6"/>
  <c r="C538" i="6"/>
  <c r="D538" i="6"/>
  <c r="E538" i="6"/>
  <c r="F538" i="6"/>
  <c r="G538" i="6"/>
  <c r="H538" i="6"/>
  <c r="A539" i="6"/>
  <c r="B539" i="6"/>
  <c r="C539" i="6"/>
  <c r="D539" i="6"/>
  <c r="E539" i="6"/>
  <c r="F539" i="6"/>
  <c r="G539" i="6"/>
  <c r="H539" i="6"/>
  <c r="A540" i="6"/>
  <c r="B540" i="6"/>
  <c r="C540" i="6"/>
  <c r="D540" i="6"/>
  <c r="E540" i="6"/>
  <c r="F540" i="6"/>
  <c r="G540" i="6"/>
  <c r="H540" i="6"/>
  <c r="A541" i="6"/>
  <c r="B541" i="6"/>
  <c r="C541" i="6"/>
  <c r="D541" i="6"/>
  <c r="E541" i="6"/>
  <c r="F541" i="6"/>
  <c r="G541" i="6"/>
  <c r="H541" i="6"/>
  <c r="A542" i="6"/>
  <c r="B542" i="6"/>
  <c r="C542" i="6"/>
  <c r="D542" i="6"/>
  <c r="E542" i="6"/>
  <c r="F542" i="6"/>
  <c r="G542" i="6"/>
  <c r="H542" i="6"/>
  <c r="A543" i="6"/>
  <c r="B543" i="6"/>
  <c r="C543" i="6"/>
  <c r="D543" i="6"/>
  <c r="E543" i="6"/>
  <c r="F543" i="6"/>
  <c r="G543" i="6"/>
  <c r="H543" i="6"/>
  <c r="A544" i="6"/>
  <c r="B544" i="6"/>
  <c r="C544" i="6"/>
  <c r="D544" i="6"/>
  <c r="E544" i="6"/>
  <c r="F544" i="6"/>
  <c r="G544" i="6"/>
  <c r="H544" i="6"/>
  <c r="A545" i="6"/>
  <c r="B545" i="6"/>
  <c r="C545" i="6"/>
  <c r="D545" i="6"/>
  <c r="E545" i="6"/>
  <c r="F545" i="6"/>
  <c r="G545" i="6"/>
  <c r="H545" i="6"/>
  <c r="A546" i="6"/>
  <c r="B546" i="6"/>
  <c r="C546" i="6"/>
  <c r="D546" i="6"/>
  <c r="E546" i="6"/>
  <c r="F546" i="6"/>
  <c r="G546" i="6"/>
  <c r="H546" i="6"/>
  <c r="A547" i="6"/>
  <c r="B547" i="6"/>
  <c r="C547" i="6"/>
  <c r="D547" i="6"/>
  <c r="E547" i="6"/>
  <c r="F547" i="6"/>
  <c r="G547" i="6"/>
  <c r="H547" i="6"/>
  <c r="A548" i="6"/>
  <c r="B548" i="6"/>
  <c r="C548" i="6"/>
  <c r="D548" i="6"/>
  <c r="E548" i="6"/>
  <c r="F548" i="6"/>
  <c r="G548" i="6"/>
  <c r="H548" i="6"/>
  <c r="A549" i="6"/>
  <c r="B549" i="6"/>
  <c r="C549" i="6"/>
  <c r="D549" i="6"/>
  <c r="E549" i="6"/>
  <c r="F549" i="6"/>
  <c r="G549" i="6"/>
  <c r="H549" i="6"/>
  <c r="A550" i="6"/>
  <c r="B550" i="6"/>
  <c r="A551" i="6"/>
  <c r="B551" i="6"/>
  <c r="C551" i="6"/>
  <c r="D551" i="6"/>
  <c r="E551" i="6"/>
  <c r="F551" i="6"/>
  <c r="G551" i="6"/>
  <c r="H551" i="6"/>
  <c r="A552" i="6"/>
  <c r="B552" i="6"/>
  <c r="C552" i="6"/>
  <c r="D552" i="6"/>
  <c r="E552" i="6"/>
  <c r="F552" i="6"/>
  <c r="G552" i="6"/>
  <c r="H552" i="6"/>
  <c r="A553" i="6"/>
  <c r="B553" i="6"/>
  <c r="C553" i="6"/>
  <c r="D553" i="6"/>
  <c r="E553" i="6"/>
  <c r="F553" i="6"/>
  <c r="G553" i="6"/>
  <c r="H553" i="6"/>
  <c r="A554" i="6"/>
  <c r="B554" i="6"/>
  <c r="C554" i="6"/>
  <c r="D554" i="6"/>
  <c r="E554" i="6"/>
  <c r="F554" i="6"/>
  <c r="G554" i="6"/>
  <c r="H554" i="6"/>
  <c r="A555" i="6"/>
  <c r="B555" i="6"/>
  <c r="C555" i="6"/>
  <c r="D555" i="6"/>
  <c r="E555" i="6"/>
  <c r="F555" i="6"/>
  <c r="G555" i="6"/>
  <c r="H555" i="6"/>
  <c r="A556" i="6"/>
  <c r="B556" i="6"/>
  <c r="C556" i="6"/>
  <c r="D556" i="6"/>
  <c r="E556" i="6"/>
  <c r="F556" i="6"/>
  <c r="G556" i="6"/>
  <c r="H556" i="6"/>
  <c r="A557" i="6"/>
  <c r="B557" i="6"/>
  <c r="C557" i="6"/>
  <c r="D557" i="6"/>
  <c r="E557" i="6"/>
  <c r="F557" i="6"/>
  <c r="G557" i="6"/>
  <c r="H557" i="6"/>
  <c r="A558" i="6"/>
  <c r="B558" i="6"/>
  <c r="C558" i="6"/>
  <c r="D558" i="6"/>
  <c r="E558" i="6"/>
  <c r="F558" i="6"/>
  <c r="G558" i="6"/>
  <c r="H558" i="6"/>
  <c r="A559" i="6"/>
  <c r="B559" i="6"/>
  <c r="C559" i="6"/>
  <c r="D559" i="6"/>
  <c r="E559" i="6"/>
  <c r="F559" i="6"/>
  <c r="G559" i="6"/>
  <c r="H559" i="6"/>
  <c r="A560" i="6"/>
  <c r="B560" i="6"/>
  <c r="C560" i="6"/>
  <c r="D560" i="6"/>
  <c r="E560" i="6"/>
  <c r="F560" i="6"/>
  <c r="G560" i="6"/>
  <c r="H560" i="6"/>
  <c r="A561" i="6"/>
  <c r="B561" i="6"/>
  <c r="C561" i="6"/>
  <c r="D561" i="6"/>
  <c r="E561" i="6"/>
  <c r="F561" i="6"/>
  <c r="G561" i="6"/>
  <c r="H561" i="6"/>
  <c r="A562" i="6"/>
  <c r="B562" i="6"/>
  <c r="C562" i="6"/>
  <c r="D562" i="6"/>
  <c r="E562" i="6"/>
  <c r="F562" i="6"/>
  <c r="G562" i="6"/>
  <c r="H562" i="6"/>
  <c r="A563" i="6"/>
  <c r="B563" i="6"/>
  <c r="C563" i="6"/>
  <c r="D563" i="6"/>
  <c r="E563" i="6"/>
  <c r="F563" i="6"/>
  <c r="G563" i="6"/>
  <c r="H563" i="6"/>
  <c r="A564" i="6"/>
  <c r="B564" i="6"/>
  <c r="C564" i="6"/>
  <c r="D564" i="6"/>
  <c r="E564" i="6"/>
  <c r="F564" i="6"/>
  <c r="G564" i="6"/>
  <c r="H564" i="6"/>
  <c r="A565" i="6"/>
  <c r="B565" i="6"/>
  <c r="C565" i="6"/>
  <c r="D565" i="6"/>
  <c r="E565" i="6"/>
  <c r="F565" i="6"/>
  <c r="G565" i="6"/>
  <c r="H565" i="6"/>
  <c r="A566" i="6"/>
  <c r="B566" i="6"/>
  <c r="C566" i="6"/>
  <c r="D566" i="6"/>
  <c r="E566" i="6"/>
  <c r="F566" i="6"/>
  <c r="G566" i="6"/>
  <c r="H566" i="6"/>
  <c r="A567" i="6"/>
  <c r="B567" i="6"/>
  <c r="C567" i="6"/>
  <c r="D567" i="6"/>
  <c r="E567" i="6"/>
  <c r="F567" i="6"/>
  <c r="G567" i="6"/>
  <c r="H567" i="6"/>
  <c r="A568" i="6"/>
  <c r="B568" i="6"/>
  <c r="C568" i="6"/>
  <c r="D568" i="6"/>
  <c r="E568" i="6"/>
  <c r="F568" i="6"/>
  <c r="G568" i="6"/>
  <c r="H568" i="6"/>
  <c r="A569" i="6"/>
  <c r="B569" i="6"/>
  <c r="C569" i="6"/>
  <c r="D569" i="6"/>
  <c r="E569" i="6"/>
  <c r="F569" i="6"/>
  <c r="G569" i="6"/>
  <c r="H569" i="6"/>
  <c r="A570" i="6"/>
  <c r="B570" i="6"/>
  <c r="C570" i="6"/>
  <c r="D570" i="6"/>
  <c r="E570" i="6"/>
  <c r="F570" i="6"/>
  <c r="G570" i="6"/>
  <c r="H570" i="6"/>
  <c r="A571" i="6"/>
  <c r="B571" i="6"/>
  <c r="C571" i="6"/>
  <c r="D571" i="6"/>
  <c r="E571" i="6"/>
  <c r="F571" i="6"/>
  <c r="G571" i="6"/>
  <c r="H571" i="6"/>
  <c r="A572" i="6"/>
  <c r="B572" i="6"/>
  <c r="C572" i="6"/>
  <c r="D572" i="6"/>
  <c r="E572" i="6"/>
  <c r="F572" i="6"/>
  <c r="G572" i="6"/>
  <c r="H572" i="6"/>
  <c r="A573" i="6"/>
  <c r="B573" i="6"/>
  <c r="C573" i="6"/>
  <c r="D573" i="6"/>
  <c r="E573" i="6"/>
  <c r="F573" i="6"/>
  <c r="G573" i="6"/>
  <c r="H573" i="6"/>
  <c r="A574" i="6"/>
  <c r="B574" i="6"/>
  <c r="C574" i="6"/>
  <c r="D574" i="6"/>
  <c r="E574" i="6"/>
  <c r="F574" i="6"/>
  <c r="G574" i="6"/>
  <c r="H574" i="6"/>
  <c r="A575" i="6"/>
  <c r="B575" i="6"/>
  <c r="C575" i="6"/>
  <c r="D575" i="6"/>
  <c r="E575" i="6"/>
  <c r="F575" i="6"/>
  <c r="G575" i="6"/>
  <c r="H575" i="6"/>
  <c r="A576" i="6"/>
  <c r="B576" i="6"/>
  <c r="C576" i="6"/>
  <c r="D576" i="6"/>
  <c r="E576" i="6"/>
  <c r="F576" i="6"/>
  <c r="G576" i="6"/>
  <c r="H576" i="6"/>
  <c r="A577" i="6"/>
  <c r="B577" i="6"/>
  <c r="C577" i="6"/>
  <c r="D577" i="6"/>
  <c r="E577" i="6"/>
  <c r="F577" i="6"/>
  <c r="G577" i="6"/>
  <c r="H577" i="6"/>
  <c r="A578" i="6"/>
  <c r="B578" i="6"/>
  <c r="C578" i="6"/>
  <c r="D578" i="6"/>
  <c r="E578" i="6"/>
  <c r="F578" i="6"/>
  <c r="G578" i="6"/>
  <c r="H578" i="6"/>
  <c r="A579" i="6"/>
  <c r="B579" i="6"/>
  <c r="C579" i="6"/>
  <c r="D579" i="6"/>
  <c r="E579" i="6"/>
  <c r="F579" i="6"/>
  <c r="G579" i="6"/>
  <c r="H579" i="6"/>
  <c r="A580" i="6"/>
  <c r="B580" i="6"/>
  <c r="C580" i="6"/>
  <c r="D580" i="6"/>
  <c r="E580" i="6"/>
  <c r="F580" i="6"/>
  <c r="G580" i="6"/>
  <c r="H580" i="6"/>
  <c r="A581" i="6"/>
  <c r="B581" i="6"/>
  <c r="C581" i="6"/>
  <c r="D581" i="6"/>
  <c r="E581" i="6"/>
  <c r="F581" i="6"/>
  <c r="G581" i="6"/>
  <c r="H581" i="6"/>
  <c r="A582" i="6"/>
  <c r="B582" i="6"/>
  <c r="C582" i="6"/>
  <c r="D582" i="6"/>
  <c r="E582" i="6"/>
  <c r="F582" i="6"/>
  <c r="G582" i="6"/>
  <c r="H582" i="6"/>
  <c r="A583" i="6"/>
  <c r="B583" i="6"/>
  <c r="C583" i="6"/>
  <c r="D583" i="6"/>
  <c r="E583" i="6"/>
  <c r="F583" i="6"/>
  <c r="G583" i="6"/>
  <c r="H583" i="6"/>
  <c r="A584" i="6"/>
  <c r="B584" i="6"/>
  <c r="C584" i="6"/>
  <c r="D584" i="6"/>
  <c r="E584" i="6"/>
  <c r="F584" i="6"/>
  <c r="G584" i="6"/>
  <c r="H584" i="6"/>
  <c r="A585" i="6"/>
  <c r="B585" i="6"/>
  <c r="C585" i="6"/>
  <c r="D585" i="6"/>
  <c r="E585" i="6"/>
  <c r="F585" i="6"/>
  <c r="G585" i="6"/>
  <c r="H585" i="6"/>
  <c r="A586" i="6"/>
  <c r="B586" i="6"/>
  <c r="C586" i="6"/>
  <c r="D586" i="6"/>
  <c r="E586" i="6"/>
  <c r="F586" i="6"/>
  <c r="G586" i="6"/>
  <c r="H586" i="6"/>
  <c r="A587" i="6"/>
  <c r="B587" i="6"/>
  <c r="C587" i="6"/>
  <c r="D587" i="6"/>
  <c r="E587" i="6"/>
  <c r="F587" i="6"/>
  <c r="G587" i="6"/>
  <c r="H587" i="6"/>
  <c r="A588" i="6"/>
  <c r="B588" i="6"/>
  <c r="C588" i="6"/>
  <c r="D588" i="6"/>
  <c r="E588" i="6"/>
  <c r="F588" i="6"/>
  <c r="G588" i="6"/>
  <c r="H588" i="6"/>
  <c r="A589" i="6"/>
  <c r="B589" i="6"/>
  <c r="C589" i="6"/>
  <c r="D589" i="6"/>
  <c r="E589" i="6"/>
  <c r="F589" i="6"/>
  <c r="G589" i="6"/>
  <c r="H589" i="6"/>
  <c r="A590" i="6"/>
  <c r="B590" i="6"/>
  <c r="C590" i="6"/>
  <c r="D590" i="6"/>
  <c r="E590" i="6"/>
  <c r="F590" i="6"/>
  <c r="G590" i="6"/>
  <c r="H590" i="6"/>
  <c r="A591" i="6"/>
  <c r="B591" i="6"/>
  <c r="C591" i="6"/>
  <c r="D591" i="6"/>
  <c r="E591" i="6"/>
  <c r="F591" i="6"/>
  <c r="G591" i="6"/>
  <c r="H591" i="6"/>
  <c r="A592" i="6"/>
  <c r="B592" i="6"/>
  <c r="C592" i="6"/>
  <c r="D592" i="6"/>
  <c r="E592" i="6"/>
  <c r="F592" i="6"/>
  <c r="G592" i="6"/>
  <c r="H592" i="6"/>
  <c r="A593" i="6"/>
  <c r="B593" i="6"/>
  <c r="C593" i="6"/>
  <c r="D593" i="6"/>
  <c r="E593" i="6"/>
  <c r="F593" i="6"/>
  <c r="G593" i="6"/>
  <c r="H593" i="6"/>
  <c r="A594" i="6"/>
  <c r="B594" i="6"/>
  <c r="C594" i="6"/>
  <c r="D594" i="6"/>
  <c r="E594" i="6"/>
  <c r="F594" i="6"/>
  <c r="G594" i="6"/>
  <c r="H594" i="6"/>
  <c r="A595" i="6"/>
  <c r="B595" i="6"/>
  <c r="C595" i="6"/>
  <c r="D595" i="6"/>
  <c r="E595" i="6"/>
  <c r="F595" i="6"/>
  <c r="G595" i="6"/>
  <c r="H595" i="6"/>
  <c r="A596" i="6"/>
  <c r="B596" i="6"/>
  <c r="C596" i="6"/>
  <c r="D596" i="6"/>
  <c r="E596" i="6"/>
  <c r="F596" i="6"/>
  <c r="G596" i="6"/>
  <c r="H596" i="6"/>
  <c r="A597" i="6"/>
  <c r="B597" i="6"/>
  <c r="C597" i="6"/>
  <c r="D597" i="6"/>
  <c r="E597" i="6"/>
  <c r="F597" i="6"/>
  <c r="G597" i="6"/>
  <c r="H597" i="6"/>
  <c r="A598" i="6"/>
  <c r="B598" i="6"/>
  <c r="C598" i="6"/>
  <c r="D598" i="6"/>
  <c r="E598" i="6"/>
  <c r="F598" i="6"/>
  <c r="G598" i="6"/>
  <c r="H598" i="6"/>
  <c r="A599" i="6"/>
  <c r="B599" i="6"/>
  <c r="C599" i="6"/>
  <c r="D599" i="6"/>
  <c r="E599" i="6"/>
  <c r="F599" i="6"/>
  <c r="G599" i="6"/>
  <c r="H599" i="6"/>
  <c r="A600" i="6"/>
  <c r="B600" i="6"/>
  <c r="C600" i="6"/>
  <c r="D600" i="6"/>
  <c r="E600" i="6"/>
  <c r="F600" i="6"/>
  <c r="G600" i="6"/>
  <c r="H600" i="6"/>
  <c r="A601" i="6"/>
  <c r="B601" i="6"/>
  <c r="C601" i="6"/>
  <c r="D601" i="6"/>
  <c r="E601" i="6"/>
  <c r="F601" i="6"/>
  <c r="G601" i="6"/>
  <c r="H601" i="6"/>
  <c r="A602" i="6"/>
  <c r="B602" i="6"/>
  <c r="C602" i="6"/>
  <c r="D602" i="6"/>
  <c r="E602" i="6"/>
  <c r="F602" i="6"/>
  <c r="G602" i="6"/>
  <c r="H602" i="6"/>
  <c r="A603" i="6"/>
  <c r="B603" i="6"/>
  <c r="C603" i="6"/>
  <c r="D603" i="6"/>
  <c r="E603" i="6"/>
  <c r="F603" i="6"/>
  <c r="G603" i="6"/>
  <c r="H603" i="6"/>
  <c r="A604" i="6"/>
  <c r="B604" i="6"/>
  <c r="C604" i="6"/>
  <c r="D604" i="6"/>
  <c r="E604" i="6"/>
  <c r="F604" i="6"/>
  <c r="G604" i="6"/>
  <c r="H604" i="6"/>
  <c r="A605" i="6"/>
  <c r="B605" i="6"/>
  <c r="C605" i="6"/>
  <c r="D605" i="6"/>
  <c r="E605" i="6"/>
  <c r="F605" i="6"/>
  <c r="G605" i="6"/>
  <c r="H605" i="6"/>
  <c r="A606" i="6"/>
  <c r="B606" i="6"/>
  <c r="C606" i="6"/>
  <c r="D606" i="6"/>
  <c r="E606" i="6"/>
  <c r="F606" i="6"/>
  <c r="G606" i="6"/>
  <c r="H606" i="6"/>
  <c r="A607" i="6"/>
  <c r="B607" i="6"/>
  <c r="C607" i="6"/>
  <c r="D607" i="6"/>
  <c r="E607" i="6"/>
  <c r="F607" i="6"/>
  <c r="G607" i="6"/>
  <c r="H607" i="6"/>
  <c r="A608" i="6"/>
  <c r="B608" i="6"/>
  <c r="C608" i="6"/>
  <c r="D608" i="6"/>
  <c r="E608" i="6"/>
  <c r="F608" i="6"/>
  <c r="G608" i="6"/>
  <c r="H608" i="6"/>
  <c r="A609" i="6"/>
  <c r="B609" i="6"/>
  <c r="C609" i="6"/>
  <c r="D609" i="6"/>
  <c r="E609" i="6"/>
  <c r="F609" i="6"/>
  <c r="G609" i="6"/>
  <c r="H609" i="6"/>
  <c r="A610" i="6"/>
  <c r="B610" i="6"/>
  <c r="C610" i="6"/>
  <c r="D610" i="6"/>
  <c r="E610" i="6"/>
  <c r="F610" i="6"/>
  <c r="G610" i="6"/>
  <c r="H610" i="6"/>
  <c r="A611" i="6"/>
  <c r="B611" i="6"/>
  <c r="C611" i="6"/>
  <c r="D611" i="6"/>
  <c r="E611" i="6"/>
  <c r="F611" i="6"/>
  <c r="G611" i="6"/>
  <c r="H611" i="6"/>
  <c r="A612" i="6"/>
  <c r="B612" i="6"/>
  <c r="C612" i="6"/>
  <c r="D612" i="6"/>
  <c r="E612" i="6"/>
  <c r="F612" i="6"/>
  <c r="G612" i="6"/>
  <c r="H612" i="6"/>
  <c r="A613" i="6"/>
  <c r="B613" i="6"/>
  <c r="C613" i="6"/>
  <c r="D613" i="6"/>
  <c r="E613" i="6"/>
  <c r="F613" i="6"/>
  <c r="G613" i="6"/>
  <c r="H613" i="6"/>
  <c r="A614" i="6"/>
  <c r="B614" i="6"/>
  <c r="C614" i="6"/>
  <c r="D614" i="6"/>
  <c r="E614" i="6"/>
  <c r="F614" i="6"/>
  <c r="G614" i="6"/>
  <c r="H614" i="6"/>
  <c r="A615" i="6"/>
  <c r="B615" i="6"/>
  <c r="C615" i="6"/>
  <c r="D615" i="6"/>
  <c r="E615" i="6"/>
  <c r="F615" i="6"/>
  <c r="G615" i="6"/>
  <c r="H615" i="6"/>
  <c r="A616" i="6"/>
  <c r="B616" i="6"/>
  <c r="C616" i="6"/>
  <c r="D616" i="6"/>
  <c r="E616" i="6"/>
  <c r="F616" i="6"/>
  <c r="G616" i="6"/>
  <c r="H616" i="6"/>
  <c r="A617" i="6"/>
  <c r="B617" i="6"/>
  <c r="C617" i="6"/>
  <c r="D617" i="6"/>
  <c r="E617" i="6"/>
  <c r="F617" i="6"/>
  <c r="G617" i="6"/>
  <c r="H617" i="6"/>
  <c r="A618" i="6"/>
  <c r="B618" i="6"/>
  <c r="C618" i="6"/>
  <c r="D618" i="6"/>
  <c r="E618" i="6"/>
  <c r="F618" i="6"/>
  <c r="G618" i="6"/>
  <c r="H618" i="6"/>
  <c r="A619" i="6"/>
  <c r="B619" i="6"/>
  <c r="C619" i="6"/>
  <c r="D619" i="6"/>
  <c r="E619" i="6"/>
  <c r="F619" i="6"/>
  <c r="G619" i="6"/>
  <c r="H619" i="6"/>
  <c r="A620" i="6"/>
  <c r="B620" i="6"/>
  <c r="C620" i="6"/>
  <c r="D620" i="6"/>
  <c r="E620" i="6"/>
  <c r="F620" i="6"/>
  <c r="G620" i="6"/>
  <c r="H620" i="6"/>
  <c r="A621" i="6"/>
  <c r="B621" i="6"/>
  <c r="C621" i="6"/>
  <c r="D621" i="6"/>
  <c r="E621" i="6"/>
  <c r="F621" i="6"/>
  <c r="G621" i="6"/>
  <c r="H621" i="6"/>
  <c r="A622" i="6"/>
  <c r="B622" i="6"/>
  <c r="C622" i="6"/>
  <c r="D622" i="6"/>
  <c r="E622" i="6"/>
  <c r="F622" i="6"/>
  <c r="G622" i="6"/>
  <c r="H622" i="6"/>
  <c r="A623" i="6"/>
  <c r="B623" i="6"/>
  <c r="C623" i="6"/>
  <c r="D623" i="6"/>
  <c r="E623" i="6"/>
  <c r="F623" i="6"/>
  <c r="G623" i="6"/>
  <c r="H623" i="6"/>
  <c r="A624" i="6"/>
  <c r="B624" i="6"/>
  <c r="C624" i="6"/>
  <c r="D624" i="6"/>
  <c r="E624" i="6"/>
  <c r="F624" i="6"/>
  <c r="G624" i="6"/>
  <c r="H624" i="6"/>
  <c r="A625" i="6"/>
  <c r="B625" i="6"/>
  <c r="C625" i="6"/>
  <c r="D625" i="6"/>
  <c r="E625" i="6"/>
  <c r="F625" i="6"/>
  <c r="G625" i="6"/>
  <c r="H625" i="6"/>
  <c r="A626" i="6"/>
  <c r="B626" i="6"/>
  <c r="C626" i="6"/>
  <c r="D626" i="6"/>
  <c r="E626" i="6"/>
  <c r="F626" i="6"/>
  <c r="G626" i="6"/>
  <c r="H626" i="6"/>
  <c r="A627" i="6"/>
  <c r="B627" i="6"/>
  <c r="C627" i="6"/>
  <c r="D627" i="6"/>
  <c r="E627" i="6"/>
  <c r="F627" i="6"/>
  <c r="G627" i="6"/>
  <c r="H627" i="6"/>
  <c r="A628" i="6"/>
  <c r="B628" i="6"/>
  <c r="C628" i="6"/>
  <c r="D628" i="6"/>
  <c r="E628" i="6"/>
  <c r="F628" i="6"/>
  <c r="G628" i="6"/>
  <c r="H628" i="6"/>
  <c r="A629" i="6"/>
  <c r="B629" i="6"/>
  <c r="C629" i="6"/>
  <c r="D629" i="6"/>
  <c r="E629" i="6"/>
  <c r="F629" i="6"/>
  <c r="G629" i="6"/>
  <c r="H629" i="6"/>
  <c r="A630" i="6"/>
  <c r="B630" i="6"/>
  <c r="C630" i="6"/>
  <c r="D630" i="6"/>
  <c r="E630" i="6"/>
  <c r="F630" i="6"/>
  <c r="G630" i="6"/>
  <c r="H630" i="6"/>
  <c r="A631" i="6"/>
  <c r="B631" i="6"/>
  <c r="C631" i="6"/>
  <c r="D631" i="6"/>
  <c r="E631" i="6"/>
  <c r="F631" i="6"/>
  <c r="G631" i="6"/>
  <c r="H631" i="6"/>
  <c r="A632" i="6"/>
  <c r="B632" i="6"/>
  <c r="C632" i="6"/>
  <c r="D632" i="6"/>
  <c r="E632" i="6"/>
  <c r="F632" i="6"/>
  <c r="G632" i="6"/>
  <c r="H632" i="6"/>
  <c r="A633" i="6"/>
  <c r="B633" i="6"/>
  <c r="C633" i="6"/>
  <c r="D633" i="6"/>
  <c r="E633" i="6"/>
  <c r="F633" i="6"/>
  <c r="G633" i="6"/>
  <c r="H633" i="6"/>
  <c r="A634" i="6"/>
  <c r="B634" i="6"/>
  <c r="C634" i="6"/>
  <c r="D634" i="6"/>
  <c r="E634" i="6"/>
  <c r="F634" i="6"/>
  <c r="G634" i="6"/>
  <c r="H634" i="6"/>
  <c r="A635" i="6"/>
  <c r="B635" i="6"/>
  <c r="C635" i="6"/>
  <c r="D635" i="6"/>
  <c r="E635" i="6"/>
  <c r="F635" i="6"/>
  <c r="G635" i="6"/>
  <c r="H635" i="6"/>
  <c r="A636" i="6"/>
  <c r="B636" i="6"/>
  <c r="C636" i="6"/>
  <c r="D636" i="6"/>
  <c r="E636" i="6"/>
  <c r="F636" i="6"/>
  <c r="G636" i="6"/>
  <c r="H636" i="6"/>
  <c r="A637" i="6"/>
  <c r="B637" i="6"/>
  <c r="C637" i="6"/>
  <c r="D637" i="6"/>
  <c r="E637" i="6"/>
  <c r="F637" i="6"/>
  <c r="G637" i="6"/>
  <c r="H637" i="6"/>
  <c r="A638" i="6"/>
  <c r="B638" i="6"/>
  <c r="C638" i="6"/>
  <c r="D638" i="6"/>
  <c r="E638" i="6"/>
  <c r="F638" i="6"/>
  <c r="G638" i="6"/>
  <c r="H638" i="6"/>
  <c r="A639" i="6"/>
  <c r="B639" i="6"/>
  <c r="C639" i="6"/>
  <c r="D639" i="6"/>
  <c r="E639" i="6"/>
  <c r="F639" i="6"/>
  <c r="G639" i="6"/>
  <c r="H639" i="6"/>
  <c r="A640" i="6"/>
  <c r="B640" i="6"/>
  <c r="C640" i="6"/>
  <c r="D640" i="6"/>
  <c r="E640" i="6"/>
  <c r="F640" i="6"/>
  <c r="G640" i="6"/>
  <c r="H640" i="6"/>
  <c r="A641" i="6"/>
  <c r="B641" i="6"/>
  <c r="C641" i="6"/>
  <c r="D641" i="6"/>
  <c r="E641" i="6"/>
  <c r="F641" i="6"/>
  <c r="G641" i="6"/>
  <c r="H641" i="6"/>
  <c r="A642" i="6"/>
  <c r="B642" i="6"/>
  <c r="C642" i="6"/>
  <c r="D642" i="6"/>
  <c r="E642" i="6"/>
  <c r="F642" i="6"/>
  <c r="G642" i="6"/>
  <c r="H642" i="6"/>
  <c r="A643" i="6"/>
  <c r="B643" i="6"/>
  <c r="C643" i="6"/>
  <c r="D643" i="6"/>
  <c r="E643" i="6"/>
  <c r="F643" i="6"/>
  <c r="G643" i="6"/>
  <c r="H643" i="6"/>
  <c r="A644" i="6"/>
  <c r="B644" i="6"/>
  <c r="C644" i="6"/>
  <c r="D644" i="6"/>
  <c r="E644" i="6"/>
  <c r="F644" i="6"/>
  <c r="G644" i="6"/>
  <c r="H644" i="6"/>
  <c r="A645" i="6"/>
  <c r="B645" i="6"/>
  <c r="C645" i="6"/>
  <c r="D645" i="6"/>
  <c r="E645" i="6"/>
  <c r="F645" i="6"/>
  <c r="G645" i="6"/>
  <c r="H645" i="6"/>
  <c r="A646" i="6"/>
  <c r="B646" i="6"/>
  <c r="C646" i="6"/>
  <c r="D646" i="6"/>
  <c r="E646" i="6"/>
  <c r="F646" i="6"/>
  <c r="G646" i="6"/>
  <c r="H646" i="6"/>
  <c r="A647" i="6"/>
  <c r="B647" i="6"/>
  <c r="C647" i="6"/>
  <c r="D647" i="6"/>
  <c r="E647" i="6"/>
  <c r="F647" i="6"/>
  <c r="G647" i="6"/>
  <c r="H647" i="6"/>
  <c r="A648" i="6"/>
  <c r="B648" i="6"/>
  <c r="C648" i="6"/>
  <c r="D648" i="6"/>
  <c r="E648" i="6"/>
  <c r="F648" i="6"/>
  <c r="G648" i="6"/>
  <c r="H648" i="6"/>
  <c r="A649" i="6"/>
  <c r="B649" i="6"/>
  <c r="C649" i="6"/>
  <c r="D649" i="6"/>
  <c r="E649" i="6"/>
  <c r="F649" i="6"/>
  <c r="G649" i="6"/>
  <c r="H649" i="6"/>
  <c r="A650" i="6"/>
  <c r="B650" i="6"/>
  <c r="C650" i="6"/>
  <c r="D650" i="6"/>
  <c r="E650" i="6"/>
  <c r="F650" i="6"/>
  <c r="G650" i="6"/>
  <c r="H650" i="6"/>
  <c r="A651" i="6"/>
  <c r="B651" i="6"/>
  <c r="C651" i="6"/>
  <c r="D651" i="6"/>
  <c r="E651" i="6"/>
  <c r="F651" i="6"/>
  <c r="G651" i="6"/>
  <c r="H651" i="6"/>
  <c r="A652" i="6"/>
  <c r="B652" i="6"/>
  <c r="C652" i="6"/>
  <c r="D652" i="6"/>
  <c r="E652" i="6"/>
  <c r="F652" i="6"/>
  <c r="G652" i="6"/>
  <c r="H652" i="6"/>
  <c r="A653" i="6"/>
  <c r="B653" i="6"/>
  <c r="C653" i="6"/>
  <c r="D653" i="6"/>
  <c r="E653" i="6"/>
  <c r="F653" i="6"/>
  <c r="G653" i="6"/>
  <c r="H653" i="6"/>
  <c r="A654" i="6"/>
  <c r="B654" i="6"/>
  <c r="C654" i="6"/>
  <c r="D654" i="6"/>
  <c r="E654" i="6"/>
  <c r="F654" i="6"/>
  <c r="G654" i="6"/>
  <c r="H654" i="6"/>
  <c r="A655" i="6"/>
  <c r="B655" i="6"/>
  <c r="C655" i="6"/>
  <c r="D655" i="6"/>
  <c r="E655" i="6"/>
  <c r="F655" i="6"/>
  <c r="G655" i="6"/>
  <c r="H655" i="6"/>
  <c r="A656" i="6"/>
  <c r="B656" i="6"/>
  <c r="C656" i="6"/>
  <c r="D656" i="6"/>
  <c r="E656" i="6"/>
  <c r="F656" i="6"/>
  <c r="G656" i="6"/>
  <c r="H656" i="6"/>
  <c r="A657" i="6"/>
  <c r="B657" i="6"/>
  <c r="C657" i="6"/>
  <c r="D657" i="6"/>
  <c r="E657" i="6"/>
  <c r="F657" i="6"/>
  <c r="G657" i="6"/>
  <c r="H657" i="6"/>
  <c r="A658" i="6"/>
  <c r="B658" i="6"/>
  <c r="C658" i="6"/>
  <c r="D658" i="6"/>
  <c r="E658" i="6"/>
  <c r="F658" i="6"/>
  <c r="G658" i="6"/>
  <c r="H658" i="6"/>
  <c r="A659" i="6"/>
  <c r="B659" i="6"/>
  <c r="C659" i="6"/>
  <c r="D659" i="6"/>
  <c r="E659" i="6"/>
  <c r="F659" i="6"/>
  <c r="G659" i="6"/>
  <c r="H659" i="6"/>
  <c r="A660" i="6"/>
  <c r="B660" i="6"/>
  <c r="C660" i="6"/>
  <c r="D660" i="6"/>
  <c r="E660" i="6"/>
  <c r="F660" i="6"/>
  <c r="G660" i="6"/>
  <c r="H660" i="6"/>
  <c r="A661" i="6"/>
  <c r="B661" i="6"/>
  <c r="C661" i="6"/>
  <c r="D661" i="6"/>
  <c r="E661" i="6"/>
  <c r="F661" i="6"/>
  <c r="G661" i="6"/>
  <c r="H661" i="6"/>
  <c r="A662" i="6"/>
  <c r="B662" i="6"/>
  <c r="C662" i="6"/>
  <c r="D662" i="6"/>
  <c r="E662" i="6"/>
  <c r="F662" i="6"/>
  <c r="G662" i="6"/>
  <c r="H662" i="6"/>
  <c r="A663" i="6"/>
  <c r="B663" i="6"/>
  <c r="C663" i="6"/>
  <c r="D663" i="6"/>
  <c r="E663" i="6"/>
  <c r="F663" i="6"/>
  <c r="G663" i="6"/>
  <c r="H663" i="6"/>
  <c r="A664" i="6"/>
  <c r="B664" i="6"/>
  <c r="C664" i="6"/>
  <c r="D664" i="6"/>
  <c r="E664" i="6"/>
  <c r="F664" i="6"/>
  <c r="G664" i="6"/>
  <c r="H664" i="6"/>
  <c r="A665" i="6"/>
  <c r="B665" i="6"/>
  <c r="C665" i="6"/>
  <c r="D665" i="6"/>
  <c r="E665" i="6"/>
  <c r="F665" i="6"/>
  <c r="G665" i="6"/>
  <c r="H665" i="6"/>
  <c r="A666" i="6"/>
  <c r="B666" i="6"/>
  <c r="C666" i="6"/>
  <c r="D666" i="6"/>
  <c r="E666" i="6"/>
  <c r="F666" i="6"/>
  <c r="G666" i="6"/>
  <c r="H666" i="6"/>
  <c r="A667" i="6"/>
  <c r="B667" i="6"/>
  <c r="C667" i="6"/>
  <c r="D667" i="6"/>
  <c r="E667" i="6"/>
  <c r="F667" i="6"/>
  <c r="G667" i="6"/>
  <c r="H667" i="6"/>
  <c r="A668" i="6"/>
  <c r="B668" i="6"/>
  <c r="C668" i="6"/>
  <c r="D668" i="6"/>
  <c r="E668" i="6"/>
  <c r="F668" i="6"/>
  <c r="G668" i="6"/>
  <c r="H668" i="6"/>
  <c r="A669" i="6"/>
  <c r="B669" i="6"/>
  <c r="C669" i="6"/>
  <c r="D669" i="6"/>
  <c r="E669" i="6"/>
  <c r="F669" i="6"/>
  <c r="G669" i="6"/>
  <c r="H669" i="6"/>
  <c r="A670" i="6"/>
  <c r="B670" i="6"/>
  <c r="C670" i="6"/>
  <c r="D670" i="6"/>
  <c r="E670" i="6"/>
  <c r="F670" i="6"/>
  <c r="G670" i="6"/>
  <c r="H670" i="6"/>
  <c r="A671" i="6"/>
  <c r="B671" i="6"/>
  <c r="C671" i="6"/>
  <c r="D671" i="6"/>
  <c r="E671" i="6"/>
  <c r="F671" i="6"/>
  <c r="G671" i="6"/>
  <c r="H671" i="6"/>
  <c r="A672" i="6"/>
  <c r="B672" i="6"/>
  <c r="C672" i="6"/>
  <c r="D672" i="6"/>
  <c r="E672" i="6"/>
  <c r="F672" i="6"/>
  <c r="G672" i="6"/>
  <c r="H672" i="6"/>
  <c r="A673" i="6"/>
  <c r="B673" i="6"/>
  <c r="C673" i="6"/>
  <c r="D673" i="6"/>
  <c r="E673" i="6"/>
  <c r="F673" i="6"/>
  <c r="G673" i="6"/>
  <c r="H673" i="6"/>
  <c r="A674" i="6"/>
  <c r="B674" i="6"/>
  <c r="C674" i="6"/>
  <c r="D674" i="6"/>
  <c r="E674" i="6"/>
  <c r="F674" i="6"/>
  <c r="G674" i="6"/>
  <c r="H674" i="6"/>
  <c r="A675" i="6"/>
  <c r="B675" i="6"/>
  <c r="C675" i="6"/>
  <c r="D675" i="6"/>
  <c r="E675" i="6"/>
  <c r="F675" i="6"/>
  <c r="G675" i="6"/>
  <c r="H675" i="6"/>
  <c r="A676" i="6"/>
  <c r="B676" i="6"/>
  <c r="C676" i="6"/>
  <c r="D676" i="6"/>
  <c r="E676" i="6"/>
  <c r="F676" i="6"/>
  <c r="G676" i="6"/>
  <c r="H676" i="6"/>
  <c r="A677" i="6"/>
  <c r="B677" i="6"/>
  <c r="C677" i="6"/>
  <c r="D677" i="6"/>
  <c r="E677" i="6"/>
  <c r="F677" i="6"/>
  <c r="G677" i="6"/>
  <c r="H677" i="6"/>
  <c r="A678" i="6"/>
  <c r="B678" i="6"/>
  <c r="C678" i="6"/>
  <c r="D678" i="6"/>
  <c r="E678" i="6"/>
  <c r="F678" i="6"/>
  <c r="G678" i="6"/>
  <c r="H678" i="6"/>
  <c r="A679" i="6"/>
  <c r="B679" i="6"/>
  <c r="C679" i="6"/>
  <c r="D679" i="6"/>
  <c r="E679" i="6"/>
  <c r="F679" i="6"/>
  <c r="G679" i="6"/>
  <c r="H679" i="6"/>
  <c r="A680" i="6"/>
  <c r="B680" i="6"/>
  <c r="C680" i="6"/>
  <c r="D680" i="6"/>
  <c r="E680" i="6"/>
  <c r="F680" i="6"/>
  <c r="G680" i="6"/>
  <c r="H680" i="6"/>
  <c r="A681" i="6"/>
  <c r="B681" i="6"/>
  <c r="C681" i="6"/>
  <c r="D681" i="6"/>
  <c r="E681" i="6"/>
  <c r="F681" i="6"/>
  <c r="G681" i="6"/>
  <c r="H681" i="6"/>
  <c r="A682" i="6"/>
  <c r="B682" i="6"/>
  <c r="C682" i="6"/>
  <c r="D682" i="6"/>
  <c r="E682" i="6"/>
  <c r="F682" i="6"/>
  <c r="G682" i="6"/>
  <c r="H682" i="6"/>
  <c r="A683" i="6"/>
  <c r="B683" i="6"/>
  <c r="C683" i="6"/>
  <c r="D683" i="6"/>
  <c r="E683" i="6"/>
  <c r="F683" i="6"/>
  <c r="G683" i="6"/>
  <c r="H683" i="6"/>
  <c r="A684" i="6"/>
  <c r="B684" i="6"/>
  <c r="C684" i="6"/>
  <c r="D684" i="6"/>
  <c r="E684" i="6"/>
  <c r="F684" i="6"/>
  <c r="G684" i="6"/>
  <c r="H684" i="6"/>
  <c r="A685" i="6"/>
  <c r="B685" i="6"/>
  <c r="C685" i="6"/>
  <c r="D685" i="6"/>
  <c r="E685" i="6"/>
  <c r="F685" i="6"/>
  <c r="G685" i="6"/>
  <c r="H685" i="6"/>
  <c r="A686" i="6"/>
  <c r="B686" i="6"/>
  <c r="C686" i="6"/>
  <c r="D686" i="6"/>
  <c r="E686" i="6"/>
  <c r="F686" i="6"/>
  <c r="G686" i="6"/>
  <c r="H686" i="6"/>
  <c r="A687" i="6"/>
  <c r="B687" i="6"/>
  <c r="C687" i="6"/>
  <c r="D687" i="6"/>
  <c r="E687" i="6"/>
  <c r="F687" i="6"/>
  <c r="G687" i="6"/>
  <c r="H687" i="6"/>
  <c r="A688" i="6"/>
  <c r="B688" i="6"/>
  <c r="C688" i="6"/>
  <c r="D688" i="6"/>
  <c r="E688" i="6"/>
  <c r="F688" i="6"/>
  <c r="G688" i="6"/>
  <c r="H688" i="6"/>
  <c r="A689" i="6"/>
  <c r="B689" i="6"/>
  <c r="C689" i="6"/>
  <c r="D689" i="6"/>
  <c r="E689" i="6"/>
  <c r="F689" i="6"/>
  <c r="G689" i="6"/>
  <c r="H689" i="6"/>
  <c r="A690" i="6"/>
  <c r="B690" i="6"/>
  <c r="C690" i="6"/>
  <c r="D690" i="6"/>
  <c r="E690" i="6"/>
  <c r="F690" i="6"/>
  <c r="G690" i="6"/>
  <c r="H690" i="6"/>
  <c r="A691" i="6"/>
  <c r="B691" i="6"/>
  <c r="C691" i="6"/>
  <c r="D691" i="6"/>
  <c r="E691" i="6"/>
  <c r="F691" i="6"/>
  <c r="G691" i="6"/>
  <c r="H691" i="6"/>
  <c r="A692" i="6"/>
  <c r="B692" i="6"/>
  <c r="C692" i="6"/>
  <c r="D692" i="6"/>
  <c r="E692" i="6"/>
  <c r="F692" i="6"/>
  <c r="G692" i="6"/>
  <c r="H692" i="6"/>
  <c r="A693" i="6"/>
  <c r="B693" i="6"/>
  <c r="C693" i="6"/>
  <c r="D693" i="6"/>
  <c r="E693" i="6"/>
  <c r="F693" i="6"/>
  <c r="G693" i="6"/>
  <c r="H693" i="6"/>
  <c r="A694" i="6"/>
  <c r="B694" i="6"/>
  <c r="C694" i="6"/>
  <c r="D694" i="6"/>
  <c r="E694" i="6"/>
  <c r="F694" i="6"/>
  <c r="G694" i="6"/>
  <c r="H694" i="6"/>
  <c r="A695" i="6"/>
  <c r="B695" i="6"/>
  <c r="C695" i="6"/>
  <c r="D695" i="6"/>
  <c r="E695" i="6"/>
  <c r="F695" i="6"/>
  <c r="G695" i="6"/>
  <c r="H695" i="6"/>
  <c r="A696" i="6"/>
  <c r="B696" i="6"/>
  <c r="C696" i="6"/>
  <c r="D696" i="6"/>
  <c r="E696" i="6"/>
  <c r="F696" i="6"/>
  <c r="G696" i="6"/>
  <c r="H696" i="6"/>
  <c r="A697" i="6"/>
  <c r="B697" i="6"/>
  <c r="C697" i="6"/>
  <c r="D697" i="6"/>
  <c r="E697" i="6"/>
  <c r="F697" i="6"/>
  <c r="G697" i="6"/>
  <c r="H697" i="6"/>
  <c r="A698" i="6"/>
  <c r="B698" i="6"/>
  <c r="C698" i="6"/>
  <c r="D698" i="6"/>
  <c r="E698" i="6"/>
  <c r="F698" i="6"/>
  <c r="G698" i="6"/>
  <c r="H698" i="6"/>
  <c r="A699" i="6"/>
  <c r="B699" i="6"/>
  <c r="C699" i="6"/>
  <c r="D699" i="6"/>
  <c r="E699" i="6"/>
  <c r="F699" i="6"/>
  <c r="G699" i="6"/>
  <c r="H699" i="6"/>
  <c r="A700" i="6"/>
  <c r="B700" i="6"/>
  <c r="C700" i="6"/>
  <c r="D700" i="6"/>
  <c r="E700" i="6"/>
  <c r="F700" i="6"/>
  <c r="G700" i="6"/>
  <c r="H700" i="6"/>
  <c r="A701" i="6"/>
  <c r="B701" i="6"/>
  <c r="C701" i="6"/>
  <c r="D701" i="6"/>
  <c r="E701" i="6"/>
  <c r="F701" i="6"/>
  <c r="G701" i="6"/>
  <c r="H701" i="6"/>
  <c r="A702" i="6"/>
  <c r="B702" i="6"/>
  <c r="C702" i="6"/>
  <c r="D702" i="6"/>
  <c r="E702" i="6"/>
  <c r="F702" i="6"/>
  <c r="G702" i="6"/>
  <c r="H702" i="6"/>
  <c r="A703" i="6"/>
  <c r="B703" i="6"/>
  <c r="C703" i="6"/>
  <c r="D703" i="6"/>
  <c r="E703" i="6"/>
  <c r="F703" i="6"/>
  <c r="G703" i="6"/>
  <c r="H703" i="6"/>
  <c r="A704" i="6"/>
  <c r="B704" i="6"/>
  <c r="C704" i="6"/>
  <c r="D704" i="6"/>
  <c r="E704" i="6"/>
  <c r="F704" i="6"/>
  <c r="G704" i="6"/>
  <c r="H704" i="6"/>
  <c r="A705" i="6"/>
  <c r="B705" i="6"/>
  <c r="C705" i="6"/>
  <c r="D705" i="6"/>
  <c r="E705" i="6"/>
  <c r="F705" i="6"/>
  <c r="G705" i="6"/>
  <c r="H705" i="6"/>
  <c r="A706" i="6"/>
  <c r="B706" i="6"/>
  <c r="C706" i="6"/>
  <c r="D706" i="6"/>
  <c r="E706" i="6"/>
  <c r="F706" i="6"/>
  <c r="G706" i="6"/>
  <c r="H706" i="6"/>
  <c r="A707" i="6"/>
  <c r="B707" i="6"/>
  <c r="C707" i="6"/>
  <c r="D707" i="6"/>
  <c r="E707" i="6"/>
  <c r="F707" i="6"/>
  <c r="G707" i="6"/>
  <c r="H707" i="6"/>
  <c r="A708" i="6"/>
  <c r="B708" i="6"/>
  <c r="C708" i="6"/>
  <c r="D708" i="6"/>
  <c r="E708" i="6"/>
  <c r="F708" i="6"/>
  <c r="G708" i="6"/>
  <c r="H708" i="6"/>
  <c r="A709" i="6"/>
  <c r="B709" i="6"/>
  <c r="C709" i="6"/>
  <c r="D709" i="6"/>
  <c r="E709" i="6"/>
  <c r="F709" i="6"/>
  <c r="G709" i="6"/>
  <c r="H709" i="6"/>
  <c r="A710" i="6"/>
  <c r="B710" i="6"/>
  <c r="C710" i="6"/>
  <c r="D710" i="6"/>
  <c r="E710" i="6"/>
  <c r="F710" i="6"/>
  <c r="G710" i="6"/>
  <c r="H710" i="6"/>
  <c r="A711" i="6"/>
  <c r="B711" i="6"/>
  <c r="C711" i="6"/>
  <c r="D711" i="6"/>
  <c r="E711" i="6"/>
  <c r="F711" i="6"/>
  <c r="G711" i="6"/>
  <c r="H711" i="6"/>
  <c r="A712" i="6"/>
  <c r="B712" i="6"/>
  <c r="C712" i="6"/>
  <c r="D712" i="6"/>
  <c r="E712" i="6"/>
  <c r="F712" i="6"/>
  <c r="G712" i="6"/>
  <c r="H712" i="6"/>
  <c r="A713" i="6"/>
  <c r="B713" i="6"/>
  <c r="C713" i="6"/>
  <c r="D713" i="6"/>
  <c r="E713" i="6"/>
  <c r="F713" i="6"/>
  <c r="G713" i="6"/>
  <c r="H713" i="6"/>
  <c r="A714" i="6"/>
  <c r="B714" i="6"/>
  <c r="C714" i="6"/>
  <c r="D714" i="6"/>
  <c r="E714" i="6"/>
  <c r="F714" i="6"/>
  <c r="G714" i="6"/>
  <c r="H714" i="6"/>
  <c r="A715" i="6"/>
  <c r="B715" i="6"/>
  <c r="C715" i="6"/>
  <c r="D715" i="6"/>
  <c r="E715" i="6"/>
  <c r="F715" i="6"/>
  <c r="G715" i="6"/>
  <c r="H715" i="6"/>
  <c r="A716" i="6"/>
  <c r="B716" i="6"/>
  <c r="C716" i="6"/>
  <c r="D716" i="6"/>
  <c r="E716" i="6"/>
  <c r="F716" i="6"/>
  <c r="G716" i="6"/>
  <c r="H716" i="6"/>
  <c r="A717" i="6"/>
  <c r="B717" i="6"/>
  <c r="C717" i="6"/>
  <c r="D717" i="6"/>
  <c r="E717" i="6"/>
  <c r="F717" i="6"/>
  <c r="G717" i="6"/>
  <c r="H717" i="6"/>
  <c r="A718" i="6"/>
  <c r="B718" i="6"/>
  <c r="C718" i="6"/>
  <c r="D718" i="6"/>
  <c r="E718" i="6"/>
  <c r="F718" i="6"/>
  <c r="G718" i="6"/>
  <c r="H718" i="6"/>
  <c r="A719" i="6"/>
  <c r="B719" i="6"/>
  <c r="C719" i="6"/>
  <c r="D719" i="6"/>
  <c r="E719" i="6"/>
  <c r="F719" i="6"/>
  <c r="G719" i="6"/>
  <c r="H719" i="6"/>
  <c r="A720" i="6"/>
  <c r="B720" i="6"/>
  <c r="C720" i="6"/>
  <c r="D720" i="6"/>
  <c r="E720" i="6"/>
  <c r="F720" i="6"/>
  <c r="G720" i="6"/>
  <c r="H720" i="6"/>
  <c r="A721" i="6"/>
  <c r="B721" i="6"/>
  <c r="C721" i="6"/>
  <c r="D721" i="6"/>
  <c r="E721" i="6"/>
  <c r="F721" i="6"/>
  <c r="G721" i="6"/>
  <c r="H721" i="6"/>
  <c r="A722" i="6"/>
  <c r="B722" i="6"/>
  <c r="C722" i="6"/>
  <c r="D722" i="6"/>
  <c r="E722" i="6"/>
  <c r="F722" i="6"/>
  <c r="G722" i="6"/>
  <c r="H722" i="6"/>
  <c r="A723" i="6"/>
  <c r="B723" i="6"/>
  <c r="C723" i="6"/>
  <c r="D723" i="6"/>
  <c r="E723" i="6"/>
  <c r="F723" i="6"/>
  <c r="G723" i="6"/>
  <c r="H723" i="6"/>
  <c r="A724" i="6"/>
  <c r="B724" i="6"/>
  <c r="C724" i="6"/>
  <c r="D724" i="6"/>
  <c r="E724" i="6"/>
  <c r="F724" i="6"/>
  <c r="G724" i="6"/>
  <c r="H724" i="6"/>
  <c r="A725" i="6"/>
  <c r="B725" i="6"/>
  <c r="C725" i="6"/>
  <c r="D725" i="6"/>
  <c r="E725" i="6"/>
  <c r="F725" i="6"/>
  <c r="G725" i="6"/>
  <c r="H725" i="6"/>
  <c r="A726" i="6"/>
  <c r="B726" i="6"/>
  <c r="C726" i="6"/>
  <c r="D726" i="6"/>
  <c r="E726" i="6"/>
  <c r="F726" i="6"/>
  <c r="G726" i="6"/>
  <c r="H726" i="6"/>
  <c r="A727" i="6"/>
  <c r="B727" i="6"/>
  <c r="C727" i="6"/>
  <c r="D727" i="6"/>
  <c r="E727" i="6"/>
  <c r="F727" i="6"/>
  <c r="G727" i="6"/>
  <c r="H727" i="6"/>
  <c r="A728" i="6"/>
  <c r="B728" i="6"/>
  <c r="C728" i="6"/>
  <c r="D728" i="6"/>
  <c r="E728" i="6"/>
  <c r="F728" i="6"/>
  <c r="G728" i="6"/>
  <c r="H728" i="6"/>
  <c r="A729" i="6"/>
  <c r="B729" i="6"/>
  <c r="C729" i="6"/>
  <c r="D729" i="6"/>
  <c r="E729" i="6"/>
  <c r="F729" i="6"/>
  <c r="G729" i="6"/>
  <c r="H729" i="6"/>
  <c r="A730" i="6"/>
  <c r="B730" i="6"/>
  <c r="C730" i="6"/>
  <c r="D730" i="6"/>
  <c r="E730" i="6"/>
  <c r="F730" i="6"/>
  <c r="G730" i="6"/>
  <c r="H730" i="6"/>
  <c r="A731" i="6"/>
  <c r="B731" i="6"/>
  <c r="C731" i="6"/>
  <c r="D731" i="6"/>
  <c r="E731" i="6"/>
  <c r="F731" i="6"/>
  <c r="G731" i="6"/>
  <c r="H731" i="6"/>
  <c r="A732" i="6"/>
  <c r="B732" i="6"/>
  <c r="C732" i="6"/>
  <c r="D732" i="6"/>
  <c r="E732" i="6"/>
  <c r="F732" i="6"/>
  <c r="G732" i="6"/>
  <c r="H732" i="6"/>
  <c r="A733" i="6"/>
  <c r="B733" i="6"/>
  <c r="C733" i="6"/>
  <c r="D733" i="6"/>
  <c r="E733" i="6"/>
  <c r="F733" i="6"/>
  <c r="G733" i="6"/>
  <c r="H733" i="6"/>
  <c r="A734" i="6"/>
  <c r="B734" i="6"/>
  <c r="C734" i="6"/>
  <c r="D734" i="6"/>
  <c r="E734" i="6"/>
  <c r="F734" i="6"/>
  <c r="G734" i="6"/>
  <c r="H734" i="6"/>
  <c r="A735" i="6"/>
  <c r="B735" i="6"/>
  <c r="C735" i="6"/>
  <c r="D735" i="6"/>
  <c r="E735" i="6"/>
  <c r="F735" i="6"/>
  <c r="G735" i="6"/>
  <c r="H735" i="6"/>
  <c r="A736" i="6"/>
  <c r="B736" i="6"/>
  <c r="C736" i="6"/>
  <c r="D736" i="6"/>
  <c r="E736" i="6"/>
  <c r="F736" i="6"/>
  <c r="G736" i="6"/>
  <c r="H736" i="6"/>
  <c r="A737" i="6"/>
  <c r="B737" i="6"/>
  <c r="C737" i="6"/>
  <c r="D737" i="6"/>
  <c r="E737" i="6"/>
  <c r="F737" i="6"/>
  <c r="G737" i="6"/>
  <c r="H737" i="6"/>
  <c r="A738" i="6"/>
  <c r="B738" i="6"/>
  <c r="C738" i="6"/>
  <c r="D738" i="6"/>
  <c r="E738" i="6"/>
  <c r="F738" i="6"/>
  <c r="G738" i="6"/>
  <c r="H738" i="6"/>
  <c r="A739" i="6"/>
  <c r="B739" i="6"/>
  <c r="C739" i="6"/>
  <c r="D739" i="6"/>
  <c r="E739" i="6"/>
  <c r="F739" i="6"/>
  <c r="G739" i="6"/>
  <c r="H739" i="6"/>
  <c r="A740" i="6"/>
  <c r="B740" i="6"/>
  <c r="C740" i="6"/>
  <c r="D740" i="6"/>
  <c r="E740" i="6"/>
  <c r="F740" i="6"/>
  <c r="G740" i="6"/>
  <c r="H740" i="6"/>
  <c r="A741" i="6"/>
  <c r="B741" i="6"/>
  <c r="C741" i="6"/>
  <c r="D741" i="6"/>
  <c r="E741" i="6"/>
  <c r="F741" i="6"/>
  <c r="G741" i="6"/>
  <c r="H741" i="6"/>
  <c r="A742" i="6"/>
  <c r="B742" i="6"/>
  <c r="C742" i="6"/>
  <c r="D742" i="6"/>
  <c r="E742" i="6"/>
  <c r="F742" i="6"/>
  <c r="G742" i="6"/>
  <c r="H742" i="6"/>
  <c r="A743" i="6"/>
  <c r="B743" i="6"/>
  <c r="C743" i="6"/>
  <c r="D743" i="6"/>
  <c r="E743" i="6"/>
  <c r="F743" i="6"/>
  <c r="G743" i="6"/>
  <c r="H743" i="6"/>
  <c r="A744" i="6"/>
  <c r="B744" i="6"/>
  <c r="C744" i="6"/>
  <c r="D744" i="6"/>
  <c r="E744" i="6"/>
  <c r="F744" i="6"/>
  <c r="G744" i="6"/>
  <c r="H744" i="6"/>
  <c r="A745" i="6"/>
  <c r="B745" i="6"/>
  <c r="C745" i="6"/>
  <c r="D745" i="6"/>
  <c r="E745" i="6"/>
  <c r="F745" i="6"/>
  <c r="G745" i="6"/>
  <c r="H745" i="6"/>
  <c r="A746" i="6"/>
  <c r="B746" i="6"/>
  <c r="C746" i="6"/>
  <c r="D746" i="6"/>
  <c r="E746" i="6"/>
  <c r="F746" i="6"/>
  <c r="G746" i="6"/>
  <c r="H746" i="6"/>
  <c r="A747" i="6"/>
  <c r="B747" i="6"/>
  <c r="C747" i="6"/>
  <c r="D747" i="6"/>
  <c r="E747" i="6"/>
  <c r="F747" i="6"/>
  <c r="G747" i="6"/>
  <c r="H747" i="6"/>
  <c r="A748" i="6"/>
  <c r="B748" i="6"/>
  <c r="C748" i="6"/>
  <c r="D748" i="6"/>
  <c r="E748" i="6"/>
  <c r="F748" i="6"/>
  <c r="G748" i="6"/>
  <c r="H748" i="6"/>
  <c r="A749" i="6"/>
  <c r="B749" i="6"/>
  <c r="C749" i="6"/>
  <c r="D749" i="6"/>
  <c r="E749" i="6"/>
  <c r="F749" i="6"/>
  <c r="G749" i="6"/>
  <c r="H749" i="6"/>
  <c r="A750" i="6"/>
  <c r="B750" i="6"/>
  <c r="C750" i="6"/>
  <c r="D750" i="6"/>
  <c r="E750" i="6"/>
  <c r="F750" i="6"/>
  <c r="G750" i="6"/>
  <c r="H750" i="6"/>
  <c r="A751" i="6"/>
  <c r="B751" i="6"/>
  <c r="C751" i="6"/>
  <c r="D751" i="6"/>
  <c r="E751" i="6"/>
  <c r="F751" i="6"/>
  <c r="G751" i="6"/>
  <c r="H751" i="6"/>
  <c r="A752" i="6"/>
  <c r="B752" i="6"/>
  <c r="C752" i="6"/>
  <c r="D752" i="6"/>
  <c r="E752" i="6"/>
  <c r="F752" i="6"/>
  <c r="G752" i="6"/>
  <c r="H752" i="6"/>
  <c r="A753" i="6"/>
  <c r="B753" i="6"/>
  <c r="C753" i="6"/>
  <c r="D753" i="6"/>
  <c r="E753" i="6"/>
  <c r="F753" i="6"/>
  <c r="G753" i="6"/>
  <c r="H753" i="6"/>
  <c r="A754" i="6"/>
  <c r="B754" i="6"/>
  <c r="C754" i="6"/>
  <c r="D754" i="6"/>
  <c r="E754" i="6"/>
  <c r="F754" i="6"/>
  <c r="G754" i="6"/>
  <c r="H754" i="6"/>
  <c r="A755" i="6"/>
  <c r="B755" i="6"/>
  <c r="C755" i="6"/>
  <c r="D755" i="6"/>
  <c r="E755" i="6"/>
  <c r="F755" i="6"/>
  <c r="G755" i="6"/>
  <c r="H755" i="6"/>
  <c r="A756" i="6"/>
  <c r="B756" i="6"/>
  <c r="C756" i="6"/>
  <c r="D756" i="6"/>
  <c r="E756" i="6"/>
  <c r="F756" i="6"/>
  <c r="G756" i="6"/>
  <c r="H756" i="6"/>
  <c r="A757" i="6"/>
  <c r="B757" i="6"/>
  <c r="A758" i="6"/>
  <c r="B758" i="6"/>
  <c r="C758" i="6"/>
  <c r="D758" i="6"/>
  <c r="E758" i="6"/>
  <c r="F758" i="6"/>
  <c r="G758" i="6"/>
  <c r="H758" i="6"/>
  <c r="A759" i="6"/>
  <c r="B759" i="6"/>
  <c r="C759" i="6"/>
  <c r="D759" i="6"/>
  <c r="E759" i="6"/>
  <c r="F759" i="6"/>
  <c r="G759" i="6"/>
  <c r="H759" i="6"/>
  <c r="A760" i="6"/>
  <c r="B760" i="6"/>
  <c r="C760" i="6"/>
  <c r="D760" i="6"/>
  <c r="E760" i="6"/>
  <c r="F760" i="6"/>
  <c r="G760" i="6"/>
  <c r="H760" i="6"/>
  <c r="A761" i="6"/>
  <c r="B761" i="6"/>
  <c r="C761" i="6"/>
  <c r="D761" i="6"/>
  <c r="E761" i="6"/>
  <c r="F761" i="6"/>
  <c r="G761" i="6"/>
  <c r="H761" i="6"/>
  <c r="A762" i="6"/>
  <c r="B762" i="6"/>
  <c r="C762" i="6"/>
  <c r="D762" i="6"/>
  <c r="E762" i="6"/>
  <c r="F762" i="6"/>
  <c r="G762" i="6"/>
  <c r="H762" i="6"/>
  <c r="A763" i="6"/>
  <c r="B763" i="6"/>
  <c r="C763" i="6"/>
  <c r="D763" i="6"/>
  <c r="E763" i="6"/>
  <c r="F763" i="6"/>
  <c r="G763" i="6"/>
  <c r="H763" i="6"/>
  <c r="A764" i="6"/>
  <c r="B764" i="6"/>
  <c r="C764" i="6"/>
  <c r="D764" i="6"/>
  <c r="E764" i="6"/>
  <c r="F764" i="6"/>
  <c r="G764" i="6"/>
  <c r="H764" i="6"/>
  <c r="A765" i="6"/>
  <c r="B765" i="6"/>
  <c r="C765" i="6"/>
  <c r="D765" i="6"/>
  <c r="E765" i="6"/>
  <c r="F765" i="6"/>
  <c r="G765" i="6"/>
  <c r="H765" i="6"/>
  <c r="A766" i="6"/>
  <c r="B766" i="6"/>
  <c r="C766" i="6"/>
  <c r="D766" i="6"/>
  <c r="E766" i="6"/>
  <c r="F766" i="6"/>
  <c r="G766" i="6"/>
  <c r="H766" i="6"/>
  <c r="A767" i="6"/>
  <c r="B767" i="6"/>
  <c r="C767" i="6"/>
  <c r="D767" i="6"/>
  <c r="E767" i="6"/>
  <c r="F767" i="6"/>
  <c r="G767" i="6"/>
  <c r="H767" i="6"/>
  <c r="A768" i="6"/>
  <c r="B768" i="6"/>
  <c r="C768" i="6"/>
  <c r="D768" i="6"/>
  <c r="E768" i="6"/>
  <c r="F768" i="6"/>
  <c r="G768" i="6"/>
  <c r="H768" i="6"/>
  <c r="A769" i="6"/>
  <c r="B769" i="6"/>
  <c r="C769" i="6"/>
  <c r="D769" i="6"/>
  <c r="E769" i="6"/>
  <c r="F769" i="6"/>
  <c r="G769" i="6"/>
  <c r="H769" i="6"/>
  <c r="A770" i="6"/>
  <c r="B770" i="6"/>
  <c r="C770" i="6"/>
  <c r="D770" i="6"/>
  <c r="E770" i="6"/>
  <c r="F770" i="6"/>
  <c r="G770" i="6"/>
  <c r="H770" i="6"/>
  <c r="A771" i="6"/>
  <c r="B771" i="6"/>
  <c r="C771" i="6"/>
  <c r="D771" i="6"/>
  <c r="E771" i="6"/>
  <c r="F771" i="6"/>
  <c r="G771" i="6"/>
  <c r="H771" i="6"/>
  <c r="A772" i="6"/>
  <c r="B772" i="6"/>
  <c r="C772" i="6"/>
  <c r="D772" i="6"/>
  <c r="E772" i="6"/>
  <c r="F772" i="6"/>
  <c r="G772" i="6"/>
  <c r="H772" i="6"/>
  <c r="A773" i="6"/>
  <c r="B773" i="6"/>
  <c r="C773" i="6"/>
  <c r="D773" i="6"/>
  <c r="E773" i="6"/>
  <c r="F773" i="6"/>
  <c r="G773" i="6"/>
  <c r="H773" i="6"/>
  <c r="A774" i="6"/>
  <c r="B774" i="6"/>
  <c r="C774" i="6"/>
  <c r="D774" i="6"/>
  <c r="E774" i="6"/>
  <c r="F774" i="6"/>
  <c r="G774" i="6"/>
  <c r="H774" i="6"/>
  <c r="A775" i="6"/>
  <c r="B775" i="6"/>
  <c r="C775" i="6"/>
  <c r="D775" i="6"/>
  <c r="E775" i="6"/>
  <c r="F775" i="6"/>
  <c r="G775" i="6"/>
  <c r="H775" i="6"/>
  <c r="A776" i="6"/>
  <c r="B776" i="6"/>
  <c r="C776" i="6"/>
  <c r="D776" i="6"/>
  <c r="E776" i="6"/>
  <c r="F776" i="6"/>
  <c r="G776" i="6"/>
  <c r="H776" i="6"/>
  <c r="A777" i="6"/>
  <c r="B777" i="6"/>
  <c r="C777" i="6"/>
  <c r="D777" i="6"/>
  <c r="E777" i="6"/>
  <c r="F777" i="6"/>
  <c r="G777" i="6"/>
  <c r="H777" i="6"/>
  <c r="A778" i="6"/>
  <c r="B778" i="6"/>
  <c r="C778" i="6"/>
  <c r="D778" i="6"/>
  <c r="E778" i="6"/>
  <c r="F778" i="6"/>
  <c r="G778" i="6"/>
  <c r="H778" i="6"/>
  <c r="A779" i="6"/>
  <c r="B779" i="6"/>
  <c r="C779" i="6"/>
  <c r="D779" i="6"/>
  <c r="E779" i="6"/>
  <c r="F779" i="6"/>
  <c r="G779" i="6"/>
  <c r="H779" i="6"/>
  <c r="A780" i="6"/>
  <c r="B780" i="6"/>
  <c r="C780" i="6"/>
  <c r="D780" i="6"/>
  <c r="E780" i="6"/>
  <c r="F780" i="6"/>
  <c r="G780" i="6"/>
  <c r="H780" i="6"/>
  <c r="A781" i="6"/>
  <c r="B781" i="6"/>
  <c r="C781" i="6"/>
  <c r="D781" i="6"/>
  <c r="E781" i="6"/>
  <c r="F781" i="6"/>
  <c r="G781" i="6"/>
  <c r="H781" i="6"/>
  <c r="A782" i="6"/>
  <c r="B782" i="6"/>
  <c r="C782" i="6"/>
  <c r="D782" i="6"/>
  <c r="E782" i="6"/>
  <c r="F782" i="6"/>
  <c r="G782" i="6"/>
  <c r="H782" i="6"/>
  <c r="A783" i="6"/>
  <c r="B783" i="6"/>
  <c r="C783" i="6"/>
  <c r="D783" i="6"/>
  <c r="E783" i="6"/>
  <c r="F783" i="6"/>
  <c r="G783" i="6"/>
  <c r="H783" i="6"/>
  <c r="A784" i="6"/>
  <c r="B784" i="6"/>
  <c r="C784" i="6"/>
  <c r="D784" i="6"/>
  <c r="E784" i="6"/>
  <c r="F784" i="6"/>
  <c r="G784" i="6"/>
  <c r="H784" i="6"/>
  <c r="A785" i="6"/>
  <c r="B785" i="6"/>
  <c r="C785" i="6"/>
  <c r="D785" i="6"/>
  <c r="E785" i="6"/>
  <c r="F785" i="6"/>
  <c r="G785" i="6"/>
  <c r="H785" i="6"/>
  <c r="A786" i="6"/>
  <c r="B786" i="6"/>
  <c r="C786" i="6"/>
  <c r="D786" i="6"/>
  <c r="E786" i="6"/>
  <c r="F786" i="6"/>
  <c r="G786" i="6"/>
  <c r="H786" i="6"/>
  <c r="A787" i="6"/>
  <c r="B787" i="6"/>
  <c r="C787" i="6"/>
  <c r="D787" i="6"/>
  <c r="E787" i="6"/>
  <c r="F787" i="6"/>
  <c r="G787" i="6"/>
  <c r="H787" i="6"/>
  <c r="A788" i="6"/>
  <c r="B788" i="6"/>
  <c r="C788" i="6"/>
  <c r="D788" i="6"/>
  <c r="E788" i="6"/>
  <c r="F788" i="6"/>
  <c r="G788" i="6"/>
  <c r="H788" i="6"/>
  <c r="A789" i="6"/>
  <c r="B789" i="6"/>
  <c r="C789" i="6"/>
  <c r="D789" i="6"/>
  <c r="E789" i="6"/>
  <c r="F789" i="6"/>
  <c r="G789" i="6"/>
  <c r="H789" i="6"/>
  <c r="A790" i="6"/>
  <c r="B790" i="6"/>
  <c r="C790" i="6"/>
  <c r="D790" i="6"/>
  <c r="E790" i="6"/>
  <c r="F790" i="6"/>
  <c r="G790" i="6"/>
  <c r="H790" i="6"/>
  <c r="A791" i="6"/>
  <c r="B791" i="6"/>
  <c r="C791" i="6"/>
  <c r="D791" i="6"/>
  <c r="E791" i="6"/>
  <c r="F791" i="6"/>
  <c r="G791" i="6"/>
  <c r="H791" i="6"/>
  <c r="A792" i="6"/>
  <c r="B792" i="6"/>
  <c r="C792" i="6"/>
  <c r="D792" i="6"/>
  <c r="E792" i="6"/>
  <c r="F792" i="6"/>
  <c r="G792" i="6"/>
  <c r="H792" i="6"/>
  <c r="A793" i="6"/>
  <c r="B793" i="6"/>
  <c r="C793" i="6"/>
  <c r="D793" i="6"/>
  <c r="E793" i="6"/>
  <c r="F793" i="6"/>
  <c r="G793" i="6"/>
  <c r="H793" i="6"/>
  <c r="A794" i="6"/>
  <c r="B794" i="6"/>
  <c r="C794" i="6"/>
  <c r="D794" i="6"/>
  <c r="E794" i="6"/>
  <c r="F794" i="6"/>
  <c r="G794" i="6"/>
  <c r="H794" i="6"/>
  <c r="A795" i="6"/>
  <c r="B795" i="6"/>
  <c r="C795" i="6"/>
  <c r="D795" i="6"/>
  <c r="E795" i="6"/>
  <c r="F795" i="6"/>
  <c r="G795" i="6"/>
  <c r="H795" i="6"/>
  <c r="A796" i="6"/>
  <c r="B796" i="6"/>
  <c r="C796" i="6"/>
  <c r="D796" i="6"/>
  <c r="E796" i="6"/>
  <c r="F796" i="6"/>
  <c r="G796" i="6"/>
  <c r="H796" i="6"/>
  <c r="A797" i="6"/>
  <c r="B797" i="6"/>
  <c r="A798" i="6"/>
  <c r="B798" i="6"/>
  <c r="C798" i="6"/>
  <c r="D798" i="6"/>
  <c r="E798" i="6"/>
  <c r="F798" i="6"/>
  <c r="G798" i="6"/>
  <c r="H798" i="6"/>
  <c r="A799" i="6"/>
  <c r="B799" i="6"/>
  <c r="C799" i="6"/>
  <c r="D799" i="6"/>
  <c r="E799" i="6"/>
  <c r="F799" i="6"/>
  <c r="G799" i="6"/>
  <c r="H799" i="6"/>
  <c r="A800" i="6"/>
  <c r="B800" i="6"/>
  <c r="C800" i="6"/>
  <c r="D800" i="6"/>
  <c r="E800" i="6"/>
  <c r="F800" i="6"/>
  <c r="G800" i="6"/>
  <c r="H800" i="6"/>
  <c r="A801" i="6"/>
  <c r="B801" i="6"/>
  <c r="C801" i="6"/>
  <c r="D801" i="6"/>
  <c r="E801" i="6"/>
  <c r="F801" i="6"/>
  <c r="G801" i="6"/>
  <c r="H801" i="6"/>
  <c r="A802" i="6"/>
  <c r="B802" i="6"/>
  <c r="C802" i="6"/>
  <c r="D802" i="6"/>
  <c r="E802" i="6"/>
  <c r="F802" i="6"/>
  <c r="G802" i="6"/>
  <c r="H802" i="6"/>
  <c r="A803" i="6"/>
  <c r="B803" i="6"/>
  <c r="C803" i="6"/>
  <c r="D803" i="6"/>
  <c r="E803" i="6"/>
  <c r="F803" i="6"/>
  <c r="G803" i="6"/>
  <c r="H803" i="6"/>
  <c r="A804" i="6"/>
  <c r="B804" i="6"/>
  <c r="C804" i="6"/>
  <c r="D804" i="6"/>
  <c r="E804" i="6"/>
  <c r="F804" i="6"/>
  <c r="G804" i="6"/>
  <c r="H804" i="6"/>
  <c r="A805" i="6"/>
  <c r="B805" i="6"/>
  <c r="C805" i="6"/>
  <c r="D805" i="6"/>
  <c r="E805" i="6"/>
  <c r="F805" i="6"/>
  <c r="G805" i="6"/>
  <c r="H805" i="6"/>
  <c r="A806" i="6"/>
  <c r="B806" i="6"/>
  <c r="C806" i="6"/>
  <c r="D806" i="6"/>
  <c r="E806" i="6"/>
  <c r="F806" i="6"/>
  <c r="G806" i="6"/>
  <c r="H806" i="6"/>
  <c r="A807" i="6"/>
  <c r="B807" i="6"/>
  <c r="C807" i="6"/>
  <c r="D807" i="6"/>
  <c r="E807" i="6"/>
  <c r="F807" i="6"/>
  <c r="G807" i="6"/>
  <c r="H807" i="6"/>
  <c r="A808" i="6"/>
  <c r="B808" i="6"/>
  <c r="C808" i="6"/>
  <c r="D808" i="6"/>
  <c r="E808" i="6"/>
  <c r="F808" i="6"/>
  <c r="G808" i="6"/>
  <c r="H808" i="6"/>
  <c r="A809" i="6"/>
  <c r="B809" i="6"/>
  <c r="C809" i="6"/>
  <c r="D809" i="6"/>
  <c r="E809" i="6"/>
  <c r="F809" i="6"/>
  <c r="G809" i="6"/>
  <c r="H809" i="6"/>
  <c r="A810" i="6"/>
  <c r="B810" i="6"/>
  <c r="C810" i="6"/>
  <c r="D810" i="6"/>
  <c r="E810" i="6"/>
  <c r="F810" i="6"/>
  <c r="G810" i="6"/>
  <c r="H810" i="6"/>
  <c r="A811" i="6"/>
  <c r="B811" i="6"/>
  <c r="C811" i="6"/>
  <c r="D811" i="6"/>
  <c r="E811" i="6"/>
  <c r="F811" i="6"/>
  <c r="G811" i="6"/>
  <c r="H811" i="6"/>
  <c r="A812" i="6"/>
  <c r="B812" i="6"/>
  <c r="C812" i="6"/>
  <c r="D812" i="6"/>
  <c r="E812" i="6"/>
  <c r="F812" i="6"/>
  <c r="G812" i="6"/>
  <c r="H812" i="6"/>
  <c r="A813" i="6"/>
  <c r="B813" i="6"/>
  <c r="C813" i="6"/>
  <c r="D813" i="6"/>
  <c r="E813" i="6"/>
  <c r="F813" i="6"/>
  <c r="G813" i="6"/>
  <c r="H813" i="6"/>
  <c r="A814" i="6"/>
  <c r="B814" i="6"/>
  <c r="C814" i="6"/>
  <c r="D814" i="6"/>
  <c r="E814" i="6"/>
  <c r="F814" i="6"/>
  <c r="G814" i="6"/>
  <c r="H814" i="6"/>
  <c r="A815" i="6"/>
  <c r="B815" i="6"/>
  <c r="C815" i="6"/>
  <c r="D815" i="6"/>
  <c r="E815" i="6"/>
  <c r="F815" i="6"/>
  <c r="G815" i="6"/>
  <c r="H815" i="6"/>
  <c r="A816" i="6"/>
  <c r="B816" i="6"/>
  <c r="C816" i="6"/>
  <c r="D816" i="6"/>
  <c r="E816" i="6"/>
  <c r="F816" i="6"/>
  <c r="G816" i="6"/>
  <c r="H816" i="6"/>
  <c r="A817" i="6"/>
  <c r="B817" i="6"/>
  <c r="C817" i="6"/>
  <c r="D817" i="6"/>
  <c r="E817" i="6"/>
  <c r="F817" i="6"/>
  <c r="G817" i="6"/>
  <c r="H817" i="6"/>
  <c r="A818" i="6"/>
  <c r="B818" i="6"/>
  <c r="C818" i="6"/>
  <c r="D818" i="6"/>
  <c r="E818" i="6"/>
  <c r="F818" i="6"/>
  <c r="G818" i="6"/>
  <c r="H818" i="6"/>
  <c r="A819" i="6"/>
  <c r="B819" i="6"/>
  <c r="C819" i="6"/>
  <c r="D819" i="6"/>
  <c r="E819" i="6"/>
  <c r="F819" i="6"/>
  <c r="G819" i="6"/>
  <c r="H819" i="6"/>
  <c r="A820" i="6"/>
  <c r="B820" i="6"/>
  <c r="C820" i="6"/>
  <c r="D820" i="6"/>
  <c r="E820" i="6"/>
  <c r="F820" i="6"/>
  <c r="G820" i="6"/>
  <c r="H820" i="6"/>
  <c r="A821" i="6"/>
  <c r="B821" i="6"/>
  <c r="C821" i="6"/>
  <c r="D821" i="6"/>
  <c r="E821" i="6"/>
  <c r="F821" i="6"/>
  <c r="G821" i="6"/>
  <c r="H821" i="6"/>
  <c r="A822" i="6"/>
  <c r="B822" i="6"/>
  <c r="C822" i="6"/>
  <c r="D822" i="6"/>
  <c r="E822" i="6"/>
  <c r="F822" i="6"/>
  <c r="G822" i="6"/>
  <c r="H822" i="6"/>
  <c r="A823" i="6"/>
  <c r="B823" i="6"/>
  <c r="C823" i="6"/>
  <c r="D823" i="6"/>
  <c r="E823" i="6"/>
  <c r="F823" i="6"/>
  <c r="G823" i="6"/>
  <c r="H823" i="6"/>
  <c r="A824" i="6"/>
  <c r="B824" i="6"/>
  <c r="C824" i="6"/>
  <c r="D824" i="6"/>
  <c r="E824" i="6"/>
  <c r="F824" i="6"/>
  <c r="G824" i="6"/>
  <c r="H824" i="6"/>
  <c r="A825" i="6"/>
  <c r="B825" i="6"/>
  <c r="C825" i="6"/>
  <c r="D825" i="6"/>
  <c r="E825" i="6"/>
  <c r="F825" i="6"/>
  <c r="G825" i="6"/>
  <c r="H825" i="6"/>
  <c r="A826" i="6"/>
  <c r="B826" i="6"/>
  <c r="C826" i="6"/>
  <c r="D826" i="6"/>
  <c r="E826" i="6"/>
  <c r="F826" i="6"/>
  <c r="G826" i="6"/>
  <c r="H826" i="6"/>
  <c r="A827" i="6"/>
  <c r="B827" i="6"/>
  <c r="C827" i="6"/>
  <c r="D827" i="6"/>
  <c r="E827" i="6"/>
  <c r="F827" i="6"/>
  <c r="G827" i="6"/>
  <c r="H827" i="6"/>
  <c r="A828" i="6"/>
  <c r="B828" i="6"/>
  <c r="C828" i="6"/>
  <c r="D828" i="6"/>
  <c r="E828" i="6"/>
  <c r="F828" i="6"/>
  <c r="G828" i="6"/>
  <c r="H828" i="6"/>
  <c r="A829" i="6"/>
  <c r="B829" i="6"/>
  <c r="C829" i="6"/>
  <c r="D829" i="6"/>
  <c r="E829" i="6"/>
  <c r="F829" i="6"/>
  <c r="G829" i="6"/>
  <c r="H829" i="6"/>
  <c r="A830" i="6"/>
  <c r="B830" i="6"/>
  <c r="C830" i="6"/>
  <c r="D830" i="6"/>
  <c r="E830" i="6"/>
  <c r="F830" i="6"/>
  <c r="G830" i="6"/>
  <c r="H830" i="6"/>
  <c r="A831" i="6"/>
  <c r="B831" i="6"/>
  <c r="C831" i="6"/>
  <c r="D831" i="6"/>
  <c r="E831" i="6"/>
  <c r="F831" i="6"/>
  <c r="G831" i="6"/>
  <c r="H831" i="6"/>
  <c r="A832" i="6"/>
  <c r="B832" i="6"/>
  <c r="C832" i="6"/>
  <c r="D832" i="6"/>
  <c r="E832" i="6"/>
  <c r="F832" i="6"/>
  <c r="G832" i="6"/>
  <c r="H832" i="6"/>
  <c r="A833" i="6"/>
  <c r="B833" i="6"/>
  <c r="C833" i="6"/>
  <c r="D833" i="6"/>
  <c r="E833" i="6"/>
  <c r="F833" i="6"/>
  <c r="G833" i="6"/>
  <c r="H833" i="6"/>
  <c r="A834" i="6"/>
  <c r="B834" i="6"/>
  <c r="C834" i="6"/>
  <c r="D834" i="6"/>
  <c r="E834" i="6"/>
  <c r="F834" i="6"/>
  <c r="G834" i="6"/>
  <c r="H834" i="6"/>
  <c r="A835" i="6"/>
  <c r="B835" i="6"/>
  <c r="C835" i="6"/>
  <c r="D835" i="6"/>
  <c r="E835" i="6"/>
  <c r="F835" i="6"/>
  <c r="G835" i="6"/>
  <c r="H835" i="6"/>
  <c r="A836" i="6"/>
  <c r="B836" i="6"/>
  <c r="C836" i="6"/>
  <c r="D836" i="6"/>
  <c r="E836" i="6"/>
  <c r="F836" i="6"/>
  <c r="G836" i="6"/>
  <c r="H836" i="6"/>
  <c r="A837" i="6"/>
  <c r="B837" i="6"/>
  <c r="C837" i="6"/>
  <c r="D837" i="6"/>
  <c r="E837" i="6"/>
  <c r="F837" i="6"/>
  <c r="G837" i="6"/>
  <c r="H837" i="6"/>
  <c r="A838" i="6"/>
  <c r="B838" i="6"/>
  <c r="C838" i="6"/>
  <c r="D838" i="6"/>
  <c r="E838" i="6"/>
  <c r="F838" i="6"/>
  <c r="G838" i="6"/>
  <c r="H838" i="6"/>
  <c r="A839" i="6"/>
  <c r="B839" i="6"/>
  <c r="C839" i="6"/>
  <c r="D839" i="6"/>
  <c r="E839" i="6"/>
  <c r="F839" i="6"/>
  <c r="G839" i="6"/>
  <c r="H839" i="6"/>
  <c r="A840" i="6"/>
  <c r="B840" i="6"/>
  <c r="C840" i="6"/>
  <c r="D840" i="6"/>
  <c r="E840" i="6"/>
  <c r="F840" i="6"/>
  <c r="G840" i="6"/>
  <c r="H840" i="6"/>
  <c r="A841" i="6"/>
  <c r="B841" i="6"/>
  <c r="C841" i="6"/>
  <c r="D841" i="6"/>
  <c r="E841" i="6"/>
  <c r="F841" i="6"/>
  <c r="G841" i="6"/>
  <c r="H841" i="6"/>
  <c r="A842" i="6"/>
  <c r="B842" i="6"/>
  <c r="C842" i="6"/>
  <c r="D842" i="6"/>
  <c r="E842" i="6"/>
  <c r="F842" i="6"/>
  <c r="G842" i="6"/>
  <c r="H842" i="6"/>
  <c r="A843" i="6"/>
  <c r="B843" i="6"/>
  <c r="C843" i="6"/>
  <c r="D843" i="6"/>
  <c r="E843" i="6"/>
  <c r="F843" i="6"/>
  <c r="G843" i="6"/>
  <c r="H843" i="6"/>
  <c r="A844" i="6"/>
  <c r="B844" i="6"/>
  <c r="C844" i="6"/>
  <c r="D844" i="6"/>
  <c r="E844" i="6"/>
  <c r="F844" i="6"/>
  <c r="G844" i="6"/>
  <c r="H844" i="6"/>
  <c r="A845" i="6"/>
  <c r="B845" i="6"/>
  <c r="C845" i="6"/>
  <c r="D845" i="6"/>
  <c r="E845" i="6"/>
  <c r="F845" i="6"/>
  <c r="G845" i="6"/>
  <c r="H845" i="6"/>
  <c r="A846" i="6"/>
  <c r="B846" i="6"/>
  <c r="C846" i="6"/>
  <c r="D846" i="6"/>
  <c r="E846" i="6"/>
  <c r="F846" i="6"/>
  <c r="G846" i="6"/>
  <c r="H846" i="6"/>
  <c r="A847" i="6"/>
  <c r="B847" i="6"/>
  <c r="C847" i="6"/>
  <c r="D847" i="6"/>
  <c r="E847" i="6"/>
  <c r="F847" i="6"/>
  <c r="G847" i="6"/>
  <c r="H847" i="6"/>
  <c r="A848" i="6"/>
  <c r="B848" i="6"/>
  <c r="C848" i="6"/>
  <c r="D848" i="6"/>
  <c r="E848" i="6"/>
  <c r="F848" i="6"/>
  <c r="G848" i="6"/>
  <c r="H848" i="6"/>
  <c r="A849" i="6"/>
  <c r="B849" i="6"/>
  <c r="C849" i="6"/>
  <c r="D849" i="6"/>
  <c r="E849" i="6"/>
  <c r="F849" i="6"/>
  <c r="G849" i="6"/>
  <c r="H849" i="6"/>
  <c r="A850" i="6"/>
  <c r="B850" i="6"/>
  <c r="C850" i="6"/>
  <c r="D850" i="6"/>
  <c r="E850" i="6"/>
  <c r="F850" i="6"/>
  <c r="G850" i="6"/>
  <c r="H850" i="6"/>
  <c r="A851" i="6"/>
  <c r="B851" i="6"/>
  <c r="C851" i="6"/>
  <c r="D851" i="6"/>
  <c r="E851" i="6"/>
  <c r="F851" i="6"/>
  <c r="G851" i="6"/>
  <c r="H851" i="6"/>
  <c r="A852" i="6"/>
  <c r="B852" i="6"/>
  <c r="C852" i="6"/>
  <c r="D852" i="6"/>
  <c r="E852" i="6"/>
  <c r="F852" i="6"/>
  <c r="G852" i="6"/>
  <c r="H852" i="6"/>
  <c r="A853" i="6"/>
  <c r="B853" i="6"/>
  <c r="C853" i="6"/>
  <c r="D853" i="6"/>
  <c r="E853" i="6"/>
  <c r="F853" i="6"/>
  <c r="G853" i="6"/>
  <c r="H853" i="6"/>
  <c r="A854" i="6"/>
  <c r="B854" i="6"/>
  <c r="C854" i="6"/>
  <c r="D854" i="6"/>
  <c r="E854" i="6"/>
  <c r="F854" i="6"/>
  <c r="G854" i="6"/>
  <c r="H854" i="6"/>
  <c r="A855" i="6"/>
  <c r="B855" i="6"/>
  <c r="C855" i="6"/>
  <c r="D855" i="6"/>
  <c r="E855" i="6"/>
  <c r="F855" i="6"/>
  <c r="G855" i="6"/>
  <c r="H855" i="6"/>
  <c r="A856" i="6"/>
  <c r="B856" i="6"/>
  <c r="C856" i="6"/>
  <c r="D856" i="6"/>
  <c r="E856" i="6"/>
  <c r="F856" i="6"/>
  <c r="G856" i="6"/>
  <c r="H856" i="6"/>
  <c r="A857" i="6"/>
  <c r="B857" i="6"/>
  <c r="C857" i="6"/>
  <c r="D857" i="6"/>
  <c r="E857" i="6"/>
  <c r="F857" i="6"/>
  <c r="G857" i="6"/>
  <c r="H857" i="6"/>
  <c r="A858" i="6"/>
  <c r="B858" i="6"/>
  <c r="C858" i="6"/>
  <c r="D858" i="6"/>
  <c r="E858" i="6"/>
  <c r="F858" i="6"/>
  <c r="G858" i="6"/>
  <c r="H858" i="6"/>
  <c r="A859" i="6"/>
  <c r="B859" i="6"/>
  <c r="C859" i="6"/>
  <c r="D859" i="6"/>
  <c r="E859" i="6"/>
  <c r="F859" i="6"/>
  <c r="G859" i="6"/>
  <c r="H859" i="6"/>
  <c r="A860" i="6"/>
  <c r="B860" i="6"/>
  <c r="C860" i="6"/>
  <c r="D860" i="6"/>
  <c r="E860" i="6"/>
  <c r="F860" i="6"/>
  <c r="G860" i="6"/>
  <c r="H860" i="6"/>
  <c r="A861" i="6"/>
  <c r="B861" i="6"/>
  <c r="C861" i="6"/>
  <c r="D861" i="6"/>
  <c r="E861" i="6"/>
  <c r="F861" i="6"/>
  <c r="G861" i="6"/>
  <c r="H861" i="6"/>
  <c r="A862" i="6"/>
  <c r="B862" i="6"/>
  <c r="C862" i="6"/>
  <c r="D862" i="6"/>
  <c r="E862" i="6"/>
  <c r="F862" i="6"/>
  <c r="G862" i="6"/>
  <c r="H862" i="6"/>
  <c r="A863" i="6"/>
  <c r="B863" i="6"/>
  <c r="C863" i="6"/>
  <c r="D863" i="6"/>
  <c r="E863" i="6"/>
  <c r="F863" i="6"/>
  <c r="G863" i="6"/>
  <c r="H863" i="6"/>
  <c r="A864" i="6"/>
  <c r="B864" i="6"/>
  <c r="C864" i="6"/>
  <c r="D864" i="6"/>
  <c r="E864" i="6"/>
  <c r="F864" i="6"/>
  <c r="G864" i="6"/>
  <c r="H864" i="6"/>
  <c r="A865" i="6"/>
  <c r="B865" i="6"/>
  <c r="C865" i="6"/>
  <c r="D865" i="6"/>
  <c r="E865" i="6"/>
  <c r="F865" i="6"/>
  <c r="G865" i="6"/>
  <c r="H865" i="6"/>
  <c r="A866" i="6"/>
  <c r="B866" i="6"/>
  <c r="C866" i="6"/>
  <c r="D866" i="6"/>
  <c r="E866" i="6"/>
  <c r="F866" i="6"/>
  <c r="G866" i="6"/>
  <c r="H866" i="6"/>
  <c r="A867" i="6"/>
  <c r="B867" i="6"/>
  <c r="C867" i="6"/>
  <c r="D867" i="6"/>
  <c r="E867" i="6"/>
  <c r="F867" i="6"/>
  <c r="G867" i="6"/>
  <c r="H867" i="6"/>
  <c r="A868" i="6"/>
  <c r="B868" i="6"/>
  <c r="C868" i="6"/>
  <c r="D868" i="6"/>
  <c r="E868" i="6"/>
  <c r="F868" i="6"/>
  <c r="G868" i="6"/>
  <c r="H868" i="6"/>
  <c r="A869" i="6"/>
  <c r="B869" i="6"/>
  <c r="C869" i="6"/>
  <c r="D869" i="6"/>
  <c r="E869" i="6"/>
  <c r="F869" i="6"/>
  <c r="G869" i="6"/>
  <c r="H869" i="6"/>
  <c r="A870" i="6"/>
  <c r="B870" i="6"/>
  <c r="C870" i="6"/>
  <c r="D870" i="6"/>
  <c r="E870" i="6"/>
  <c r="F870" i="6"/>
  <c r="G870" i="6"/>
  <c r="H870" i="6"/>
  <c r="A871" i="6"/>
  <c r="B871" i="6"/>
  <c r="C871" i="6"/>
  <c r="D871" i="6"/>
  <c r="E871" i="6"/>
  <c r="F871" i="6"/>
  <c r="G871" i="6"/>
  <c r="H871" i="6"/>
  <c r="A872" i="6"/>
  <c r="B872" i="6"/>
  <c r="C872" i="6"/>
  <c r="D872" i="6"/>
  <c r="E872" i="6"/>
  <c r="F872" i="6"/>
  <c r="G872" i="6"/>
  <c r="H872" i="6"/>
  <c r="A873" i="6"/>
  <c r="B873" i="6"/>
  <c r="C873" i="6"/>
  <c r="D873" i="6"/>
  <c r="E873" i="6"/>
  <c r="F873" i="6"/>
  <c r="G873" i="6"/>
  <c r="H873" i="6"/>
  <c r="A874" i="6"/>
  <c r="B874" i="6"/>
  <c r="C874" i="6"/>
  <c r="D874" i="6"/>
  <c r="E874" i="6"/>
  <c r="F874" i="6"/>
  <c r="G874" i="6"/>
  <c r="H874" i="6"/>
  <c r="A875" i="6"/>
  <c r="B875" i="6"/>
  <c r="C875" i="6"/>
  <c r="D875" i="6"/>
  <c r="E875" i="6"/>
  <c r="F875" i="6"/>
  <c r="G875" i="6"/>
  <c r="H875" i="6"/>
  <c r="A876" i="6"/>
  <c r="B876" i="6"/>
  <c r="C876" i="6"/>
  <c r="D876" i="6"/>
  <c r="E876" i="6"/>
  <c r="F876" i="6"/>
  <c r="G876" i="6"/>
  <c r="H876" i="6"/>
  <c r="A877" i="6"/>
  <c r="B877" i="6"/>
  <c r="C877" i="6"/>
  <c r="D877" i="6"/>
  <c r="E877" i="6"/>
  <c r="F877" i="6"/>
  <c r="G877" i="6"/>
  <c r="H877" i="6"/>
  <c r="A878" i="6"/>
  <c r="B878" i="6"/>
  <c r="C878" i="6"/>
  <c r="D878" i="6"/>
  <c r="E878" i="6"/>
  <c r="F878" i="6"/>
  <c r="G878" i="6"/>
  <c r="H878" i="6"/>
  <c r="A879" i="6"/>
  <c r="B879" i="6"/>
  <c r="C879" i="6"/>
  <c r="D879" i="6"/>
  <c r="E879" i="6"/>
  <c r="F879" i="6"/>
  <c r="G879" i="6"/>
  <c r="H879" i="6"/>
  <c r="A880" i="6"/>
  <c r="B880" i="6"/>
  <c r="C880" i="6"/>
  <c r="D880" i="6"/>
  <c r="E880" i="6"/>
  <c r="F880" i="6"/>
  <c r="G880" i="6"/>
  <c r="H880" i="6"/>
  <c r="A881" i="6"/>
  <c r="B881" i="6"/>
  <c r="C881" i="6"/>
  <c r="D881" i="6"/>
  <c r="E881" i="6"/>
  <c r="F881" i="6"/>
  <c r="G881" i="6"/>
  <c r="H881" i="6"/>
  <c r="A882" i="6"/>
  <c r="B882" i="6"/>
  <c r="C882" i="6"/>
  <c r="D882" i="6"/>
  <c r="E882" i="6"/>
  <c r="F882" i="6"/>
  <c r="G882" i="6"/>
  <c r="H882" i="6"/>
  <c r="A883" i="6"/>
  <c r="B883" i="6"/>
  <c r="C883" i="6"/>
  <c r="D883" i="6"/>
  <c r="E883" i="6"/>
  <c r="F883" i="6"/>
  <c r="G883" i="6"/>
  <c r="H883" i="6"/>
  <c r="A884" i="6"/>
  <c r="B884" i="6"/>
  <c r="C884" i="6"/>
  <c r="D884" i="6"/>
  <c r="E884" i="6"/>
  <c r="F884" i="6"/>
  <c r="G884" i="6"/>
  <c r="H884" i="6"/>
  <c r="A885" i="6"/>
  <c r="B885" i="6"/>
  <c r="C885" i="6"/>
  <c r="D885" i="6"/>
  <c r="E885" i="6"/>
  <c r="F885" i="6"/>
  <c r="G885" i="6"/>
  <c r="H885" i="6"/>
  <c r="A886" i="6"/>
  <c r="B886" i="6"/>
  <c r="C886" i="6"/>
  <c r="D886" i="6"/>
  <c r="E886" i="6"/>
  <c r="F886" i="6"/>
  <c r="G886" i="6"/>
  <c r="H886" i="6"/>
  <c r="A887" i="6"/>
  <c r="B887" i="6"/>
  <c r="C887" i="6"/>
  <c r="D887" i="6"/>
  <c r="E887" i="6"/>
  <c r="F887" i="6"/>
  <c r="G887" i="6"/>
  <c r="H887" i="6"/>
  <c r="A888" i="6"/>
  <c r="B888" i="6"/>
  <c r="C888" i="6"/>
  <c r="D888" i="6"/>
  <c r="E888" i="6"/>
  <c r="F888" i="6"/>
  <c r="G888" i="6"/>
  <c r="H888" i="6"/>
  <c r="A889" i="6"/>
  <c r="B889" i="6"/>
  <c r="C889" i="6"/>
  <c r="D889" i="6"/>
  <c r="E889" i="6"/>
  <c r="F889" i="6"/>
  <c r="G889" i="6"/>
  <c r="H889" i="6"/>
  <c r="A890" i="6"/>
  <c r="B890" i="6"/>
  <c r="C890" i="6"/>
  <c r="D890" i="6"/>
  <c r="E890" i="6"/>
  <c r="F890" i="6"/>
  <c r="G890" i="6"/>
  <c r="H890" i="6"/>
  <c r="A891" i="6"/>
  <c r="B891" i="6"/>
  <c r="C891" i="6"/>
  <c r="D891" i="6"/>
  <c r="E891" i="6"/>
  <c r="F891" i="6"/>
  <c r="G891" i="6"/>
  <c r="H891" i="6"/>
  <c r="A892" i="6"/>
  <c r="B892" i="6"/>
  <c r="C892" i="6"/>
  <c r="D892" i="6"/>
  <c r="E892" i="6"/>
  <c r="F892" i="6"/>
  <c r="G892" i="6"/>
  <c r="H892" i="6"/>
  <c r="A893" i="6"/>
  <c r="B893" i="6"/>
  <c r="C893" i="6"/>
  <c r="D893" i="6"/>
  <c r="E893" i="6"/>
  <c r="F893" i="6"/>
  <c r="G893" i="6"/>
  <c r="H893" i="6"/>
  <c r="A894" i="6"/>
  <c r="B894" i="6"/>
  <c r="C894" i="6"/>
  <c r="D894" i="6"/>
  <c r="E894" i="6"/>
  <c r="F894" i="6"/>
  <c r="G894" i="6"/>
  <c r="H894" i="6"/>
  <c r="A895" i="6"/>
  <c r="B895" i="6"/>
  <c r="C895" i="6"/>
  <c r="D895" i="6"/>
  <c r="E895" i="6"/>
  <c r="F895" i="6"/>
  <c r="G895" i="6"/>
  <c r="H895" i="6"/>
  <c r="A896" i="6"/>
  <c r="B896" i="6"/>
  <c r="C896" i="6"/>
  <c r="D896" i="6"/>
  <c r="E896" i="6"/>
  <c r="F896" i="6"/>
  <c r="G896" i="6"/>
  <c r="H896" i="6"/>
  <c r="A897" i="6"/>
  <c r="B897" i="6"/>
  <c r="C897" i="6"/>
  <c r="D897" i="6"/>
  <c r="E897" i="6"/>
  <c r="F897" i="6"/>
  <c r="G897" i="6"/>
  <c r="H897" i="6"/>
  <c r="A898" i="6"/>
  <c r="B898" i="6"/>
  <c r="C898" i="6"/>
  <c r="D898" i="6"/>
  <c r="E898" i="6"/>
  <c r="F898" i="6"/>
  <c r="G898" i="6"/>
  <c r="H898" i="6"/>
  <c r="A899" i="6"/>
  <c r="B899" i="6"/>
  <c r="C899" i="6"/>
  <c r="D899" i="6"/>
  <c r="E899" i="6"/>
  <c r="F899" i="6"/>
  <c r="G899" i="6"/>
  <c r="H899" i="6"/>
  <c r="A900" i="6"/>
  <c r="B900" i="6"/>
  <c r="C900" i="6"/>
  <c r="D900" i="6"/>
  <c r="E900" i="6"/>
  <c r="F900" i="6"/>
  <c r="G900" i="6"/>
  <c r="H900" i="6"/>
  <c r="A901" i="6"/>
  <c r="B901" i="6"/>
  <c r="C901" i="6"/>
  <c r="D901" i="6"/>
  <c r="E901" i="6"/>
  <c r="F901" i="6"/>
  <c r="G901" i="6"/>
  <c r="H901" i="6"/>
  <c r="A902" i="6"/>
  <c r="B902" i="6"/>
  <c r="C902" i="6"/>
  <c r="D902" i="6"/>
  <c r="E902" i="6"/>
  <c r="F902" i="6"/>
  <c r="G902" i="6"/>
  <c r="H902" i="6"/>
  <c r="A903" i="6"/>
  <c r="B903" i="6"/>
  <c r="C903" i="6"/>
  <c r="D903" i="6"/>
  <c r="E903" i="6"/>
  <c r="F903" i="6"/>
  <c r="G903" i="6"/>
  <c r="H903" i="6"/>
  <c r="A904" i="6"/>
  <c r="B904" i="6"/>
  <c r="C904" i="6"/>
  <c r="D904" i="6"/>
  <c r="E904" i="6"/>
  <c r="F904" i="6"/>
  <c r="G904" i="6"/>
  <c r="H904" i="6"/>
  <c r="A905" i="6"/>
  <c r="B905" i="6"/>
  <c r="C905" i="6"/>
  <c r="D905" i="6"/>
  <c r="E905" i="6"/>
  <c r="F905" i="6"/>
  <c r="G905" i="6"/>
  <c r="H905" i="6"/>
  <c r="A906" i="6"/>
  <c r="B906" i="6"/>
  <c r="C906" i="6"/>
  <c r="D906" i="6"/>
  <c r="E906" i="6"/>
  <c r="F906" i="6"/>
  <c r="G906" i="6"/>
  <c r="H906" i="6"/>
  <c r="A907" i="6"/>
  <c r="B907" i="6"/>
  <c r="C907" i="6"/>
  <c r="D907" i="6"/>
  <c r="E907" i="6"/>
  <c r="F907" i="6"/>
  <c r="G907" i="6"/>
  <c r="H907" i="6"/>
  <c r="A908" i="6"/>
  <c r="B908" i="6"/>
  <c r="C908" i="6"/>
  <c r="D908" i="6"/>
  <c r="E908" i="6"/>
  <c r="F908" i="6"/>
  <c r="G908" i="6"/>
  <c r="H908" i="6"/>
  <c r="A909" i="6"/>
  <c r="B909" i="6"/>
  <c r="C909" i="6"/>
  <c r="D909" i="6"/>
  <c r="E909" i="6"/>
  <c r="F909" i="6"/>
  <c r="G909" i="6"/>
  <c r="H909" i="6"/>
  <c r="A910" i="6"/>
  <c r="B910" i="6"/>
  <c r="C910" i="6"/>
  <c r="D910" i="6"/>
  <c r="E910" i="6"/>
  <c r="F910" i="6"/>
  <c r="G910" i="6"/>
  <c r="H910" i="6"/>
  <c r="A911" i="6"/>
  <c r="B911" i="6"/>
  <c r="C911" i="6"/>
  <c r="D911" i="6"/>
  <c r="E911" i="6"/>
  <c r="F911" i="6"/>
  <c r="G911" i="6"/>
  <c r="H911" i="6"/>
  <c r="A912" i="6"/>
  <c r="B912" i="6"/>
  <c r="C912" i="6"/>
  <c r="D912" i="6"/>
  <c r="E912" i="6"/>
  <c r="F912" i="6"/>
  <c r="G912" i="6"/>
  <c r="H912" i="6"/>
  <c r="A913" i="6"/>
  <c r="B913" i="6"/>
  <c r="C913" i="6"/>
  <c r="D913" i="6"/>
  <c r="E913" i="6"/>
  <c r="F913" i="6"/>
  <c r="G913" i="6"/>
  <c r="H913" i="6"/>
  <c r="A914" i="6"/>
  <c r="B914" i="6"/>
  <c r="C914" i="6"/>
  <c r="D914" i="6"/>
  <c r="E914" i="6"/>
  <c r="F914" i="6"/>
  <c r="G914" i="6"/>
  <c r="H914" i="6"/>
  <c r="A915" i="6"/>
  <c r="B915" i="6"/>
  <c r="C915" i="6"/>
  <c r="D915" i="6"/>
  <c r="E915" i="6"/>
  <c r="F915" i="6"/>
  <c r="G915" i="6"/>
  <c r="H915" i="6"/>
  <c r="A916" i="6"/>
  <c r="B916" i="6"/>
  <c r="C916" i="6"/>
  <c r="D916" i="6"/>
  <c r="E916" i="6"/>
  <c r="F916" i="6"/>
  <c r="G916" i="6"/>
  <c r="H916" i="6"/>
  <c r="A917" i="6"/>
  <c r="B917" i="6"/>
  <c r="C917" i="6"/>
  <c r="D917" i="6"/>
  <c r="E917" i="6"/>
  <c r="F917" i="6"/>
  <c r="G917" i="6"/>
  <c r="H917" i="6"/>
  <c r="A918" i="6"/>
  <c r="B918" i="6"/>
  <c r="C918" i="6"/>
  <c r="D918" i="6"/>
  <c r="E918" i="6"/>
  <c r="F918" i="6"/>
  <c r="G918" i="6"/>
  <c r="H918" i="6"/>
  <c r="A919" i="6"/>
  <c r="B919" i="6"/>
  <c r="C919" i="6"/>
  <c r="D919" i="6"/>
  <c r="E919" i="6"/>
  <c r="F919" i="6"/>
  <c r="G919" i="6"/>
  <c r="H919" i="6"/>
  <c r="A920" i="6"/>
  <c r="B920" i="6"/>
  <c r="C920" i="6"/>
  <c r="D920" i="6"/>
  <c r="E920" i="6"/>
  <c r="F920" i="6"/>
  <c r="G920" i="6"/>
  <c r="H920" i="6"/>
  <c r="A921" i="6"/>
  <c r="B921" i="6"/>
  <c r="C921" i="6"/>
  <c r="D921" i="6"/>
  <c r="E921" i="6"/>
  <c r="F921" i="6"/>
  <c r="G921" i="6"/>
  <c r="H921" i="6"/>
  <c r="A922" i="6"/>
  <c r="B922" i="6"/>
  <c r="C922" i="6"/>
  <c r="D922" i="6"/>
  <c r="E922" i="6"/>
  <c r="F922" i="6"/>
  <c r="G922" i="6"/>
  <c r="H922" i="6"/>
  <c r="A923" i="6"/>
  <c r="B923" i="6"/>
  <c r="C923" i="6"/>
  <c r="D923" i="6"/>
  <c r="E923" i="6"/>
  <c r="F923" i="6"/>
  <c r="G923" i="6"/>
  <c r="H923" i="6"/>
  <c r="A924" i="6"/>
  <c r="B924" i="6"/>
  <c r="C924" i="6"/>
  <c r="D924" i="6"/>
  <c r="E924" i="6"/>
  <c r="F924" i="6"/>
  <c r="G924" i="6"/>
  <c r="H924" i="6"/>
  <c r="A925" i="6"/>
  <c r="B925" i="6"/>
  <c r="C925" i="6"/>
  <c r="D925" i="6"/>
  <c r="E925" i="6"/>
  <c r="F925" i="6"/>
  <c r="G925" i="6"/>
  <c r="H925" i="6"/>
  <c r="A926" i="6"/>
  <c r="B926" i="6"/>
  <c r="C926" i="6"/>
  <c r="D926" i="6"/>
  <c r="E926" i="6"/>
  <c r="F926" i="6"/>
  <c r="G926" i="6"/>
  <c r="H926" i="6"/>
  <c r="A927" i="6"/>
  <c r="B927" i="6"/>
  <c r="C927" i="6"/>
  <c r="D927" i="6"/>
  <c r="E927" i="6"/>
  <c r="F927" i="6"/>
  <c r="G927" i="6"/>
  <c r="H927" i="6"/>
  <c r="A928" i="6"/>
  <c r="B928" i="6"/>
  <c r="C928" i="6"/>
  <c r="D928" i="6"/>
  <c r="E928" i="6"/>
  <c r="F928" i="6"/>
  <c r="G928" i="6"/>
  <c r="H928" i="6"/>
  <c r="A929" i="6"/>
  <c r="B929" i="6"/>
  <c r="C929" i="6"/>
  <c r="D929" i="6"/>
  <c r="E929" i="6"/>
  <c r="F929" i="6"/>
  <c r="G929" i="6"/>
  <c r="H929" i="6"/>
  <c r="A930" i="6"/>
  <c r="B930" i="6"/>
  <c r="C930" i="6"/>
  <c r="D930" i="6"/>
  <c r="E930" i="6"/>
  <c r="F930" i="6"/>
  <c r="G930" i="6"/>
  <c r="H930" i="6"/>
  <c r="A931" i="6"/>
  <c r="B931" i="6"/>
  <c r="C931" i="6"/>
  <c r="D931" i="6"/>
  <c r="E931" i="6"/>
  <c r="F931" i="6"/>
  <c r="G931" i="6"/>
  <c r="H931" i="6"/>
  <c r="A932" i="6"/>
  <c r="B932" i="6"/>
  <c r="C932" i="6"/>
  <c r="D932" i="6"/>
  <c r="E932" i="6"/>
  <c r="F932" i="6"/>
  <c r="G932" i="6"/>
  <c r="H932" i="6"/>
  <c r="A933" i="6"/>
  <c r="B933" i="6"/>
  <c r="C933" i="6"/>
  <c r="D933" i="6"/>
  <c r="E933" i="6"/>
  <c r="F933" i="6"/>
  <c r="G933" i="6"/>
  <c r="H933" i="6"/>
  <c r="A934" i="6"/>
  <c r="B934" i="6"/>
  <c r="C934" i="6"/>
  <c r="D934" i="6"/>
  <c r="E934" i="6"/>
  <c r="F934" i="6"/>
  <c r="G934" i="6"/>
  <c r="H934" i="6"/>
  <c r="A935" i="6"/>
  <c r="B935" i="6"/>
  <c r="C935" i="6"/>
  <c r="D935" i="6"/>
  <c r="E935" i="6"/>
  <c r="F935" i="6"/>
  <c r="G935" i="6"/>
  <c r="H935" i="6"/>
  <c r="A936" i="6"/>
  <c r="B936" i="6"/>
  <c r="C936" i="6"/>
  <c r="D936" i="6"/>
  <c r="E936" i="6"/>
  <c r="F936" i="6"/>
  <c r="G936" i="6"/>
  <c r="H936" i="6"/>
  <c r="A937" i="6"/>
  <c r="B937" i="6"/>
  <c r="C937" i="6"/>
  <c r="D937" i="6"/>
  <c r="E937" i="6"/>
  <c r="F937" i="6"/>
  <c r="G937" i="6"/>
  <c r="H937" i="6"/>
  <c r="A938" i="6"/>
  <c r="B938" i="6"/>
  <c r="C938" i="6"/>
  <c r="D938" i="6"/>
  <c r="E938" i="6"/>
  <c r="F938" i="6"/>
  <c r="G938" i="6"/>
  <c r="H938" i="6"/>
  <c r="A939" i="6"/>
  <c r="B939" i="6"/>
  <c r="C939" i="6"/>
  <c r="D939" i="6"/>
  <c r="E939" i="6"/>
  <c r="F939" i="6"/>
  <c r="G939" i="6"/>
  <c r="H939" i="6"/>
  <c r="A940" i="6"/>
  <c r="B940" i="6"/>
  <c r="C940" i="6"/>
  <c r="D940" i="6"/>
  <c r="E940" i="6"/>
  <c r="F940" i="6"/>
  <c r="G940" i="6"/>
  <c r="H940" i="6"/>
  <c r="A941" i="6"/>
  <c r="B941" i="6"/>
  <c r="C941" i="6"/>
  <c r="D941" i="6"/>
  <c r="E941" i="6"/>
  <c r="F941" i="6"/>
  <c r="G941" i="6"/>
  <c r="H941" i="6"/>
  <c r="A942" i="6"/>
  <c r="B942" i="6"/>
  <c r="C942" i="6"/>
  <c r="D942" i="6"/>
  <c r="E942" i="6"/>
  <c r="F942" i="6"/>
  <c r="G942" i="6"/>
  <c r="H942" i="6"/>
  <c r="A943" i="6"/>
  <c r="B943" i="6"/>
  <c r="C943" i="6"/>
  <c r="D943" i="6"/>
  <c r="E943" i="6"/>
  <c r="F943" i="6"/>
  <c r="G943" i="6"/>
  <c r="H943" i="6"/>
  <c r="A944" i="6"/>
  <c r="B944" i="6"/>
  <c r="C944" i="6"/>
  <c r="D944" i="6"/>
  <c r="E944" i="6"/>
  <c r="F944" i="6"/>
  <c r="G944" i="6"/>
  <c r="H944" i="6"/>
  <c r="A945" i="6"/>
  <c r="B945" i="6"/>
  <c r="C945" i="6"/>
  <c r="D945" i="6"/>
  <c r="E945" i="6"/>
  <c r="F945" i="6"/>
  <c r="G945" i="6"/>
  <c r="H945" i="6"/>
  <c r="A946" i="6"/>
  <c r="B946" i="6"/>
  <c r="C946" i="6"/>
  <c r="D946" i="6"/>
  <c r="E946" i="6"/>
  <c r="F946" i="6"/>
  <c r="G946" i="6"/>
  <c r="H946" i="6"/>
  <c r="A947" i="6"/>
  <c r="B947" i="6"/>
  <c r="C947" i="6"/>
  <c r="D947" i="6"/>
  <c r="E947" i="6"/>
  <c r="F947" i="6"/>
  <c r="G947" i="6"/>
  <c r="H947" i="6"/>
  <c r="A948" i="6"/>
  <c r="B948" i="6"/>
  <c r="C948" i="6"/>
  <c r="D948" i="6"/>
  <c r="E948" i="6"/>
  <c r="F948" i="6"/>
  <c r="G948" i="6"/>
  <c r="H948" i="6"/>
  <c r="A949" i="6"/>
  <c r="B949" i="6"/>
  <c r="C949" i="6"/>
  <c r="D949" i="6"/>
  <c r="E949" i="6"/>
  <c r="F949" i="6"/>
  <c r="G949" i="6"/>
  <c r="H949" i="6"/>
  <c r="A950" i="6"/>
  <c r="B950" i="6"/>
  <c r="C950" i="6"/>
  <c r="D950" i="6"/>
  <c r="E950" i="6"/>
  <c r="F950" i="6"/>
  <c r="G950" i="6"/>
  <c r="H950" i="6"/>
  <c r="A951" i="6"/>
  <c r="B951" i="6"/>
  <c r="C951" i="6"/>
  <c r="D951" i="6"/>
  <c r="E951" i="6"/>
  <c r="F951" i="6"/>
  <c r="G951" i="6"/>
  <c r="H951" i="6"/>
  <c r="A952" i="6"/>
  <c r="B952" i="6"/>
  <c r="C952" i="6"/>
  <c r="D952" i="6"/>
  <c r="E952" i="6"/>
  <c r="F952" i="6"/>
  <c r="G952" i="6"/>
  <c r="H952" i="6"/>
  <c r="A953" i="6"/>
  <c r="B953" i="6"/>
  <c r="C953" i="6"/>
  <c r="D953" i="6"/>
  <c r="E953" i="6"/>
  <c r="F953" i="6"/>
  <c r="G953" i="6"/>
  <c r="H953" i="6"/>
  <c r="A954" i="6"/>
  <c r="B954" i="6"/>
  <c r="C954" i="6"/>
  <c r="D954" i="6"/>
  <c r="E954" i="6"/>
  <c r="F954" i="6"/>
  <c r="G954" i="6"/>
  <c r="H954" i="6"/>
  <c r="A955" i="6"/>
  <c r="B955" i="6"/>
  <c r="C955" i="6"/>
  <c r="D955" i="6"/>
  <c r="E955" i="6"/>
  <c r="F955" i="6"/>
  <c r="G955" i="6"/>
  <c r="H955" i="6"/>
  <c r="A956" i="6"/>
  <c r="B956" i="6"/>
  <c r="C956" i="6"/>
  <c r="D956" i="6"/>
  <c r="E956" i="6"/>
  <c r="F956" i="6"/>
  <c r="G956" i="6"/>
  <c r="H956" i="6"/>
  <c r="A957" i="6"/>
  <c r="B957" i="6"/>
  <c r="C957" i="6"/>
  <c r="D957" i="6"/>
  <c r="E957" i="6"/>
  <c r="F957" i="6"/>
  <c r="G957" i="6"/>
  <c r="H957" i="6"/>
  <c r="A958" i="6"/>
  <c r="B958" i="6"/>
  <c r="C958" i="6"/>
  <c r="D958" i="6"/>
  <c r="E958" i="6"/>
  <c r="F958" i="6"/>
  <c r="G958" i="6"/>
  <c r="H958" i="6"/>
  <c r="A959" i="6"/>
  <c r="B959" i="6"/>
  <c r="C959" i="6"/>
  <c r="D959" i="6"/>
  <c r="E959" i="6"/>
  <c r="F959" i="6"/>
  <c r="G959" i="6"/>
  <c r="H959" i="6"/>
  <c r="A960" i="6"/>
  <c r="B960" i="6"/>
  <c r="C960" i="6"/>
  <c r="D960" i="6"/>
  <c r="E960" i="6"/>
  <c r="F960" i="6"/>
  <c r="G960" i="6"/>
  <c r="H960" i="6"/>
  <c r="A961" i="6"/>
  <c r="B961" i="6"/>
  <c r="C961" i="6"/>
  <c r="D961" i="6"/>
  <c r="E961" i="6"/>
  <c r="F961" i="6"/>
  <c r="G961" i="6"/>
  <c r="H961" i="6"/>
  <c r="A962" i="6"/>
  <c r="B962" i="6"/>
  <c r="C962" i="6"/>
  <c r="D962" i="6"/>
  <c r="E962" i="6"/>
  <c r="F962" i="6"/>
  <c r="G962" i="6"/>
  <c r="H962" i="6"/>
  <c r="A963" i="6"/>
  <c r="B963" i="6"/>
  <c r="C963" i="6"/>
  <c r="D963" i="6"/>
  <c r="E963" i="6"/>
  <c r="F963" i="6"/>
  <c r="G963" i="6"/>
  <c r="H963" i="6"/>
  <c r="A964" i="6"/>
  <c r="B964" i="6"/>
  <c r="C964" i="6"/>
  <c r="D964" i="6"/>
  <c r="E964" i="6"/>
  <c r="F964" i="6"/>
  <c r="G964" i="6"/>
  <c r="H964" i="6"/>
  <c r="A965" i="6"/>
  <c r="B965" i="6"/>
  <c r="C965" i="6"/>
  <c r="D965" i="6"/>
  <c r="E965" i="6"/>
  <c r="F965" i="6"/>
  <c r="G965" i="6"/>
  <c r="H965" i="6"/>
  <c r="A966" i="6"/>
  <c r="B966" i="6"/>
  <c r="C966" i="6"/>
  <c r="D966" i="6"/>
  <c r="E966" i="6"/>
  <c r="F966" i="6"/>
  <c r="G966" i="6"/>
  <c r="H966" i="6"/>
  <c r="A967" i="6"/>
  <c r="B967" i="6"/>
  <c r="C967" i="6"/>
  <c r="D967" i="6"/>
  <c r="E967" i="6"/>
  <c r="F967" i="6"/>
  <c r="G967" i="6"/>
  <c r="H967" i="6"/>
  <c r="A968" i="6"/>
  <c r="B968" i="6"/>
  <c r="C968" i="6"/>
  <c r="D968" i="6"/>
  <c r="E968" i="6"/>
  <c r="F968" i="6"/>
  <c r="G968" i="6"/>
  <c r="H968" i="6"/>
  <c r="A969" i="6"/>
  <c r="B969" i="6"/>
  <c r="C969" i="6"/>
  <c r="D969" i="6"/>
  <c r="E969" i="6"/>
  <c r="F969" i="6"/>
  <c r="G969" i="6"/>
  <c r="H969" i="6"/>
  <c r="A970" i="6"/>
  <c r="B970" i="6"/>
  <c r="C970" i="6"/>
  <c r="D970" i="6"/>
  <c r="E970" i="6"/>
  <c r="F970" i="6"/>
  <c r="G970" i="6"/>
  <c r="H970" i="6"/>
  <c r="A971" i="6"/>
  <c r="B971" i="6"/>
  <c r="C971" i="6"/>
  <c r="D971" i="6"/>
  <c r="E971" i="6"/>
  <c r="F971" i="6"/>
  <c r="G971" i="6"/>
  <c r="H971" i="6"/>
  <c r="A972" i="6"/>
  <c r="B972" i="6"/>
  <c r="C972" i="6"/>
  <c r="D972" i="6"/>
  <c r="E972" i="6"/>
  <c r="F972" i="6"/>
  <c r="G972" i="6"/>
  <c r="H972" i="6"/>
  <c r="A973" i="6"/>
  <c r="B973" i="6"/>
  <c r="C973" i="6"/>
  <c r="D973" i="6"/>
  <c r="E973" i="6"/>
  <c r="F973" i="6"/>
  <c r="G973" i="6"/>
  <c r="H973" i="6"/>
  <c r="A974" i="6"/>
  <c r="B974" i="6"/>
  <c r="C974" i="6"/>
  <c r="D974" i="6"/>
  <c r="E974" i="6"/>
  <c r="F974" i="6"/>
  <c r="G974" i="6"/>
  <c r="H974" i="6"/>
  <c r="A975" i="6"/>
  <c r="B975" i="6"/>
  <c r="C975" i="6"/>
  <c r="D975" i="6"/>
  <c r="E975" i="6"/>
  <c r="F975" i="6"/>
  <c r="G975" i="6"/>
  <c r="H975" i="6"/>
  <c r="A976" i="6"/>
  <c r="B976" i="6"/>
  <c r="C976" i="6"/>
  <c r="D976" i="6"/>
  <c r="E976" i="6"/>
  <c r="F976" i="6"/>
  <c r="G976" i="6"/>
  <c r="H976" i="6"/>
  <c r="A977" i="6"/>
  <c r="B977" i="6"/>
  <c r="C977" i="6"/>
  <c r="D977" i="6"/>
  <c r="E977" i="6"/>
  <c r="F977" i="6"/>
  <c r="G977" i="6"/>
  <c r="H977" i="6"/>
  <c r="A978" i="6"/>
  <c r="B978" i="6"/>
  <c r="C978" i="6"/>
  <c r="D978" i="6"/>
  <c r="E978" i="6"/>
  <c r="F978" i="6"/>
  <c r="G978" i="6"/>
  <c r="H978" i="6"/>
  <c r="A979" i="6"/>
  <c r="B979" i="6"/>
  <c r="C979" i="6"/>
  <c r="D979" i="6"/>
  <c r="E979" i="6"/>
  <c r="F979" i="6"/>
  <c r="G979" i="6"/>
  <c r="H979" i="6"/>
  <c r="A980" i="6"/>
  <c r="B980" i="6"/>
  <c r="C980" i="6"/>
  <c r="D980" i="6"/>
  <c r="E980" i="6"/>
  <c r="F980" i="6"/>
  <c r="G980" i="6"/>
  <c r="H980" i="6"/>
  <c r="A981" i="6"/>
  <c r="B981" i="6"/>
  <c r="C981" i="6"/>
  <c r="D981" i="6"/>
  <c r="E981" i="6"/>
  <c r="F981" i="6"/>
  <c r="G981" i="6"/>
  <c r="H981" i="6"/>
  <c r="A982" i="6"/>
  <c r="B982" i="6"/>
  <c r="C982" i="6"/>
  <c r="D982" i="6"/>
  <c r="E982" i="6"/>
  <c r="F982" i="6"/>
  <c r="G982" i="6"/>
  <c r="H982" i="6"/>
  <c r="A983" i="6"/>
  <c r="B983" i="6"/>
  <c r="C983" i="6"/>
  <c r="D983" i="6"/>
  <c r="E983" i="6"/>
  <c r="F983" i="6"/>
  <c r="G983" i="6"/>
  <c r="H983" i="6"/>
  <c r="A984" i="6"/>
  <c r="B984" i="6"/>
  <c r="C984" i="6"/>
  <c r="D984" i="6"/>
  <c r="E984" i="6"/>
  <c r="F984" i="6"/>
  <c r="G984" i="6"/>
  <c r="H984" i="6"/>
  <c r="A985" i="6"/>
  <c r="B985" i="6"/>
  <c r="C985" i="6"/>
  <c r="D985" i="6"/>
  <c r="E985" i="6"/>
  <c r="F985" i="6"/>
  <c r="G985" i="6"/>
  <c r="H985" i="6"/>
  <c r="A986" i="6"/>
  <c r="B986" i="6"/>
  <c r="C986" i="6"/>
  <c r="D986" i="6"/>
  <c r="E986" i="6"/>
  <c r="F986" i="6"/>
  <c r="G986" i="6"/>
  <c r="H986" i="6"/>
  <c r="A987" i="6"/>
  <c r="B987" i="6"/>
  <c r="C987" i="6"/>
  <c r="D987" i="6"/>
  <c r="E987" i="6"/>
  <c r="F987" i="6"/>
  <c r="G987" i="6"/>
  <c r="H987" i="6"/>
  <c r="A988" i="6"/>
  <c r="B988" i="6"/>
  <c r="C988" i="6"/>
  <c r="D988" i="6"/>
  <c r="E988" i="6"/>
  <c r="F988" i="6"/>
  <c r="G988" i="6"/>
  <c r="H988" i="6"/>
  <c r="A989" i="6"/>
  <c r="B989" i="6"/>
  <c r="C989" i="6"/>
  <c r="D989" i="6"/>
  <c r="E989" i="6"/>
  <c r="F989" i="6"/>
  <c r="G989" i="6"/>
  <c r="H989" i="6"/>
  <c r="A990" i="6"/>
  <c r="B990" i="6"/>
  <c r="C990" i="6"/>
  <c r="D990" i="6"/>
  <c r="E990" i="6"/>
  <c r="F990" i="6"/>
  <c r="G990" i="6"/>
  <c r="H990" i="6"/>
  <c r="A991" i="6"/>
  <c r="B991" i="6"/>
  <c r="C991" i="6"/>
  <c r="D991" i="6"/>
  <c r="E991" i="6"/>
  <c r="F991" i="6"/>
  <c r="G991" i="6"/>
  <c r="H991" i="6"/>
  <c r="A992" i="6"/>
  <c r="B992" i="6"/>
  <c r="C992" i="6"/>
  <c r="D992" i="6"/>
  <c r="E992" i="6"/>
  <c r="F992" i="6"/>
  <c r="G992" i="6"/>
  <c r="H992" i="6"/>
  <c r="A993" i="6"/>
  <c r="B993" i="6"/>
  <c r="C993" i="6"/>
  <c r="D993" i="6"/>
  <c r="E993" i="6"/>
  <c r="F993" i="6"/>
  <c r="G993" i="6"/>
  <c r="H993" i="6"/>
  <c r="A994" i="6"/>
  <c r="B994" i="6"/>
  <c r="C994" i="6"/>
  <c r="D994" i="6"/>
  <c r="E994" i="6"/>
  <c r="F994" i="6"/>
  <c r="G994" i="6"/>
  <c r="H994" i="6"/>
  <c r="A995" i="6"/>
  <c r="B995" i="6"/>
  <c r="C995" i="6"/>
  <c r="D995" i="6"/>
  <c r="E995" i="6"/>
  <c r="F995" i="6"/>
  <c r="G995" i="6"/>
  <c r="H995" i="6"/>
  <c r="A996" i="6"/>
  <c r="B996" i="6"/>
  <c r="C996" i="6"/>
  <c r="D996" i="6"/>
  <c r="E996" i="6"/>
  <c r="F996" i="6"/>
  <c r="G996" i="6"/>
  <c r="H996" i="6"/>
  <c r="A997" i="6"/>
  <c r="B997" i="6"/>
  <c r="C997" i="6"/>
  <c r="D997" i="6"/>
  <c r="E997" i="6"/>
  <c r="F997" i="6"/>
  <c r="G997" i="6"/>
  <c r="H997" i="6"/>
  <c r="A998" i="6"/>
  <c r="B998" i="6"/>
  <c r="C998" i="6"/>
  <c r="D998" i="6"/>
  <c r="E998" i="6"/>
  <c r="F998" i="6"/>
  <c r="G998" i="6"/>
  <c r="H998" i="6"/>
  <c r="A999" i="6"/>
  <c r="B999" i="6"/>
  <c r="C999" i="6"/>
  <c r="D999" i="6"/>
  <c r="E999" i="6"/>
  <c r="F999" i="6"/>
  <c r="G999" i="6"/>
  <c r="H999" i="6"/>
  <c r="A1000" i="6"/>
  <c r="B1000" i="6"/>
  <c r="C1000" i="6"/>
  <c r="D1000" i="6"/>
  <c r="E1000" i="6"/>
  <c r="F1000" i="6"/>
  <c r="G1000" i="6"/>
  <c r="H1000" i="6"/>
  <c r="A1001" i="6"/>
  <c r="B1001" i="6"/>
  <c r="C1001" i="6"/>
  <c r="D1001" i="6"/>
  <c r="E1001" i="6"/>
  <c r="F1001" i="6"/>
  <c r="G1001" i="6"/>
  <c r="H1001" i="6"/>
  <c r="A1002" i="6"/>
  <c r="B1002" i="6"/>
  <c r="C1002" i="6"/>
  <c r="D1002" i="6"/>
  <c r="E1002" i="6"/>
  <c r="F1002" i="6"/>
  <c r="G1002" i="6"/>
  <c r="H1002" i="6"/>
  <c r="A1003" i="6"/>
  <c r="B1003" i="6"/>
  <c r="C1003" i="6"/>
  <c r="D1003" i="6"/>
  <c r="E1003" i="6"/>
  <c r="F1003" i="6"/>
  <c r="G1003" i="6"/>
  <c r="H1003" i="6"/>
  <c r="A1004" i="6"/>
  <c r="B1004" i="6"/>
  <c r="C1004" i="6"/>
  <c r="D1004" i="6"/>
  <c r="E1004" i="6"/>
  <c r="F1004" i="6"/>
  <c r="G1004" i="6"/>
  <c r="H1004" i="6"/>
  <c r="A1005" i="6"/>
  <c r="B1005" i="6"/>
  <c r="C1005" i="6"/>
  <c r="D1005" i="6"/>
  <c r="E1005" i="6"/>
  <c r="F1005" i="6"/>
  <c r="G1005" i="6"/>
  <c r="H1005" i="6"/>
  <c r="A1006" i="6"/>
  <c r="B1006" i="6"/>
  <c r="C1006" i="6"/>
  <c r="D1006" i="6"/>
  <c r="E1006" i="6"/>
  <c r="F1006" i="6"/>
  <c r="G1006" i="6"/>
  <c r="H1006" i="6"/>
  <c r="A1007" i="6"/>
  <c r="B1007" i="6"/>
  <c r="C1007" i="6"/>
  <c r="D1007" i="6"/>
  <c r="E1007" i="6"/>
  <c r="F1007" i="6"/>
  <c r="G1007" i="6"/>
  <c r="H1007" i="6"/>
  <c r="A1008" i="6"/>
  <c r="B1008" i="6"/>
  <c r="C1008" i="6"/>
  <c r="D1008" i="6"/>
  <c r="E1008" i="6"/>
  <c r="F1008" i="6"/>
  <c r="G1008" i="6"/>
  <c r="H1008" i="6"/>
  <c r="A1009" i="6"/>
  <c r="B1009" i="6"/>
  <c r="C1009" i="6"/>
  <c r="D1009" i="6"/>
  <c r="E1009" i="6"/>
  <c r="F1009" i="6"/>
  <c r="G1009" i="6"/>
  <c r="H1009" i="6"/>
  <c r="A1010" i="6"/>
  <c r="B1010" i="6"/>
  <c r="C1010" i="6"/>
  <c r="D1010" i="6"/>
  <c r="E1010" i="6"/>
  <c r="F1010" i="6"/>
  <c r="G1010" i="6"/>
  <c r="H1010" i="6"/>
  <c r="A1011" i="6"/>
  <c r="B1011" i="6"/>
  <c r="C1011" i="6"/>
  <c r="D1011" i="6"/>
  <c r="E1011" i="6"/>
  <c r="F1011" i="6"/>
  <c r="G1011" i="6"/>
  <c r="H1011" i="6"/>
  <c r="A1012" i="6"/>
  <c r="B1012" i="6"/>
  <c r="C1012" i="6"/>
  <c r="D1012" i="6"/>
  <c r="E1012" i="6"/>
  <c r="F1012" i="6"/>
  <c r="G1012" i="6"/>
  <c r="H1012" i="6"/>
  <c r="A1013" i="6"/>
  <c r="B1013" i="6"/>
  <c r="C1013" i="6"/>
  <c r="D1013" i="6"/>
  <c r="E1013" i="6"/>
  <c r="F1013" i="6"/>
  <c r="G1013" i="6"/>
  <c r="H1013" i="6"/>
  <c r="A1014" i="6"/>
  <c r="B1014" i="6"/>
  <c r="C1014" i="6"/>
  <c r="D1014" i="6"/>
  <c r="E1014" i="6"/>
  <c r="F1014" i="6"/>
  <c r="G1014" i="6"/>
  <c r="H1014" i="6"/>
  <c r="A1015" i="6"/>
  <c r="B1015" i="6"/>
  <c r="C1015" i="6"/>
  <c r="D1015" i="6"/>
  <c r="E1015" i="6"/>
  <c r="F1015" i="6"/>
  <c r="G1015" i="6"/>
  <c r="H1015" i="6"/>
  <c r="A1016" i="6"/>
  <c r="B1016" i="6"/>
  <c r="C1016" i="6"/>
  <c r="D1016" i="6"/>
  <c r="E1016" i="6"/>
  <c r="F1016" i="6"/>
  <c r="G1016" i="6"/>
  <c r="H1016" i="6"/>
  <c r="A1017" i="6"/>
  <c r="B1017" i="6"/>
  <c r="C1017" i="6"/>
  <c r="D1017" i="6"/>
  <c r="E1017" i="6"/>
  <c r="F1017" i="6"/>
  <c r="G1017" i="6"/>
  <c r="H1017" i="6"/>
  <c r="A1018" i="6"/>
  <c r="B1018" i="6"/>
  <c r="C1018" i="6"/>
  <c r="D1018" i="6"/>
  <c r="E1018" i="6"/>
  <c r="F1018" i="6"/>
  <c r="G1018" i="6"/>
  <c r="H1018" i="6"/>
  <c r="A1019" i="6"/>
  <c r="B1019" i="6"/>
  <c r="C1019" i="6"/>
  <c r="D1019" i="6"/>
  <c r="E1019" i="6"/>
  <c r="F1019" i="6"/>
  <c r="G1019" i="6"/>
  <c r="H1019" i="6"/>
  <c r="A1020" i="6"/>
  <c r="B1020" i="6"/>
  <c r="C1020" i="6"/>
  <c r="D1020" i="6"/>
  <c r="E1020" i="6"/>
  <c r="F1020" i="6"/>
  <c r="G1020" i="6"/>
  <c r="H1020" i="6"/>
  <c r="A1021" i="6"/>
  <c r="B1021" i="6"/>
  <c r="C1021" i="6"/>
  <c r="D1021" i="6"/>
  <c r="E1021" i="6"/>
  <c r="F1021" i="6"/>
  <c r="G1021" i="6"/>
  <c r="H1021" i="6"/>
  <c r="A1022" i="6"/>
  <c r="B1022" i="6"/>
  <c r="C1022" i="6"/>
  <c r="D1022" i="6"/>
  <c r="E1022" i="6"/>
  <c r="F1022" i="6"/>
  <c r="G1022" i="6"/>
  <c r="H1022" i="6"/>
  <c r="A1023" i="6"/>
  <c r="B1023" i="6"/>
  <c r="C1023" i="6"/>
  <c r="D1023" i="6"/>
  <c r="E1023" i="6"/>
  <c r="F1023" i="6"/>
  <c r="G1023" i="6"/>
  <c r="H1023" i="6"/>
  <c r="A1024" i="6"/>
  <c r="B1024" i="6"/>
  <c r="C1024" i="6"/>
  <c r="D1024" i="6"/>
  <c r="E1024" i="6"/>
  <c r="F1024" i="6"/>
  <c r="G1024" i="6"/>
  <c r="H1024" i="6"/>
  <c r="A1025" i="6"/>
  <c r="B1025" i="6"/>
  <c r="C1025" i="6"/>
  <c r="D1025" i="6"/>
  <c r="E1025" i="6"/>
  <c r="F1025" i="6"/>
  <c r="G1025" i="6"/>
  <c r="H1025" i="6"/>
  <c r="A1026" i="6"/>
  <c r="B1026" i="6"/>
  <c r="C1026" i="6"/>
  <c r="D1026" i="6"/>
  <c r="E1026" i="6"/>
  <c r="F1026" i="6"/>
  <c r="G1026" i="6"/>
  <c r="H1026" i="6"/>
  <c r="A1027" i="6"/>
  <c r="B1027" i="6"/>
  <c r="C1027" i="6"/>
  <c r="D1027" i="6"/>
  <c r="E1027" i="6"/>
  <c r="F1027" i="6"/>
  <c r="G1027" i="6"/>
  <c r="H1027" i="6"/>
  <c r="A1028" i="6"/>
  <c r="B1028" i="6"/>
  <c r="C1028" i="6"/>
  <c r="D1028" i="6"/>
  <c r="E1028" i="6"/>
  <c r="F1028" i="6"/>
  <c r="G1028" i="6"/>
  <c r="H1028" i="6"/>
  <c r="A1029" i="6"/>
  <c r="B1029" i="6"/>
  <c r="C1029" i="6"/>
  <c r="D1029" i="6"/>
  <c r="E1029" i="6"/>
  <c r="F1029" i="6"/>
  <c r="G1029" i="6"/>
  <c r="H1029" i="6"/>
  <c r="A1030" i="6"/>
  <c r="B1030" i="6"/>
  <c r="C1030" i="6"/>
  <c r="D1030" i="6"/>
  <c r="E1030" i="6"/>
  <c r="F1030" i="6"/>
  <c r="G1030" i="6"/>
  <c r="H1030" i="6"/>
  <c r="A1031" i="6"/>
  <c r="B1031" i="6"/>
  <c r="C1031" i="6"/>
  <c r="D1031" i="6"/>
  <c r="E1031" i="6"/>
  <c r="F1031" i="6"/>
  <c r="G1031" i="6"/>
  <c r="H1031" i="6"/>
  <c r="A1032" i="6"/>
  <c r="B1032" i="6"/>
  <c r="C1032" i="6"/>
  <c r="D1032" i="6"/>
  <c r="E1032" i="6"/>
  <c r="F1032" i="6"/>
  <c r="G1032" i="6"/>
  <c r="H1032" i="6"/>
  <c r="A1033" i="6"/>
  <c r="B1033" i="6"/>
  <c r="C1033" i="6"/>
  <c r="D1033" i="6"/>
  <c r="E1033" i="6"/>
  <c r="F1033" i="6"/>
  <c r="G1033" i="6"/>
  <c r="H1033" i="6"/>
  <c r="A1034" i="6"/>
  <c r="B1034" i="6"/>
  <c r="C1034" i="6"/>
  <c r="D1034" i="6"/>
  <c r="E1034" i="6"/>
  <c r="F1034" i="6"/>
  <c r="G1034" i="6"/>
  <c r="H1034" i="6"/>
  <c r="A1035" i="6"/>
  <c r="B1035" i="6"/>
  <c r="C1035" i="6"/>
  <c r="D1035" i="6"/>
  <c r="E1035" i="6"/>
  <c r="F1035" i="6"/>
  <c r="G1035" i="6"/>
  <c r="H1035" i="6"/>
  <c r="A1036" i="6"/>
  <c r="B1036" i="6"/>
  <c r="C1036" i="6"/>
  <c r="D1036" i="6"/>
  <c r="E1036" i="6"/>
  <c r="F1036" i="6"/>
  <c r="G1036" i="6"/>
  <c r="H1036" i="6"/>
  <c r="A1037" i="6"/>
  <c r="B1037" i="6"/>
  <c r="C1037" i="6"/>
  <c r="D1037" i="6"/>
  <c r="E1037" i="6"/>
  <c r="F1037" i="6"/>
  <c r="G1037" i="6"/>
  <c r="H1037" i="6"/>
  <c r="A1038" i="6"/>
  <c r="B1038" i="6"/>
  <c r="C1038" i="6"/>
  <c r="D1038" i="6"/>
  <c r="E1038" i="6"/>
  <c r="F1038" i="6"/>
  <c r="G1038" i="6"/>
  <c r="H1038" i="6"/>
  <c r="A1039" i="6"/>
  <c r="B1039" i="6"/>
  <c r="C1039" i="6"/>
  <c r="D1039" i="6"/>
  <c r="E1039" i="6"/>
  <c r="F1039" i="6"/>
  <c r="G1039" i="6"/>
  <c r="H1039" i="6"/>
  <c r="A1040" i="6"/>
  <c r="B1040" i="6"/>
  <c r="C1040" i="6"/>
  <c r="D1040" i="6"/>
  <c r="E1040" i="6"/>
  <c r="F1040" i="6"/>
  <c r="G1040" i="6"/>
  <c r="H1040" i="6"/>
  <c r="A1041" i="6"/>
  <c r="B1041" i="6"/>
  <c r="C1041" i="6"/>
  <c r="D1041" i="6"/>
  <c r="E1041" i="6"/>
  <c r="F1041" i="6"/>
  <c r="G1041" i="6"/>
  <c r="H1041" i="6"/>
  <c r="A1042" i="6"/>
  <c r="B1042" i="6"/>
  <c r="C1042" i="6"/>
  <c r="D1042" i="6"/>
  <c r="E1042" i="6"/>
  <c r="F1042" i="6"/>
  <c r="G1042" i="6"/>
  <c r="H1042" i="6"/>
  <c r="A1043" i="6"/>
  <c r="B1043" i="6"/>
  <c r="C1043" i="6"/>
  <c r="D1043" i="6"/>
  <c r="E1043" i="6"/>
  <c r="F1043" i="6"/>
  <c r="G1043" i="6"/>
  <c r="H1043" i="6"/>
  <c r="A1044" i="6"/>
  <c r="B1044" i="6"/>
  <c r="C1044" i="6"/>
  <c r="D1044" i="6"/>
  <c r="E1044" i="6"/>
  <c r="F1044" i="6"/>
  <c r="G1044" i="6"/>
  <c r="H1044" i="6"/>
  <c r="A1045" i="6"/>
  <c r="B1045" i="6"/>
  <c r="C1045" i="6"/>
  <c r="D1045" i="6"/>
  <c r="E1045" i="6"/>
  <c r="F1045" i="6"/>
  <c r="G1045" i="6"/>
  <c r="H1045" i="6"/>
  <c r="A1046" i="6"/>
  <c r="B1046" i="6"/>
  <c r="C1046" i="6"/>
  <c r="D1046" i="6"/>
  <c r="E1046" i="6"/>
  <c r="F1046" i="6"/>
  <c r="G1046" i="6"/>
  <c r="H1046" i="6"/>
  <c r="A1047" i="6"/>
  <c r="B1047" i="6"/>
  <c r="C1047" i="6"/>
  <c r="D1047" i="6"/>
  <c r="E1047" i="6"/>
  <c r="F1047" i="6"/>
  <c r="G1047" i="6"/>
  <c r="H1047" i="6"/>
  <c r="A1048" i="6"/>
  <c r="B1048" i="6"/>
  <c r="C1048" i="6"/>
  <c r="D1048" i="6"/>
  <c r="E1048" i="6"/>
  <c r="F1048" i="6"/>
  <c r="G1048" i="6"/>
  <c r="H1048" i="6"/>
  <c r="A1049" i="6"/>
  <c r="B1049" i="6"/>
  <c r="C1049" i="6"/>
  <c r="D1049" i="6"/>
  <c r="E1049" i="6"/>
  <c r="F1049" i="6"/>
  <c r="G1049" i="6"/>
  <c r="H1049" i="6"/>
  <c r="A1050" i="6"/>
  <c r="B1050" i="6"/>
  <c r="C1050" i="6"/>
  <c r="D1050" i="6"/>
  <c r="E1050" i="6"/>
  <c r="F1050" i="6"/>
  <c r="G1050" i="6"/>
  <c r="H1050" i="6"/>
  <c r="A1051" i="6"/>
  <c r="B1051" i="6"/>
  <c r="C1051" i="6"/>
  <c r="D1051" i="6"/>
  <c r="E1051" i="6"/>
  <c r="F1051" i="6"/>
  <c r="G1051" i="6"/>
  <c r="H1051" i="6"/>
  <c r="A1052" i="6"/>
  <c r="B1052" i="6"/>
  <c r="C1052" i="6"/>
  <c r="D1052" i="6"/>
  <c r="E1052" i="6"/>
  <c r="F1052" i="6"/>
  <c r="G1052" i="6"/>
  <c r="H1052" i="6"/>
  <c r="A1053" i="6"/>
  <c r="B1053" i="6"/>
  <c r="C1053" i="6"/>
  <c r="D1053" i="6"/>
  <c r="E1053" i="6"/>
  <c r="F1053" i="6"/>
  <c r="G1053" i="6"/>
  <c r="H1053" i="6"/>
  <c r="A1054" i="6"/>
  <c r="B1054" i="6"/>
  <c r="C1054" i="6"/>
  <c r="D1054" i="6"/>
  <c r="E1054" i="6"/>
  <c r="F1054" i="6"/>
  <c r="G1054" i="6"/>
  <c r="H1054" i="6"/>
  <c r="A1055" i="6"/>
  <c r="B1055" i="6"/>
  <c r="C1055" i="6"/>
  <c r="D1055" i="6"/>
  <c r="E1055" i="6"/>
  <c r="F1055" i="6"/>
  <c r="G1055" i="6"/>
  <c r="H1055" i="6"/>
  <c r="A1056" i="6"/>
  <c r="B1056" i="6"/>
  <c r="C1056" i="6"/>
  <c r="D1056" i="6"/>
  <c r="E1056" i="6"/>
  <c r="F1056" i="6"/>
  <c r="G1056" i="6"/>
  <c r="H1056" i="6"/>
  <c r="A1057" i="6"/>
  <c r="B1057" i="6"/>
  <c r="C1057" i="6"/>
  <c r="D1057" i="6"/>
  <c r="E1057" i="6"/>
  <c r="F1057" i="6"/>
  <c r="G1057" i="6"/>
  <c r="H1057" i="6"/>
  <c r="A1058" i="6"/>
  <c r="B1058" i="6"/>
  <c r="C1058" i="6"/>
  <c r="D1058" i="6"/>
  <c r="E1058" i="6"/>
  <c r="F1058" i="6"/>
  <c r="G1058" i="6"/>
  <c r="H1058" i="6"/>
  <c r="A1059" i="6"/>
  <c r="B1059" i="6"/>
  <c r="C1059" i="6"/>
  <c r="D1059" i="6"/>
  <c r="E1059" i="6"/>
  <c r="F1059" i="6"/>
  <c r="G1059" i="6"/>
  <c r="H1059" i="6"/>
  <c r="A1060" i="6"/>
  <c r="B1060" i="6"/>
  <c r="C1060" i="6"/>
  <c r="D1060" i="6"/>
  <c r="E1060" i="6"/>
  <c r="F1060" i="6"/>
  <c r="G1060" i="6"/>
  <c r="H1060" i="6"/>
  <c r="A1061" i="6"/>
  <c r="B1061" i="6"/>
  <c r="C1061" i="6"/>
  <c r="D1061" i="6"/>
  <c r="E1061" i="6"/>
  <c r="F1061" i="6"/>
  <c r="G1061" i="6"/>
  <c r="H1061" i="6"/>
  <c r="A1062" i="6"/>
  <c r="B1062" i="6"/>
  <c r="C1062" i="6"/>
  <c r="D1062" i="6"/>
  <c r="E1062" i="6"/>
  <c r="F1062" i="6"/>
  <c r="G1062" i="6"/>
  <c r="H1062" i="6"/>
  <c r="A1063" i="6"/>
  <c r="B1063" i="6"/>
  <c r="C1063" i="6"/>
  <c r="D1063" i="6"/>
  <c r="E1063" i="6"/>
  <c r="F1063" i="6"/>
  <c r="G1063" i="6"/>
  <c r="H1063" i="6"/>
  <c r="A1064" i="6"/>
  <c r="B1064" i="6"/>
  <c r="C1064" i="6"/>
  <c r="D1064" i="6"/>
  <c r="E1064" i="6"/>
  <c r="F1064" i="6"/>
  <c r="G1064" i="6"/>
  <c r="H1064" i="6"/>
  <c r="A1065" i="6"/>
  <c r="B1065" i="6"/>
  <c r="C1065" i="6"/>
  <c r="D1065" i="6"/>
  <c r="E1065" i="6"/>
  <c r="F1065" i="6"/>
  <c r="G1065" i="6"/>
  <c r="H1065" i="6"/>
  <c r="A1066" i="6"/>
  <c r="B1066" i="6"/>
  <c r="C1066" i="6"/>
  <c r="D1066" i="6"/>
  <c r="E1066" i="6"/>
  <c r="F1066" i="6"/>
  <c r="G1066" i="6"/>
  <c r="H1066" i="6"/>
  <c r="A1067" i="6"/>
  <c r="B1067" i="6"/>
  <c r="C1067" i="6"/>
  <c r="D1067" i="6"/>
  <c r="E1067" i="6"/>
  <c r="F1067" i="6"/>
  <c r="G1067" i="6"/>
  <c r="H1067" i="6"/>
  <c r="A1068" i="6"/>
  <c r="B1068" i="6"/>
  <c r="C1068" i="6"/>
  <c r="D1068" i="6"/>
  <c r="E1068" i="6"/>
  <c r="F1068" i="6"/>
  <c r="G1068" i="6"/>
  <c r="H1068" i="6"/>
  <c r="A1069" i="6"/>
  <c r="B1069" i="6"/>
  <c r="C1069" i="6"/>
  <c r="D1069" i="6"/>
  <c r="E1069" i="6"/>
  <c r="F1069" i="6"/>
  <c r="G1069" i="6"/>
  <c r="H1069" i="6"/>
  <c r="A1070" i="6"/>
  <c r="B1070" i="6"/>
  <c r="C1070" i="6"/>
  <c r="D1070" i="6"/>
  <c r="E1070" i="6"/>
  <c r="F1070" i="6"/>
  <c r="G1070" i="6"/>
  <c r="H1070" i="6"/>
  <c r="A1071" i="6"/>
  <c r="B1071" i="6"/>
  <c r="C1071" i="6"/>
  <c r="D1071" i="6"/>
  <c r="E1071" i="6"/>
  <c r="F1071" i="6"/>
  <c r="G1071" i="6"/>
  <c r="H1071" i="6"/>
  <c r="A1072" i="6"/>
  <c r="B1072" i="6"/>
  <c r="C1072" i="6"/>
  <c r="D1072" i="6"/>
  <c r="E1072" i="6"/>
  <c r="F1072" i="6"/>
  <c r="G1072" i="6"/>
  <c r="H1072" i="6"/>
  <c r="A1073" i="6"/>
  <c r="B1073" i="6"/>
  <c r="C1073" i="6"/>
  <c r="D1073" i="6"/>
  <c r="E1073" i="6"/>
  <c r="F1073" i="6"/>
  <c r="G1073" i="6"/>
  <c r="H1073" i="6"/>
  <c r="A1074" i="6"/>
  <c r="B1074" i="6"/>
  <c r="C1074" i="6"/>
  <c r="D1074" i="6"/>
  <c r="E1074" i="6"/>
  <c r="F1074" i="6"/>
  <c r="G1074" i="6"/>
  <c r="H1074" i="6"/>
  <c r="A1075" i="6"/>
  <c r="B1075" i="6"/>
  <c r="C1075" i="6"/>
  <c r="D1075" i="6"/>
  <c r="E1075" i="6"/>
  <c r="F1075" i="6"/>
  <c r="G1075" i="6"/>
  <c r="H1075" i="6"/>
  <c r="A1076" i="6"/>
  <c r="B1076" i="6"/>
  <c r="C1076" i="6"/>
  <c r="D1076" i="6"/>
  <c r="E1076" i="6"/>
  <c r="F1076" i="6"/>
  <c r="G1076" i="6"/>
  <c r="H1076" i="6"/>
  <c r="A1077" i="6"/>
  <c r="B1077" i="6"/>
  <c r="C1077" i="6"/>
  <c r="D1077" i="6"/>
  <c r="E1077" i="6"/>
  <c r="F1077" i="6"/>
  <c r="G1077" i="6"/>
  <c r="H1077" i="6"/>
  <c r="A1078" i="6"/>
  <c r="B1078" i="6"/>
  <c r="C1078" i="6"/>
  <c r="D1078" i="6"/>
  <c r="E1078" i="6"/>
  <c r="F1078" i="6"/>
  <c r="G1078" i="6"/>
  <c r="H1078" i="6"/>
  <c r="A1079" i="6"/>
  <c r="B1079" i="6"/>
  <c r="C1079" i="6"/>
  <c r="D1079" i="6"/>
  <c r="E1079" i="6"/>
  <c r="F1079" i="6"/>
  <c r="G1079" i="6"/>
  <c r="H1079" i="6"/>
  <c r="A1080" i="6"/>
  <c r="B1080" i="6"/>
  <c r="C1080" i="6"/>
  <c r="D1080" i="6"/>
  <c r="E1080" i="6"/>
  <c r="F1080" i="6"/>
  <c r="G1080" i="6"/>
  <c r="H1080" i="6"/>
  <c r="A1081" i="6"/>
  <c r="B1081" i="6"/>
  <c r="C1081" i="6"/>
  <c r="D1081" i="6"/>
  <c r="E1081" i="6"/>
  <c r="F1081" i="6"/>
  <c r="G1081" i="6"/>
  <c r="H1081" i="6"/>
  <c r="A1082" i="6"/>
  <c r="B1082" i="6"/>
  <c r="C1082" i="6"/>
  <c r="D1082" i="6"/>
  <c r="E1082" i="6"/>
  <c r="F1082" i="6"/>
  <c r="G1082" i="6"/>
  <c r="H1082" i="6"/>
  <c r="A1083" i="6"/>
  <c r="B1083" i="6"/>
  <c r="C1083" i="6"/>
  <c r="D1083" i="6"/>
  <c r="E1083" i="6"/>
  <c r="F1083" i="6"/>
  <c r="G1083" i="6"/>
  <c r="H1083" i="6"/>
  <c r="A1084" i="6"/>
  <c r="B1084" i="6"/>
  <c r="C1084" i="6"/>
  <c r="D1084" i="6"/>
  <c r="E1084" i="6"/>
  <c r="F1084" i="6"/>
  <c r="G1084" i="6"/>
  <c r="H1084" i="6"/>
  <c r="A1085" i="6"/>
  <c r="B1085" i="6"/>
  <c r="C1085" i="6"/>
  <c r="D1085" i="6"/>
  <c r="E1085" i="6"/>
  <c r="F1085" i="6"/>
  <c r="G1085" i="6"/>
  <c r="H1085" i="6"/>
  <c r="A1086" i="6"/>
  <c r="B1086" i="6"/>
  <c r="C1086" i="6"/>
  <c r="D1086" i="6"/>
  <c r="E1086" i="6"/>
  <c r="F1086" i="6"/>
  <c r="G1086" i="6"/>
  <c r="H1086" i="6"/>
  <c r="A1087" i="6"/>
  <c r="B1087" i="6"/>
  <c r="C1087" i="6"/>
  <c r="D1087" i="6"/>
  <c r="E1087" i="6"/>
  <c r="F1087" i="6"/>
  <c r="G1087" i="6"/>
  <c r="H1087" i="6"/>
  <c r="A1088" i="6"/>
  <c r="B1088" i="6"/>
  <c r="C1088" i="6"/>
  <c r="D1088" i="6"/>
  <c r="E1088" i="6"/>
  <c r="F1088" i="6"/>
  <c r="G1088" i="6"/>
  <c r="H1088" i="6"/>
  <c r="A1089" i="6"/>
  <c r="B1089" i="6"/>
  <c r="C1089" i="6"/>
  <c r="D1089" i="6"/>
  <c r="E1089" i="6"/>
  <c r="F1089" i="6"/>
  <c r="G1089" i="6"/>
  <c r="H1089" i="6"/>
  <c r="A1090" i="6"/>
  <c r="B1090" i="6"/>
  <c r="C1090" i="6"/>
  <c r="D1090" i="6"/>
  <c r="E1090" i="6"/>
  <c r="F1090" i="6"/>
  <c r="G1090" i="6"/>
  <c r="H1090" i="6"/>
  <c r="A1091" i="6"/>
  <c r="B1091" i="6"/>
  <c r="C1091" i="6"/>
  <c r="D1091" i="6"/>
  <c r="E1091" i="6"/>
  <c r="F1091" i="6"/>
  <c r="G1091" i="6"/>
  <c r="H1091" i="6"/>
  <c r="A1092" i="6"/>
  <c r="B1092" i="6"/>
  <c r="C1092" i="6"/>
  <c r="D1092" i="6"/>
  <c r="E1092" i="6"/>
  <c r="F1092" i="6"/>
  <c r="G1092" i="6"/>
  <c r="H1092" i="6"/>
  <c r="A1093" i="6"/>
  <c r="B1093" i="6"/>
  <c r="C1093" i="6"/>
  <c r="D1093" i="6"/>
  <c r="E1093" i="6"/>
  <c r="F1093" i="6"/>
  <c r="G1093" i="6"/>
  <c r="H1093" i="6"/>
  <c r="A1094" i="6"/>
  <c r="B1094" i="6"/>
  <c r="C1094" i="6"/>
  <c r="D1094" i="6"/>
  <c r="E1094" i="6"/>
  <c r="F1094" i="6"/>
  <c r="G1094" i="6"/>
  <c r="H1094" i="6"/>
  <c r="A1095" i="6"/>
  <c r="B1095" i="6"/>
  <c r="C1095" i="6"/>
  <c r="D1095" i="6"/>
  <c r="E1095" i="6"/>
  <c r="F1095" i="6"/>
  <c r="G1095" i="6"/>
  <c r="H1095" i="6"/>
  <c r="A1096" i="6"/>
  <c r="B1096" i="6"/>
  <c r="C1096" i="6"/>
  <c r="D1096" i="6"/>
  <c r="E1096" i="6"/>
  <c r="F1096" i="6"/>
  <c r="G1096" i="6"/>
  <c r="H1096" i="6"/>
  <c r="A1097" i="6"/>
  <c r="B1097" i="6"/>
  <c r="C1097" i="6"/>
  <c r="D1097" i="6"/>
  <c r="E1097" i="6"/>
  <c r="F1097" i="6"/>
  <c r="G1097" i="6"/>
  <c r="H1097" i="6"/>
  <c r="A1098" i="6"/>
  <c r="B1098" i="6"/>
  <c r="C1098" i="6"/>
  <c r="D1098" i="6"/>
  <c r="E1098" i="6"/>
  <c r="F1098" i="6"/>
  <c r="G1098" i="6"/>
  <c r="H1098" i="6"/>
  <c r="A1099" i="6"/>
  <c r="B1099" i="6"/>
  <c r="C1099" i="6"/>
  <c r="D1099" i="6"/>
  <c r="E1099" i="6"/>
  <c r="F1099" i="6"/>
  <c r="G1099" i="6"/>
  <c r="H1099" i="6"/>
  <c r="A1100" i="6"/>
  <c r="B1100" i="6"/>
  <c r="C1100" i="6"/>
  <c r="D1100" i="6"/>
  <c r="E1100" i="6"/>
  <c r="F1100" i="6"/>
  <c r="G1100" i="6"/>
  <c r="H1100" i="6"/>
  <c r="A1101" i="6"/>
  <c r="B1101" i="6"/>
  <c r="C1101" i="6"/>
  <c r="D1101" i="6"/>
  <c r="E1101" i="6"/>
  <c r="F1101" i="6"/>
  <c r="G1101" i="6"/>
  <c r="H1101" i="6"/>
  <c r="A1102" i="6"/>
  <c r="B1102" i="6"/>
  <c r="C1102" i="6"/>
  <c r="D1102" i="6"/>
  <c r="E1102" i="6"/>
  <c r="F1102" i="6"/>
  <c r="G1102" i="6"/>
  <c r="H1102" i="6"/>
  <c r="A1103" i="6"/>
  <c r="B1103" i="6"/>
  <c r="C1103" i="6"/>
  <c r="D1103" i="6"/>
  <c r="E1103" i="6"/>
  <c r="F1103" i="6"/>
  <c r="G1103" i="6"/>
  <c r="H1103" i="6"/>
  <c r="A1104" i="6"/>
  <c r="B1104" i="6"/>
  <c r="C1104" i="6"/>
  <c r="D1104" i="6"/>
  <c r="E1104" i="6"/>
  <c r="F1104" i="6"/>
  <c r="G1104" i="6"/>
  <c r="H1104" i="6"/>
  <c r="A1105" i="6"/>
  <c r="B1105" i="6"/>
  <c r="C1105" i="6"/>
  <c r="D1105" i="6"/>
  <c r="E1105" i="6"/>
  <c r="F1105" i="6"/>
  <c r="G1105" i="6"/>
  <c r="H1105" i="6"/>
  <c r="A1106" i="6"/>
  <c r="B1106" i="6"/>
  <c r="C1106" i="6"/>
  <c r="D1106" i="6"/>
  <c r="E1106" i="6"/>
  <c r="F1106" i="6"/>
  <c r="G1106" i="6"/>
  <c r="H1106" i="6"/>
  <c r="A1107" i="6"/>
  <c r="B1107" i="6"/>
  <c r="A1108" i="6"/>
  <c r="B1108" i="6"/>
  <c r="C1108" i="6"/>
  <c r="D1108" i="6"/>
  <c r="E1108" i="6"/>
  <c r="F1108" i="6"/>
  <c r="G1108" i="6"/>
  <c r="H1108" i="6"/>
  <c r="A1109" i="6"/>
  <c r="B1109" i="6"/>
  <c r="C1109" i="6"/>
  <c r="D1109" i="6"/>
  <c r="E1109" i="6"/>
  <c r="F1109" i="6"/>
  <c r="G1109" i="6"/>
  <c r="H1109" i="6"/>
  <c r="A1110" i="6"/>
  <c r="B1110" i="6"/>
  <c r="C1110" i="6"/>
  <c r="D1110" i="6"/>
  <c r="E1110" i="6"/>
  <c r="F1110" i="6"/>
  <c r="G1110" i="6"/>
  <c r="H1110" i="6"/>
  <c r="A1111" i="6"/>
  <c r="B1111" i="6"/>
  <c r="C1111" i="6"/>
  <c r="D1111" i="6"/>
  <c r="E1111" i="6"/>
  <c r="F1111" i="6"/>
  <c r="G1111" i="6"/>
  <c r="H1111" i="6"/>
  <c r="A1112" i="6"/>
  <c r="B1112" i="6"/>
  <c r="C1112" i="6"/>
  <c r="D1112" i="6"/>
  <c r="E1112" i="6"/>
  <c r="F1112" i="6"/>
  <c r="G1112" i="6"/>
  <c r="H1112" i="6"/>
  <c r="A1113" i="6"/>
  <c r="B1113" i="6"/>
  <c r="C1113" i="6"/>
  <c r="D1113" i="6"/>
  <c r="E1113" i="6"/>
  <c r="F1113" i="6"/>
  <c r="G1113" i="6"/>
  <c r="H1113" i="6"/>
  <c r="A1114" i="6"/>
  <c r="B1114" i="6"/>
  <c r="C1114" i="6"/>
  <c r="D1114" i="6"/>
  <c r="E1114" i="6"/>
  <c r="F1114" i="6"/>
  <c r="G1114" i="6"/>
  <c r="H1114" i="6"/>
  <c r="A1115" i="6"/>
  <c r="B1115" i="6"/>
  <c r="C1115" i="6"/>
  <c r="D1115" i="6"/>
  <c r="E1115" i="6"/>
  <c r="F1115" i="6"/>
  <c r="G1115" i="6"/>
  <c r="H1115" i="6"/>
  <c r="A1116" i="6"/>
  <c r="B1116" i="6"/>
  <c r="C1116" i="6"/>
  <c r="D1116" i="6"/>
  <c r="E1116" i="6"/>
  <c r="F1116" i="6"/>
  <c r="G1116" i="6"/>
  <c r="H1116" i="6"/>
  <c r="A1117" i="6"/>
  <c r="B1117" i="6"/>
  <c r="C1117" i="6"/>
  <c r="D1117" i="6"/>
  <c r="E1117" i="6"/>
  <c r="F1117" i="6"/>
  <c r="G1117" i="6"/>
  <c r="H1117" i="6"/>
  <c r="A1118" i="6"/>
  <c r="B1118" i="6"/>
  <c r="C1118" i="6"/>
  <c r="D1118" i="6"/>
  <c r="E1118" i="6"/>
  <c r="F1118" i="6"/>
  <c r="G1118" i="6"/>
  <c r="H1118" i="6"/>
  <c r="A1119" i="6"/>
  <c r="B1119" i="6"/>
  <c r="C1119" i="6"/>
  <c r="D1119" i="6"/>
  <c r="E1119" i="6"/>
  <c r="F1119" i="6"/>
  <c r="G1119" i="6"/>
  <c r="H1119" i="6"/>
  <c r="A1120" i="6"/>
  <c r="B1120" i="6"/>
  <c r="C1120" i="6"/>
  <c r="D1120" i="6"/>
  <c r="E1120" i="6"/>
  <c r="F1120" i="6"/>
  <c r="G1120" i="6"/>
  <c r="H1120" i="6"/>
  <c r="A1121" i="6"/>
  <c r="B1121" i="6"/>
  <c r="C1121" i="6"/>
  <c r="D1121" i="6"/>
  <c r="E1121" i="6"/>
  <c r="F1121" i="6"/>
  <c r="G1121" i="6"/>
  <c r="H1121" i="6"/>
  <c r="A1122" i="6"/>
  <c r="B1122" i="6"/>
  <c r="C1122" i="6"/>
  <c r="D1122" i="6"/>
  <c r="E1122" i="6"/>
  <c r="F1122" i="6"/>
  <c r="G1122" i="6"/>
  <c r="H1122" i="6"/>
  <c r="A1123" i="6"/>
  <c r="B1123" i="6"/>
  <c r="C1123" i="6"/>
  <c r="D1123" i="6"/>
  <c r="E1123" i="6"/>
  <c r="F1123" i="6"/>
  <c r="G1123" i="6"/>
  <c r="H1123" i="6"/>
  <c r="A1124" i="6"/>
  <c r="B1124" i="6"/>
  <c r="C1124" i="6"/>
  <c r="D1124" i="6"/>
  <c r="E1124" i="6"/>
  <c r="F1124" i="6"/>
  <c r="G1124" i="6"/>
  <c r="H1124" i="6"/>
  <c r="A1125" i="6"/>
  <c r="B1125" i="6"/>
  <c r="C1125" i="6"/>
  <c r="D1125" i="6"/>
  <c r="E1125" i="6"/>
  <c r="F1125" i="6"/>
  <c r="G1125" i="6"/>
  <c r="H1125" i="6"/>
  <c r="A1126" i="6"/>
  <c r="B1126" i="6"/>
  <c r="C1126" i="6"/>
  <c r="D1126" i="6"/>
  <c r="E1126" i="6"/>
  <c r="F1126" i="6"/>
  <c r="G1126" i="6"/>
  <c r="H1126" i="6"/>
  <c r="A1127" i="6"/>
  <c r="B1127" i="6"/>
  <c r="C1127" i="6"/>
  <c r="D1127" i="6"/>
  <c r="E1127" i="6"/>
  <c r="F1127" i="6"/>
  <c r="G1127" i="6"/>
  <c r="H1127" i="6"/>
  <c r="A1128" i="6"/>
  <c r="B1128" i="6"/>
  <c r="C1128" i="6"/>
  <c r="D1128" i="6"/>
  <c r="E1128" i="6"/>
  <c r="F1128" i="6"/>
  <c r="G1128" i="6"/>
  <c r="H1128" i="6"/>
  <c r="A1129" i="6"/>
  <c r="B1129" i="6"/>
  <c r="C1129" i="6"/>
  <c r="D1129" i="6"/>
  <c r="E1129" i="6"/>
  <c r="F1129" i="6"/>
  <c r="G1129" i="6"/>
  <c r="H1129" i="6"/>
  <c r="A1130" i="6"/>
  <c r="B1130" i="6"/>
  <c r="C1130" i="6"/>
  <c r="D1130" i="6"/>
  <c r="E1130" i="6"/>
  <c r="F1130" i="6"/>
  <c r="G1130" i="6"/>
  <c r="H1130" i="6"/>
  <c r="A1131" i="6"/>
  <c r="B1131" i="6"/>
  <c r="C1131" i="6"/>
  <c r="D1131" i="6"/>
  <c r="E1131" i="6"/>
  <c r="F1131" i="6"/>
  <c r="G1131" i="6"/>
  <c r="H1131" i="6"/>
  <c r="A1132" i="6"/>
  <c r="B1132" i="6"/>
  <c r="C1132" i="6"/>
  <c r="D1132" i="6"/>
  <c r="E1132" i="6"/>
  <c r="F1132" i="6"/>
  <c r="G1132" i="6"/>
  <c r="H1132" i="6"/>
  <c r="A1133" i="6"/>
  <c r="B1133" i="6"/>
  <c r="C1133" i="6"/>
  <c r="D1133" i="6"/>
  <c r="E1133" i="6"/>
  <c r="F1133" i="6"/>
  <c r="G1133" i="6"/>
  <c r="H1133" i="6"/>
  <c r="A1134" i="6"/>
  <c r="B1134" i="6"/>
  <c r="C1134" i="6"/>
  <c r="D1134" i="6"/>
  <c r="E1134" i="6"/>
  <c r="F1134" i="6"/>
  <c r="G1134" i="6"/>
  <c r="H1134" i="6"/>
  <c r="A1135" i="6"/>
  <c r="B1135" i="6"/>
  <c r="C1135" i="6"/>
  <c r="D1135" i="6"/>
  <c r="E1135" i="6"/>
  <c r="F1135" i="6"/>
  <c r="G1135" i="6"/>
  <c r="H1135" i="6"/>
  <c r="A1136" i="6"/>
  <c r="B1136" i="6"/>
  <c r="C1136" i="6"/>
  <c r="D1136" i="6"/>
  <c r="E1136" i="6"/>
  <c r="F1136" i="6"/>
  <c r="G1136" i="6"/>
  <c r="H1136" i="6"/>
  <c r="A1137" i="6"/>
  <c r="B1137" i="6"/>
  <c r="C1137" i="6"/>
  <c r="D1137" i="6"/>
  <c r="E1137" i="6"/>
  <c r="F1137" i="6"/>
  <c r="G1137" i="6"/>
  <c r="H1137" i="6"/>
  <c r="A1138" i="6"/>
  <c r="B1138" i="6"/>
  <c r="C1138" i="6"/>
  <c r="D1138" i="6"/>
  <c r="E1138" i="6"/>
  <c r="F1138" i="6"/>
  <c r="G1138" i="6"/>
  <c r="H1138" i="6"/>
  <c r="A1139" i="6"/>
  <c r="B1139" i="6"/>
  <c r="C1139" i="6"/>
  <c r="D1139" i="6"/>
  <c r="E1139" i="6"/>
  <c r="F1139" i="6"/>
  <c r="G1139" i="6"/>
  <c r="H1139" i="6"/>
  <c r="A1140" i="6"/>
  <c r="B1140" i="6"/>
  <c r="C1140" i="6"/>
  <c r="D1140" i="6"/>
  <c r="E1140" i="6"/>
  <c r="F1140" i="6"/>
  <c r="G1140" i="6"/>
  <c r="H1140" i="6"/>
  <c r="A1141" i="6"/>
  <c r="B1141" i="6"/>
  <c r="C1141" i="6"/>
  <c r="D1141" i="6"/>
  <c r="E1141" i="6"/>
  <c r="F1141" i="6"/>
  <c r="G1141" i="6"/>
  <c r="H1141" i="6"/>
  <c r="A1142" i="6"/>
  <c r="B1142" i="6"/>
  <c r="C1142" i="6"/>
  <c r="D1142" i="6"/>
  <c r="E1142" i="6"/>
  <c r="F1142" i="6"/>
  <c r="G1142" i="6"/>
  <c r="H1142" i="6"/>
  <c r="A1143" i="6"/>
  <c r="B1143" i="6"/>
  <c r="C1143" i="6"/>
  <c r="D1143" i="6"/>
  <c r="E1143" i="6"/>
  <c r="F1143" i="6"/>
  <c r="G1143" i="6"/>
  <c r="H1143" i="6"/>
  <c r="A1144" i="6"/>
  <c r="B1144" i="6"/>
  <c r="C1144" i="6"/>
  <c r="D1144" i="6"/>
  <c r="E1144" i="6"/>
  <c r="F1144" i="6"/>
  <c r="G1144" i="6"/>
  <c r="H1144" i="6"/>
  <c r="A1145" i="6"/>
  <c r="B1145" i="6"/>
  <c r="C1145" i="6"/>
  <c r="D1145" i="6"/>
  <c r="E1145" i="6"/>
  <c r="F1145" i="6"/>
  <c r="G1145" i="6"/>
  <c r="H1145" i="6"/>
  <c r="A1146" i="6"/>
  <c r="B1146" i="6"/>
  <c r="C1146" i="6"/>
  <c r="D1146" i="6"/>
  <c r="E1146" i="6"/>
  <c r="F1146" i="6"/>
  <c r="G1146" i="6"/>
  <c r="H1146" i="6"/>
  <c r="A1147" i="6"/>
  <c r="B1147" i="6"/>
  <c r="C1147" i="6"/>
  <c r="D1147" i="6"/>
  <c r="E1147" i="6"/>
  <c r="F1147" i="6"/>
  <c r="G1147" i="6"/>
  <c r="H1147" i="6"/>
  <c r="A1148" i="6"/>
  <c r="B1148" i="6"/>
  <c r="C1148" i="6"/>
  <c r="D1148" i="6"/>
  <c r="E1148" i="6"/>
  <c r="F1148" i="6"/>
  <c r="G1148" i="6"/>
  <c r="H1148" i="6"/>
  <c r="A1149" i="6"/>
  <c r="B1149" i="6"/>
  <c r="C1149" i="6"/>
  <c r="D1149" i="6"/>
  <c r="E1149" i="6"/>
  <c r="F1149" i="6"/>
  <c r="G1149" i="6"/>
  <c r="H1149" i="6"/>
  <c r="A1150" i="6"/>
  <c r="B1150" i="6"/>
  <c r="C1150" i="6"/>
  <c r="D1150" i="6"/>
  <c r="E1150" i="6"/>
  <c r="F1150" i="6"/>
  <c r="G1150" i="6"/>
  <c r="H1150" i="6"/>
  <c r="A1151" i="6"/>
  <c r="B1151" i="6"/>
  <c r="C1151" i="6"/>
  <c r="D1151" i="6"/>
  <c r="E1151" i="6"/>
  <c r="F1151" i="6"/>
  <c r="G1151" i="6"/>
  <c r="H1151" i="6"/>
  <c r="A1152" i="6"/>
  <c r="B1152" i="6"/>
  <c r="C1152" i="6"/>
  <c r="D1152" i="6"/>
  <c r="E1152" i="6"/>
  <c r="F1152" i="6"/>
  <c r="G1152" i="6"/>
  <c r="H1152" i="6"/>
  <c r="A1153" i="6"/>
  <c r="B1153" i="6"/>
  <c r="C1153" i="6"/>
  <c r="D1153" i="6"/>
  <c r="E1153" i="6"/>
  <c r="F1153" i="6"/>
  <c r="G1153" i="6"/>
  <c r="H1153" i="6"/>
  <c r="A1154" i="6"/>
  <c r="B1154" i="6"/>
  <c r="C1154" i="6"/>
  <c r="D1154" i="6"/>
  <c r="E1154" i="6"/>
  <c r="F1154" i="6"/>
  <c r="G1154" i="6"/>
  <c r="H1154" i="6"/>
  <c r="A1155" i="6"/>
  <c r="B1155" i="6"/>
  <c r="C1155" i="6"/>
  <c r="D1155" i="6"/>
  <c r="E1155" i="6"/>
  <c r="F1155" i="6"/>
  <c r="G1155" i="6"/>
  <c r="H1155" i="6"/>
  <c r="A1156" i="6"/>
  <c r="B1156" i="6"/>
  <c r="C1156" i="6"/>
  <c r="D1156" i="6"/>
  <c r="E1156" i="6"/>
  <c r="F1156" i="6"/>
  <c r="G1156" i="6"/>
  <c r="H1156" i="6"/>
  <c r="A1157" i="6"/>
  <c r="B1157" i="6"/>
  <c r="C1157" i="6"/>
  <c r="D1157" i="6"/>
  <c r="E1157" i="6"/>
  <c r="F1157" i="6"/>
  <c r="G1157" i="6"/>
  <c r="H1157" i="6"/>
  <c r="A1158" i="6"/>
  <c r="B1158" i="6"/>
  <c r="C1158" i="6"/>
  <c r="D1158" i="6"/>
  <c r="E1158" i="6"/>
  <c r="F1158" i="6"/>
  <c r="G1158" i="6"/>
  <c r="H1158" i="6"/>
  <c r="A1159" i="6"/>
  <c r="B1159" i="6"/>
  <c r="C1159" i="6"/>
  <c r="D1159" i="6"/>
  <c r="E1159" i="6"/>
  <c r="F1159" i="6"/>
  <c r="G1159" i="6"/>
  <c r="H1159" i="6"/>
  <c r="A1160" i="6"/>
  <c r="B1160" i="6"/>
  <c r="C1160" i="6"/>
  <c r="D1160" i="6"/>
  <c r="E1160" i="6"/>
  <c r="F1160" i="6"/>
  <c r="G1160" i="6"/>
  <c r="H1160" i="6"/>
  <c r="A1161" i="6"/>
  <c r="B1161" i="6"/>
  <c r="C1161" i="6"/>
  <c r="D1161" i="6"/>
  <c r="E1161" i="6"/>
  <c r="F1161" i="6"/>
  <c r="G1161" i="6"/>
  <c r="H1161" i="6"/>
  <c r="A1162" i="6"/>
  <c r="B1162" i="6"/>
  <c r="C1162" i="6"/>
  <c r="D1162" i="6"/>
  <c r="E1162" i="6"/>
  <c r="F1162" i="6"/>
  <c r="G1162" i="6"/>
  <c r="H1162" i="6"/>
  <c r="A1163" i="6"/>
  <c r="B1163" i="6"/>
  <c r="C1163" i="6"/>
  <c r="D1163" i="6"/>
  <c r="E1163" i="6"/>
  <c r="F1163" i="6"/>
  <c r="G1163" i="6"/>
  <c r="H1163" i="6"/>
  <c r="A1164" i="6"/>
  <c r="B1164" i="6"/>
  <c r="C1164" i="6"/>
  <c r="D1164" i="6"/>
  <c r="E1164" i="6"/>
  <c r="F1164" i="6"/>
  <c r="G1164" i="6"/>
  <c r="H1164" i="6"/>
  <c r="A1165" i="6"/>
  <c r="B1165" i="6"/>
  <c r="C1165" i="6"/>
  <c r="D1165" i="6"/>
  <c r="E1165" i="6"/>
  <c r="F1165" i="6"/>
  <c r="G1165" i="6"/>
  <c r="H1165" i="6"/>
  <c r="A1166" i="6"/>
  <c r="B1166" i="6"/>
  <c r="C1166" i="6"/>
  <c r="D1166" i="6"/>
  <c r="E1166" i="6"/>
  <c r="F1166" i="6"/>
  <c r="G1166" i="6"/>
  <c r="H1166" i="6"/>
  <c r="A1167" i="6"/>
  <c r="B1167" i="6"/>
  <c r="C1167" i="6"/>
  <c r="D1167" i="6"/>
  <c r="E1167" i="6"/>
  <c r="F1167" i="6"/>
  <c r="G1167" i="6"/>
  <c r="H1167" i="6"/>
  <c r="A1168" i="6"/>
  <c r="B1168" i="6"/>
  <c r="C1168" i="6"/>
  <c r="D1168" i="6"/>
  <c r="E1168" i="6"/>
  <c r="F1168" i="6"/>
  <c r="G1168" i="6"/>
  <c r="H1168" i="6"/>
  <c r="A1169" i="6"/>
  <c r="B1169" i="6"/>
  <c r="C1169" i="6"/>
  <c r="D1169" i="6"/>
  <c r="E1169" i="6"/>
  <c r="F1169" i="6"/>
  <c r="G1169" i="6"/>
  <c r="H1169" i="6"/>
  <c r="A1170" i="6"/>
  <c r="B1170" i="6"/>
  <c r="C1170" i="6"/>
  <c r="D1170" i="6"/>
  <c r="E1170" i="6"/>
  <c r="F1170" i="6"/>
  <c r="G1170" i="6"/>
  <c r="H1170" i="6"/>
  <c r="A1171" i="6"/>
  <c r="B1171" i="6"/>
  <c r="C1171" i="6"/>
  <c r="D1171" i="6"/>
  <c r="E1171" i="6"/>
  <c r="F1171" i="6"/>
  <c r="G1171" i="6"/>
  <c r="H1171" i="6"/>
  <c r="A1172" i="6"/>
  <c r="B1172" i="6"/>
  <c r="C1172" i="6"/>
  <c r="D1172" i="6"/>
  <c r="E1172" i="6"/>
  <c r="F1172" i="6"/>
  <c r="G1172" i="6"/>
  <c r="H1172" i="6"/>
  <c r="A1173" i="6"/>
  <c r="B1173" i="6"/>
  <c r="C1173" i="6"/>
  <c r="D1173" i="6"/>
  <c r="E1173" i="6"/>
  <c r="F1173" i="6"/>
  <c r="G1173" i="6"/>
  <c r="H1173" i="6"/>
  <c r="A1174" i="6"/>
  <c r="B1174" i="6"/>
  <c r="C1174" i="6"/>
  <c r="D1174" i="6"/>
  <c r="E1174" i="6"/>
  <c r="F1174" i="6"/>
  <c r="G1174" i="6"/>
  <c r="H1174" i="6"/>
  <c r="A1175" i="6"/>
  <c r="B1175" i="6"/>
  <c r="C1175" i="6"/>
  <c r="D1175" i="6"/>
  <c r="E1175" i="6"/>
  <c r="F1175" i="6"/>
  <c r="G1175" i="6"/>
  <c r="H1175" i="6"/>
  <c r="A1176" i="6"/>
  <c r="B1176" i="6"/>
  <c r="C1176" i="6"/>
  <c r="D1176" i="6"/>
  <c r="E1176" i="6"/>
  <c r="F1176" i="6"/>
  <c r="G1176" i="6"/>
  <c r="H1176" i="6"/>
  <c r="A1177" i="6"/>
  <c r="B1177" i="6"/>
  <c r="C1177" i="6"/>
  <c r="D1177" i="6"/>
  <c r="E1177" i="6"/>
  <c r="F1177" i="6"/>
  <c r="G1177" i="6"/>
  <c r="H1177" i="6"/>
  <c r="A1178" i="6"/>
  <c r="B1178" i="6"/>
  <c r="C1178" i="6"/>
  <c r="D1178" i="6"/>
  <c r="E1178" i="6"/>
  <c r="F1178" i="6"/>
  <c r="G1178" i="6"/>
  <c r="H1178" i="6"/>
  <c r="A1179" i="6"/>
  <c r="B1179" i="6"/>
  <c r="C1179" i="6"/>
  <c r="D1179" i="6"/>
  <c r="E1179" i="6"/>
  <c r="F1179" i="6"/>
  <c r="G1179" i="6"/>
  <c r="H1179" i="6"/>
  <c r="A1180" i="6"/>
  <c r="B1180" i="6"/>
  <c r="A1181" i="6"/>
  <c r="B1181" i="6"/>
  <c r="C1181" i="6"/>
  <c r="D1181" i="6"/>
  <c r="E1181" i="6"/>
  <c r="F1181" i="6"/>
  <c r="G1181" i="6"/>
  <c r="H1181" i="6"/>
  <c r="A1182" i="6"/>
  <c r="B1182" i="6"/>
  <c r="C1182" i="6"/>
  <c r="D1182" i="6"/>
  <c r="E1182" i="6"/>
  <c r="F1182" i="6"/>
  <c r="G1182" i="6"/>
  <c r="H1182" i="6"/>
  <c r="A1183" i="6"/>
  <c r="B1183" i="6"/>
  <c r="C1183" i="6"/>
  <c r="D1183" i="6"/>
  <c r="E1183" i="6"/>
  <c r="F1183" i="6"/>
  <c r="G1183" i="6"/>
  <c r="H1183" i="6"/>
  <c r="A1184" i="6"/>
  <c r="B1184" i="6"/>
  <c r="C1184" i="6"/>
  <c r="D1184" i="6"/>
  <c r="E1184" i="6"/>
  <c r="F1184" i="6"/>
  <c r="G1184" i="6"/>
  <c r="H1184" i="6"/>
  <c r="A1185" i="6"/>
  <c r="B1185" i="6"/>
  <c r="C1185" i="6"/>
  <c r="D1185" i="6"/>
  <c r="E1185" i="6"/>
  <c r="F1185" i="6"/>
  <c r="G1185" i="6"/>
  <c r="H1185" i="6"/>
  <c r="A1186" i="6"/>
  <c r="B1186" i="6"/>
  <c r="C1186" i="6"/>
  <c r="D1186" i="6"/>
  <c r="E1186" i="6"/>
  <c r="F1186" i="6"/>
  <c r="G1186" i="6"/>
  <c r="H1186" i="6"/>
  <c r="A1187" i="6"/>
  <c r="B1187" i="6"/>
  <c r="C1187" i="6"/>
  <c r="D1187" i="6"/>
  <c r="E1187" i="6"/>
  <c r="F1187" i="6"/>
  <c r="G1187" i="6"/>
  <c r="H1187" i="6"/>
  <c r="A1188" i="6"/>
  <c r="B1188" i="6"/>
  <c r="C1188" i="6"/>
  <c r="D1188" i="6"/>
  <c r="E1188" i="6"/>
  <c r="F1188" i="6"/>
  <c r="G1188" i="6"/>
  <c r="H1188" i="6"/>
  <c r="A1189" i="6"/>
  <c r="B1189" i="6"/>
  <c r="C1189" i="6"/>
  <c r="D1189" i="6"/>
  <c r="E1189" i="6"/>
  <c r="F1189" i="6"/>
  <c r="G1189" i="6"/>
  <c r="H1189" i="6"/>
  <c r="A1190" i="6"/>
  <c r="B1190" i="6"/>
  <c r="C1190" i="6"/>
  <c r="D1190" i="6"/>
  <c r="E1190" i="6"/>
  <c r="F1190" i="6"/>
  <c r="G1190" i="6"/>
  <c r="H1190" i="6"/>
  <c r="A1191" i="6"/>
  <c r="B1191" i="6"/>
  <c r="C1191" i="6"/>
  <c r="D1191" i="6"/>
  <c r="E1191" i="6"/>
  <c r="F1191" i="6"/>
  <c r="G1191" i="6"/>
  <c r="H1191" i="6"/>
  <c r="A1192" i="6"/>
  <c r="B1192" i="6"/>
  <c r="C1192" i="6"/>
  <c r="D1192" i="6"/>
  <c r="E1192" i="6"/>
  <c r="F1192" i="6"/>
  <c r="G1192" i="6"/>
  <c r="H1192" i="6"/>
  <c r="A1193" i="6"/>
  <c r="B1193" i="6"/>
  <c r="C1193" i="6"/>
  <c r="D1193" i="6"/>
  <c r="E1193" i="6"/>
  <c r="F1193" i="6"/>
  <c r="G1193" i="6"/>
  <c r="H1193" i="6"/>
  <c r="A1194" i="6"/>
  <c r="B1194" i="6"/>
  <c r="C1194" i="6"/>
  <c r="D1194" i="6"/>
  <c r="E1194" i="6"/>
  <c r="F1194" i="6"/>
  <c r="G1194" i="6"/>
  <c r="H1194" i="6"/>
  <c r="A1195" i="6"/>
  <c r="B1195" i="6"/>
  <c r="C1195" i="6"/>
  <c r="D1195" i="6"/>
  <c r="E1195" i="6"/>
  <c r="F1195" i="6"/>
  <c r="G1195" i="6"/>
  <c r="H1195" i="6"/>
  <c r="A1196" i="6"/>
  <c r="B1196" i="6"/>
  <c r="C1196" i="6"/>
  <c r="D1196" i="6"/>
  <c r="E1196" i="6"/>
  <c r="F1196" i="6"/>
  <c r="G1196" i="6"/>
  <c r="H1196" i="6"/>
  <c r="A1197" i="6"/>
  <c r="B1197" i="6"/>
  <c r="C1197" i="6"/>
  <c r="D1197" i="6"/>
  <c r="E1197" i="6"/>
  <c r="F1197" i="6"/>
  <c r="G1197" i="6"/>
  <c r="H1197" i="6"/>
  <c r="A1198" i="6"/>
  <c r="B1198" i="6"/>
  <c r="C1198" i="6"/>
  <c r="D1198" i="6"/>
  <c r="E1198" i="6"/>
  <c r="F1198" i="6"/>
  <c r="G1198" i="6"/>
  <c r="H1198" i="6"/>
  <c r="A1199" i="6"/>
  <c r="B1199" i="6"/>
  <c r="C1199" i="6"/>
  <c r="D1199" i="6"/>
  <c r="E1199" i="6"/>
  <c r="F1199" i="6"/>
  <c r="G1199" i="6"/>
  <c r="H1199" i="6"/>
  <c r="A1200" i="6"/>
  <c r="B1200" i="6"/>
  <c r="C1200" i="6"/>
  <c r="D1200" i="6"/>
  <c r="E1200" i="6"/>
  <c r="F1200" i="6"/>
  <c r="G1200" i="6"/>
  <c r="H1200" i="6"/>
  <c r="A1201" i="6"/>
  <c r="B1201" i="6"/>
  <c r="C1201" i="6"/>
  <c r="D1201" i="6"/>
  <c r="E1201" i="6"/>
  <c r="F1201" i="6"/>
  <c r="G1201" i="6"/>
  <c r="H1201" i="6"/>
  <c r="A1202" i="6"/>
  <c r="B1202" i="6"/>
  <c r="C1202" i="6"/>
  <c r="D1202" i="6"/>
  <c r="E1202" i="6"/>
  <c r="F1202" i="6"/>
  <c r="G1202" i="6"/>
  <c r="H1202" i="6"/>
  <c r="A1203" i="6"/>
  <c r="B1203" i="6"/>
  <c r="C1203" i="6"/>
  <c r="D1203" i="6"/>
  <c r="E1203" i="6"/>
  <c r="F1203" i="6"/>
  <c r="G1203" i="6"/>
  <c r="H1203" i="6"/>
  <c r="A1204" i="6"/>
  <c r="B1204" i="6"/>
  <c r="C1204" i="6"/>
  <c r="D1204" i="6"/>
  <c r="E1204" i="6"/>
  <c r="F1204" i="6"/>
  <c r="G1204" i="6"/>
  <c r="H1204" i="6"/>
  <c r="A1205" i="6"/>
  <c r="B1205" i="6"/>
  <c r="C1205" i="6"/>
  <c r="D1205" i="6"/>
  <c r="E1205" i="6"/>
  <c r="F1205" i="6"/>
  <c r="G1205" i="6"/>
  <c r="H1205" i="6"/>
  <c r="A1206" i="6"/>
  <c r="B1206" i="6"/>
  <c r="C1206" i="6"/>
  <c r="D1206" i="6"/>
  <c r="E1206" i="6"/>
  <c r="F1206" i="6"/>
  <c r="G1206" i="6"/>
  <c r="H1206" i="6"/>
  <c r="A1207" i="6"/>
  <c r="B1207" i="6"/>
  <c r="C1207" i="6"/>
  <c r="D1207" i="6"/>
  <c r="E1207" i="6"/>
  <c r="F1207" i="6"/>
  <c r="G1207" i="6"/>
  <c r="H1207" i="6"/>
  <c r="A1208" i="6"/>
  <c r="B1208" i="6"/>
  <c r="C1208" i="6"/>
  <c r="D1208" i="6"/>
  <c r="E1208" i="6"/>
  <c r="F1208" i="6"/>
  <c r="G1208" i="6"/>
  <c r="H1208" i="6"/>
  <c r="A1209" i="6"/>
  <c r="B1209" i="6"/>
  <c r="C1209" i="6"/>
  <c r="D1209" i="6"/>
  <c r="E1209" i="6"/>
  <c r="F1209" i="6"/>
  <c r="G1209" i="6"/>
  <c r="H1209" i="6"/>
  <c r="A1210" i="6"/>
  <c r="B1210" i="6"/>
  <c r="C1210" i="6"/>
  <c r="D1210" i="6"/>
  <c r="E1210" i="6"/>
  <c r="F1210" i="6"/>
  <c r="G1210" i="6"/>
  <c r="H1210" i="6"/>
  <c r="A1211" i="6"/>
  <c r="B1211" i="6"/>
  <c r="C1211" i="6"/>
  <c r="D1211" i="6"/>
  <c r="E1211" i="6"/>
  <c r="F1211" i="6"/>
  <c r="G1211" i="6"/>
  <c r="H1211" i="6"/>
  <c r="A1212" i="6"/>
  <c r="B1212" i="6"/>
  <c r="C1212" i="6"/>
  <c r="D1212" i="6"/>
  <c r="E1212" i="6"/>
  <c r="F1212" i="6"/>
  <c r="G1212" i="6"/>
  <c r="H1212" i="6"/>
  <c r="A1213" i="6"/>
  <c r="B1213" i="6"/>
  <c r="C1213" i="6"/>
  <c r="D1213" i="6"/>
  <c r="E1213" i="6"/>
  <c r="F1213" i="6"/>
  <c r="G1213" i="6"/>
  <c r="H1213" i="6"/>
  <c r="A1214" i="6"/>
  <c r="B1214" i="6"/>
  <c r="C1214" i="6"/>
  <c r="D1214" i="6"/>
  <c r="E1214" i="6"/>
  <c r="F1214" i="6"/>
  <c r="G1214" i="6"/>
  <c r="H1214" i="6"/>
  <c r="A1215" i="6"/>
  <c r="B1215" i="6"/>
  <c r="C1215" i="6"/>
  <c r="D1215" i="6"/>
  <c r="E1215" i="6"/>
  <c r="F1215" i="6"/>
  <c r="G1215" i="6"/>
  <c r="H1215" i="6"/>
  <c r="A1216" i="6"/>
  <c r="B1216" i="6"/>
  <c r="C1216" i="6"/>
  <c r="D1216" i="6"/>
  <c r="E1216" i="6"/>
  <c r="F1216" i="6"/>
  <c r="G1216" i="6"/>
  <c r="H1216" i="6"/>
  <c r="A1217" i="6"/>
  <c r="B1217" i="6"/>
  <c r="C1217" i="6"/>
  <c r="D1217" i="6"/>
  <c r="E1217" i="6"/>
  <c r="F1217" i="6"/>
  <c r="G1217" i="6"/>
  <c r="H1217" i="6"/>
  <c r="A1218" i="6"/>
  <c r="B1218" i="6"/>
  <c r="C1218" i="6"/>
  <c r="D1218" i="6"/>
  <c r="E1218" i="6"/>
  <c r="F1218" i="6"/>
  <c r="G1218" i="6"/>
  <c r="H1218" i="6"/>
  <c r="A1219" i="6"/>
  <c r="B1219" i="6"/>
  <c r="C1219" i="6"/>
  <c r="D1219" i="6"/>
  <c r="E1219" i="6"/>
  <c r="F1219" i="6"/>
  <c r="G1219" i="6"/>
  <c r="H1219" i="6"/>
  <c r="A1220" i="6"/>
  <c r="B1220" i="6"/>
  <c r="C1220" i="6"/>
  <c r="D1220" i="6"/>
  <c r="E1220" i="6"/>
  <c r="F1220" i="6"/>
  <c r="G1220" i="6"/>
  <c r="H1220" i="6"/>
  <c r="A1221" i="6"/>
  <c r="B1221" i="6"/>
  <c r="C1221" i="6"/>
  <c r="D1221" i="6"/>
  <c r="E1221" i="6"/>
  <c r="F1221" i="6"/>
  <c r="G1221" i="6"/>
  <c r="H1221" i="6"/>
  <c r="A1222" i="6"/>
  <c r="B1222" i="6"/>
  <c r="C1222" i="6"/>
  <c r="D1222" i="6"/>
  <c r="E1222" i="6"/>
  <c r="F1222" i="6"/>
  <c r="G1222" i="6"/>
  <c r="H1222" i="6"/>
  <c r="A1223" i="6"/>
  <c r="B1223" i="6"/>
  <c r="C1223" i="6"/>
  <c r="D1223" i="6"/>
  <c r="E1223" i="6"/>
  <c r="F1223" i="6"/>
  <c r="G1223" i="6"/>
  <c r="H1223" i="6"/>
  <c r="A1224" i="6"/>
  <c r="B1224" i="6"/>
  <c r="C1224" i="6"/>
  <c r="D1224" i="6"/>
  <c r="E1224" i="6"/>
  <c r="F1224" i="6"/>
  <c r="G1224" i="6"/>
  <c r="H1224" i="6"/>
  <c r="A1225" i="6"/>
  <c r="B1225" i="6"/>
  <c r="C1225" i="6"/>
  <c r="D1225" i="6"/>
  <c r="E1225" i="6"/>
  <c r="F1225" i="6"/>
  <c r="G1225" i="6"/>
  <c r="H1225" i="6"/>
  <c r="A1226" i="6"/>
  <c r="B1226" i="6"/>
  <c r="C1226" i="6"/>
  <c r="D1226" i="6"/>
  <c r="E1226" i="6"/>
  <c r="F1226" i="6"/>
  <c r="G1226" i="6"/>
  <c r="H1226" i="6"/>
  <c r="A1227" i="6"/>
  <c r="B1227" i="6"/>
  <c r="C1227" i="6"/>
  <c r="D1227" i="6"/>
  <c r="E1227" i="6"/>
  <c r="F1227" i="6"/>
  <c r="G1227" i="6"/>
  <c r="H1227" i="6"/>
  <c r="A1228" i="6"/>
  <c r="B1228" i="6"/>
  <c r="C1228" i="6"/>
  <c r="D1228" i="6"/>
  <c r="E1228" i="6"/>
  <c r="F1228" i="6"/>
  <c r="G1228" i="6"/>
  <c r="H1228" i="6"/>
  <c r="A1229" i="6"/>
  <c r="B1229" i="6"/>
  <c r="C1229" i="6"/>
  <c r="D1229" i="6"/>
  <c r="E1229" i="6"/>
  <c r="F1229" i="6"/>
  <c r="G1229" i="6"/>
  <c r="H1229" i="6"/>
  <c r="A1230" i="6"/>
  <c r="B1230" i="6"/>
  <c r="C1230" i="6"/>
  <c r="D1230" i="6"/>
  <c r="E1230" i="6"/>
  <c r="F1230" i="6"/>
  <c r="G1230" i="6"/>
  <c r="H1230" i="6"/>
  <c r="A1231" i="6"/>
  <c r="B1231" i="6"/>
  <c r="C1231" i="6"/>
  <c r="D1231" i="6"/>
  <c r="E1231" i="6"/>
  <c r="F1231" i="6"/>
  <c r="G1231" i="6"/>
  <c r="H1231" i="6"/>
  <c r="A1232" i="6"/>
  <c r="B1232" i="6"/>
  <c r="C1232" i="6"/>
  <c r="D1232" i="6"/>
  <c r="E1232" i="6"/>
  <c r="F1232" i="6"/>
  <c r="G1232" i="6"/>
  <c r="H1232" i="6"/>
  <c r="A1233" i="6"/>
  <c r="B1233" i="6"/>
  <c r="C1233" i="6"/>
  <c r="D1233" i="6"/>
  <c r="E1233" i="6"/>
  <c r="F1233" i="6"/>
  <c r="G1233" i="6"/>
  <c r="H1233" i="6"/>
  <c r="A1234" i="6"/>
  <c r="B1234" i="6"/>
  <c r="C1234" i="6"/>
  <c r="D1234" i="6"/>
  <c r="E1234" i="6"/>
  <c r="F1234" i="6"/>
  <c r="G1234" i="6"/>
  <c r="H1234" i="6"/>
  <c r="A1235" i="6"/>
  <c r="B1235" i="6"/>
  <c r="C1235" i="6"/>
  <c r="D1235" i="6"/>
  <c r="E1235" i="6"/>
  <c r="F1235" i="6"/>
  <c r="G1235" i="6"/>
  <c r="H1235" i="6"/>
  <c r="A1236" i="6"/>
  <c r="B1236" i="6"/>
  <c r="C1236" i="6"/>
  <c r="D1236" i="6"/>
  <c r="E1236" i="6"/>
  <c r="F1236" i="6"/>
  <c r="G1236" i="6"/>
  <c r="H1236" i="6"/>
  <c r="A1237" i="6"/>
  <c r="B1237" i="6"/>
  <c r="C1237" i="6"/>
  <c r="D1237" i="6"/>
  <c r="E1237" i="6"/>
  <c r="F1237" i="6"/>
  <c r="G1237" i="6"/>
  <c r="H1237" i="6"/>
  <c r="A1238" i="6"/>
  <c r="B1238" i="6"/>
  <c r="C1238" i="6"/>
  <c r="D1238" i="6"/>
  <c r="E1238" i="6"/>
  <c r="F1238" i="6"/>
  <c r="G1238" i="6"/>
  <c r="H1238" i="6"/>
  <c r="A1239" i="6"/>
  <c r="B1239" i="6"/>
  <c r="C1239" i="6"/>
  <c r="D1239" i="6"/>
  <c r="E1239" i="6"/>
  <c r="F1239" i="6"/>
  <c r="G1239" i="6"/>
  <c r="H1239" i="6"/>
  <c r="A1240" i="6"/>
  <c r="B1240" i="6"/>
  <c r="C1240" i="6"/>
  <c r="D1240" i="6"/>
  <c r="E1240" i="6"/>
  <c r="F1240" i="6"/>
  <c r="G1240" i="6"/>
  <c r="H1240" i="6"/>
  <c r="A1241" i="6"/>
  <c r="B1241" i="6"/>
  <c r="C1241" i="6"/>
  <c r="D1241" i="6"/>
  <c r="E1241" i="6"/>
  <c r="F1241" i="6"/>
  <c r="G1241" i="6"/>
  <c r="H1241" i="6"/>
  <c r="A1242" i="6"/>
  <c r="B1242" i="6"/>
  <c r="C1242" i="6"/>
  <c r="D1242" i="6"/>
  <c r="E1242" i="6"/>
  <c r="F1242" i="6"/>
  <c r="G1242" i="6"/>
  <c r="H1242" i="6"/>
  <c r="A1243" i="6"/>
  <c r="B1243" i="6"/>
  <c r="C1243" i="6"/>
  <c r="D1243" i="6"/>
  <c r="E1243" i="6"/>
  <c r="F1243" i="6"/>
  <c r="G1243" i="6"/>
  <c r="H1243" i="6"/>
  <c r="A1244" i="6"/>
  <c r="B1244" i="6"/>
  <c r="C1244" i="6"/>
  <c r="D1244" i="6"/>
  <c r="E1244" i="6"/>
  <c r="F1244" i="6"/>
  <c r="G1244" i="6"/>
  <c r="H1244" i="6"/>
  <c r="A1245" i="6"/>
  <c r="B1245" i="6"/>
  <c r="C1245" i="6"/>
  <c r="D1245" i="6"/>
  <c r="E1245" i="6"/>
  <c r="F1245" i="6"/>
  <c r="G1245" i="6"/>
  <c r="H1245" i="6"/>
  <c r="A1246" i="6"/>
  <c r="B1246" i="6"/>
  <c r="C1246" i="6"/>
  <c r="D1246" i="6"/>
  <c r="E1246" i="6"/>
  <c r="F1246" i="6"/>
  <c r="G1246" i="6"/>
  <c r="H1246" i="6"/>
  <c r="A1247" i="6"/>
  <c r="B1247" i="6"/>
  <c r="C1247" i="6"/>
  <c r="D1247" i="6"/>
  <c r="E1247" i="6"/>
  <c r="F1247" i="6"/>
  <c r="G1247" i="6"/>
  <c r="H1247" i="6"/>
  <c r="A1248" i="6"/>
  <c r="B1248" i="6"/>
  <c r="C1248" i="6"/>
  <c r="D1248" i="6"/>
  <c r="E1248" i="6"/>
  <c r="F1248" i="6"/>
  <c r="G1248" i="6"/>
  <c r="H1248" i="6"/>
  <c r="A1249" i="6"/>
  <c r="B1249" i="6"/>
  <c r="C1249" i="6"/>
  <c r="D1249" i="6"/>
  <c r="E1249" i="6"/>
  <c r="F1249" i="6"/>
  <c r="G1249" i="6"/>
  <c r="H1249" i="6"/>
  <c r="A1250" i="6"/>
  <c r="B1250" i="6"/>
  <c r="C1250" i="6"/>
  <c r="D1250" i="6"/>
  <c r="E1250" i="6"/>
  <c r="F1250" i="6"/>
  <c r="G1250" i="6"/>
  <c r="H1250" i="6"/>
  <c r="A1251" i="6"/>
  <c r="B1251" i="6"/>
  <c r="C1251" i="6"/>
  <c r="D1251" i="6"/>
  <c r="E1251" i="6"/>
  <c r="F1251" i="6"/>
  <c r="G1251" i="6"/>
  <c r="H1251" i="6"/>
  <c r="A1252" i="6"/>
  <c r="B1252" i="6"/>
  <c r="C1252" i="6"/>
  <c r="D1252" i="6"/>
  <c r="E1252" i="6"/>
  <c r="F1252" i="6"/>
  <c r="G1252" i="6"/>
  <c r="H1252" i="6"/>
  <c r="A1253" i="6"/>
  <c r="B1253" i="6"/>
  <c r="C1253" i="6"/>
  <c r="D1253" i="6"/>
  <c r="E1253" i="6"/>
  <c r="F1253" i="6"/>
  <c r="G1253" i="6"/>
  <c r="H1253" i="6"/>
  <c r="A1254" i="6"/>
  <c r="B1254" i="6"/>
  <c r="C1254" i="6"/>
  <c r="D1254" i="6"/>
  <c r="E1254" i="6"/>
  <c r="F1254" i="6"/>
  <c r="G1254" i="6"/>
  <c r="H1254" i="6"/>
  <c r="A1255" i="6"/>
  <c r="B1255" i="6"/>
  <c r="C1255" i="6"/>
  <c r="D1255" i="6"/>
  <c r="E1255" i="6"/>
  <c r="F1255" i="6"/>
  <c r="G1255" i="6"/>
  <c r="H1255" i="6"/>
  <c r="A1256" i="6"/>
  <c r="B1256" i="6"/>
  <c r="C1256" i="6"/>
  <c r="D1256" i="6"/>
  <c r="E1256" i="6"/>
  <c r="F1256" i="6"/>
  <c r="G1256" i="6"/>
  <c r="H1256" i="6"/>
  <c r="A1257" i="6"/>
  <c r="B1257" i="6"/>
  <c r="C1257" i="6"/>
  <c r="D1257" i="6"/>
  <c r="E1257" i="6"/>
  <c r="F1257" i="6"/>
  <c r="G1257" i="6"/>
  <c r="H1257" i="6"/>
  <c r="A1258" i="6"/>
  <c r="B1258" i="6"/>
  <c r="C1258" i="6"/>
  <c r="D1258" i="6"/>
  <c r="E1258" i="6"/>
  <c r="F1258" i="6"/>
  <c r="G1258" i="6"/>
  <c r="H1258" i="6"/>
  <c r="A1259" i="6"/>
  <c r="B1259" i="6"/>
  <c r="C1259" i="6"/>
  <c r="D1259" i="6"/>
  <c r="E1259" i="6"/>
  <c r="F1259" i="6"/>
  <c r="G1259" i="6"/>
  <c r="H1259" i="6"/>
  <c r="A1260" i="6"/>
  <c r="B1260" i="6"/>
  <c r="C1260" i="6"/>
  <c r="D1260" i="6"/>
  <c r="E1260" i="6"/>
  <c r="F1260" i="6"/>
  <c r="G1260" i="6"/>
  <c r="H1260" i="6"/>
  <c r="A1261" i="6"/>
  <c r="B1261" i="6"/>
  <c r="C1261" i="6"/>
  <c r="D1261" i="6"/>
  <c r="E1261" i="6"/>
  <c r="F1261" i="6"/>
  <c r="G1261" i="6"/>
  <c r="H1261" i="6"/>
  <c r="A1262" i="6"/>
  <c r="B1262" i="6"/>
  <c r="C1262" i="6"/>
  <c r="D1262" i="6"/>
  <c r="E1262" i="6"/>
  <c r="F1262" i="6"/>
  <c r="G1262" i="6"/>
  <c r="H1262" i="6"/>
  <c r="A1263" i="6"/>
  <c r="B1263" i="6"/>
  <c r="C1263" i="6"/>
  <c r="D1263" i="6"/>
  <c r="E1263" i="6"/>
  <c r="F1263" i="6"/>
  <c r="G1263" i="6"/>
  <c r="H1263" i="6"/>
  <c r="A1264" i="6"/>
  <c r="B1264" i="6"/>
  <c r="C1264" i="6"/>
  <c r="D1264" i="6"/>
  <c r="E1264" i="6"/>
  <c r="F1264" i="6"/>
  <c r="G1264" i="6"/>
  <c r="H1264" i="6"/>
  <c r="A1265" i="6"/>
  <c r="B1265" i="6"/>
  <c r="C1265" i="6"/>
  <c r="D1265" i="6"/>
  <c r="E1265" i="6"/>
  <c r="F1265" i="6"/>
  <c r="G1265" i="6"/>
  <c r="H1265" i="6"/>
  <c r="A1266" i="6"/>
  <c r="B1266" i="6"/>
  <c r="C1266" i="6"/>
  <c r="D1266" i="6"/>
  <c r="E1266" i="6"/>
  <c r="F1266" i="6"/>
  <c r="G1266" i="6"/>
  <c r="H1266" i="6"/>
  <c r="A1267" i="6"/>
  <c r="B1267" i="6"/>
  <c r="C1267" i="6"/>
  <c r="D1267" i="6"/>
  <c r="E1267" i="6"/>
  <c r="F1267" i="6"/>
  <c r="G1267" i="6"/>
  <c r="H1267" i="6"/>
  <c r="A1268" i="6"/>
  <c r="B1268" i="6"/>
  <c r="C1268" i="6"/>
  <c r="D1268" i="6"/>
  <c r="E1268" i="6"/>
  <c r="F1268" i="6"/>
  <c r="G1268" i="6"/>
  <c r="H1268" i="6"/>
  <c r="A1269" i="6"/>
  <c r="B1269" i="6"/>
  <c r="C1269" i="6"/>
  <c r="D1269" i="6"/>
  <c r="E1269" i="6"/>
  <c r="F1269" i="6"/>
  <c r="G1269" i="6"/>
  <c r="H1269" i="6"/>
  <c r="A1270" i="6"/>
  <c r="B1270" i="6"/>
  <c r="C1270" i="6"/>
  <c r="D1270" i="6"/>
  <c r="E1270" i="6"/>
  <c r="F1270" i="6"/>
  <c r="G1270" i="6"/>
  <c r="H1270" i="6"/>
  <c r="A1271" i="6"/>
  <c r="B1271" i="6"/>
  <c r="C1271" i="6"/>
  <c r="D1271" i="6"/>
  <c r="E1271" i="6"/>
  <c r="F1271" i="6"/>
  <c r="G1271" i="6"/>
  <c r="H1271" i="6"/>
  <c r="A1272" i="6"/>
  <c r="B1272" i="6"/>
  <c r="C1272" i="6"/>
  <c r="D1272" i="6"/>
  <c r="E1272" i="6"/>
  <c r="F1272" i="6"/>
  <c r="G1272" i="6"/>
  <c r="H1272" i="6"/>
  <c r="A1273" i="6"/>
  <c r="B1273" i="6"/>
  <c r="C1273" i="6"/>
  <c r="D1273" i="6"/>
  <c r="E1273" i="6"/>
  <c r="F1273" i="6"/>
  <c r="G1273" i="6"/>
  <c r="H1273" i="6"/>
  <c r="A1274" i="6"/>
  <c r="B1274" i="6"/>
  <c r="C1274" i="6"/>
  <c r="D1274" i="6"/>
  <c r="E1274" i="6"/>
  <c r="F1274" i="6"/>
  <c r="G1274" i="6"/>
  <c r="H1274" i="6"/>
  <c r="A1275" i="6"/>
  <c r="B1275" i="6"/>
  <c r="C1275" i="6"/>
  <c r="D1275" i="6"/>
  <c r="E1275" i="6"/>
  <c r="F1275" i="6"/>
  <c r="G1275" i="6"/>
  <c r="H1275" i="6"/>
  <c r="A1276" i="6"/>
  <c r="B1276" i="6"/>
  <c r="C1276" i="6"/>
  <c r="D1276" i="6"/>
  <c r="E1276" i="6"/>
  <c r="F1276" i="6"/>
  <c r="G1276" i="6"/>
  <c r="H1276" i="6"/>
  <c r="A1277" i="6"/>
  <c r="B1277" i="6"/>
  <c r="C1277" i="6"/>
  <c r="D1277" i="6"/>
  <c r="E1277" i="6"/>
  <c r="F1277" i="6"/>
  <c r="G1277" i="6"/>
  <c r="H1277" i="6"/>
  <c r="A1278" i="6"/>
  <c r="B1278" i="6"/>
  <c r="C1278" i="6"/>
  <c r="D1278" i="6"/>
  <c r="E1278" i="6"/>
  <c r="F1278" i="6"/>
  <c r="G1278" i="6"/>
  <c r="H1278" i="6"/>
  <c r="A1279" i="6"/>
  <c r="B1279" i="6"/>
  <c r="C1279" i="6"/>
  <c r="D1279" i="6"/>
  <c r="E1279" i="6"/>
  <c r="F1279" i="6"/>
  <c r="G1279" i="6"/>
  <c r="H1279" i="6"/>
  <c r="A1280" i="6"/>
  <c r="B1280" i="6"/>
  <c r="C1280" i="6"/>
  <c r="D1280" i="6"/>
  <c r="E1280" i="6"/>
  <c r="F1280" i="6"/>
  <c r="G1280" i="6"/>
  <c r="H1280" i="6"/>
  <c r="A1281" i="6"/>
  <c r="B1281" i="6"/>
  <c r="C1281" i="6"/>
  <c r="D1281" i="6"/>
  <c r="E1281" i="6"/>
  <c r="F1281" i="6"/>
  <c r="G1281" i="6"/>
  <c r="H1281" i="6"/>
  <c r="A1282" i="6"/>
  <c r="B1282" i="6"/>
  <c r="C1282" i="6"/>
  <c r="D1282" i="6"/>
  <c r="E1282" i="6"/>
  <c r="F1282" i="6"/>
  <c r="G1282" i="6"/>
  <c r="H1282" i="6"/>
  <c r="A1283" i="6"/>
  <c r="B1283" i="6"/>
  <c r="C1283" i="6"/>
  <c r="D1283" i="6"/>
  <c r="E1283" i="6"/>
  <c r="F1283" i="6"/>
  <c r="G1283" i="6"/>
  <c r="H1283" i="6"/>
  <c r="A1284" i="6"/>
  <c r="B1284" i="6"/>
  <c r="C1284" i="6"/>
  <c r="D1284" i="6"/>
  <c r="E1284" i="6"/>
  <c r="F1284" i="6"/>
  <c r="G1284" i="6"/>
  <c r="H1284" i="6"/>
  <c r="A1285" i="6"/>
  <c r="B1285" i="6"/>
  <c r="C1285" i="6"/>
  <c r="D1285" i="6"/>
  <c r="E1285" i="6"/>
  <c r="F1285" i="6"/>
  <c r="G1285" i="6"/>
  <c r="H1285" i="6"/>
  <c r="A1286" i="6"/>
  <c r="B1286" i="6"/>
  <c r="C1286" i="6"/>
  <c r="D1286" i="6"/>
  <c r="E1286" i="6"/>
  <c r="F1286" i="6"/>
  <c r="G1286" i="6"/>
  <c r="H1286" i="6"/>
  <c r="A1287" i="6"/>
  <c r="B1287" i="6"/>
  <c r="C1287" i="6"/>
  <c r="D1287" i="6"/>
  <c r="E1287" i="6"/>
  <c r="F1287" i="6"/>
  <c r="G1287" i="6"/>
  <c r="H1287" i="6"/>
  <c r="A1288" i="6"/>
  <c r="B1288" i="6"/>
  <c r="C1288" i="6"/>
  <c r="D1288" i="6"/>
  <c r="E1288" i="6"/>
  <c r="F1288" i="6"/>
  <c r="G1288" i="6"/>
  <c r="H1288" i="6"/>
  <c r="A1289" i="6"/>
  <c r="B1289" i="6"/>
  <c r="C1289" i="6"/>
  <c r="D1289" i="6"/>
  <c r="E1289" i="6"/>
  <c r="F1289" i="6"/>
  <c r="G1289" i="6"/>
  <c r="H1289" i="6"/>
  <c r="A1290" i="6"/>
  <c r="B1290" i="6"/>
  <c r="C1290" i="6"/>
  <c r="D1290" i="6"/>
  <c r="E1290" i="6"/>
  <c r="F1290" i="6"/>
  <c r="G1290" i="6"/>
  <c r="H1290" i="6"/>
  <c r="A1291" i="6"/>
  <c r="B1291" i="6"/>
  <c r="C1291" i="6"/>
  <c r="D1291" i="6"/>
  <c r="E1291" i="6"/>
  <c r="F1291" i="6"/>
  <c r="G1291" i="6"/>
  <c r="H1291" i="6"/>
  <c r="A1292" i="6"/>
  <c r="B1292" i="6"/>
  <c r="C1292" i="6"/>
  <c r="D1292" i="6"/>
  <c r="E1292" i="6"/>
  <c r="F1292" i="6"/>
  <c r="G1292" i="6"/>
  <c r="H1292" i="6"/>
  <c r="A1293" i="6"/>
  <c r="B1293" i="6"/>
  <c r="C1293" i="6"/>
  <c r="D1293" i="6"/>
  <c r="E1293" i="6"/>
  <c r="F1293" i="6"/>
  <c r="G1293" i="6"/>
  <c r="H1293" i="6"/>
  <c r="A1294" i="6"/>
  <c r="B1294" i="6"/>
  <c r="C1294" i="6"/>
  <c r="D1294" i="6"/>
  <c r="E1294" i="6"/>
  <c r="F1294" i="6"/>
  <c r="G1294" i="6"/>
  <c r="H1294" i="6"/>
  <c r="A1295" i="6"/>
  <c r="B1295" i="6"/>
  <c r="C1295" i="6"/>
  <c r="D1295" i="6"/>
  <c r="E1295" i="6"/>
  <c r="F1295" i="6"/>
  <c r="G1295" i="6"/>
  <c r="H1295" i="6"/>
  <c r="A1296" i="6"/>
  <c r="B1296" i="6"/>
  <c r="C1296" i="6"/>
  <c r="D1296" i="6"/>
  <c r="E1296" i="6"/>
  <c r="F1296" i="6"/>
  <c r="G1296" i="6"/>
  <c r="H1296" i="6"/>
  <c r="A1297" i="6"/>
  <c r="B1297" i="6"/>
  <c r="C1297" i="6"/>
  <c r="D1297" i="6"/>
  <c r="E1297" i="6"/>
  <c r="F1297" i="6"/>
  <c r="G1297" i="6"/>
  <c r="H1297" i="6"/>
  <c r="A1298" i="6"/>
  <c r="B1298" i="6"/>
  <c r="C1298" i="6"/>
  <c r="D1298" i="6"/>
  <c r="E1298" i="6"/>
  <c r="F1298" i="6"/>
  <c r="G1298" i="6"/>
  <c r="H1298" i="6"/>
  <c r="A1299" i="6"/>
  <c r="B1299" i="6"/>
  <c r="C1299" i="6"/>
  <c r="D1299" i="6"/>
  <c r="E1299" i="6"/>
  <c r="F1299" i="6"/>
  <c r="G1299" i="6"/>
  <c r="H1299" i="6"/>
  <c r="A1300" i="6"/>
  <c r="B1300" i="6"/>
  <c r="C1300" i="6"/>
  <c r="D1300" i="6"/>
  <c r="E1300" i="6"/>
  <c r="F1300" i="6"/>
  <c r="G1300" i="6"/>
  <c r="H1300" i="6"/>
  <c r="A1301" i="6"/>
  <c r="B1301" i="6"/>
  <c r="C1301" i="6"/>
  <c r="D1301" i="6"/>
  <c r="E1301" i="6"/>
  <c r="F1301" i="6"/>
  <c r="G1301" i="6"/>
  <c r="H1301" i="6"/>
  <c r="A1302" i="6"/>
  <c r="B1302" i="6"/>
  <c r="C1302" i="6"/>
  <c r="D1302" i="6"/>
  <c r="E1302" i="6"/>
  <c r="F1302" i="6"/>
  <c r="G1302" i="6"/>
  <c r="H1302" i="6"/>
  <c r="A1303" i="6"/>
  <c r="B1303" i="6"/>
  <c r="C1303" i="6"/>
  <c r="D1303" i="6"/>
  <c r="E1303" i="6"/>
  <c r="F1303" i="6"/>
  <c r="G1303" i="6"/>
  <c r="H1303" i="6"/>
  <c r="A1304" i="6"/>
  <c r="B1304" i="6"/>
  <c r="C1304" i="6"/>
  <c r="D1304" i="6"/>
  <c r="E1304" i="6"/>
  <c r="F1304" i="6"/>
  <c r="G1304" i="6"/>
  <c r="H1304" i="6"/>
  <c r="A1305" i="6"/>
  <c r="B1305" i="6"/>
  <c r="C1305" i="6"/>
  <c r="D1305" i="6"/>
  <c r="E1305" i="6"/>
  <c r="F1305" i="6"/>
  <c r="G1305" i="6"/>
  <c r="H1305" i="6"/>
  <c r="A1306" i="6"/>
  <c r="B1306" i="6"/>
  <c r="C1306" i="6"/>
  <c r="D1306" i="6"/>
  <c r="E1306" i="6"/>
  <c r="F1306" i="6"/>
  <c r="G1306" i="6"/>
  <c r="H1306" i="6"/>
  <c r="A1307" i="6"/>
  <c r="B1307" i="6"/>
  <c r="C1307" i="6"/>
  <c r="D1307" i="6"/>
  <c r="E1307" i="6"/>
  <c r="F1307" i="6"/>
  <c r="G1307" i="6"/>
  <c r="H1307" i="6"/>
  <c r="A1308" i="6"/>
  <c r="B1308" i="6"/>
  <c r="C1308" i="6"/>
  <c r="D1308" i="6"/>
  <c r="E1308" i="6"/>
  <c r="F1308" i="6"/>
  <c r="G1308" i="6"/>
  <c r="H1308" i="6"/>
  <c r="A1309" i="6"/>
  <c r="B1309" i="6"/>
  <c r="C1309" i="6"/>
  <c r="D1309" i="6"/>
  <c r="E1309" i="6"/>
  <c r="F1309" i="6"/>
  <c r="G1309" i="6"/>
  <c r="H1309" i="6"/>
  <c r="A1310" i="6"/>
  <c r="B1310" i="6"/>
  <c r="C1310" i="6"/>
  <c r="D1310" i="6"/>
  <c r="E1310" i="6"/>
  <c r="F1310" i="6"/>
  <c r="G1310" i="6"/>
  <c r="H1310" i="6"/>
  <c r="A1311" i="6"/>
  <c r="B1311" i="6"/>
  <c r="C1311" i="6"/>
  <c r="D1311" i="6"/>
  <c r="E1311" i="6"/>
  <c r="F1311" i="6"/>
  <c r="G1311" i="6"/>
  <c r="H1311" i="6"/>
  <c r="A1312" i="6"/>
  <c r="B1312" i="6"/>
  <c r="C1312" i="6"/>
  <c r="D1312" i="6"/>
  <c r="E1312" i="6"/>
  <c r="F1312" i="6"/>
  <c r="G1312" i="6"/>
  <c r="H1312" i="6"/>
  <c r="A1313" i="6"/>
  <c r="B1313" i="6"/>
  <c r="C1313" i="6"/>
  <c r="D1313" i="6"/>
  <c r="E1313" i="6"/>
  <c r="F1313" i="6"/>
  <c r="G1313" i="6"/>
  <c r="H1313" i="6"/>
  <c r="A1314" i="6"/>
  <c r="B1314" i="6"/>
  <c r="C1314" i="6"/>
  <c r="D1314" i="6"/>
  <c r="E1314" i="6"/>
  <c r="F1314" i="6"/>
  <c r="G1314" i="6"/>
  <c r="H1314" i="6"/>
  <c r="A1315" i="6"/>
  <c r="B1315" i="6"/>
  <c r="C1315" i="6"/>
  <c r="D1315" i="6"/>
  <c r="E1315" i="6"/>
  <c r="F1315" i="6"/>
  <c r="G1315" i="6"/>
  <c r="H1315" i="6"/>
  <c r="A1316" i="6"/>
  <c r="B1316" i="6"/>
  <c r="C1316" i="6"/>
  <c r="D1316" i="6"/>
  <c r="E1316" i="6"/>
  <c r="F1316" i="6"/>
  <c r="G1316" i="6"/>
  <c r="H1316" i="6"/>
  <c r="A1317" i="6"/>
  <c r="B1317" i="6"/>
  <c r="C1317" i="6"/>
  <c r="D1317" i="6"/>
  <c r="E1317" i="6"/>
  <c r="F1317" i="6"/>
  <c r="G1317" i="6"/>
  <c r="H1317" i="6"/>
  <c r="A1318" i="6"/>
  <c r="B1318" i="6"/>
  <c r="C1318" i="6"/>
  <c r="D1318" i="6"/>
  <c r="E1318" i="6"/>
  <c r="F1318" i="6"/>
  <c r="G1318" i="6"/>
  <c r="H1318" i="6"/>
  <c r="A1319" i="6"/>
  <c r="B1319" i="6"/>
  <c r="C1319" i="6"/>
  <c r="D1319" i="6"/>
  <c r="E1319" i="6"/>
  <c r="F1319" i="6"/>
  <c r="G1319" i="6"/>
  <c r="H1319" i="6"/>
  <c r="A1320" i="6"/>
  <c r="B1320" i="6"/>
  <c r="C1320" i="6"/>
  <c r="D1320" i="6"/>
  <c r="E1320" i="6"/>
  <c r="F1320" i="6"/>
  <c r="G1320" i="6"/>
  <c r="H1320" i="6"/>
  <c r="A1321" i="6"/>
  <c r="B1321" i="6"/>
  <c r="C1321" i="6"/>
  <c r="D1321" i="6"/>
  <c r="E1321" i="6"/>
  <c r="F1321" i="6"/>
  <c r="G1321" i="6"/>
  <c r="H1321" i="6"/>
  <c r="A1322" i="6"/>
  <c r="B1322" i="6"/>
  <c r="C1322" i="6"/>
  <c r="D1322" i="6"/>
  <c r="E1322" i="6"/>
  <c r="F1322" i="6"/>
  <c r="G1322" i="6"/>
  <c r="H1322" i="6"/>
  <c r="A1323" i="6"/>
  <c r="B1323" i="6"/>
  <c r="C1323" i="6"/>
  <c r="D1323" i="6"/>
  <c r="E1323" i="6"/>
  <c r="F1323" i="6"/>
  <c r="G1323" i="6"/>
  <c r="H1323" i="6"/>
  <c r="A1324" i="6"/>
  <c r="B1324" i="6"/>
  <c r="C1324" i="6"/>
  <c r="D1324" i="6"/>
  <c r="E1324" i="6"/>
  <c r="F1324" i="6"/>
  <c r="G1324" i="6"/>
  <c r="H1324" i="6"/>
  <c r="A1325" i="6"/>
  <c r="B1325" i="6"/>
  <c r="C1325" i="6"/>
  <c r="D1325" i="6"/>
  <c r="E1325" i="6"/>
  <c r="F1325" i="6"/>
  <c r="G1325" i="6"/>
  <c r="H1325" i="6"/>
  <c r="A1326" i="6"/>
  <c r="B1326" i="6"/>
  <c r="C1326" i="6"/>
  <c r="D1326" i="6"/>
  <c r="E1326" i="6"/>
  <c r="F1326" i="6"/>
  <c r="G1326" i="6"/>
  <c r="H1326" i="6"/>
  <c r="A1327" i="6"/>
  <c r="B1327" i="6"/>
  <c r="C1327" i="6"/>
  <c r="D1327" i="6"/>
  <c r="E1327" i="6"/>
  <c r="F1327" i="6"/>
  <c r="G1327" i="6"/>
  <c r="H1327" i="6"/>
  <c r="A1328" i="6"/>
  <c r="B1328" i="6"/>
  <c r="C1328" i="6"/>
  <c r="D1328" i="6"/>
  <c r="E1328" i="6"/>
  <c r="F1328" i="6"/>
  <c r="G1328" i="6"/>
  <c r="H1328" i="6"/>
  <c r="A1329" i="6"/>
  <c r="B1329" i="6"/>
  <c r="C1329" i="6"/>
  <c r="D1329" i="6"/>
  <c r="E1329" i="6"/>
  <c r="F1329" i="6"/>
  <c r="G1329" i="6"/>
  <c r="H1329" i="6"/>
  <c r="A1330" i="6"/>
  <c r="B1330" i="6"/>
  <c r="C1330" i="6"/>
  <c r="D1330" i="6"/>
  <c r="E1330" i="6"/>
  <c r="F1330" i="6"/>
  <c r="G1330" i="6"/>
  <c r="H1330" i="6"/>
  <c r="A1331" i="6"/>
  <c r="B1331" i="6"/>
  <c r="C1331" i="6"/>
  <c r="D1331" i="6"/>
  <c r="E1331" i="6"/>
  <c r="F1331" i="6"/>
  <c r="G1331" i="6"/>
  <c r="H1331" i="6"/>
  <c r="A1332" i="6"/>
  <c r="B1332" i="6"/>
  <c r="C1332" i="6"/>
  <c r="D1332" i="6"/>
  <c r="E1332" i="6"/>
  <c r="F1332" i="6"/>
  <c r="G1332" i="6"/>
  <c r="H1332" i="6"/>
  <c r="A1333" i="6"/>
  <c r="B1333" i="6"/>
  <c r="C1333" i="6"/>
  <c r="D1333" i="6"/>
  <c r="E1333" i="6"/>
  <c r="F1333" i="6"/>
  <c r="G1333" i="6"/>
  <c r="H1333" i="6"/>
  <c r="A1334" i="6"/>
  <c r="B1334" i="6"/>
  <c r="C1334" i="6"/>
  <c r="D1334" i="6"/>
  <c r="E1334" i="6"/>
  <c r="F1334" i="6"/>
  <c r="G1334" i="6"/>
  <c r="H1334" i="6"/>
  <c r="A1335" i="6"/>
  <c r="B1335" i="6"/>
  <c r="C1335" i="6"/>
  <c r="D1335" i="6"/>
  <c r="E1335" i="6"/>
  <c r="F1335" i="6"/>
  <c r="G1335" i="6"/>
  <c r="H1335" i="6"/>
  <c r="A1336" i="6"/>
  <c r="B1336" i="6"/>
  <c r="C1336" i="6"/>
  <c r="D1336" i="6"/>
  <c r="E1336" i="6"/>
  <c r="F1336" i="6"/>
  <c r="G1336" i="6"/>
  <c r="H1336" i="6"/>
  <c r="A1337" i="6"/>
  <c r="B1337" i="6"/>
  <c r="C1337" i="6"/>
  <c r="D1337" i="6"/>
  <c r="E1337" i="6"/>
  <c r="F1337" i="6"/>
  <c r="G1337" i="6"/>
  <c r="H1337" i="6"/>
  <c r="A1338" i="6"/>
  <c r="B1338" i="6"/>
  <c r="C1338" i="6"/>
  <c r="D1338" i="6"/>
  <c r="E1338" i="6"/>
  <c r="F1338" i="6"/>
  <c r="G1338" i="6"/>
  <c r="H1338" i="6"/>
  <c r="A1339" i="6"/>
  <c r="B1339" i="6"/>
  <c r="C1339" i="6"/>
  <c r="D1339" i="6"/>
  <c r="E1339" i="6"/>
  <c r="F1339" i="6"/>
  <c r="G1339" i="6"/>
  <c r="H1339" i="6"/>
  <c r="A1340" i="6"/>
  <c r="B1340" i="6"/>
  <c r="C1340" i="6"/>
  <c r="D1340" i="6"/>
  <c r="E1340" i="6"/>
  <c r="F1340" i="6"/>
  <c r="G1340" i="6"/>
  <c r="H1340" i="6"/>
  <c r="A1341" i="6"/>
  <c r="B1341" i="6"/>
  <c r="C1341" i="6"/>
  <c r="D1341" i="6"/>
  <c r="E1341" i="6"/>
  <c r="F1341" i="6"/>
  <c r="G1341" i="6"/>
  <c r="H1341" i="6"/>
  <c r="A1342" i="6"/>
  <c r="B1342" i="6"/>
  <c r="C1342" i="6"/>
  <c r="D1342" i="6"/>
  <c r="E1342" i="6"/>
  <c r="F1342" i="6"/>
  <c r="G1342" i="6"/>
  <c r="H1342" i="6"/>
  <c r="A1343" i="6"/>
  <c r="B1343" i="6"/>
  <c r="C1343" i="6"/>
  <c r="D1343" i="6"/>
  <c r="E1343" i="6"/>
  <c r="F1343" i="6"/>
  <c r="G1343" i="6"/>
  <c r="H1343" i="6"/>
  <c r="A1344" i="6"/>
  <c r="B1344" i="6"/>
  <c r="C1344" i="6"/>
  <c r="D1344" i="6"/>
  <c r="E1344" i="6"/>
  <c r="F1344" i="6"/>
  <c r="G1344" i="6"/>
  <c r="H1344" i="6"/>
  <c r="A1345" i="6"/>
  <c r="B1345" i="6"/>
  <c r="C1345" i="6"/>
  <c r="D1345" i="6"/>
  <c r="E1345" i="6"/>
  <c r="F1345" i="6"/>
  <c r="G1345" i="6"/>
  <c r="H1345" i="6"/>
  <c r="A1346" i="6"/>
  <c r="B1346" i="6"/>
  <c r="C1346" i="6"/>
  <c r="D1346" i="6"/>
  <c r="E1346" i="6"/>
  <c r="F1346" i="6"/>
  <c r="G1346" i="6"/>
  <c r="H1346" i="6"/>
  <c r="A1347" i="6"/>
  <c r="B1347" i="6"/>
  <c r="C1347" i="6"/>
  <c r="D1347" i="6"/>
  <c r="E1347" i="6"/>
  <c r="F1347" i="6"/>
  <c r="G1347" i="6"/>
  <c r="H1347" i="6"/>
  <c r="A1348" i="6"/>
  <c r="B1348" i="6"/>
  <c r="C1348" i="6"/>
  <c r="D1348" i="6"/>
  <c r="E1348" i="6"/>
  <c r="F1348" i="6"/>
  <c r="G1348" i="6"/>
  <c r="H1348" i="6"/>
  <c r="A1349" i="6"/>
  <c r="B1349" i="6"/>
  <c r="C1349" i="6"/>
  <c r="D1349" i="6"/>
  <c r="E1349" i="6"/>
  <c r="F1349" i="6"/>
  <c r="G1349" i="6"/>
  <c r="H1349" i="6"/>
  <c r="A1350" i="6"/>
  <c r="B1350" i="6"/>
  <c r="C1350" i="6"/>
  <c r="D1350" i="6"/>
  <c r="E1350" i="6"/>
  <c r="F1350" i="6"/>
  <c r="G1350" i="6"/>
  <c r="H1350" i="6"/>
  <c r="A1351" i="6"/>
  <c r="B1351" i="6"/>
  <c r="C1351" i="6"/>
  <c r="D1351" i="6"/>
  <c r="E1351" i="6"/>
  <c r="F1351" i="6"/>
  <c r="G1351" i="6"/>
  <c r="H1351" i="6"/>
  <c r="A1352" i="6"/>
  <c r="B1352" i="6"/>
  <c r="C1352" i="6"/>
  <c r="D1352" i="6"/>
  <c r="E1352" i="6"/>
  <c r="F1352" i="6"/>
  <c r="G1352" i="6"/>
  <c r="H1352" i="6"/>
  <c r="A1353" i="6"/>
  <c r="B1353" i="6"/>
  <c r="C1353" i="6"/>
  <c r="D1353" i="6"/>
  <c r="E1353" i="6"/>
  <c r="F1353" i="6"/>
  <c r="G1353" i="6"/>
  <c r="H1353" i="6"/>
  <c r="A1354" i="6"/>
  <c r="B1354" i="6"/>
  <c r="C1354" i="6"/>
  <c r="D1354" i="6"/>
  <c r="E1354" i="6"/>
  <c r="F1354" i="6"/>
  <c r="G1354" i="6"/>
  <c r="H1354" i="6"/>
  <c r="A1355" i="6"/>
  <c r="B1355" i="6"/>
  <c r="C1355" i="6"/>
  <c r="D1355" i="6"/>
  <c r="E1355" i="6"/>
  <c r="F1355" i="6"/>
  <c r="G1355" i="6"/>
  <c r="H1355" i="6"/>
  <c r="A1356" i="6"/>
  <c r="B1356" i="6"/>
  <c r="A1357" i="6"/>
  <c r="B1357" i="6"/>
  <c r="C1357" i="6"/>
  <c r="D1357" i="6"/>
  <c r="E1357" i="6"/>
  <c r="F1357" i="6"/>
  <c r="G1357" i="6"/>
  <c r="H1357" i="6"/>
  <c r="A1358" i="6"/>
  <c r="B1358" i="6"/>
  <c r="C1358" i="6"/>
  <c r="D1358" i="6"/>
  <c r="E1358" i="6"/>
  <c r="F1358" i="6"/>
  <c r="G1358" i="6"/>
  <c r="H1358" i="6"/>
  <c r="A1359" i="6"/>
  <c r="B1359" i="6"/>
  <c r="C1359" i="6"/>
  <c r="D1359" i="6"/>
  <c r="E1359" i="6"/>
  <c r="F1359" i="6"/>
  <c r="G1359" i="6"/>
  <c r="H1359" i="6"/>
  <c r="A1360" i="6"/>
  <c r="B1360" i="6"/>
  <c r="C1360" i="6"/>
  <c r="D1360" i="6"/>
  <c r="E1360" i="6"/>
  <c r="F1360" i="6"/>
  <c r="G1360" i="6"/>
  <c r="H1360" i="6"/>
  <c r="A1361" i="6"/>
  <c r="B1361" i="6"/>
  <c r="C1361" i="6"/>
  <c r="D1361" i="6"/>
  <c r="E1361" i="6"/>
  <c r="F1361" i="6"/>
  <c r="G1361" i="6"/>
  <c r="H1361" i="6"/>
  <c r="A1362" i="6"/>
  <c r="B1362" i="6"/>
  <c r="C1362" i="6"/>
  <c r="D1362" i="6"/>
  <c r="E1362" i="6"/>
  <c r="F1362" i="6"/>
  <c r="G1362" i="6"/>
  <c r="H1362" i="6"/>
  <c r="A1363" i="6"/>
  <c r="B1363" i="6"/>
  <c r="C1363" i="6"/>
  <c r="D1363" i="6"/>
  <c r="E1363" i="6"/>
  <c r="F1363" i="6"/>
  <c r="G1363" i="6"/>
  <c r="H1363" i="6"/>
  <c r="A1364" i="6"/>
  <c r="B1364" i="6"/>
  <c r="C1364" i="6"/>
  <c r="D1364" i="6"/>
  <c r="E1364" i="6"/>
  <c r="F1364" i="6"/>
  <c r="G1364" i="6"/>
  <c r="H1364" i="6"/>
  <c r="A1365" i="6"/>
  <c r="B1365" i="6"/>
  <c r="C1365" i="6"/>
  <c r="D1365" i="6"/>
  <c r="E1365" i="6"/>
  <c r="F1365" i="6"/>
  <c r="G1365" i="6"/>
  <c r="H1365" i="6"/>
  <c r="A1366" i="6"/>
  <c r="B1366" i="6"/>
  <c r="C1366" i="6"/>
  <c r="D1366" i="6"/>
  <c r="E1366" i="6"/>
  <c r="F1366" i="6"/>
  <c r="G1366" i="6"/>
  <c r="H1366" i="6"/>
  <c r="A1367" i="6"/>
  <c r="B1367" i="6"/>
  <c r="C1367" i="6"/>
  <c r="D1367" i="6"/>
  <c r="E1367" i="6"/>
  <c r="F1367" i="6"/>
  <c r="G1367" i="6"/>
  <c r="H1367" i="6"/>
  <c r="A1368" i="6"/>
  <c r="B1368" i="6"/>
  <c r="C1368" i="6"/>
  <c r="D1368" i="6"/>
  <c r="E1368" i="6"/>
  <c r="F1368" i="6"/>
  <c r="G1368" i="6"/>
  <c r="H1368" i="6"/>
  <c r="A1369" i="6"/>
  <c r="B1369" i="6"/>
  <c r="C1369" i="6"/>
  <c r="D1369" i="6"/>
  <c r="E1369" i="6"/>
  <c r="F1369" i="6"/>
  <c r="G1369" i="6"/>
  <c r="H1369" i="6"/>
  <c r="A1370" i="6"/>
  <c r="B1370" i="6"/>
  <c r="C1370" i="6"/>
  <c r="D1370" i="6"/>
  <c r="E1370" i="6"/>
  <c r="F1370" i="6"/>
  <c r="G1370" i="6"/>
  <c r="H1370" i="6"/>
  <c r="A1371" i="6"/>
  <c r="B1371" i="6"/>
  <c r="C1371" i="6"/>
  <c r="D1371" i="6"/>
  <c r="E1371" i="6"/>
  <c r="F1371" i="6"/>
  <c r="G1371" i="6"/>
  <c r="H1371" i="6"/>
  <c r="A1372" i="6"/>
  <c r="B1372" i="6"/>
  <c r="C1372" i="6"/>
  <c r="D1372" i="6"/>
  <c r="E1372" i="6"/>
  <c r="F1372" i="6"/>
  <c r="G1372" i="6"/>
  <c r="H1372" i="6"/>
  <c r="A1373" i="6"/>
  <c r="B1373" i="6"/>
  <c r="C1373" i="6"/>
  <c r="D1373" i="6"/>
  <c r="E1373" i="6"/>
  <c r="F1373" i="6"/>
  <c r="G1373" i="6"/>
  <c r="H1373" i="6"/>
  <c r="A1374" i="6"/>
  <c r="B1374" i="6"/>
  <c r="C1374" i="6"/>
  <c r="D1374" i="6"/>
  <c r="E1374" i="6"/>
  <c r="F1374" i="6"/>
  <c r="G1374" i="6"/>
  <c r="H1374" i="6"/>
  <c r="A1375" i="6"/>
  <c r="B1375" i="6"/>
  <c r="C1375" i="6"/>
  <c r="D1375" i="6"/>
  <c r="E1375" i="6"/>
  <c r="F1375" i="6"/>
  <c r="G1375" i="6"/>
  <c r="H1375" i="6"/>
  <c r="A1376" i="6"/>
  <c r="B1376" i="6"/>
  <c r="C1376" i="6"/>
  <c r="D1376" i="6"/>
  <c r="E1376" i="6"/>
  <c r="F1376" i="6"/>
  <c r="G1376" i="6"/>
  <c r="H1376" i="6"/>
  <c r="A1377" i="6"/>
  <c r="B1377" i="6"/>
  <c r="C1377" i="6"/>
  <c r="D1377" i="6"/>
  <c r="E1377" i="6"/>
  <c r="F1377" i="6"/>
  <c r="G1377" i="6"/>
  <c r="H1377" i="6"/>
  <c r="A1378" i="6"/>
  <c r="B1378" i="6"/>
  <c r="C1378" i="6"/>
  <c r="D1378" i="6"/>
  <c r="E1378" i="6"/>
  <c r="F1378" i="6"/>
  <c r="G1378" i="6"/>
  <c r="H1378" i="6"/>
  <c r="A1379" i="6"/>
  <c r="B1379" i="6"/>
  <c r="C1379" i="6"/>
  <c r="D1379" i="6"/>
  <c r="E1379" i="6"/>
  <c r="F1379" i="6"/>
  <c r="G1379" i="6"/>
  <c r="H1379" i="6"/>
  <c r="A1380" i="6"/>
  <c r="B1380" i="6"/>
  <c r="C1380" i="6"/>
  <c r="D1380" i="6"/>
  <c r="E1380" i="6"/>
  <c r="F1380" i="6"/>
  <c r="G1380" i="6"/>
  <c r="H1380" i="6"/>
  <c r="A1381" i="6"/>
  <c r="B1381" i="6"/>
  <c r="C1381" i="6"/>
  <c r="D1381" i="6"/>
  <c r="E1381" i="6"/>
  <c r="F1381" i="6"/>
  <c r="G1381" i="6"/>
  <c r="H1381" i="6"/>
  <c r="A1382" i="6"/>
  <c r="B1382" i="6"/>
  <c r="C1382" i="6"/>
  <c r="D1382" i="6"/>
  <c r="E1382" i="6"/>
  <c r="F1382" i="6"/>
  <c r="G1382" i="6"/>
  <c r="H1382" i="6"/>
  <c r="A1383" i="6"/>
  <c r="B1383" i="6"/>
  <c r="C1383" i="6"/>
  <c r="D1383" i="6"/>
  <c r="E1383" i="6"/>
  <c r="F1383" i="6"/>
  <c r="G1383" i="6"/>
  <c r="H1383" i="6"/>
  <c r="A1384" i="6"/>
  <c r="B1384" i="6"/>
  <c r="C1384" i="6"/>
  <c r="D1384" i="6"/>
  <c r="E1384" i="6"/>
  <c r="F1384" i="6"/>
  <c r="G1384" i="6"/>
  <c r="H1384" i="6"/>
  <c r="A1385" i="6"/>
  <c r="B1385" i="6"/>
  <c r="C1385" i="6"/>
  <c r="D1385" i="6"/>
  <c r="E1385" i="6"/>
  <c r="F1385" i="6"/>
  <c r="G1385" i="6"/>
  <c r="H1385" i="6"/>
  <c r="A1386" i="6"/>
  <c r="B1386" i="6"/>
  <c r="C1386" i="6"/>
  <c r="D1386" i="6"/>
  <c r="E1386" i="6"/>
  <c r="F1386" i="6"/>
  <c r="G1386" i="6"/>
  <c r="H1386" i="6"/>
  <c r="A1387" i="6"/>
  <c r="B1387" i="6"/>
  <c r="C1387" i="6"/>
  <c r="D1387" i="6"/>
  <c r="E1387" i="6"/>
  <c r="F1387" i="6"/>
  <c r="G1387" i="6"/>
  <c r="H1387" i="6"/>
  <c r="A1388" i="6"/>
  <c r="B1388" i="6"/>
  <c r="C1388" i="6"/>
  <c r="D1388" i="6"/>
  <c r="E1388" i="6"/>
  <c r="F1388" i="6"/>
  <c r="G1388" i="6"/>
  <c r="H1388" i="6"/>
  <c r="A1389" i="6"/>
  <c r="B1389" i="6"/>
  <c r="C1389" i="6"/>
  <c r="D1389" i="6"/>
  <c r="E1389" i="6"/>
  <c r="F1389" i="6"/>
  <c r="G1389" i="6"/>
  <c r="H1389" i="6"/>
  <c r="A1390" i="6"/>
  <c r="B1390" i="6"/>
  <c r="C1390" i="6"/>
  <c r="D1390" i="6"/>
  <c r="E1390" i="6"/>
  <c r="F1390" i="6"/>
  <c r="G1390" i="6"/>
  <c r="H1390" i="6"/>
  <c r="A1391" i="6"/>
  <c r="B1391" i="6"/>
  <c r="C1391" i="6"/>
  <c r="D1391" i="6"/>
  <c r="E1391" i="6"/>
  <c r="F1391" i="6"/>
  <c r="G1391" i="6"/>
  <c r="H1391" i="6"/>
  <c r="A1392" i="6"/>
  <c r="B1392" i="6"/>
  <c r="C1392" i="6"/>
  <c r="D1392" i="6"/>
  <c r="E1392" i="6"/>
  <c r="F1392" i="6"/>
  <c r="G1392" i="6"/>
  <c r="H1392" i="6"/>
  <c r="A1393" i="6"/>
  <c r="B1393" i="6"/>
  <c r="C1393" i="6"/>
  <c r="D1393" i="6"/>
  <c r="E1393" i="6"/>
  <c r="F1393" i="6"/>
  <c r="G1393" i="6"/>
  <c r="H1393" i="6"/>
  <c r="A1394" i="6"/>
  <c r="B1394" i="6"/>
  <c r="C1394" i="6"/>
  <c r="D1394" i="6"/>
  <c r="E1394" i="6"/>
  <c r="F1394" i="6"/>
  <c r="G1394" i="6"/>
  <c r="H1394" i="6"/>
  <c r="A1395" i="6"/>
  <c r="B1395" i="6"/>
  <c r="C1395" i="6"/>
  <c r="D1395" i="6"/>
  <c r="E1395" i="6"/>
  <c r="F1395" i="6"/>
  <c r="G1395" i="6"/>
  <c r="H1395" i="6"/>
  <c r="A1396" i="6"/>
  <c r="B1396" i="6"/>
  <c r="C1396" i="6"/>
  <c r="D1396" i="6"/>
  <c r="E1396" i="6"/>
  <c r="F1396" i="6"/>
  <c r="G1396" i="6"/>
  <c r="H1396" i="6"/>
  <c r="A1397" i="6"/>
  <c r="B1397" i="6"/>
  <c r="C1397" i="6"/>
  <c r="D1397" i="6"/>
  <c r="E1397" i="6"/>
  <c r="F1397" i="6"/>
  <c r="G1397" i="6"/>
  <c r="H1397" i="6"/>
  <c r="A1398" i="6"/>
  <c r="B1398" i="6"/>
  <c r="C1398" i="6"/>
  <c r="D1398" i="6"/>
  <c r="E1398" i="6"/>
  <c r="F1398" i="6"/>
  <c r="G1398" i="6"/>
  <c r="H1398" i="6"/>
  <c r="A1399" i="6"/>
  <c r="B1399" i="6"/>
  <c r="C1399" i="6"/>
  <c r="D1399" i="6"/>
  <c r="E1399" i="6"/>
  <c r="F1399" i="6"/>
  <c r="G1399" i="6"/>
  <c r="H1399" i="6"/>
  <c r="A1400" i="6"/>
  <c r="B1400" i="6"/>
  <c r="C1400" i="6"/>
  <c r="D1400" i="6"/>
  <c r="E1400" i="6"/>
  <c r="F1400" i="6"/>
  <c r="G1400" i="6"/>
  <c r="H1400" i="6"/>
  <c r="A1401" i="6"/>
  <c r="B1401" i="6"/>
  <c r="C1401" i="6"/>
  <c r="D1401" i="6"/>
  <c r="E1401" i="6"/>
  <c r="F1401" i="6"/>
  <c r="G1401" i="6"/>
  <c r="H1401" i="6"/>
  <c r="A1402" i="6"/>
  <c r="B1402" i="6"/>
  <c r="C1402" i="6"/>
  <c r="D1402" i="6"/>
  <c r="E1402" i="6"/>
  <c r="F1402" i="6"/>
  <c r="G1402" i="6"/>
  <c r="H1402" i="6"/>
  <c r="A1403" i="6"/>
  <c r="B1403" i="6"/>
  <c r="C1403" i="6"/>
  <c r="D1403" i="6"/>
  <c r="E1403" i="6"/>
  <c r="F1403" i="6"/>
  <c r="G1403" i="6"/>
  <c r="H1403" i="6"/>
  <c r="A1404" i="6"/>
  <c r="B1404" i="6"/>
  <c r="C1404" i="6"/>
  <c r="D1404" i="6"/>
  <c r="E1404" i="6"/>
  <c r="F1404" i="6"/>
  <c r="G1404" i="6"/>
  <c r="H1404" i="6"/>
  <c r="A1405" i="6"/>
  <c r="B1405" i="6"/>
  <c r="C1405" i="6"/>
  <c r="D1405" i="6"/>
  <c r="E1405" i="6"/>
  <c r="F1405" i="6"/>
  <c r="G1405" i="6"/>
  <c r="H1405" i="6"/>
  <c r="A1406" i="6"/>
  <c r="B1406" i="6"/>
  <c r="C1406" i="6"/>
  <c r="D1406" i="6"/>
  <c r="E1406" i="6"/>
  <c r="F1406" i="6"/>
  <c r="G1406" i="6"/>
  <c r="H1406" i="6"/>
  <c r="A1407" i="6"/>
  <c r="B1407" i="6"/>
  <c r="C1407" i="6"/>
  <c r="D1407" i="6"/>
  <c r="E1407" i="6"/>
  <c r="F1407" i="6"/>
  <c r="G1407" i="6"/>
  <c r="H1407" i="6"/>
  <c r="A1408" i="6"/>
  <c r="B1408" i="6"/>
  <c r="C1408" i="6"/>
  <c r="D1408" i="6"/>
  <c r="E1408" i="6"/>
  <c r="F1408" i="6"/>
  <c r="G1408" i="6"/>
  <c r="H1408" i="6"/>
  <c r="A1409" i="6"/>
  <c r="B1409" i="6"/>
  <c r="C1409" i="6"/>
  <c r="D1409" i="6"/>
  <c r="E1409" i="6"/>
  <c r="F1409" i="6"/>
  <c r="G1409" i="6"/>
  <c r="H1409" i="6"/>
  <c r="A1410" i="6"/>
  <c r="B1410" i="6"/>
  <c r="C1410" i="6"/>
  <c r="D1410" i="6"/>
  <c r="E1410" i="6"/>
  <c r="F1410" i="6"/>
  <c r="G1410" i="6"/>
  <c r="H1410" i="6"/>
  <c r="A1411" i="6"/>
  <c r="B1411" i="6"/>
  <c r="C1411" i="6"/>
  <c r="D1411" i="6"/>
  <c r="E1411" i="6"/>
  <c r="F1411" i="6"/>
  <c r="G1411" i="6"/>
  <c r="H1411" i="6"/>
  <c r="A1412" i="6"/>
  <c r="B1412" i="6"/>
  <c r="C1412" i="6"/>
  <c r="D1412" i="6"/>
  <c r="E1412" i="6"/>
  <c r="F1412" i="6"/>
  <c r="G1412" i="6"/>
  <c r="H1412" i="6"/>
  <c r="A1413" i="6"/>
  <c r="B1413" i="6"/>
  <c r="C1413" i="6"/>
  <c r="D1413" i="6"/>
  <c r="E1413" i="6"/>
  <c r="F1413" i="6"/>
  <c r="G1413" i="6"/>
  <c r="H1413" i="6"/>
  <c r="A1414" i="6"/>
  <c r="B1414" i="6"/>
  <c r="C1414" i="6"/>
  <c r="D1414" i="6"/>
  <c r="E1414" i="6"/>
  <c r="F1414" i="6"/>
  <c r="G1414" i="6"/>
  <c r="H1414" i="6"/>
  <c r="A1415" i="6"/>
  <c r="B1415" i="6"/>
  <c r="C1415" i="6"/>
  <c r="D1415" i="6"/>
  <c r="E1415" i="6"/>
  <c r="F1415" i="6"/>
  <c r="G1415" i="6"/>
  <c r="H1415" i="6"/>
  <c r="A1416" i="6"/>
  <c r="B1416" i="6"/>
  <c r="C1416" i="6"/>
  <c r="D1416" i="6"/>
  <c r="E1416" i="6"/>
  <c r="F1416" i="6"/>
  <c r="G1416" i="6"/>
  <c r="H1416" i="6"/>
  <c r="A1417" i="6"/>
  <c r="B1417" i="6"/>
  <c r="C1417" i="6"/>
  <c r="D1417" i="6"/>
  <c r="E1417" i="6"/>
  <c r="F1417" i="6"/>
  <c r="G1417" i="6"/>
  <c r="H1417" i="6"/>
  <c r="A1418" i="6"/>
  <c r="B1418" i="6"/>
  <c r="C1418" i="6"/>
  <c r="D1418" i="6"/>
  <c r="E1418" i="6"/>
  <c r="F1418" i="6"/>
  <c r="G1418" i="6"/>
  <c r="H1418" i="6"/>
  <c r="A1419" i="6"/>
  <c r="B1419" i="6"/>
  <c r="C1419" i="6"/>
  <c r="D1419" i="6"/>
  <c r="E1419" i="6"/>
  <c r="F1419" i="6"/>
  <c r="G1419" i="6"/>
  <c r="H1419" i="6"/>
  <c r="A1420" i="6"/>
  <c r="B1420" i="6"/>
  <c r="C1420" i="6"/>
  <c r="D1420" i="6"/>
  <c r="E1420" i="6"/>
  <c r="F1420" i="6"/>
  <c r="G1420" i="6"/>
  <c r="H1420" i="6"/>
  <c r="A1421" i="6"/>
  <c r="B1421" i="6"/>
  <c r="C1421" i="6"/>
  <c r="D1421" i="6"/>
  <c r="E1421" i="6"/>
  <c r="F1421" i="6"/>
  <c r="G1421" i="6"/>
  <c r="H1421" i="6"/>
  <c r="A1422" i="6"/>
  <c r="B1422" i="6"/>
  <c r="C1422" i="6"/>
  <c r="D1422" i="6"/>
  <c r="E1422" i="6"/>
  <c r="F1422" i="6"/>
  <c r="G1422" i="6"/>
  <c r="H1422" i="6"/>
  <c r="A1423" i="6"/>
  <c r="B1423" i="6"/>
  <c r="C1423" i="6"/>
  <c r="D1423" i="6"/>
  <c r="E1423" i="6"/>
  <c r="F1423" i="6"/>
  <c r="G1423" i="6"/>
  <c r="H1423" i="6"/>
  <c r="A1424" i="6"/>
  <c r="B1424" i="6"/>
  <c r="C1424" i="6"/>
  <c r="D1424" i="6"/>
  <c r="E1424" i="6"/>
  <c r="F1424" i="6"/>
  <c r="G1424" i="6"/>
  <c r="H1424" i="6"/>
  <c r="A1425" i="6"/>
  <c r="B1425" i="6"/>
  <c r="C1425" i="6"/>
  <c r="D1425" i="6"/>
  <c r="E1425" i="6"/>
  <c r="F1425" i="6"/>
  <c r="G1425" i="6"/>
  <c r="H1425" i="6"/>
  <c r="A1426" i="6"/>
  <c r="B1426" i="6"/>
  <c r="C1426" i="6"/>
  <c r="D1426" i="6"/>
  <c r="E1426" i="6"/>
  <c r="F1426" i="6"/>
  <c r="G1426" i="6"/>
  <c r="H1426" i="6"/>
  <c r="A1427" i="6"/>
  <c r="B1427" i="6"/>
  <c r="C1427" i="6"/>
  <c r="D1427" i="6"/>
  <c r="E1427" i="6"/>
  <c r="F1427" i="6"/>
  <c r="G1427" i="6"/>
  <c r="H1427" i="6"/>
  <c r="A1428" i="6"/>
  <c r="B1428" i="6"/>
  <c r="C1428" i="6"/>
  <c r="D1428" i="6"/>
  <c r="E1428" i="6"/>
  <c r="F1428" i="6"/>
  <c r="G1428" i="6"/>
  <c r="H1428" i="6"/>
  <c r="A1429" i="6"/>
  <c r="B1429" i="6"/>
  <c r="C1429" i="6"/>
  <c r="D1429" i="6"/>
  <c r="E1429" i="6"/>
  <c r="F1429" i="6"/>
  <c r="G1429" i="6"/>
  <c r="H1429" i="6"/>
  <c r="A1430" i="6"/>
  <c r="B1430" i="6"/>
  <c r="C1430" i="6"/>
  <c r="D1430" i="6"/>
  <c r="E1430" i="6"/>
  <c r="F1430" i="6"/>
  <c r="G1430" i="6"/>
  <c r="H1430" i="6"/>
  <c r="A1431" i="6"/>
  <c r="B1431" i="6"/>
  <c r="C1431" i="6"/>
  <c r="D1431" i="6"/>
  <c r="E1431" i="6"/>
  <c r="F1431" i="6"/>
  <c r="G1431" i="6"/>
  <c r="H1431" i="6"/>
  <c r="A1432" i="6"/>
  <c r="B1432" i="6"/>
  <c r="C1432" i="6"/>
  <c r="D1432" i="6"/>
  <c r="E1432" i="6"/>
  <c r="F1432" i="6"/>
  <c r="G1432" i="6"/>
  <c r="H1432" i="6"/>
  <c r="A1433" i="6"/>
  <c r="B1433" i="6"/>
  <c r="C1433" i="6"/>
  <c r="D1433" i="6"/>
  <c r="E1433" i="6"/>
  <c r="F1433" i="6"/>
  <c r="G1433" i="6"/>
  <c r="H1433" i="6"/>
  <c r="A1434" i="6"/>
  <c r="B1434" i="6"/>
  <c r="C1434" i="6"/>
  <c r="D1434" i="6"/>
  <c r="E1434" i="6"/>
  <c r="F1434" i="6"/>
  <c r="G1434" i="6"/>
  <c r="H1434" i="6"/>
  <c r="A1435" i="6"/>
  <c r="B1435" i="6"/>
  <c r="C1435" i="6"/>
  <c r="D1435" i="6"/>
  <c r="E1435" i="6"/>
  <c r="F1435" i="6"/>
  <c r="G1435" i="6"/>
  <c r="H1435" i="6"/>
  <c r="A1436" i="6"/>
  <c r="B1436" i="6"/>
  <c r="C1436" i="6"/>
  <c r="D1436" i="6"/>
  <c r="E1436" i="6"/>
  <c r="F1436" i="6"/>
  <c r="G1436" i="6"/>
  <c r="H1436" i="6"/>
  <c r="A1437" i="6"/>
  <c r="B1437" i="6"/>
  <c r="C1437" i="6"/>
  <c r="D1437" i="6"/>
  <c r="E1437" i="6"/>
  <c r="F1437" i="6"/>
  <c r="G1437" i="6"/>
  <c r="H1437" i="6"/>
  <c r="A1438" i="6"/>
  <c r="B1438" i="6"/>
  <c r="C1438" i="6"/>
  <c r="D1438" i="6"/>
  <c r="E1438" i="6"/>
  <c r="F1438" i="6"/>
  <c r="G1438" i="6"/>
  <c r="H1438" i="6"/>
  <c r="A1439" i="6"/>
  <c r="B1439" i="6"/>
  <c r="C1439" i="6"/>
  <c r="D1439" i="6"/>
  <c r="E1439" i="6"/>
  <c r="F1439" i="6"/>
  <c r="G1439" i="6"/>
  <c r="H1439" i="6"/>
  <c r="A1440" i="6"/>
  <c r="B1440" i="6"/>
  <c r="C1440" i="6"/>
  <c r="D1440" i="6"/>
  <c r="E1440" i="6"/>
  <c r="F1440" i="6"/>
  <c r="G1440" i="6"/>
  <c r="H1440" i="6"/>
  <c r="A1441" i="6"/>
  <c r="B1441" i="6"/>
  <c r="C1441" i="6"/>
  <c r="D1441" i="6"/>
  <c r="E1441" i="6"/>
  <c r="F1441" i="6"/>
  <c r="G1441" i="6"/>
  <c r="H1441" i="6"/>
  <c r="A1442" i="6"/>
  <c r="B1442" i="6"/>
  <c r="C1442" i="6"/>
  <c r="D1442" i="6"/>
  <c r="E1442" i="6"/>
  <c r="F1442" i="6"/>
  <c r="G1442" i="6"/>
  <c r="H1442" i="6"/>
  <c r="A1443" i="6"/>
  <c r="B1443" i="6"/>
  <c r="C1443" i="6"/>
  <c r="D1443" i="6"/>
  <c r="E1443" i="6"/>
  <c r="F1443" i="6"/>
  <c r="G1443" i="6"/>
  <c r="H1443" i="6"/>
  <c r="A1444" i="6"/>
  <c r="B1444" i="6"/>
  <c r="C1444" i="6"/>
  <c r="D1444" i="6"/>
  <c r="E1444" i="6"/>
  <c r="F1444" i="6"/>
  <c r="G1444" i="6"/>
  <c r="H1444" i="6"/>
  <c r="A1445" i="6"/>
  <c r="B1445" i="6"/>
  <c r="C1445" i="6"/>
  <c r="D1445" i="6"/>
  <c r="E1445" i="6"/>
  <c r="F1445" i="6"/>
  <c r="G1445" i="6"/>
  <c r="H1445" i="6"/>
  <c r="A1446" i="6"/>
  <c r="B1446" i="6"/>
  <c r="C1446" i="6"/>
  <c r="D1446" i="6"/>
  <c r="E1446" i="6"/>
  <c r="F1446" i="6"/>
  <c r="G1446" i="6"/>
  <c r="H1446" i="6"/>
  <c r="A1447" i="6"/>
  <c r="B1447" i="6"/>
  <c r="C1447" i="6"/>
  <c r="D1447" i="6"/>
  <c r="E1447" i="6"/>
  <c r="F1447" i="6"/>
  <c r="G1447" i="6"/>
  <c r="H1447" i="6"/>
  <c r="A1448" i="6"/>
  <c r="B1448" i="6"/>
  <c r="C1448" i="6"/>
  <c r="D1448" i="6"/>
  <c r="E1448" i="6"/>
  <c r="F1448" i="6"/>
  <c r="G1448" i="6"/>
  <c r="H1448" i="6"/>
  <c r="A1449" i="6"/>
  <c r="B1449" i="6"/>
  <c r="C1449" i="6"/>
  <c r="D1449" i="6"/>
  <c r="E1449" i="6"/>
  <c r="F1449" i="6"/>
  <c r="G1449" i="6"/>
  <c r="H1449" i="6"/>
  <c r="A1450" i="6"/>
  <c r="B1450" i="6"/>
  <c r="C1450" i="6"/>
  <c r="D1450" i="6"/>
  <c r="E1450" i="6"/>
  <c r="F1450" i="6"/>
  <c r="G1450" i="6"/>
  <c r="H1450" i="6"/>
  <c r="A1451" i="6"/>
  <c r="B1451" i="6"/>
  <c r="C1451" i="6"/>
  <c r="D1451" i="6"/>
  <c r="E1451" i="6"/>
  <c r="F1451" i="6"/>
  <c r="G1451" i="6"/>
  <c r="H1451" i="6"/>
  <c r="A1452" i="6"/>
  <c r="B1452" i="6"/>
  <c r="C1452" i="6"/>
  <c r="D1452" i="6"/>
  <c r="E1452" i="6"/>
  <c r="F1452" i="6"/>
  <c r="G1452" i="6"/>
  <c r="H1452" i="6"/>
  <c r="A1453" i="6"/>
  <c r="B1453" i="6"/>
  <c r="C1453" i="6"/>
  <c r="D1453" i="6"/>
  <c r="E1453" i="6"/>
  <c r="F1453" i="6"/>
  <c r="G1453" i="6"/>
  <c r="H1453" i="6"/>
  <c r="A1454" i="6"/>
  <c r="B1454" i="6"/>
  <c r="C1454" i="6"/>
  <c r="D1454" i="6"/>
  <c r="E1454" i="6"/>
  <c r="F1454" i="6"/>
  <c r="G1454" i="6"/>
  <c r="H1454" i="6"/>
  <c r="A1455" i="6"/>
  <c r="B1455" i="6"/>
  <c r="C1455" i="6"/>
  <c r="D1455" i="6"/>
  <c r="E1455" i="6"/>
  <c r="F1455" i="6"/>
  <c r="G1455" i="6"/>
  <c r="H1455" i="6"/>
  <c r="A1456" i="6"/>
  <c r="B1456" i="6"/>
  <c r="C1456" i="6"/>
  <c r="D1456" i="6"/>
  <c r="E1456" i="6"/>
  <c r="F1456" i="6"/>
  <c r="G1456" i="6"/>
  <c r="H1456" i="6"/>
  <c r="A1457" i="6"/>
  <c r="B1457" i="6"/>
  <c r="C1457" i="6"/>
  <c r="D1457" i="6"/>
  <c r="E1457" i="6"/>
  <c r="F1457" i="6"/>
  <c r="G1457" i="6"/>
  <c r="H1457" i="6"/>
  <c r="A1458" i="6"/>
  <c r="B1458" i="6"/>
  <c r="C1458" i="6"/>
  <c r="D1458" i="6"/>
  <c r="E1458" i="6"/>
  <c r="F1458" i="6"/>
  <c r="G1458" i="6"/>
  <c r="H1458" i="6"/>
  <c r="A1459" i="6"/>
  <c r="B1459" i="6"/>
  <c r="C1459" i="6"/>
  <c r="D1459" i="6"/>
  <c r="E1459" i="6"/>
  <c r="F1459" i="6"/>
  <c r="G1459" i="6"/>
  <c r="H1459" i="6"/>
  <c r="A1460" i="6"/>
  <c r="B1460" i="6"/>
  <c r="C1460" i="6"/>
  <c r="D1460" i="6"/>
  <c r="E1460" i="6"/>
  <c r="F1460" i="6"/>
  <c r="G1460" i="6"/>
  <c r="H1460" i="6"/>
  <c r="A1461" i="6"/>
  <c r="B1461" i="6"/>
  <c r="C1461" i="6"/>
  <c r="D1461" i="6"/>
  <c r="E1461" i="6"/>
  <c r="F1461" i="6"/>
  <c r="G1461" i="6"/>
  <c r="H1461" i="6"/>
  <c r="A1462" i="6"/>
  <c r="B1462" i="6"/>
  <c r="C1462" i="6"/>
  <c r="D1462" i="6"/>
  <c r="E1462" i="6"/>
  <c r="F1462" i="6"/>
  <c r="G1462" i="6"/>
  <c r="H1462" i="6"/>
  <c r="A1463" i="6"/>
  <c r="B1463" i="6"/>
  <c r="C1463" i="6"/>
  <c r="D1463" i="6"/>
  <c r="E1463" i="6"/>
  <c r="F1463" i="6"/>
  <c r="G1463" i="6"/>
  <c r="H1463" i="6"/>
  <c r="A1464" i="6"/>
  <c r="B1464" i="6"/>
  <c r="C1464" i="6"/>
  <c r="D1464" i="6"/>
  <c r="E1464" i="6"/>
  <c r="F1464" i="6"/>
  <c r="G1464" i="6"/>
  <c r="H1464" i="6"/>
  <c r="A1465" i="6"/>
  <c r="B1465" i="6"/>
  <c r="C1465" i="6"/>
  <c r="D1465" i="6"/>
  <c r="E1465" i="6"/>
  <c r="F1465" i="6"/>
  <c r="G1465" i="6"/>
  <c r="H1465" i="6"/>
  <c r="A1466" i="6"/>
  <c r="B1466" i="6"/>
  <c r="C1466" i="6"/>
  <c r="D1466" i="6"/>
  <c r="E1466" i="6"/>
  <c r="F1466" i="6"/>
  <c r="G1466" i="6"/>
  <c r="H1466" i="6"/>
  <c r="A1467" i="6"/>
  <c r="B1467" i="6"/>
  <c r="C1467" i="6"/>
  <c r="D1467" i="6"/>
  <c r="E1467" i="6"/>
  <c r="F1467" i="6"/>
  <c r="G1467" i="6"/>
  <c r="H1467" i="6"/>
  <c r="A1468" i="6"/>
  <c r="B1468" i="6"/>
  <c r="C1468" i="6"/>
  <c r="D1468" i="6"/>
  <c r="E1468" i="6"/>
  <c r="F1468" i="6"/>
  <c r="G1468" i="6"/>
  <c r="H1468" i="6"/>
  <c r="A1469" i="6"/>
  <c r="B1469" i="6"/>
  <c r="C1469" i="6"/>
  <c r="D1469" i="6"/>
  <c r="E1469" i="6"/>
  <c r="F1469" i="6"/>
  <c r="G1469" i="6"/>
  <c r="H1469" i="6"/>
  <c r="A1470" i="6"/>
  <c r="B1470" i="6"/>
  <c r="C1470" i="6"/>
  <c r="D1470" i="6"/>
  <c r="E1470" i="6"/>
  <c r="F1470" i="6"/>
  <c r="G1470" i="6"/>
  <c r="H1470" i="6"/>
  <c r="A1471" i="6"/>
  <c r="B1471" i="6"/>
  <c r="C1471" i="6"/>
  <c r="D1471" i="6"/>
  <c r="E1471" i="6"/>
  <c r="F1471" i="6"/>
  <c r="G1471" i="6"/>
  <c r="H1471" i="6"/>
  <c r="A1472" i="6"/>
  <c r="B1472" i="6"/>
  <c r="A1473" i="6"/>
  <c r="B1473" i="6"/>
  <c r="C1473" i="6"/>
  <c r="D1473" i="6"/>
  <c r="E1473" i="6"/>
  <c r="F1473" i="6"/>
  <c r="G1473" i="6"/>
  <c r="H1473" i="6"/>
  <c r="A1474" i="6"/>
  <c r="B1474" i="6"/>
  <c r="C1474" i="6"/>
  <c r="D1474" i="6"/>
  <c r="E1474" i="6"/>
  <c r="F1474" i="6"/>
  <c r="G1474" i="6"/>
  <c r="H1474" i="6"/>
  <c r="A1475" i="6"/>
  <c r="B1475" i="6"/>
  <c r="C1475" i="6"/>
  <c r="D1475" i="6"/>
  <c r="E1475" i="6"/>
  <c r="F1475" i="6"/>
  <c r="G1475" i="6"/>
  <c r="H1475" i="6"/>
  <c r="A1476" i="6"/>
  <c r="B1476" i="6"/>
  <c r="C1476" i="6"/>
  <c r="D1476" i="6"/>
  <c r="E1476" i="6"/>
  <c r="F1476" i="6"/>
  <c r="G1476" i="6"/>
  <c r="H1476" i="6"/>
  <c r="A1477" i="6"/>
  <c r="B1477" i="6"/>
  <c r="C1477" i="6"/>
  <c r="D1477" i="6"/>
  <c r="E1477" i="6"/>
  <c r="F1477" i="6"/>
  <c r="G1477" i="6"/>
  <c r="H1477" i="6"/>
  <c r="A1478" i="6"/>
  <c r="B1478" i="6"/>
  <c r="C1478" i="6"/>
  <c r="D1478" i="6"/>
  <c r="E1478" i="6"/>
  <c r="F1478" i="6"/>
  <c r="G1478" i="6"/>
  <c r="H1478" i="6"/>
  <c r="A1479" i="6"/>
  <c r="B1479" i="6"/>
  <c r="C1479" i="6"/>
  <c r="D1479" i="6"/>
  <c r="E1479" i="6"/>
  <c r="F1479" i="6"/>
  <c r="G1479" i="6"/>
  <c r="H1479" i="6"/>
  <c r="A1480" i="6"/>
  <c r="B1480" i="6"/>
  <c r="C1480" i="6"/>
  <c r="D1480" i="6"/>
  <c r="E1480" i="6"/>
  <c r="F1480" i="6"/>
  <c r="G1480" i="6"/>
  <c r="H1480" i="6"/>
  <c r="A1481" i="6"/>
  <c r="B1481" i="6"/>
  <c r="C1481" i="6"/>
  <c r="D1481" i="6"/>
  <c r="E1481" i="6"/>
  <c r="F1481" i="6"/>
  <c r="G1481" i="6"/>
  <c r="H1481" i="6"/>
  <c r="A1482" i="6"/>
  <c r="B1482" i="6"/>
  <c r="C1482" i="6"/>
  <c r="D1482" i="6"/>
  <c r="E1482" i="6"/>
  <c r="F1482" i="6"/>
  <c r="G1482" i="6"/>
  <c r="H1482" i="6"/>
  <c r="A1483" i="6"/>
  <c r="B1483" i="6"/>
  <c r="C1483" i="6"/>
  <c r="D1483" i="6"/>
  <c r="E1483" i="6"/>
  <c r="F1483" i="6"/>
  <c r="G1483" i="6"/>
  <c r="H1483" i="6"/>
  <c r="A1484" i="6"/>
  <c r="B1484" i="6"/>
  <c r="C1484" i="6"/>
  <c r="D1484" i="6"/>
  <c r="E1484" i="6"/>
  <c r="F1484" i="6"/>
  <c r="G1484" i="6"/>
  <c r="H1484" i="6"/>
  <c r="A1485" i="6"/>
  <c r="B1485" i="6"/>
  <c r="C1485" i="6"/>
  <c r="D1485" i="6"/>
  <c r="E1485" i="6"/>
  <c r="F1485" i="6"/>
  <c r="G1485" i="6"/>
  <c r="H1485" i="6"/>
  <c r="A1486" i="6"/>
  <c r="B1486" i="6"/>
  <c r="C1486" i="6"/>
  <c r="D1486" i="6"/>
  <c r="E1486" i="6"/>
  <c r="F1486" i="6"/>
  <c r="G1486" i="6"/>
  <c r="H1486" i="6"/>
  <c r="A1487" i="6"/>
  <c r="B1487" i="6"/>
  <c r="C1487" i="6"/>
  <c r="D1487" i="6"/>
  <c r="E1487" i="6"/>
  <c r="F1487" i="6"/>
  <c r="G1487" i="6"/>
  <c r="H1487" i="6"/>
  <c r="A1488" i="6"/>
  <c r="B1488" i="6"/>
  <c r="C1488" i="6"/>
  <c r="D1488" i="6"/>
  <c r="E1488" i="6"/>
  <c r="F1488" i="6"/>
  <c r="G1488" i="6"/>
  <c r="H1488" i="6"/>
  <c r="A1489" i="6"/>
  <c r="B1489" i="6"/>
  <c r="C1489" i="6"/>
  <c r="D1489" i="6"/>
  <c r="E1489" i="6"/>
  <c r="F1489" i="6"/>
  <c r="G1489" i="6"/>
  <c r="H1489" i="6"/>
  <c r="A1490" i="6"/>
  <c r="B1490" i="6"/>
  <c r="C1490" i="6"/>
  <c r="D1490" i="6"/>
  <c r="E1490" i="6"/>
  <c r="F1490" i="6"/>
  <c r="G1490" i="6"/>
  <c r="H1490" i="6"/>
  <c r="A1491" i="6"/>
  <c r="B1491" i="6"/>
  <c r="C1491" i="6"/>
  <c r="D1491" i="6"/>
  <c r="E1491" i="6"/>
  <c r="F1491" i="6"/>
  <c r="G1491" i="6"/>
  <c r="H1491" i="6"/>
  <c r="A1492" i="6"/>
  <c r="B1492" i="6"/>
  <c r="C1492" i="6"/>
  <c r="D1492" i="6"/>
  <c r="E1492" i="6"/>
  <c r="F1492" i="6"/>
  <c r="G1492" i="6"/>
  <c r="H1492" i="6"/>
  <c r="A1493" i="6"/>
  <c r="B1493" i="6"/>
  <c r="C1493" i="6"/>
  <c r="D1493" i="6"/>
  <c r="E1493" i="6"/>
  <c r="F1493" i="6"/>
  <c r="G1493" i="6"/>
  <c r="H1493" i="6"/>
  <c r="A1494" i="6"/>
  <c r="B1494" i="6"/>
  <c r="C1494" i="6"/>
  <c r="D1494" i="6"/>
  <c r="E1494" i="6"/>
  <c r="F1494" i="6"/>
  <c r="G1494" i="6"/>
  <c r="H1494" i="6"/>
  <c r="A1495" i="6"/>
  <c r="B1495" i="6"/>
  <c r="C1495" i="6"/>
  <c r="D1495" i="6"/>
  <c r="E1495" i="6"/>
  <c r="F1495" i="6"/>
  <c r="G1495" i="6"/>
  <c r="H1495" i="6"/>
  <c r="A1496" i="6"/>
  <c r="B1496" i="6"/>
  <c r="C1496" i="6"/>
  <c r="D1496" i="6"/>
  <c r="E1496" i="6"/>
  <c r="F1496" i="6"/>
  <c r="G1496" i="6"/>
  <c r="H1496" i="6"/>
  <c r="A1497" i="6"/>
  <c r="B1497" i="6"/>
  <c r="C1497" i="6"/>
  <c r="D1497" i="6"/>
  <c r="E1497" i="6"/>
  <c r="F1497" i="6"/>
  <c r="G1497" i="6"/>
  <c r="H1497" i="6"/>
  <c r="A1498" i="6"/>
  <c r="B1498" i="6"/>
  <c r="C1498" i="6"/>
  <c r="D1498" i="6"/>
  <c r="E1498" i="6"/>
  <c r="F1498" i="6"/>
  <c r="G1498" i="6"/>
  <c r="H1498" i="6"/>
  <c r="A1499" i="6"/>
  <c r="B1499" i="6"/>
  <c r="C1499" i="6"/>
  <c r="D1499" i="6"/>
  <c r="E1499" i="6"/>
  <c r="F1499" i="6"/>
  <c r="G1499" i="6"/>
  <c r="H1499" i="6"/>
  <c r="A1500" i="6"/>
  <c r="B1500" i="6"/>
  <c r="C1500" i="6"/>
  <c r="D1500" i="6"/>
  <c r="E1500" i="6"/>
  <c r="F1500" i="6"/>
  <c r="G1500" i="6"/>
  <c r="H1500" i="6"/>
  <c r="A1501" i="6"/>
  <c r="B1501" i="6"/>
  <c r="C1501" i="6"/>
  <c r="D1501" i="6"/>
  <c r="E1501" i="6"/>
  <c r="F1501" i="6"/>
  <c r="G1501" i="6"/>
  <c r="H1501" i="6"/>
  <c r="A1502" i="6"/>
  <c r="B1502" i="6"/>
  <c r="C1502" i="6"/>
  <c r="D1502" i="6"/>
  <c r="E1502" i="6"/>
  <c r="F1502" i="6"/>
  <c r="G1502" i="6"/>
  <c r="H1502" i="6"/>
  <c r="A1503" i="6"/>
  <c r="B1503" i="6"/>
  <c r="C1503" i="6"/>
  <c r="D1503" i="6"/>
  <c r="E1503" i="6"/>
  <c r="F1503" i="6"/>
  <c r="G1503" i="6"/>
  <c r="H1503" i="6"/>
  <c r="A1504" i="6"/>
  <c r="B1504" i="6"/>
  <c r="C1504" i="6"/>
  <c r="D1504" i="6"/>
  <c r="E1504" i="6"/>
  <c r="F1504" i="6"/>
  <c r="G1504" i="6"/>
  <c r="H1504" i="6"/>
  <c r="A1505" i="6"/>
  <c r="B1505" i="6"/>
  <c r="C1505" i="6"/>
  <c r="D1505" i="6"/>
  <c r="E1505" i="6"/>
  <c r="F1505" i="6"/>
  <c r="G1505" i="6"/>
  <c r="H1505" i="6"/>
  <c r="A1506" i="6"/>
  <c r="B1506" i="6"/>
  <c r="C1506" i="6"/>
  <c r="D1506" i="6"/>
  <c r="E1506" i="6"/>
  <c r="F1506" i="6"/>
  <c r="G1506" i="6"/>
  <c r="H1506" i="6"/>
  <c r="A1507" i="6"/>
  <c r="B1507" i="6"/>
  <c r="C1507" i="6"/>
  <c r="D1507" i="6"/>
  <c r="E1507" i="6"/>
  <c r="F1507" i="6"/>
  <c r="G1507" i="6"/>
  <c r="H1507" i="6"/>
  <c r="A1508" i="6"/>
  <c r="B1508" i="6"/>
  <c r="C1508" i="6"/>
  <c r="D1508" i="6"/>
  <c r="E1508" i="6"/>
  <c r="F1508" i="6"/>
  <c r="G1508" i="6"/>
  <c r="H1508" i="6"/>
  <c r="A1509" i="6"/>
  <c r="B1509" i="6"/>
  <c r="C1509" i="6"/>
  <c r="D1509" i="6"/>
  <c r="E1509" i="6"/>
  <c r="F1509" i="6"/>
  <c r="G1509" i="6"/>
  <c r="H1509" i="6"/>
  <c r="A1510" i="6"/>
  <c r="B1510" i="6"/>
  <c r="C1510" i="6"/>
  <c r="D1510" i="6"/>
  <c r="E1510" i="6"/>
  <c r="F1510" i="6"/>
  <c r="G1510" i="6"/>
  <c r="H1510" i="6"/>
  <c r="A1511" i="6"/>
  <c r="B1511" i="6"/>
  <c r="C1511" i="6"/>
  <c r="D1511" i="6"/>
  <c r="E1511" i="6"/>
  <c r="F1511" i="6"/>
  <c r="G1511" i="6"/>
  <c r="H1511" i="6"/>
  <c r="A1512" i="6"/>
  <c r="B1512" i="6"/>
  <c r="C1512" i="6"/>
  <c r="D1512" i="6"/>
  <c r="E1512" i="6"/>
  <c r="F1512" i="6"/>
  <c r="G1512" i="6"/>
  <c r="H1512" i="6"/>
  <c r="A1513" i="6"/>
  <c r="B1513" i="6"/>
  <c r="C1513" i="6"/>
  <c r="D1513" i="6"/>
  <c r="E1513" i="6"/>
  <c r="F1513" i="6"/>
  <c r="G1513" i="6"/>
  <c r="H1513" i="6"/>
  <c r="A1514" i="6"/>
  <c r="B1514" i="6"/>
  <c r="C1514" i="6"/>
  <c r="D1514" i="6"/>
  <c r="E1514" i="6"/>
  <c r="F1514" i="6"/>
  <c r="G1514" i="6"/>
  <c r="H1514" i="6"/>
  <c r="A1515" i="6"/>
  <c r="B1515" i="6"/>
  <c r="C1515" i="6"/>
  <c r="D1515" i="6"/>
  <c r="E1515" i="6"/>
  <c r="F1515" i="6"/>
  <c r="G1515" i="6"/>
  <c r="H1515" i="6"/>
  <c r="A1516" i="6"/>
  <c r="B1516" i="6"/>
  <c r="C1516" i="6"/>
  <c r="D1516" i="6"/>
  <c r="E1516" i="6"/>
  <c r="F1516" i="6"/>
  <c r="G1516" i="6"/>
  <c r="H1516" i="6"/>
  <c r="A1517" i="6"/>
  <c r="B1517" i="6"/>
  <c r="C1517" i="6"/>
  <c r="D1517" i="6"/>
  <c r="E1517" i="6"/>
  <c r="F1517" i="6"/>
  <c r="G1517" i="6"/>
  <c r="H1517" i="6"/>
  <c r="A1518" i="6"/>
  <c r="B1518" i="6"/>
  <c r="C1518" i="6"/>
  <c r="D1518" i="6"/>
  <c r="E1518" i="6"/>
  <c r="F1518" i="6"/>
  <c r="G1518" i="6"/>
  <c r="H1518" i="6"/>
  <c r="A1519" i="6"/>
  <c r="B1519" i="6"/>
  <c r="C1519" i="6"/>
  <c r="D1519" i="6"/>
  <c r="E1519" i="6"/>
  <c r="F1519" i="6"/>
  <c r="G1519" i="6"/>
  <c r="H1519" i="6"/>
  <c r="A1520" i="6"/>
  <c r="B1520" i="6"/>
  <c r="C1520" i="6"/>
  <c r="D1520" i="6"/>
  <c r="E1520" i="6"/>
  <c r="F1520" i="6"/>
  <c r="G1520" i="6"/>
  <c r="H1520" i="6"/>
  <c r="A1521" i="6"/>
  <c r="B1521" i="6"/>
  <c r="C1521" i="6"/>
  <c r="D1521" i="6"/>
  <c r="E1521" i="6"/>
  <c r="F1521" i="6"/>
  <c r="G1521" i="6"/>
  <c r="H1521" i="6"/>
  <c r="A1522" i="6"/>
  <c r="B1522" i="6"/>
  <c r="C1522" i="6"/>
  <c r="D1522" i="6"/>
  <c r="E1522" i="6"/>
  <c r="F1522" i="6"/>
  <c r="G1522" i="6"/>
  <c r="H1522" i="6"/>
  <c r="A1523" i="6"/>
  <c r="B1523" i="6"/>
  <c r="C1523" i="6"/>
  <c r="D1523" i="6"/>
  <c r="E1523" i="6"/>
  <c r="F1523" i="6"/>
  <c r="G1523" i="6"/>
  <c r="H1523" i="6"/>
  <c r="A1524" i="6"/>
  <c r="B1524" i="6"/>
  <c r="C1524" i="6"/>
  <c r="D1524" i="6"/>
  <c r="E1524" i="6"/>
  <c r="F1524" i="6"/>
  <c r="G1524" i="6"/>
  <c r="H1524" i="6"/>
  <c r="A1525" i="6"/>
  <c r="B1525" i="6"/>
  <c r="C1525" i="6"/>
  <c r="D1525" i="6"/>
  <c r="E1525" i="6"/>
  <c r="F1525" i="6"/>
  <c r="G1525" i="6"/>
  <c r="H1525" i="6"/>
  <c r="A1526" i="6"/>
  <c r="B1526" i="6"/>
  <c r="C1526" i="6"/>
  <c r="D1526" i="6"/>
  <c r="E1526" i="6"/>
  <c r="F1526" i="6"/>
  <c r="G1526" i="6"/>
  <c r="H1526" i="6"/>
  <c r="A1527" i="6"/>
  <c r="B1527" i="6"/>
  <c r="C1527" i="6"/>
  <c r="D1527" i="6"/>
  <c r="E1527" i="6"/>
  <c r="F1527" i="6"/>
  <c r="G1527" i="6"/>
  <c r="H1527" i="6"/>
  <c r="A1528" i="6"/>
  <c r="B1528" i="6"/>
  <c r="C1528" i="6"/>
  <c r="D1528" i="6"/>
  <c r="E1528" i="6"/>
  <c r="F1528" i="6"/>
  <c r="G1528" i="6"/>
  <c r="H1528" i="6"/>
  <c r="A1529" i="6"/>
  <c r="B1529" i="6"/>
  <c r="C1529" i="6"/>
  <c r="D1529" i="6"/>
  <c r="E1529" i="6"/>
  <c r="F1529" i="6"/>
  <c r="G1529" i="6"/>
  <c r="H1529" i="6"/>
  <c r="A1530" i="6"/>
  <c r="B1530" i="6"/>
  <c r="C1530" i="6"/>
  <c r="D1530" i="6"/>
  <c r="E1530" i="6"/>
  <c r="F1530" i="6"/>
  <c r="G1530" i="6"/>
  <c r="H1530" i="6"/>
  <c r="A1531" i="6"/>
  <c r="B1531" i="6"/>
  <c r="C1531" i="6"/>
  <c r="D1531" i="6"/>
  <c r="E1531" i="6"/>
  <c r="F1531" i="6"/>
  <c r="G1531" i="6"/>
  <c r="H1531" i="6"/>
  <c r="A1532" i="6"/>
  <c r="B1532" i="6"/>
  <c r="C1532" i="6"/>
  <c r="D1532" i="6"/>
  <c r="E1532" i="6"/>
  <c r="F1532" i="6"/>
  <c r="G1532" i="6"/>
  <c r="H1532" i="6"/>
  <c r="A1533" i="6"/>
  <c r="B1533" i="6"/>
  <c r="C1533" i="6"/>
  <c r="D1533" i="6"/>
  <c r="E1533" i="6"/>
  <c r="F1533" i="6"/>
  <c r="G1533" i="6"/>
  <c r="H1533" i="6"/>
  <c r="A1534" i="6"/>
  <c r="B1534" i="6"/>
  <c r="C1534" i="6"/>
  <c r="D1534" i="6"/>
  <c r="E1534" i="6"/>
  <c r="F1534" i="6"/>
  <c r="G1534" i="6"/>
  <c r="H1534" i="6"/>
  <c r="A1535" i="6"/>
  <c r="B1535" i="6"/>
  <c r="C1535" i="6"/>
  <c r="D1535" i="6"/>
  <c r="E1535" i="6"/>
  <c r="F1535" i="6"/>
  <c r="G1535" i="6"/>
  <c r="H1535" i="6"/>
  <c r="A1536" i="6"/>
  <c r="B1536" i="6"/>
  <c r="C1536" i="6"/>
  <c r="D1536" i="6"/>
  <c r="E1536" i="6"/>
  <c r="F1536" i="6"/>
  <c r="G1536" i="6"/>
  <c r="H1536" i="6"/>
  <c r="A1537" i="6"/>
  <c r="B1537" i="6"/>
  <c r="C1537" i="6"/>
  <c r="D1537" i="6"/>
  <c r="E1537" i="6"/>
  <c r="F1537" i="6"/>
  <c r="G1537" i="6"/>
  <c r="H1537" i="6"/>
  <c r="A1538" i="6"/>
  <c r="B1538" i="6"/>
  <c r="C1538" i="6"/>
  <c r="D1538" i="6"/>
  <c r="E1538" i="6"/>
  <c r="F1538" i="6"/>
  <c r="G1538" i="6"/>
  <c r="H1538" i="6"/>
  <c r="A1539" i="6"/>
  <c r="B1539" i="6"/>
  <c r="C1539" i="6"/>
  <c r="D1539" i="6"/>
  <c r="E1539" i="6"/>
  <c r="F1539" i="6"/>
  <c r="G1539" i="6"/>
  <c r="H1539" i="6"/>
  <c r="A1540" i="6"/>
  <c r="B1540" i="6"/>
  <c r="C1540" i="6"/>
  <c r="D1540" i="6"/>
  <c r="E1540" i="6"/>
  <c r="F1540" i="6"/>
  <c r="G1540" i="6"/>
  <c r="H1540" i="6"/>
  <c r="A1541" i="6"/>
  <c r="B1541" i="6"/>
  <c r="C1541" i="6"/>
  <c r="D1541" i="6"/>
  <c r="E1541" i="6"/>
  <c r="F1541" i="6"/>
  <c r="G1541" i="6"/>
  <c r="H1541" i="6"/>
  <c r="A1542" i="6"/>
  <c r="B1542" i="6"/>
  <c r="C1542" i="6"/>
  <c r="D1542" i="6"/>
  <c r="E1542" i="6"/>
  <c r="F1542" i="6"/>
  <c r="G1542" i="6"/>
  <c r="H1542" i="6"/>
  <c r="A1543" i="6"/>
  <c r="B1543" i="6"/>
  <c r="C1543" i="6"/>
  <c r="D1543" i="6"/>
  <c r="E1543" i="6"/>
  <c r="F1543" i="6"/>
  <c r="G1543" i="6"/>
  <c r="H1543" i="6"/>
  <c r="A1544" i="6"/>
  <c r="B1544" i="6"/>
  <c r="C1544" i="6"/>
  <c r="D1544" i="6"/>
  <c r="E1544" i="6"/>
  <c r="F1544" i="6"/>
  <c r="G1544" i="6"/>
  <c r="H1544" i="6"/>
  <c r="A1545" i="6"/>
  <c r="B1545" i="6"/>
  <c r="C1545" i="6"/>
  <c r="D1545" i="6"/>
  <c r="E1545" i="6"/>
  <c r="F1545" i="6"/>
  <c r="G1545" i="6"/>
  <c r="H1545" i="6"/>
  <c r="A1546" i="6"/>
  <c r="B1546" i="6"/>
  <c r="C1546" i="6"/>
  <c r="D1546" i="6"/>
  <c r="E1546" i="6"/>
  <c r="F1546" i="6"/>
  <c r="G1546" i="6"/>
  <c r="H1546" i="6"/>
  <c r="A1547" i="6"/>
  <c r="B1547" i="6"/>
  <c r="C1547" i="6"/>
  <c r="D1547" i="6"/>
  <c r="E1547" i="6"/>
  <c r="F1547" i="6"/>
  <c r="G1547" i="6"/>
  <c r="H1547" i="6"/>
  <c r="A1548" i="6"/>
  <c r="B1548" i="6"/>
  <c r="C1548" i="6"/>
  <c r="D1548" i="6"/>
  <c r="E1548" i="6"/>
  <c r="F1548" i="6"/>
  <c r="G1548" i="6"/>
  <c r="H1548" i="6"/>
  <c r="A1549" i="6"/>
  <c r="B1549" i="6"/>
  <c r="C1549" i="6"/>
  <c r="D1549" i="6"/>
  <c r="E1549" i="6"/>
  <c r="F1549" i="6"/>
  <c r="G1549" i="6"/>
  <c r="H1549" i="6"/>
  <c r="A1550" i="6"/>
  <c r="B1550" i="6"/>
  <c r="C1550" i="6"/>
  <c r="D1550" i="6"/>
  <c r="E1550" i="6"/>
  <c r="F1550" i="6"/>
  <c r="G1550" i="6"/>
  <c r="H1550" i="6"/>
  <c r="A1551" i="6"/>
  <c r="B1551" i="6"/>
  <c r="C1551" i="6"/>
  <c r="D1551" i="6"/>
  <c r="E1551" i="6"/>
  <c r="F1551" i="6"/>
  <c r="G1551" i="6"/>
  <c r="H1551" i="6"/>
  <c r="A1552" i="6"/>
  <c r="B1552" i="6"/>
  <c r="C1552" i="6"/>
  <c r="D1552" i="6"/>
  <c r="E1552" i="6"/>
  <c r="F1552" i="6"/>
  <c r="G1552" i="6"/>
  <c r="H1552" i="6"/>
  <c r="A1553" i="6"/>
  <c r="B1553" i="6"/>
  <c r="C1553" i="6"/>
  <c r="D1553" i="6"/>
  <c r="E1553" i="6"/>
  <c r="F1553" i="6"/>
  <c r="G1553" i="6"/>
  <c r="H1553" i="6"/>
  <c r="A1554" i="6"/>
  <c r="B1554" i="6"/>
  <c r="C1554" i="6"/>
  <c r="D1554" i="6"/>
  <c r="E1554" i="6"/>
  <c r="F1554" i="6"/>
  <c r="G1554" i="6"/>
  <c r="H1554" i="6"/>
  <c r="A1555" i="6"/>
  <c r="B1555" i="6"/>
  <c r="C1555" i="6"/>
  <c r="D1555" i="6"/>
  <c r="E1555" i="6"/>
  <c r="F1555" i="6"/>
  <c r="G1555" i="6"/>
  <c r="H1555" i="6"/>
  <c r="A1556" i="6"/>
  <c r="B1556" i="6"/>
  <c r="C1556" i="6"/>
  <c r="D1556" i="6"/>
  <c r="E1556" i="6"/>
  <c r="F1556" i="6"/>
  <c r="G1556" i="6"/>
  <c r="H1556" i="6"/>
  <c r="A1557" i="6"/>
  <c r="B1557" i="6"/>
  <c r="C1557" i="6"/>
  <c r="D1557" i="6"/>
  <c r="E1557" i="6"/>
  <c r="F1557" i="6"/>
  <c r="G1557" i="6"/>
  <c r="H1557" i="6"/>
  <c r="A1558" i="6"/>
  <c r="B1558" i="6"/>
  <c r="C1558" i="6"/>
  <c r="D1558" i="6"/>
  <c r="E1558" i="6"/>
  <c r="F1558" i="6"/>
  <c r="G1558" i="6"/>
  <c r="H1558" i="6"/>
  <c r="A1559" i="6"/>
  <c r="B1559" i="6"/>
  <c r="C1559" i="6"/>
  <c r="D1559" i="6"/>
  <c r="E1559" i="6"/>
  <c r="F1559" i="6"/>
  <c r="G1559" i="6"/>
  <c r="H1559" i="6"/>
  <c r="A1560" i="6"/>
  <c r="B1560" i="6"/>
  <c r="C1560" i="6"/>
  <c r="D1560" i="6"/>
  <c r="E1560" i="6"/>
  <c r="F1560" i="6"/>
  <c r="G1560" i="6"/>
  <c r="H1560" i="6"/>
  <c r="A1561" i="6"/>
  <c r="B1561" i="6"/>
  <c r="C1561" i="6"/>
  <c r="D1561" i="6"/>
  <c r="E1561" i="6"/>
  <c r="F1561" i="6"/>
  <c r="G1561" i="6"/>
  <c r="H1561" i="6"/>
  <c r="A1562" i="6"/>
  <c r="B1562" i="6"/>
  <c r="C1562" i="6"/>
  <c r="D1562" i="6"/>
  <c r="E1562" i="6"/>
  <c r="F1562" i="6"/>
  <c r="G1562" i="6"/>
  <c r="H1562" i="6"/>
  <c r="A1563" i="6"/>
  <c r="B1563" i="6"/>
  <c r="C1563" i="6"/>
  <c r="D1563" i="6"/>
  <c r="E1563" i="6"/>
  <c r="F1563" i="6"/>
  <c r="G1563" i="6"/>
  <c r="H1563" i="6"/>
  <c r="A1564" i="6"/>
  <c r="B1564" i="6"/>
  <c r="C1564" i="6"/>
  <c r="D1564" i="6"/>
  <c r="E1564" i="6"/>
  <c r="F1564" i="6"/>
  <c r="G1564" i="6"/>
  <c r="H1564" i="6"/>
  <c r="A1565" i="6"/>
  <c r="B1565" i="6"/>
  <c r="C1565" i="6"/>
  <c r="D1565" i="6"/>
  <c r="E1565" i="6"/>
  <c r="F1565" i="6"/>
  <c r="G1565" i="6"/>
  <c r="H1565" i="6"/>
  <c r="A1566" i="6"/>
  <c r="B1566" i="6"/>
  <c r="C1566" i="6"/>
  <c r="D1566" i="6"/>
  <c r="E1566" i="6"/>
  <c r="F1566" i="6"/>
  <c r="G1566" i="6"/>
  <c r="H1566" i="6"/>
  <c r="A1567" i="6"/>
  <c r="B1567" i="6"/>
  <c r="C1567" i="6"/>
  <c r="D1567" i="6"/>
  <c r="E1567" i="6"/>
  <c r="F1567" i="6"/>
  <c r="G1567" i="6"/>
  <c r="H1567" i="6"/>
  <c r="A1568" i="6"/>
  <c r="B1568" i="6"/>
  <c r="C1568" i="6"/>
  <c r="D1568" i="6"/>
  <c r="E1568" i="6"/>
  <c r="F1568" i="6"/>
  <c r="G1568" i="6"/>
  <c r="H1568" i="6"/>
  <c r="A1569" i="6"/>
  <c r="B1569" i="6"/>
  <c r="C1569" i="6"/>
  <c r="D1569" i="6"/>
  <c r="E1569" i="6"/>
  <c r="F1569" i="6"/>
  <c r="G1569" i="6"/>
  <c r="H1569" i="6"/>
  <c r="A1570" i="6"/>
  <c r="B1570" i="6"/>
  <c r="C1570" i="6"/>
  <c r="D1570" i="6"/>
  <c r="E1570" i="6"/>
  <c r="F1570" i="6"/>
  <c r="G1570" i="6"/>
  <c r="H1570" i="6"/>
  <c r="A1571" i="6"/>
  <c r="B1571" i="6"/>
  <c r="C1571" i="6"/>
  <c r="D1571" i="6"/>
  <c r="E1571" i="6"/>
  <c r="F1571" i="6"/>
  <c r="G1571" i="6"/>
  <c r="H1571" i="6"/>
  <c r="A1572" i="6"/>
  <c r="B1572" i="6"/>
  <c r="C1572" i="6"/>
  <c r="D1572" i="6"/>
  <c r="E1572" i="6"/>
  <c r="F1572" i="6"/>
  <c r="G1572" i="6"/>
  <c r="H1572" i="6"/>
  <c r="A1573" i="6"/>
  <c r="B1573" i="6"/>
  <c r="C1573" i="6"/>
  <c r="D1573" i="6"/>
  <c r="E1573" i="6"/>
  <c r="F1573" i="6"/>
  <c r="G1573" i="6"/>
  <c r="H1573" i="6"/>
  <c r="A1574" i="6"/>
  <c r="B1574" i="6"/>
  <c r="C1574" i="6"/>
  <c r="D1574" i="6"/>
  <c r="E1574" i="6"/>
  <c r="F1574" i="6"/>
  <c r="G1574" i="6"/>
  <c r="H1574" i="6"/>
  <c r="A1575" i="6"/>
  <c r="B1575" i="6"/>
  <c r="C1575" i="6"/>
  <c r="D1575" i="6"/>
  <c r="E1575" i="6"/>
  <c r="F1575" i="6"/>
  <c r="G1575" i="6"/>
  <c r="H1575" i="6"/>
  <c r="A1576" i="6"/>
  <c r="B1576" i="6"/>
  <c r="C1576" i="6"/>
  <c r="D1576" i="6"/>
  <c r="E1576" i="6"/>
  <c r="F1576" i="6"/>
  <c r="G1576" i="6"/>
  <c r="H1576" i="6"/>
  <c r="A1577" i="6"/>
  <c r="B1577" i="6"/>
  <c r="C1577" i="6"/>
  <c r="D1577" i="6"/>
  <c r="E1577" i="6"/>
  <c r="F1577" i="6"/>
  <c r="G1577" i="6"/>
  <c r="H1577" i="6"/>
  <c r="A1578" i="6"/>
  <c r="B1578" i="6"/>
  <c r="C1578" i="6"/>
  <c r="D1578" i="6"/>
  <c r="E1578" i="6"/>
  <c r="F1578" i="6"/>
  <c r="G1578" i="6"/>
  <c r="H1578" i="6"/>
  <c r="A1579" i="6"/>
  <c r="B1579" i="6"/>
  <c r="C1579" i="6"/>
  <c r="D1579" i="6"/>
  <c r="E1579" i="6"/>
  <c r="F1579" i="6"/>
  <c r="G1579" i="6"/>
  <c r="H1579" i="6"/>
  <c r="A1580" i="6"/>
  <c r="B1580" i="6"/>
  <c r="C1580" i="6"/>
  <c r="D1580" i="6"/>
  <c r="E1580" i="6"/>
  <c r="F1580" i="6"/>
  <c r="G1580" i="6"/>
  <c r="H1580" i="6"/>
  <c r="A1581" i="6"/>
  <c r="B1581" i="6"/>
  <c r="C1581" i="6"/>
  <c r="D1581" i="6"/>
  <c r="E1581" i="6"/>
  <c r="F1581" i="6"/>
  <c r="G1581" i="6"/>
  <c r="H1581" i="6"/>
  <c r="A1582" i="6"/>
  <c r="B1582" i="6"/>
  <c r="C1582" i="6"/>
  <c r="D1582" i="6"/>
  <c r="E1582" i="6"/>
  <c r="F1582" i="6"/>
  <c r="G1582" i="6"/>
  <c r="H1582" i="6"/>
  <c r="A1583" i="6"/>
  <c r="B1583" i="6"/>
  <c r="C1583" i="6"/>
  <c r="D1583" i="6"/>
  <c r="E1583" i="6"/>
  <c r="F1583" i="6"/>
  <c r="G1583" i="6"/>
  <c r="H1583" i="6"/>
  <c r="A1584" i="6"/>
  <c r="B1584" i="6"/>
  <c r="C1584" i="6"/>
  <c r="D1584" i="6"/>
  <c r="E1584" i="6"/>
  <c r="F1584" i="6"/>
  <c r="G1584" i="6"/>
  <c r="H1584" i="6"/>
  <c r="A1585" i="6"/>
  <c r="B1585" i="6"/>
  <c r="C1585" i="6"/>
  <c r="D1585" i="6"/>
  <c r="E1585" i="6"/>
  <c r="F1585" i="6"/>
  <c r="G1585" i="6"/>
  <c r="H1585" i="6"/>
  <c r="A1586" i="6"/>
  <c r="B1586" i="6"/>
  <c r="C1586" i="6"/>
  <c r="D1586" i="6"/>
  <c r="E1586" i="6"/>
  <c r="F1586" i="6"/>
  <c r="G1586" i="6"/>
  <c r="H1586" i="6"/>
  <c r="A1587" i="6"/>
  <c r="B1587" i="6"/>
  <c r="C1587" i="6"/>
  <c r="D1587" i="6"/>
  <c r="E1587" i="6"/>
  <c r="F1587" i="6"/>
  <c r="G1587" i="6"/>
  <c r="H1587" i="6"/>
  <c r="A1588" i="6"/>
  <c r="B1588" i="6"/>
  <c r="C1588" i="6"/>
  <c r="D1588" i="6"/>
  <c r="E1588" i="6"/>
  <c r="F1588" i="6"/>
  <c r="G1588" i="6"/>
  <c r="H1588" i="6"/>
  <c r="A1589" i="6"/>
  <c r="B1589" i="6"/>
  <c r="C1589" i="6"/>
  <c r="D1589" i="6"/>
  <c r="E1589" i="6"/>
  <c r="F1589" i="6"/>
  <c r="G1589" i="6"/>
  <c r="H1589" i="6"/>
  <c r="A1590" i="6"/>
  <c r="B1590" i="6"/>
  <c r="C1590" i="6"/>
  <c r="D1590" i="6"/>
  <c r="E1590" i="6"/>
  <c r="F1590" i="6"/>
  <c r="G1590" i="6"/>
  <c r="H1590" i="6"/>
  <c r="A1591" i="6"/>
  <c r="B1591" i="6"/>
  <c r="C1591" i="6"/>
  <c r="D1591" i="6"/>
  <c r="E1591" i="6"/>
  <c r="F1591" i="6"/>
  <c r="G1591" i="6"/>
  <c r="H1591" i="6"/>
  <c r="A1592" i="6"/>
  <c r="B1592" i="6"/>
  <c r="C1592" i="6"/>
  <c r="D1592" i="6"/>
  <c r="E1592" i="6"/>
  <c r="F1592" i="6"/>
  <c r="G1592" i="6"/>
  <c r="H1592" i="6"/>
  <c r="A1593" i="6"/>
  <c r="B1593" i="6"/>
  <c r="C1593" i="6"/>
  <c r="D1593" i="6"/>
  <c r="E1593" i="6"/>
  <c r="F1593" i="6"/>
  <c r="G1593" i="6"/>
  <c r="H1593" i="6"/>
  <c r="A1594" i="6"/>
  <c r="B1594" i="6"/>
  <c r="C1594" i="6"/>
  <c r="D1594" i="6"/>
  <c r="E1594" i="6"/>
  <c r="F1594" i="6"/>
  <c r="G1594" i="6"/>
  <c r="H1594" i="6"/>
  <c r="A1595" i="6"/>
  <c r="B1595" i="6"/>
  <c r="C1595" i="6"/>
  <c r="D1595" i="6"/>
  <c r="E1595" i="6"/>
  <c r="F1595" i="6"/>
  <c r="G1595" i="6"/>
  <c r="H1595" i="6"/>
  <c r="A1596" i="6"/>
  <c r="B1596" i="6"/>
  <c r="C1596" i="6"/>
  <c r="D1596" i="6"/>
  <c r="E1596" i="6"/>
  <c r="F1596" i="6"/>
  <c r="G1596" i="6"/>
  <c r="H1596" i="6"/>
  <c r="A1597" i="6"/>
  <c r="B1597" i="6"/>
  <c r="C1597" i="6"/>
  <c r="D1597" i="6"/>
  <c r="E1597" i="6"/>
  <c r="F1597" i="6"/>
  <c r="G1597" i="6"/>
  <c r="H1597" i="6"/>
  <c r="A1598" i="6"/>
  <c r="B1598" i="6"/>
  <c r="C1598" i="6"/>
  <c r="D1598" i="6"/>
  <c r="E1598" i="6"/>
  <c r="F1598" i="6"/>
  <c r="G1598" i="6"/>
  <c r="H1598" i="6"/>
  <c r="A1599" i="6"/>
  <c r="B1599" i="6"/>
  <c r="C1599" i="6"/>
  <c r="D1599" i="6"/>
  <c r="E1599" i="6"/>
  <c r="F1599" i="6"/>
  <c r="G1599" i="6"/>
  <c r="H1599" i="6"/>
  <c r="A1600" i="6"/>
  <c r="B1600" i="6"/>
  <c r="C1600" i="6"/>
  <c r="D1600" i="6"/>
  <c r="E1600" i="6"/>
  <c r="F1600" i="6"/>
  <c r="G1600" i="6"/>
  <c r="H1600" i="6"/>
  <c r="A1601" i="6"/>
  <c r="B1601" i="6"/>
  <c r="C1601" i="6"/>
  <c r="D1601" i="6"/>
  <c r="E1601" i="6"/>
  <c r="F1601" i="6"/>
  <c r="G1601" i="6"/>
  <c r="H1601" i="6"/>
  <c r="A1602" i="6"/>
  <c r="B1602" i="6"/>
  <c r="C1602" i="6"/>
  <c r="D1602" i="6"/>
  <c r="E1602" i="6"/>
  <c r="F1602" i="6"/>
  <c r="G1602" i="6"/>
  <c r="H1602" i="6"/>
  <c r="A1603" i="6"/>
  <c r="B1603" i="6"/>
  <c r="C1603" i="6"/>
  <c r="D1603" i="6"/>
  <c r="E1603" i="6"/>
  <c r="F1603" i="6"/>
  <c r="G1603" i="6"/>
  <c r="H1603" i="6"/>
  <c r="A1604" i="6"/>
  <c r="B1604" i="6"/>
  <c r="C1604" i="6"/>
  <c r="D1604" i="6"/>
  <c r="E1604" i="6"/>
  <c r="F1604" i="6"/>
  <c r="G1604" i="6"/>
  <c r="H1604" i="6"/>
  <c r="A1605" i="6"/>
  <c r="B1605" i="6"/>
  <c r="C1605" i="6"/>
  <c r="D1605" i="6"/>
  <c r="E1605" i="6"/>
  <c r="F1605" i="6"/>
  <c r="G1605" i="6"/>
  <c r="H1605" i="6"/>
  <c r="A1606" i="6"/>
  <c r="B1606" i="6"/>
  <c r="C1606" i="6"/>
  <c r="D1606" i="6"/>
  <c r="E1606" i="6"/>
  <c r="F1606" i="6"/>
  <c r="G1606" i="6"/>
  <c r="H1606" i="6"/>
  <c r="A1607" i="6"/>
  <c r="B1607" i="6"/>
  <c r="C1607" i="6"/>
  <c r="D1607" i="6"/>
  <c r="E1607" i="6"/>
  <c r="F1607" i="6"/>
  <c r="G1607" i="6"/>
  <c r="H1607" i="6"/>
  <c r="A1608" i="6"/>
  <c r="B1608" i="6"/>
  <c r="C1608" i="6"/>
  <c r="D1608" i="6"/>
  <c r="E1608" i="6"/>
  <c r="F1608" i="6"/>
  <c r="G1608" i="6"/>
  <c r="H1608" i="6"/>
  <c r="A1609" i="6"/>
  <c r="B1609" i="6"/>
  <c r="C1609" i="6"/>
  <c r="D1609" i="6"/>
  <c r="E1609" i="6"/>
  <c r="F1609" i="6"/>
  <c r="G1609" i="6"/>
  <c r="H1609" i="6"/>
  <c r="A1610" i="6"/>
  <c r="B1610" i="6"/>
  <c r="C1610" i="6"/>
  <c r="D1610" i="6"/>
  <c r="E1610" i="6"/>
  <c r="F1610" i="6"/>
  <c r="G1610" i="6"/>
  <c r="H1610" i="6"/>
  <c r="A1611" i="6"/>
  <c r="B1611" i="6"/>
  <c r="C1611" i="6"/>
  <c r="D1611" i="6"/>
  <c r="E1611" i="6"/>
  <c r="F1611" i="6"/>
  <c r="G1611" i="6"/>
  <c r="H1611" i="6"/>
  <c r="A1612" i="6"/>
  <c r="B1612" i="6"/>
  <c r="C1612" i="6"/>
  <c r="D1612" i="6"/>
  <c r="E1612" i="6"/>
  <c r="F1612" i="6"/>
  <c r="G1612" i="6"/>
  <c r="H1612" i="6"/>
  <c r="A1613" i="6"/>
  <c r="B1613" i="6"/>
  <c r="C1613" i="6"/>
  <c r="D1613" i="6"/>
  <c r="E1613" i="6"/>
  <c r="F1613" i="6"/>
  <c r="G1613" i="6"/>
  <c r="H1613" i="6"/>
  <c r="A1614" i="6"/>
  <c r="B1614" i="6"/>
  <c r="C1614" i="6"/>
  <c r="D1614" i="6"/>
  <c r="E1614" i="6"/>
  <c r="F1614" i="6"/>
  <c r="G1614" i="6"/>
  <c r="H1614" i="6"/>
  <c r="A1615" i="6"/>
  <c r="B1615" i="6"/>
  <c r="C1615" i="6"/>
  <c r="D1615" i="6"/>
  <c r="E1615" i="6"/>
  <c r="F1615" i="6"/>
  <c r="G1615" i="6"/>
  <c r="H1615" i="6"/>
  <c r="A1616" i="6"/>
  <c r="B1616" i="6"/>
  <c r="C1616" i="6"/>
  <c r="D1616" i="6"/>
  <c r="E1616" i="6"/>
  <c r="F1616" i="6"/>
  <c r="G1616" i="6"/>
  <c r="H1616" i="6"/>
  <c r="A1617" i="6"/>
  <c r="B1617" i="6"/>
  <c r="C1617" i="6"/>
  <c r="D1617" i="6"/>
  <c r="E1617" i="6"/>
  <c r="F1617" i="6"/>
  <c r="G1617" i="6"/>
  <c r="H1617" i="6"/>
  <c r="A1618" i="6"/>
  <c r="B1618" i="6"/>
  <c r="C1618" i="6"/>
  <c r="D1618" i="6"/>
  <c r="E1618" i="6"/>
  <c r="F1618" i="6"/>
  <c r="G1618" i="6"/>
  <c r="H1618" i="6"/>
  <c r="A1619" i="6"/>
  <c r="B1619" i="6"/>
  <c r="C1619" i="6"/>
  <c r="D1619" i="6"/>
  <c r="E1619" i="6"/>
  <c r="F1619" i="6"/>
  <c r="G1619" i="6"/>
  <c r="H1619" i="6"/>
  <c r="A1620" i="6"/>
  <c r="B1620" i="6"/>
  <c r="C1620" i="6"/>
  <c r="D1620" i="6"/>
  <c r="E1620" i="6"/>
  <c r="F1620" i="6"/>
  <c r="G1620" i="6"/>
  <c r="H1620" i="6"/>
  <c r="A1621" i="6"/>
  <c r="B1621" i="6"/>
  <c r="C1621" i="6"/>
  <c r="D1621" i="6"/>
  <c r="E1621" i="6"/>
  <c r="F1621" i="6"/>
  <c r="G1621" i="6"/>
  <c r="H1621" i="6"/>
  <c r="A1622" i="6"/>
  <c r="B1622" i="6"/>
  <c r="C1622" i="6"/>
  <c r="D1622" i="6"/>
  <c r="E1622" i="6"/>
  <c r="F1622" i="6"/>
  <c r="G1622" i="6"/>
  <c r="H1622" i="6"/>
  <c r="A1623" i="6"/>
  <c r="B1623" i="6"/>
  <c r="C1623" i="6"/>
  <c r="D1623" i="6"/>
  <c r="E1623" i="6"/>
  <c r="F1623" i="6"/>
  <c r="G1623" i="6"/>
  <c r="H1623" i="6"/>
  <c r="A1624" i="6"/>
  <c r="B1624" i="6"/>
  <c r="C1624" i="6"/>
  <c r="D1624" i="6"/>
  <c r="E1624" i="6"/>
  <c r="F1624" i="6"/>
  <c r="G1624" i="6"/>
  <c r="H1624" i="6"/>
  <c r="A1625" i="6"/>
  <c r="B1625" i="6"/>
  <c r="C1625" i="6"/>
  <c r="D1625" i="6"/>
  <c r="E1625" i="6"/>
  <c r="F1625" i="6"/>
  <c r="G1625" i="6"/>
  <c r="H1625" i="6"/>
  <c r="A1626" i="6"/>
  <c r="B1626" i="6"/>
  <c r="C1626" i="6"/>
  <c r="D1626" i="6"/>
  <c r="E1626" i="6"/>
  <c r="F1626" i="6"/>
  <c r="G1626" i="6"/>
  <c r="H1626" i="6"/>
  <c r="A1627" i="6"/>
  <c r="B1627" i="6"/>
  <c r="C1627" i="6"/>
  <c r="D1627" i="6"/>
  <c r="E1627" i="6"/>
  <c r="F1627" i="6"/>
  <c r="G1627" i="6"/>
  <c r="H1627" i="6"/>
  <c r="A1628" i="6"/>
  <c r="B1628" i="6"/>
  <c r="C1628" i="6"/>
  <c r="D1628" i="6"/>
  <c r="E1628" i="6"/>
  <c r="F1628" i="6"/>
  <c r="G1628" i="6"/>
  <c r="H1628" i="6"/>
  <c r="A1629" i="6"/>
  <c r="B1629" i="6"/>
  <c r="C1629" i="6"/>
  <c r="D1629" i="6"/>
  <c r="E1629" i="6"/>
  <c r="F1629" i="6"/>
  <c r="G1629" i="6"/>
  <c r="H1629" i="6"/>
  <c r="A1630" i="6"/>
  <c r="B1630" i="6"/>
  <c r="C1630" i="6"/>
  <c r="D1630" i="6"/>
  <c r="E1630" i="6"/>
  <c r="F1630" i="6"/>
  <c r="G1630" i="6"/>
  <c r="H1630" i="6"/>
  <c r="A1631" i="6"/>
  <c r="B1631" i="6"/>
  <c r="C1631" i="6"/>
  <c r="D1631" i="6"/>
  <c r="E1631" i="6"/>
  <c r="F1631" i="6"/>
  <c r="G1631" i="6"/>
  <c r="H1631" i="6"/>
  <c r="A19" i="6"/>
  <c r="H19" i="6"/>
  <c r="G19" i="6"/>
  <c r="F19" i="6"/>
  <c r="E19" i="6"/>
  <c r="D19" i="6"/>
  <c r="C19" i="6"/>
  <c r="B19" i="6"/>
  <c r="N1635" i="5" l="1"/>
  <c r="N1634" i="5"/>
  <c r="T1633" i="5"/>
  <c r="S1633" i="5"/>
  <c r="R1633" i="5"/>
  <c r="Q1633" i="5"/>
  <c r="P1633" i="5"/>
  <c r="N1633" i="5"/>
  <c r="Q1631" i="5"/>
  <c r="R1631" i="5" s="1"/>
  <c r="O1631" i="5" s="1"/>
  <c r="P1631" i="5"/>
  <c r="T1631" i="5" s="1"/>
  <c r="N1631" i="5"/>
  <c r="P1630" i="5"/>
  <c r="T1630" i="5" s="1"/>
  <c r="N1630" i="5"/>
  <c r="Q1630" i="5" s="1"/>
  <c r="R1630" i="5" s="1"/>
  <c r="O1630" i="5" s="1"/>
  <c r="T1629" i="5"/>
  <c r="P1629" i="5"/>
  <c r="N1629" i="5"/>
  <c r="Q1629" i="5" s="1"/>
  <c r="R1629" i="5" s="1"/>
  <c r="O1629" i="5" s="1"/>
  <c r="R1628" i="5"/>
  <c r="O1628" i="5" s="1"/>
  <c r="P1628" i="5"/>
  <c r="T1628" i="5" s="1"/>
  <c r="N1628" i="5"/>
  <c r="Q1628" i="5" s="1"/>
  <c r="T1627" i="5"/>
  <c r="Q1627" i="5"/>
  <c r="R1627" i="5" s="1"/>
  <c r="O1627" i="5" s="1"/>
  <c r="P1627" i="5"/>
  <c r="N1627" i="5"/>
  <c r="P1626" i="5"/>
  <c r="T1626" i="5" s="1"/>
  <c r="N1626" i="5"/>
  <c r="Q1626" i="5" s="1"/>
  <c r="R1626" i="5" s="1"/>
  <c r="O1626" i="5" s="1"/>
  <c r="T1625" i="5"/>
  <c r="R1625" i="5"/>
  <c r="O1625" i="5" s="1"/>
  <c r="P1625" i="5"/>
  <c r="N1625" i="5"/>
  <c r="Q1625" i="5" s="1"/>
  <c r="Q1624" i="5"/>
  <c r="R1624" i="5" s="1"/>
  <c r="O1624" i="5" s="1"/>
  <c r="P1624" i="5"/>
  <c r="T1624" i="5" s="1"/>
  <c r="N1624" i="5"/>
  <c r="R1623" i="5"/>
  <c r="P1623" i="5"/>
  <c r="T1623" i="5" s="1"/>
  <c r="O1623" i="5"/>
  <c r="N1623" i="5"/>
  <c r="Q1623" i="5" s="1"/>
  <c r="T1622" i="5"/>
  <c r="P1622" i="5"/>
  <c r="N1622" i="5"/>
  <c r="Q1622" i="5" s="1"/>
  <c r="R1622" i="5" s="1"/>
  <c r="O1622" i="5" s="1"/>
  <c r="P1621" i="5"/>
  <c r="T1621" i="5" s="1"/>
  <c r="N1621" i="5"/>
  <c r="Q1621" i="5" s="1"/>
  <c r="R1621" i="5" s="1"/>
  <c r="O1621" i="5" s="1"/>
  <c r="R1620" i="5"/>
  <c r="O1620" i="5" s="1"/>
  <c r="P1620" i="5"/>
  <c r="T1620" i="5" s="1"/>
  <c r="N1620" i="5"/>
  <c r="Q1620" i="5" s="1"/>
  <c r="R1619" i="5"/>
  <c r="Q1619" i="5"/>
  <c r="P1619" i="5"/>
  <c r="T1619" i="5" s="1"/>
  <c r="O1619" i="5"/>
  <c r="N1619" i="5"/>
  <c r="R1618" i="5"/>
  <c r="O1618" i="5" s="1"/>
  <c r="P1618" i="5"/>
  <c r="T1618" i="5" s="1"/>
  <c r="N1618" i="5"/>
  <c r="Q1618" i="5" s="1"/>
  <c r="R1617" i="5"/>
  <c r="O1617" i="5" s="1"/>
  <c r="Q1617" i="5"/>
  <c r="P1617" i="5"/>
  <c r="T1617" i="5" s="1"/>
  <c r="N1617" i="5"/>
  <c r="R1616" i="5"/>
  <c r="Q1616" i="5"/>
  <c r="P1616" i="5"/>
  <c r="T1616" i="5" s="1"/>
  <c r="O1616" i="5"/>
  <c r="N1616" i="5"/>
  <c r="T1615" i="5"/>
  <c r="P1615" i="5"/>
  <c r="N1615" i="5"/>
  <c r="Q1615" i="5" s="1"/>
  <c r="R1615" i="5" s="1"/>
  <c r="O1615" i="5" s="1"/>
  <c r="Q1614" i="5"/>
  <c r="R1614" i="5" s="1"/>
  <c r="O1614" i="5" s="1"/>
  <c r="P1614" i="5"/>
  <c r="T1614" i="5" s="1"/>
  <c r="N1614" i="5"/>
  <c r="P1613" i="5"/>
  <c r="T1613" i="5" s="1"/>
  <c r="N1613" i="5"/>
  <c r="Q1613" i="5" s="1"/>
  <c r="R1613" i="5" s="1"/>
  <c r="O1613" i="5" s="1"/>
  <c r="T1612" i="5"/>
  <c r="R1612" i="5"/>
  <c r="O1612" i="5" s="1"/>
  <c r="Q1612" i="5"/>
  <c r="P1612" i="5"/>
  <c r="N1612" i="5"/>
  <c r="R1611" i="5"/>
  <c r="O1611" i="5" s="1"/>
  <c r="P1611" i="5"/>
  <c r="T1611" i="5" s="1"/>
  <c r="N1611" i="5"/>
  <c r="Q1611" i="5" s="1"/>
  <c r="T1610" i="5"/>
  <c r="P1610" i="5"/>
  <c r="N1610" i="5"/>
  <c r="Q1610" i="5" s="1"/>
  <c r="R1610" i="5" s="1"/>
  <c r="O1610" i="5" s="1"/>
  <c r="P1609" i="5"/>
  <c r="T1609" i="5" s="1"/>
  <c r="N1609" i="5"/>
  <c r="Q1609" i="5" s="1"/>
  <c r="R1609" i="5" s="1"/>
  <c r="O1609" i="5" s="1"/>
  <c r="R1608" i="5"/>
  <c r="O1608" i="5" s="1"/>
  <c r="P1608" i="5"/>
  <c r="T1608" i="5" s="1"/>
  <c r="N1608" i="5"/>
  <c r="Q1608" i="5" s="1"/>
  <c r="T1607" i="5"/>
  <c r="R1607" i="5"/>
  <c r="O1607" i="5" s="1"/>
  <c r="Q1607" i="5"/>
  <c r="P1607" i="5"/>
  <c r="N1607" i="5"/>
  <c r="P1606" i="5"/>
  <c r="T1606" i="5" s="1"/>
  <c r="N1606" i="5"/>
  <c r="Q1606" i="5" s="1"/>
  <c r="R1606" i="5" s="1"/>
  <c r="O1606" i="5" s="1"/>
  <c r="P1605" i="5"/>
  <c r="T1605" i="5" s="1"/>
  <c r="N1605" i="5"/>
  <c r="Q1605" i="5" s="1"/>
  <c r="R1605" i="5" s="1"/>
  <c r="O1605" i="5" s="1"/>
  <c r="P1604" i="5"/>
  <c r="T1604" i="5" s="1"/>
  <c r="N1604" i="5"/>
  <c r="Q1604" i="5" s="1"/>
  <c r="R1604" i="5" s="1"/>
  <c r="O1604" i="5" s="1"/>
  <c r="R1603" i="5"/>
  <c r="O1603" i="5" s="1"/>
  <c r="P1603" i="5"/>
  <c r="T1603" i="5" s="1"/>
  <c r="N1603" i="5"/>
  <c r="Q1603" i="5" s="1"/>
  <c r="T1602" i="5"/>
  <c r="Q1602" i="5"/>
  <c r="R1602" i="5" s="1"/>
  <c r="O1602" i="5" s="1"/>
  <c r="P1602" i="5"/>
  <c r="N1602" i="5"/>
  <c r="R1601" i="5"/>
  <c r="O1601" i="5" s="1"/>
  <c r="P1601" i="5"/>
  <c r="T1601" i="5" s="1"/>
  <c r="N1601" i="5"/>
  <c r="Q1601" i="5" s="1"/>
  <c r="R1600" i="5"/>
  <c r="O1600" i="5" s="1"/>
  <c r="P1600" i="5"/>
  <c r="T1600" i="5" s="1"/>
  <c r="N1600" i="5"/>
  <c r="Q1600" i="5" s="1"/>
  <c r="T1599" i="5"/>
  <c r="Q1599" i="5"/>
  <c r="R1599" i="5" s="1"/>
  <c r="O1599" i="5" s="1"/>
  <c r="P1599" i="5"/>
  <c r="N1599" i="5"/>
  <c r="R1598" i="5"/>
  <c r="P1598" i="5"/>
  <c r="T1598" i="5" s="1"/>
  <c r="O1598" i="5"/>
  <c r="N1598" i="5"/>
  <c r="Q1598" i="5" s="1"/>
  <c r="T1597" i="5"/>
  <c r="R1597" i="5"/>
  <c r="O1597" i="5" s="1"/>
  <c r="P1597" i="5"/>
  <c r="N1597" i="5"/>
  <c r="Q1597" i="5" s="1"/>
  <c r="P1596" i="5"/>
  <c r="T1596" i="5" s="1"/>
  <c r="N1596" i="5"/>
  <c r="Q1596" i="5" s="1"/>
  <c r="R1596" i="5" s="1"/>
  <c r="O1596" i="5" s="1"/>
  <c r="T1595" i="5"/>
  <c r="P1595" i="5"/>
  <c r="N1595" i="5"/>
  <c r="Q1595" i="5" s="1"/>
  <c r="R1595" i="5" s="1"/>
  <c r="O1595" i="5" s="1"/>
  <c r="R1594" i="5"/>
  <c r="Q1594" i="5"/>
  <c r="P1594" i="5"/>
  <c r="T1594" i="5" s="1"/>
  <c r="O1594" i="5"/>
  <c r="N1594" i="5"/>
  <c r="R1593" i="5"/>
  <c r="O1593" i="5" s="1"/>
  <c r="P1593" i="5"/>
  <c r="T1593" i="5" s="1"/>
  <c r="N1593" i="5"/>
  <c r="Q1593" i="5" s="1"/>
  <c r="Q1592" i="5"/>
  <c r="R1592" i="5" s="1"/>
  <c r="O1592" i="5" s="1"/>
  <c r="P1592" i="5"/>
  <c r="T1592" i="5" s="1"/>
  <c r="N1592" i="5"/>
  <c r="P1591" i="5"/>
  <c r="T1591" i="5" s="1"/>
  <c r="N1591" i="5"/>
  <c r="Q1591" i="5" s="1"/>
  <c r="R1591" i="5" s="1"/>
  <c r="O1591" i="5" s="1"/>
  <c r="T1590" i="5"/>
  <c r="P1590" i="5"/>
  <c r="N1590" i="5"/>
  <c r="Q1590" i="5" s="1"/>
  <c r="R1590" i="5" s="1"/>
  <c r="O1590" i="5" s="1"/>
  <c r="Q1589" i="5"/>
  <c r="R1589" i="5" s="1"/>
  <c r="O1589" i="5" s="1"/>
  <c r="P1589" i="5"/>
  <c r="T1589" i="5" s="1"/>
  <c r="N1589" i="5"/>
  <c r="P1588" i="5"/>
  <c r="T1588" i="5" s="1"/>
  <c r="N1588" i="5"/>
  <c r="Q1588" i="5" s="1"/>
  <c r="R1588" i="5" s="1"/>
  <c r="O1588" i="5" s="1"/>
  <c r="T1587" i="5"/>
  <c r="R1587" i="5"/>
  <c r="O1587" i="5" s="1"/>
  <c r="P1587" i="5"/>
  <c r="N1587" i="5"/>
  <c r="Q1587" i="5" s="1"/>
  <c r="P1586" i="5"/>
  <c r="T1586" i="5" s="1"/>
  <c r="N1586" i="5"/>
  <c r="Q1586" i="5" s="1"/>
  <c r="R1586" i="5" s="1"/>
  <c r="O1586" i="5" s="1"/>
  <c r="T1585" i="5"/>
  <c r="P1585" i="5"/>
  <c r="N1585" i="5"/>
  <c r="Q1585" i="5" s="1"/>
  <c r="R1585" i="5" s="1"/>
  <c r="O1585" i="5" s="1"/>
  <c r="P1584" i="5"/>
  <c r="T1584" i="5" s="1"/>
  <c r="O1584" i="5"/>
  <c r="N1584" i="5"/>
  <c r="Q1584" i="5" s="1"/>
  <c r="R1584" i="5" s="1"/>
  <c r="P1583" i="5"/>
  <c r="T1583" i="5" s="1"/>
  <c r="N1583" i="5"/>
  <c r="Q1583" i="5" s="1"/>
  <c r="R1583" i="5" s="1"/>
  <c r="O1583" i="5" s="1"/>
  <c r="T1582" i="5"/>
  <c r="R1582" i="5"/>
  <c r="O1582" i="5" s="1"/>
  <c r="Q1582" i="5"/>
  <c r="P1582" i="5"/>
  <c r="N1582" i="5"/>
  <c r="Q1581" i="5"/>
  <c r="R1581" i="5" s="1"/>
  <c r="O1581" i="5" s="1"/>
  <c r="P1581" i="5"/>
  <c r="T1581" i="5" s="1"/>
  <c r="N1581" i="5"/>
  <c r="P1580" i="5"/>
  <c r="T1580" i="5" s="1"/>
  <c r="N1580" i="5"/>
  <c r="Q1580" i="5" s="1"/>
  <c r="R1580" i="5" s="1"/>
  <c r="O1580" i="5" s="1"/>
  <c r="T1579" i="5"/>
  <c r="Q1579" i="5"/>
  <c r="R1579" i="5" s="1"/>
  <c r="O1579" i="5" s="1"/>
  <c r="P1579" i="5"/>
  <c r="N1579" i="5"/>
  <c r="R1578" i="5"/>
  <c r="O1578" i="5" s="1"/>
  <c r="P1578" i="5"/>
  <c r="T1578" i="5" s="1"/>
  <c r="N1578" i="5"/>
  <c r="Q1578" i="5" s="1"/>
  <c r="T1577" i="5"/>
  <c r="Q1577" i="5"/>
  <c r="R1577" i="5" s="1"/>
  <c r="O1577" i="5" s="1"/>
  <c r="P1577" i="5"/>
  <c r="N1577" i="5"/>
  <c r="R1576" i="5"/>
  <c r="O1576" i="5" s="1"/>
  <c r="P1576" i="5"/>
  <c r="T1576" i="5" s="1"/>
  <c r="N1576" i="5"/>
  <c r="Q1576" i="5" s="1"/>
  <c r="T1575" i="5"/>
  <c r="P1575" i="5"/>
  <c r="N1575" i="5"/>
  <c r="Q1575" i="5" s="1"/>
  <c r="R1575" i="5" s="1"/>
  <c r="O1575" i="5" s="1"/>
  <c r="R1574" i="5"/>
  <c r="O1574" i="5" s="1"/>
  <c r="Q1574" i="5"/>
  <c r="P1574" i="5"/>
  <c r="T1574" i="5" s="1"/>
  <c r="N1574" i="5"/>
  <c r="R1573" i="5"/>
  <c r="P1573" i="5"/>
  <c r="T1573" i="5" s="1"/>
  <c r="O1573" i="5"/>
  <c r="N1573" i="5"/>
  <c r="Q1573" i="5" s="1"/>
  <c r="T1572" i="5"/>
  <c r="P1572" i="5"/>
  <c r="N1572" i="5"/>
  <c r="Q1572" i="5" s="1"/>
  <c r="R1572" i="5" s="1"/>
  <c r="O1572" i="5" s="1"/>
  <c r="Q1571" i="5"/>
  <c r="R1571" i="5" s="1"/>
  <c r="O1571" i="5" s="1"/>
  <c r="P1571" i="5"/>
  <c r="T1571" i="5" s="1"/>
  <c r="N1571" i="5"/>
  <c r="T1570" i="5"/>
  <c r="R1570" i="5"/>
  <c r="O1570" i="5" s="1"/>
  <c r="P1570" i="5"/>
  <c r="N1570" i="5"/>
  <c r="Q1570" i="5" s="1"/>
  <c r="R1569" i="5"/>
  <c r="Q1569" i="5"/>
  <c r="P1569" i="5"/>
  <c r="T1569" i="5" s="1"/>
  <c r="O1569" i="5"/>
  <c r="N1569" i="5"/>
  <c r="R1568" i="5"/>
  <c r="O1568" i="5" s="1"/>
  <c r="P1568" i="5"/>
  <c r="T1568" i="5" s="1"/>
  <c r="N1568" i="5"/>
  <c r="Q1568" i="5" s="1"/>
  <c r="R1567" i="5"/>
  <c r="O1567" i="5" s="1"/>
  <c r="Q1567" i="5"/>
  <c r="P1567" i="5"/>
  <c r="T1567" i="5" s="1"/>
  <c r="N1567" i="5"/>
  <c r="R1566" i="5"/>
  <c r="O1566" i="5" s="1"/>
  <c r="P1566" i="5"/>
  <c r="T1566" i="5" s="1"/>
  <c r="N1566" i="5"/>
  <c r="Q1566" i="5" s="1"/>
  <c r="T1565" i="5"/>
  <c r="P1565" i="5"/>
  <c r="N1565" i="5"/>
  <c r="Q1565" i="5" s="1"/>
  <c r="R1565" i="5" s="1"/>
  <c r="O1565" i="5" s="1"/>
  <c r="Q1564" i="5"/>
  <c r="R1564" i="5" s="1"/>
  <c r="O1564" i="5" s="1"/>
  <c r="P1564" i="5"/>
  <c r="T1564" i="5" s="1"/>
  <c r="N1564" i="5"/>
  <c r="P1563" i="5"/>
  <c r="T1563" i="5" s="1"/>
  <c r="N1563" i="5"/>
  <c r="Q1563" i="5" s="1"/>
  <c r="R1563" i="5" s="1"/>
  <c r="O1563" i="5" s="1"/>
  <c r="T1562" i="5"/>
  <c r="Q1562" i="5"/>
  <c r="R1562" i="5" s="1"/>
  <c r="O1562" i="5" s="1"/>
  <c r="P1562" i="5"/>
  <c r="N1562" i="5"/>
  <c r="R1561" i="5"/>
  <c r="O1561" i="5" s="1"/>
  <c r="P1561" i="5"/>
  <c r="T1561" i="5" s="1"/>
  <c r="N1561" i="5"/>
  <c r="Q1561" i="5" s="1"/>
  <c r="T1560" i="5"/>
  <c r="P1560" i="5"/>
  <c r="N1560" i="5"/>
  <c r="Q1560" i="5" s="1"/>
  <c r="R1560" i="5" s="1"/>
  <c r="O1560" i="5" s="1"/>
  <c r="P1559" i="5"/>
  <c r="T1559" i="5" s="1"/>
  <c r="O1559" i="5"/>
  <c r="N1559" i="5"/>
  <c r="Q1559" i="5" s="1"/>
  <c r="R1559" i="5" s="1"/>
  <c r="P1558" i="5"/>
  <c r="T1558" i="5" s="1"/>
  <c r="N1558" i="5"/>
  <c r="Q1558" i="5" s="1"/>
  <c r="R1558" i="5" s="1"/>
  <c r="O1558" i="5" s="1"/>
  <c r="T1557" i="5"/>
  <c r="R1557" i="5"/>
  <c r="O1557" i="5" s="1"/>
  <c r="Q1557" i="5"/>
  <c r="P1557" i="5"/>
  <c r="N1557" i="5"/>
  <c r="R1556" i="5"/>
  <c r="O1556" i="5" s="1"/>
  <c r="Q1556" i="5"/>
  <c r="P1556" i="5"/>
  <c r="T1556" i="5" s="1"/>
  <c r="N1556" i="5"/>
  <c r="P1555" i="5"/>
  <c r="T1555" i="5" s="1"/>
  <c r="N1555" i="5"/>
  <c r="Q1555" i="5" s="1"/>
  <c r="R1555" i="5" s="1"/>
  <c r="O1555" i="5" s="1"/>
  <c r="T1554" i="5"/>
  <c r="P1554" i="5"/>
  <c r="N1554" i="5"/>
  <c r="Q1554" i="5" s="1"/>
  <c r="R1554" i="5" s="1"/>
  <c r="O1554" i="5" s="1"/>
  <c r="R1553" i="5"/>
  <c r="O1553" i="5" s="1"/>
  <c r="P1553" i="5"/>
  <c r="T1553" i="5" s="1"/>
  <c r="N1553" i="5"/>
  <c r="Q1553" i="5" s="1"/>
  <c r="T1552" i="5"/>
  <c r="Q1552" i="5"/>
  <c r="R1552" i="5" s="1"/>
  <c r="O1552" i="5" s="1"/>
  <c r="P1552" i="5"/>
  <c r="N1552" i="5"/>
  <c r="R1551" i="5"/>
  <c r="O1551" i="5" s="1"/>
  <c r="P1551" i="5"/>
  <c r="T1551" i="5" s="1"/>
  <c r="N1551" i="5"/>
  <c r="Q1551" i="5" s="1"/>
  <c r="R1550" i="5"/>
  <c r="O1550" i="5" s="1"/>
  <c r="P1550" i="5"/>
  <c r="T1550" i="5" s="1"/>
  <c r="N1550" i="5"/>
  <c r="Q1550" i="5" s="1"/>
  <c r="T1549" i="5"/>
  <c r="Q1549" i="5"/>
  <c r="R1549" i="5" s="1"/>
  <c r="O1549" i="5" s="1"/>
  <c r="P1549" i="5"/>
  <c r="N1549" i="5"/>
  <c r="R1548" i="5"/>
  <c r="P1548" i="5"/>
  <c r="T1548" i="5" s="1"/>
  <c r="O1548" i="5"/>
  <c r="N1548" i="5"/>
  <c r="Q1548" i="5" s="1"/>
  <c r="T1547" i="5"/>
  <c r="R1547" i="5"/>
  <c r="O1547" i="5" s="1"/>
  <c r="P1547" i="5"/>
  <c r="N1547" i="5"/>
  <c r="Q1547" i="5" s="1"/>
  <c r="P1546" i="5"/>
  <c r="T1546" i="5" s="1"/>
  <c r="N1546" i="5"/>
  <c r="Q1546" i="5" s="1"/>
  <c r="R1546" i="5" s="1"/>
  <c r="O1546" i="5" s="1"/>
  <c r="R1545" i="5"/>
  <c r="O1545" i="5" s="1"/>
  <c r="P1545" i="5"/>
  <c r="T1545" i="5" s="1"/>
  <c r="N1545" i="5"/>
  <c r="Q1545" i="5" s="1"/>
  <c r="R1544" i="5"/>
  <c r="Q1544" i="5"/>
  <c r="P1544" i="5"/>
  <c r="T1544" i="5" s="1"/>
  <c r="O1544" i="5"/>
  <c r="N1544" i="5"/>
  <c r="R1543" i="5"/>
  <c r="O1543" i="5" s="1"/>
  <c r="P1543" i="5"/>
  <c r="T1543" i="5" s="1"/>
  <c r="N1543" i="5"/>
  <c r="Q1543" i="5" s="1"/>
  <c r="P1542" i="5"/>
  <c r="T1542" i="5" s="1"/>
  <c r="N1542" i="5"/>
  <c r="Q1542" i="5" s="1"/>
  <c r="R1542" i="5" s="1"/>
  <c r="O1542" i="5" s="1"/>
  <c r="P1541" i="5"/>
  <c r="T1541" i="5" s="1"/>
  <c r="N1541" i="5"/>
  <c r="Q1541" i="5" s="1"/>
  <c r="R1541" i="5" s="1"/>
  <c r="O1541" i="5" s="1"/>
  <c r="T1540" i="5"/>
  <c r="P1540" i="5"/>
  <c r="N1540" i="5"/>
  <c r="Q1540" i="5" s="1"/>
  <c r="R1540" i="5" s="1"/>
  <c r="O1540" i="5" s="1"/>
  <c r="T1539" i="5"/>
  <c r="Q1539" i="5"/>
  <c r="R1539" i="5" s="1"/>
  <c r="O1539" i="5" s="1"/>
  <c r="P1539" i="5"/>
  <c r="N1539" i="5"/>
  <c r="P1538" i="5"/>
  <c r="T1538" i="5" s="1"/>
  <c r="O1538" i="5"/>
  <c r="N1538" i="5"/>
  <c r="Q1538" i="5" s="1"/>
  <c r="R1538" i="5" s="1"/>
  <c r="R1537" i="5"/>
  <c r="O1537" i="5" s="1"/>
  <c r="Q1537" i="5"/>
  <c r="P1537" i="5"/>
  <c r="T1537" i="5" s="1"/>
  <c r="N1537" i="5"/>
  <c r="R1536" i="5"/>
  <c r="O1536" i="5" s="1"/>
  <c r="P1536" i="5"/>
  <c r="T1536" i="5" s="1"/>
  <c r="N1536" i="5"/>
  <c r="Q1536" i="5" s="1"/>
  <c r="T1535" i="5"/>
  <c r="P1535" i="5"/>
  <c r="N1535" i="5"/>
  <c r="Q1535" i="5" s="1"/>
  <c r="R1535" i="5" s="1"/>
  <c r="O1535" i="5" s="1"/>
  <c r="P1534" i="5"/>
  <c r="T1534" i="5" s="1"/>
  <c r="N1534" i="5"/>
  <c r="Q1534" i="5" s="1"/>
  <c r="R1534" i="5" s="1"/>
  <c r="O1534" i="5" s="1"/>
  <c r="P1533" i="5"/>
  <c r="T1533" i="5" s="1"/>
  <c r="N1533" i="5"/>
  <c r="Q1533" i="5" s="1"/>
  <c r="R1533" i="5" s="1"/>
  <c r="O1533" i="5" s="1"/>
  <c r="T1532" i="5"/>
  <c r="R1532" i="5"/>
  <c r="O1532" i="5" s="1"/>
  <c r="Q1532" i="5"/>
  <c r="P1532" i="5"/>
  <c r="N1532" i="5"/>
  <c r="Q1531" i="5"/>
  <c r="R1531" i="5" s="1"/>
  <c r="O1531" i="5" s="1"/>
  <c r="P1531" i="5"/>
  <c r="T1531" i="5" s="1"/>
  <c r="N1531" i="5"/>
  <c r="P1530" i="5"/>
  <c r="T1530" i="5" s="1"/>
  <c r="N1530" i="5"/>
  <c r="Q1530" i="5" s="1"/>
  <c r="R1530" i="5" s="1"/>
  <c r="O1530" i="5" s="1"/>
  <c r="T1529" i="5"/>
  <c r="Q1529" i="5"/>
  <c r="R1529" i="5" s="1"/>
  <c r="O1529" i="5" s="1"/>
  <c r="P1529" i="5"/>
  <c r="N1529" i="5"/>
  <c r="R1528" i="5"/>
  <c r="O1528" i="5" s="1"/>
  <c r="P1528" i="5"/>
  <c r="T1528" i="5" s="1"/>
  <c r="N1528" i="5"/>
  <c r="Q1528" i="5" s="1"/>
  <c r="T1527" i="5"/>
  <c r="Q1527" i="5"/>
  <c r="R1527" i="5" s="1"/>
  <c r="O1527" i="5" s="1"/>
  <c r="P1527" i="5"/>
  <c r="N1527" i="5"/>
  <c r="R1526" i="5"/>
  <c r="O1526" i="5" s="1"/>
  <c r="P1526" i="5"/>
  <c r="T1526" i="5" s="1"/>
  <c r="N1526" i="5"/>
  <c r="Q1526" i="5" s="1"/>
  <c r="P1525" i="5"/>
  <c r="T1525" i="5" s="1"/>
  <c r="N1525" i="5"/>
  <c r="Q1525" i="5" s="1"/>
  <c r="R1525" i="5" s="1"/>
  <c r="O1525" i="5" s="1"/>
  <c r="R1524" i="5"/>
  <c r="O1524" i="5" s="1"/>
  <c r="Q1524" i="5"/>
  <c r="P1524" i="5"/>
  <c r="T1524" i="5" s="1"/>
  <c r="N1524" i="5"/>
  <c r="R1523" i="5"/>
  <c r="P1523" i="5"/>
  <c r="T1523" i="5" s="1"/>
  <c r="O1523" i="5"/>
  <c r="N1523" i="5"/>
  <c r="Q1523" i="5" s="1"/>
  <c r="T1522" i="5"/>
  <c r="P1522" i="5"/>
  <c r="N1522" i="5"/>
  <c r="Q1522" i="5" s="1"/>
  <c r="R1522" i="5" s="1"/>
  <c r="O1522" i="5" s="1"/>
  <c r="Q1521" i="5"/>
  <c r="R1521" i="5" s="1"/>
  <c r="O1521" i="5" s="1"/>
  <c r="P1521" i="5"/>
  <c r="T1521" i="5" s="1"/>
  <c r="N1521" i="5"/>
  <c r="T1520" i="5"/>
  <c r="R1520" i="5"/>
  <c r="O1520" i="5" s="1"/>
  <c r="P1520" i="5"/>
  <c r="N1520" i="5"/>
  <c r="Q1520" i="5" s="1"/>
  <c r="R1519" i="5"/>
  <c r="Q1519" i="5"/>
  <c r="P1519" i="5"/>
  <c r="T1519" i="5" s="1"/>
  <c r="O1519" i="5"/>
  <c r="N1519" i="5"/>
  <c r="R1518" i="5"/>
  <c r="O1518" i="5" s="1"/>
  <c r="P1518" i="5"/>
  <c r="T1518" i="5" s="1"/>
  <c r="N1518" i="5"/>
  <c r="Q1518" i="5" s="1"/>
  <c r="Q1517" i="5"/>
  <c r="R1517" i="5" s="1"/>
  <c r="O1517" i="5" s="1"/>
  <c r="P1517" i="5"/>
  <c r="T1517" i="5" s="1"/>
  <c r="N1517" i="5"/>
  <c r="P1516" i="5"/>
  <c r="T1516" i="5" s="1"/>
  <c r="N1516" i="5"/>
  <c r="Q1516" i="5" s="1"/>
  <c r="R1516" i="5" s="1"/>
  <c r="O1516" i="5" s="1"/>
  <c r="T1515" i="5"/>
  <c r="P1515" i="5"/>
  <c r="N1515" i="5"/>
  <c r="Q1515" i="5" s="1"/>
  <c r="R1515" i="5" s="1"/>
  <c r="O1515" i="5" s="1"/>
  <c r="Q1514" i="5"/>
  <c r="R1514" i="5" s="1"/>
  <c r="O1514" i="5" s="1"/>
  <c r="P1514" i="5"/>
  <c r="T1514" i="5" s="1"/>
  <c r="N1514" i="5"/>
  <c r="P1513" i="5"/>
  <c r="T1513" i="5" s="1"/>
  <c r="N1513" i="5"/>
  <c r="Q1513" i="5" s="1"/>
  <c r="R1513" i="5" s="1"/>
  <c r="O1513" i="5" s="1"/>
  <c r="Q1512" i="5"/>
  <c r="R1512" i="5" s="1"/>
  <c r="O1512" i="5" s="1"/>
  <c r="P1512" i="5"/>
  <c r="T1512" i="5" s="1"/>
  <c r="N1512" i="5"/>
  <c r="R1511" i="5"/>
  <c r="O1511" i="5" s="1"/>
  <c r="P1511" i="5"/>
  <c r="T1511" i="5" s="1"/>
  <c r="N1511" i="5"/>
  <c r="Q1511" i="5" s="1"/>
  <c r="T1510" i="5"/>
  <c r="P1510" i="5"/>
  <c r="N1510" i="5"/>
  <c r="Q1510" i="5" s="1"/>
  <c r="R1510" i="5" s="1"/>
  <c r="O1510" i="5" s="1"/>
  <c r="P1509" i="5"/>
  <c r="T1509" i="5" s="1"/>
  <c r="O1509" i="5"/>
  <c r="N1509" i="5"/>
  <c r="Q1509" i="5" s="1"/>
  <c r="R1509" i="5" s="1"/>
  <c r="R1508" i="5"/>
  <c r="O1508" i="5" s="1"/>
  <c r="P1508" i="5"/>
  <c r="T1508" i="5" s="1"/>
  <c r="N1508" i="5"/>
  <c r="Q1508" i="5" s="1"/>
  <c r="T1507" i="5"/>
  <c r="R1507" i="5"/>
  <c r="O1507" i="5" s="1"/>
  <c r="Q1507" i="5"/>
  <c r="P1507" i="5"/>
  <c r="N1507" i="5"/>
  <c r="R1506" i="5"/>
  <c r="O1506" i="5" s="1"/>
  <c r="Q1506" i="5"/>
  <c r="P1506" i="5"/>
  <c r="T1506" i="5" s="1"/>
  <c r="N1506" i="5"/>
  <c r="P1505" i="5"/>
  <c r="T1505" i="5" s="1"/>
  <c r="N1505" i="5"/>
  <c r="Q1505" i="5" s="1"/>
  <c r="R1505" i="5" s="1"/>
  <c r="O1505" i="5" s="1"/>
  <c r="P1504" i="5"/>
  <c r="T1504" i="5" s="1"/>
  <c r="N1504" i="5"/>
  <c r="Q1504" i="5" s="1"/>
  <c r="R1504" i="5" s="1"/>
  <c r="O1504" i="5" s="1"/>
  <c r="R1503" i="5"/>
  <c r="O1503" i="5" s="1"/>
  <c r="P1503" i="5"/>
  <c r="T1503" i="5" s="1"/>
  <c r="N1503" i="5"/>
  <c r="Q1503" i="5" s="1"/>
  <c r="T1502" i="5"/>
  <c r="R1502" i="5"/>
  <c r="O1502" i="5" s="1"/>
  <c r="Q1502" i="5"/>
  <c r="P1502" i="5"/>
  <c r="N1502" i="5"/>
  <c r="P1501" i="5"/>
  <c r="T1501" i="5" s="1"/>
  <c r="N1501" i="5"/>
  <c r="Q1501" i="5" s="1"/>
  <c r="R1501" i="5" s="1"/>
  <c r="O1501" i="5" s="1"/>
  <c r="T1500" i="5"/>
  <c r="R1500" i="5"/>
  <c r="O1500" i="5" s="1"/>
  <c r="P1500" i="5"/>
  <c r="N1500" i="5"/>
  <c r="Q1500" i="5" s="1"/>
  <c r="T1499" i="5"/>
  <c r="P1499" i="5"/>
  <c r="N1499" i="5"/>
  <c r="Q1499" i="5" s="1"/>
  <c r="R1499" i="5" s="1"/>
  <c r="O1499" i="5" s="1"/>
  <c r="R1498" i="5"/>
  <c r="P1498" i="5"/>
  <c r="T1498" i="5" s="1"/>
  <c r="O1498" i="5"/>
  <c r="N1498" i="5"/>
  <c r="Q1498" i="5" s="1"/>
  <c r="T1497" i="5"/>
  <c r="P1497" i="5"/>
  <c r="N1497" i="5"/>
  <c r="Q1497" i="5" s="1"/>
  <c r="R1497" i="5" s="1"/>
  <c r="O1497" i="5" s="1"/>
  <c r="P1496" i="5"/>
  <c r="T1496" i="5" s="1"/>
  <c r="N1496" i="5"/>
  <c r="Q1496" i="5" s="1"/>
  <c r="R1496" i="5" s="1"/>
  <c r="O1496" i="5" s="1"/>
  <c r="P1495" i="5"/>
  <c r="T1495" i="5" s="1"/>
  <c r="N1495" i="5"/>
  <c r="Q1495" i="5" s="1"/>
  <c r="R1495" i="5" s="1"/>
  <c r="O1495" i="5" s="1"/>
  <c r="R1494" i="5"/>
  <c r="O1494" i="5" s="1"/>
  <c r="Q1494" i="5"/>
  <c r="P1494" i="5"/>
  <c r="T1494" i="5" s="1"/>
  <c r="N1494" i="5"/>
  <c r="R1493" i="5"/>
  <c r="O1493" i="5" s="1"/>
  <c r="P1493" i="5"/>
  <c r="T1493" i="5" s="1"/>
  <c r="N1493" i="5"/>
  <c r="Q1493" i="5" s="1"/>
  <c r="P1492" i="5"/>
  <c r="T1492" i="5" s="1"/>
  <c r="N1492" i="5"/>
  <c r="Q1492" i="5" s="1"/>
  <c r="R1492" i="5" s="1"/>
  <c r="O1492" i="5" s="1"/>
  <c r="R1491" i="5"/>
  <c r="O1491" i="5" s="1"/>
  <c r="Q1491" i="5"/>
  <c r="P1491" i="5"/>
  <c r="T1491" i="5" s="1"/>
  <c r="N1491" i="5"/>
  <c r="T1490" i="5"/>
  <c r="P1490" i="5"/>
  <c r="N1490" i="5"/>
  <c r="Q1490" i="5" s="1"/>
  <c r="R1490" i="5" s="1"/>
  <c r="O1490" i="5" s="1"/>
  <c r="Q1489" i="5"/>
  <c r="R1489" i="5" s="1"/>
  <c r="O1489" i="5" s="1"/>
  <c r="P1489" i="5"/>
  <c r="T1489" i="5" s="1"/>
  <c r="N1489" i="5"/>
  <c r="P1488" i="5"/>
  <c r="T1488" i="5" s="1"/>
  <c r="N1488" i="5"/>
  <c r="Q1488" i="5" s="1"/>
  <c r="R1488" i="5" s="1"/>
  <c r="O1488" i="5" s="1"/>
  <c r="Q1487" i="5"/>
  <c r="R1487" i="5" s="1"/>
  <c r="O1487" i="5" s="1"/>
  <c r="P1487" i="5"/>
  <c r="T1487" i="5" s="1"/>
  <c r="N1487" i="5"/>
  <c r="R1486" i="5"/>
  <c r="O1486" i="5" s="1"/>
  <c r="P1486" i="5"/>
  <c r="T1486" i="5" s="1"/>
  <c r="N1486" i="5"/>
  <c r="Q1486" i="5" s="1"/>
  <c r="T1485" i="5"/>
  <c r="P1485" i="5"/>
  <c r="N1485" i="5"/>
  <c r="Q1485" i="5" s="1"/>
  <c r="R1485" i="5" s="1"/>
  <c r="O1485" i="5" s="1"/>
  <c r="P1484" i="5"/>
  <c r="T1484" i="5" s="1"/>
  <c r="O1484" i="5"/>
  <c r="N1484" i="5"/>
  <c r="Q1484" i="5" s="1"/>
  <c r="R1484" i="5" s="1"/>
  <c r="R1483" i="5"/>
  <c r="O1483" i="5" s="1"/>
  <c r="P1483" i="5"/>
  <c r="T1483" i="5" s="1"/>
  <c r="N1483" i="5"/>
  <c r="Q1483" i="5" s="1"/>
  <c r="T1482" i="5"/>
  <c r="R1482" i="5"/>
  <c r="O1482" i="5" s="1"/>
  <c r="Q1482" i="5"/>
  <c r="P1482" i="5"/>
  <c r="N1482" i="5"/>
  <c r="R1481" i="5"/>
  <c r="O1481" i="5" s="1"/>
  <c r="Q1481" i="5"/>
  <c r="P1481" i="5"/>
  <c r="T1481" i="5" s="1"/>
  <c r="N1481" i="5"/>
  <c r="P1480" i="5"/>
  <c r="T1480" i="5" s="1"/>
  <c r="N1480" i="5"/>
  <c r="Q1480" i="5" s="1"/>
  <c r="R1480" i="5" s="1"/>
  <c r="O1480" i="5" s="1"/>
  <c r="Q1479" i="5"/>
  <c r="R1479" i="5" s="1"/>
  <c r="O1479" i="5" s="1"/>
  <c r="P1479" i="5"/>
  <c r="T1479" i="5" s="1"/>
  <c r="N1479" i="5"/>
  <c r="P1478" i="5"/>
  <c r="T1478" i="5" s="1"/>
  <c r="N1478" i="5"/>
  <c r="Q1478" i="5" s="1"/>
  <c r="R1478" i="5" s="1"/>
  <c r="O1478" i="5" s="1"/>
  <c r="T1477" i="5"/>
  <c r="R1477" i="5"/>
  <c r="O1477" i="5" s="1"/>
  <c r="Q1477" i="5"/>
  <c r="P1477" i="5"/>
  <c r="N1477" i="5"/>
  <c r="P1476" i="5"/>
  <c r="T1476" i="5" s="1"/>
  <c r="N1476" i="5"/>
  <c r="Q1476" i="5" s="1"/>
  <c r="R1476" i="5" s="1"/>
  <c r="O1476" i="5" s="1"/>
  <c r="T1475" i="5"/>
  <c r="P1475" i="5"/>
  <c r="N1475" i="5"/>
  <c r="Q1475" i="5" s="1"/>
  <c r="R1475" i="5" s="1"/>
  <c r="O1475" i="5" s="1"/>
  <c r="T1474" i="5"/>
  <c r="P1474" i="5"/>
  <c r="N1474" i="5"/>
  <c r="Q1474" i="5" s="1"/>
  <c r="R1474" i="5" s="1"/>
  <c r="O1474" i="5" s="1"/>
  <c r="R1473" i="5"/>
  <c r="P1473" i="5"/>
  <c r="T1473" i="5" s="1"/>
  <c r="O1473" i="5"/>
  <c r="N1473" i="5"/>
  <c r="Q1473" i="5" s="1"/>
  <c r="R1471" i="5"/>
  <c r="O1471" i="5" s="1"/>
  <c r="P1471" i="5"/>
  <c r="T1471" i="5" s="1"/>
  <c r="N1471" i="5"/>
  <c r="Q1471" i="5" s="1"/>
  <c r="P1470" i="5"/>
  <c r="T1470" i="5" s="1"/>
  <c r="N1470" i="5"/>
  <c r="Q1470" i="5" s="1"/>
  <c r="R1470" i="5" s="1"/>
  <c r="O1470" i="5" s="1"/>
  <c r="R1469" i="5"/>
  <c r="O1469" i="5" s="1"/>
  <c r="Q1469" i="5"/>
  <c r="P1469" i="5"/>
  <c r="T1469" i="5" s="1"/>
  <c r="N1469" i="5"/>
  <c r="R1468" i="5"/>
  <c r="O1468" i="5" s="1"/>
  <c r="P1468" i="5"/>
  <c r="T1468" i="5" s="1"/>
  <c r="N1468" i="5"/>
  <c r="Q1468" i="5" s="1"/>
  <c r="P1467" i="5"/>
  <c r="T1467" i="5" s="1"/>
  <c r="N1467" i="5"/>
  <c r="Q1467" i="5" s="1"/>
  <c r="R1467" i="5" s="1"/>
  <c r="O1467" i="5" s="1"/>
  <c r="R1466" i="5"/>
  <c r="O1466" i="5" s="1"/>
  <c r="Q1466" i="5"/>
  <c r="P1466" i="5"/>
  <c r="T1466" i="5" s="1"/>
  <c r="N1466" i="5"/>
  <c r="T1465" i="5"/>
  <c r="P1465" i="5"/>
  <c r="N1465" i="5"/>
  <c r="Q1465" i="5" s="1"/>
  <c r="R1465" i="5" s="1"/>
  <c r="O1465" i="5" s="1"/>
  <c r="Q1464" i="5"/>
  <c r="R1464" i="5" s="1"/>
  <c r="O1464" i="5" s="1"/>
  <c r="P1464" i="5"/>
  <c r="T1464" i="5" s="1"/>
  <c r="N1464" i="5"/>
  <c r="P1463" i="5"/>
  <c r="T1463" i="5" s="1"/>
  <c r="N1463" i="5"/>
  <c r="Q1463" i="5" s="1"/>
  <c r="R1463" i="5" s="1"/>
  <c r="O1463" i="5" s="1"/>
  <c r="Q1462" i="5"/>
  <c r="R1462" i="5" s="1"/>
  <c r="O1462" i="5" s="1"/>
  <c r="P1462" i="5"/>
  <c r="T1462" i="5" s="1"/>
  <c r="N1462" i="5"/>
  <c r="R1461" i="5"/>
  <c r="O1461" i="5" s="1"/>
  <c r="P1461" i="5"/>
  <c r="T1461" i="5" s="1"/>
  <c r="N1461" i="5"/>
  <c r="Q1461" i="5" s="1"/>
  <c r="T1460" i="5"/>
  <c r="P1460" i="5"/>
  <c r="N1460" i="5"/>
  <c r="Q1460" i="5" s="1"/>
  <c r="R1460" i="5" s="1"/>
  <c r="O1460" i="5" s="1"/>
  <c r="P1459" i="5"/>
  <c r="T1459" i="5" s="1"/>
  <c r="O1459" i="5"/>
  <c r="N1459" i="5"/>
  <c r="Q1459" i="5" s="1"/>
  <c r="R1459" i="5" s="1"/>
  <c r="R1458" i="5"/>
  <c r="O1458" i="5" s="1"/>
  <c r="P1458" i="5"/>
  <c r="T1458" i="5" s="1"/>
  <c r="N1458" i="5"/>
  <c r="Q1458" i="5" s="1"/>
  <c r="T1457" i="5"/>
  <c r="R1457" i="5"/>
  <c r="O1457" i="5" s="1"/>
  <c r="Q1457" i="5"/>
  <c r="P1457" i="5"/>
  <c r="N1457" i="5"/>
  <c r="R1456" i="5"/>
  <c r="O1456" i="5" s="1"/>
  <c r="Q1456" i="5"/>
  <c r="P1456" i="5"/>
  <c r="T1456" i="5" s="1"/>
  <c r="N1456" i="5"/>
  <c r="P1455" i="5"/>
  <c r="T1455" i="5" s="1"/>
  <c r="N1455" i="5"/>
  <c r="Q1455" i="5" s="1"/>
  <c r="R1455" i="5" s="1"/>
  <c r="O1455" i="5" s="1"/>
  <c r="T1454" i="5"/>
  <c r="R1454" i="5"/>
  <c r="O1454" i="5" s="1"/>
  <c r="Q1454" i="5"/>
  <c r="P1454" i="5"/>
  <c r="N1454" i="5"/>
  <c r="P1453" i="5"/>
  <c r="T1453" i="5" s="1"/>
  <c r="N1453" i="5"/>
  <c r="Q1453" i="5" s="1"/>
  <c r="R1453" i="5" s="1"/>
  <c r="O1453" i="5" s="1"/>
  <c r="T1452" i="5"/>
  <c r="R1452" i="5"/>
  <c r="O1452" i="5" s="1"/>
  <c r="Q1452" i="5"/>
  <c r="P1452" i="5"/>
  <c r="N1452" i="5"/>
  <c r="P1451" i="5"/>
  <c r="T1451" i="5" s="1"/>
  <c r="N1451" i="5"/>
  <c r="Q1451" i="5" s="1"/>
  <c r="R1451" i="5" s="1"/>
  <c r="O1451" i="5" s="1"/>
  <c r="T1450" i="5"/>
  <c r="P1450" i="5"/>
  <c r="N1450" i="5"/>
  <c r="Q1450" i="5" s="1"/>
  <c r="R1450" i="5" s="1"/>
  <c r="O1450" i="5" s="1"/>
  <c r="T1449" i="5"/>
  <c r="R1449" i="5"/>
  <c r="O1449" i="5" s="1"/>
  <c r="Q1449" i="5"/>
  <c r="P1449" i="5"/>
  <c r="N1449" i="5"/>
  <c r="R1448" i="5"/>
  <c r="P1448" i="5"/>
  <c r="T1448" i="5" s="1"/>
  <c r="O1448" i="5"/>
  <c r="N1448" i="5"/>
  <c r="Q1448" i="5" s="1"/>
  <c r="T1447" i="5"/>
  <c r="P1447" i="5"/>
  <c r="N1447" i="5"/>
  <c r="Q1447" i="5" s="1"/>
  <c r="R1447" i="5" s="1"/>
  <c r="O1447" i="5" s="1"/>
  <c r="P1446" i="5"/>
  <c r="T1446" i="5" s="1"/>
  <c r="N1446" i="5"/>
  <c r="Q1446" i="5" s="1"/>
  <c r="R1446" i="5" s="1"/>
  <c r="O1446" i="5" s="1"/>
  <c r="P1445" i="5"/>
  <c r="T1445" i="5" s="1"/>
  <c r="N1445" i="5"/>
  <c r="Q1445" i="5" s="1"/>
  <c r="R1445" i="5" s="1"/>
  <c r="O1445" i="5" s="1"/>
  <c r="R1444" i="5"/>
  <c r="O1444" i="5" s="1"/>
  <c r="Q1444" i="5"/>
  <c r="P1444" i="5"/>
  <c r="T1444" i="5" s="1"/>
  <c r="N1444" i="5"/>
  <c r="R1443" i="5"/>
  <c r="O1443" i="5" s="1"/>
  <c r="P1443" i="5"/>
  <c r="T1443" i="5" s="1"/>
  <c r="N1443" i="5"/>
  <c r="Q1443" i="5" s="1"/>
  <c r="P1442" i="5"/>
  <c r="T1442" i="5" s="1"/>
  <c r="N1442" i="5"/>
  <c r="Q1442" i="5" s="1"/>
  <c r="R1442" i="5" s="1"/>
  <c r="O1442" i="5" s="1"/>
  <c r="Q1441" i="5"/>
  <c r="R1441" i="5" s="1"/>
  <c r="O1441" i="5" s="1"/>
  <c r="P1441" i="5"/>
  <c r="T1441" i="5" s="1"/>
  <c r="N1441" i="5"/>
  <c r="T1440" i="5"/>
  <c r="P1440" i="5"/>
  <c r="N1440" i="5"/>
  <c r="Q1440" i="5" s="1"/>
  <c r="R1440" i="5" s="1"/>
  <c r="O1440" i="5" s="1"/>
  <c r="Q1439" i="5"/>
  <c r="R1439" i="5" s="1"/>
  <c r="O1439" i="5" s="1"/>
  <c r="P1439" i="5"/>
  <c r="T1439" i="5" s="1"/>
  <c r="N1439" i="5"/>
  <c r="P1438" i="5"/>
  <c r="T1438" i="5" s="1"/>
  <c r="O1438" i="5"/>
  <c r="N1438" i="5"/>
  <c r="Q1438" i="5" s="1"/>
  <c r="R1438" i="5" s="1"/>
  <c r="Q1437" i="5"/>
  <c r="R1437" i="5" s="1"/>
  <c r="O1437" i="5" s="1"/>
  <c r="P1437" i="5"/>
  <c r="T1437" i="5" s="1"/>
  <c r="N1437" i="5"/>
  <c r="P1436" i="5"/>
  <c r="T1436" i="5" s="1"/>
  <c r="N1436" i="5"/>
  <c r="Q1436" i="5" s="1"/>
  <c r="R1436" i="5" s="1"/>
  <c r="O1436" i="5" s="1"/>
  <c r="T1435" i="5"/>
  <c r="P1435" i="5"/>
  <c r="N1435" i="5"/>
  <c r="Q1435" i="5" s="1"/>
  <c r="R1435" i="5" s="1"/>
  <c r="O1435" i="5" s="1"/>
  <c r="P1434" i="5"/>
  <c r="T1434" i="5" s="1"/>
  <c r="O1434" i="5"/>
  <c r="N1434" i="5"/>
  <c r="Q1434" i="5" s="1"/>
  <c r="R1434" i="5" s="1"/>
  <c r="R1433" i="5"/>
  <c r="O1433" i="5" s="1"/>
  <c r="P1433" i="5"/>
  <c r="T1433" i="5" s="1"/>
  <c r="N1433" i="5"/>
  <c r="Q1433" i="5" s="1"/>
  <c r="T1432" i="5"/>
  <c r="R1432" i="5"/>
  <c r="O1432" i="5" s="1"/>
  <c r="Q1432" i="5"/>
  <c r="P1432" i="5"/>
  <c r="N1432" i="5"/>
  <c r="Q1431" i="5"/>
  <c r="R1431" i="5" s="1"/>
  <c r="O1431" i="5" s="1"/>
  <c r="P1431" i="5"/>
  <c r="T1431" i="5" s="1"/>
  <c r="N1431" i="5"/>
  <c r="P1430" i="5"/>
  <c r="T1430" i="5" s="1"/>
  <c r="N1430" i="5"/>
  <c r="Q1430" i="5" s="1"/>
  <c r="R1430" i="5" s="1"/>
  <c r="O1430" i="5" s="1"/>
  <c r="Q1429" i="5"/>
  <c r="R1429" i="5" s="1"/>
  <c r="O1429" i="5" s="1"/>
  <c r="P1429" i="5"/>
  <c r="T1429" i="5" s="1"/>
  <c r="N1429" i="5"/>
  <c r="P1428" i="5"/>
  <c r="T1428" i="5" s="1"/>
  <c r="N1428" i="5"/>
  <c r="Q1428" i="5" s="1"/>
  <c r="R1428" i="5" s="1"/>
  <c r="O1428" i="5" s="1"/>
  <c r="T1427" i="5"/>
  <c r="R1427" i="5"/>
  <c r="O1427" i="5" s="1"/>
  <c r="Q1427" i="5"/>
  <c r="P1427" i="5"/>
  <c r="N1427" i="5"/>
  <c r="R1426" i="5"/>
  <c r="O1426" i="5" s="1"/>
  <c r="P1426" i="5"/>
  <c r="T1426" i="5" s="1"/>
  <c r="N1426" i="5"/>
  <c r="Q1426" i="5" s="1"/>
  <c r="T1425" i="5"/>
  <c r="P1425" i="5"/>
  <c r="N1425" i="5"/>
  <c r="Q1425" i="5" s="1"/>
  <c r="R1425" i="5" s="1"/>
  <c r="O1425" i="5" s="1"/>
  <c r="T1424" i="5"/>
  <c r="R1424" i="5"/>
  <c r="O1424" i="5" s="1"/>
  <c r="Q1424" i="5"/>
  <c r="P1424" i="5"/>
  <c r="N1424" i="5"/>
  <c r="R1423" i="5"/>
  <c r="P1423" i="5"/>
  <c r="T1423" i="5" s="1"/>
  <c r="O1423" i="5"/>
  <c r="N1423" i="5"/>
  <c r="Q1423" i="5" s="1"/>
  <c r="T1422" i="5"/>
  <c r="P1422" i="5"/>
  <c r="N1422" i="5"/>
  <c r="Q1422" i="5" s="1"/>
  <c r="R1422" i="5" s="1"/>
  <c r="O1422" i="5" s="1"/>
  <c r="R1421" i="5"/>
  <c r="O1421" i="5" s="1"/>
  <c r="Q1421" i="5"/>
  <c r="P1421" i="5"/>
  <c r="T1421" i="5" s="1"/>
  <c r="N1421" i="5"/>
  <c r="R1420" i="5"/>
  <c r="O1420" i="5" s="1"/>
  <c r="P1420" i="5"/>
  <c r="T1420" i="5" s="1"/>
  <c r="N1420" i="5"/>
  <c r="Q1420" i="5" s="1"/>
  <c r="R1419" i="5"/>
  <c r="O1419" i="5" s="1"/>
  <c r="Q1419" i="5"/>
  <c r="P1419" i="5"/>
  <c r="T1419" i="5" s="1"/>
  <c r="N1419" i="5"/>
  <c r="R1418" i="5"/>
  <c r="O1418" i="5" s="1"/>
  <c r="P1418" i="5"/>
  <c r="T1418" i="5" s="1"/>
  <c r="N1418" i="5"/>
  <c r="Q1418" i="5" s="1"/>
  <c r="P1417" i="5"/>
  <c r="T1417" i="5" s="1"/>
  <c r="N1417" i="5"/>
  <c r="Q1417" i="5" s="1"/>
  <c r="R1417" i="5" s="1"/>
  <c r="O1417" i="5" s="1"/>
  <c r="P1416" i="5"/>
  <c r="T1416" i="5" s="1"/>
  <c r="N1416" i="5"/>
  <c r="Q1416" i="5" s="1"/>
  <c r="R1416" i="5" s="1"/>
  <c r="O1416" i="5" s="1"/>
  <c r="T1415" i="5"/>
  <c r="P1415" i="5"/>
  <c r="N1415" i="5"/>
  <c r="Q1415" i="5" s="1"/>
  <c r="R1415" i="5" s="1"/>
  <c r="O1415" i="5" s="1"/>
  <c r="Q1414" i="5"/>
  <c r="R1414" i="5" s="1"/>
  <c r="O1414" i="5" s="1"/>
  <c r="P1414" i="5"/>
  <c r="T1414" i="5" s="1"/>
  <c r="N1414" i="5"/>
  <c r="P1413" i="5"/>
  <c r="T1413" i="5" s="1"/>
  <c r="N1413" i="5"/>
  <c r="Q1413" i="5" s="1"/>
  <c r="R1413" i="5" s="1"/>
  <c r="O1413" i="5" s="1"/>
  <c r="R1412" i="5"/>
  <c r="O1412" i="5" s="1"/>
  <c r="Q1412" i="5"/>
  <c r="P1412" i="5"/>
  <c r="T1412" i="5" s="1"/>
  <c r="N1412" i="5"/>
  <c r="P1411" i="5"/>
  <c r="T1411" i="5" s="1"/>
  <c r="N1411" i="5"/>
  <c r="Q1411" i="5" s="1"/>
  <c r="R1411" i="5" s="1"/>
  <c r="O1411" i="5" s="1"/>
  <c r="T1410" i="5"/>
  <c r="P1410" i="5"/>
  <c r="N1410" i="5"/>
  <c r="Q1410" i="5" s="1"/>
  <c r="R1410" i="5" s="1"/>
  <c r="O1410" i="5" s="1"/>
  <c r="P1409" i="5"/>
  <c r="T1409" i="5" s="1"/>
  <c r="N1409" i="5"/>
  <c r="Q1409" i="5" s="1"/>
  <c r="R1409" i="5" s="1"/>
  <c r="O1409" i="5" s="1"/>
  <c r="P1408" i="5"/>
  <c r="T1408" i="5" s="1"/>
  <c r="O1408" i="5"/>
  <c r="N1408" i="5"/>
  <c r="Q1408" i="5" s="1"/>
  <c r="R1408" i="5" s="1"/>
  <c r="R1407" i="5"/>
  <c r="O1407" i="5" s="1"/>
  <c r="Q1407" i="5"/>
  <c r="P1407" i="5"/>
  <c r="T1407" i="5" s="1"/>
  <c r="N1407" i="5"/>
  <c r="P1406" i="5"/>
  <c r="T1406" i="5" s="1"/>
  <c r="N1406" i="5"/>
  <c r="Q1406" i="5" s="1"/>
  <c r="R1406" i="5" s="1"/>
  <c r="O1406" i="5" s="1"/>
  <c r="P1405" i="5"/>
  <c r="T1405" i="5" s="1"/>
  <c r="N1405" i="5"/>
  <c r="Q1405" i="5" s="1"/>
  <c r="R1405" i="5" s="1"/>
  <c r="O1405" i="5" s="1"/>
  <c r="T1404" i="5"/>
  <c r="Q1404" i="5"/>
  <c r="R1404" i="5" s="1"/>
  <c r="O1404" i="5" s="1"/>
  <c r="P1404" i="5"/>
  <c r="N1404" i="5"/>
  <c r="R1403" i="5"/>
  <c r="O1403" i="5" s="1"/>
  <c r="P1403" i="5"/>
  <c r="T1403" i="5" s="1"/>
  <c r="N1403" i="5"/>
  <c r="Q1403" i="5" s="1"/>
  <c r="T1402" i="5"/>
  <c r="R1402" i="5"/>
  <c r="O1402" i="5" s="1"/>
  <c r="Q1402" i="5"/>
  <c r="P1402" i="5"/>
  <c r="N1402" i="5"/>
  <c r="R1401" i="5"/>
  <c r="O1401" i="5" s="1"/>
  <c r="P1401" i="5"/>
  <c r="T1401" i="5" s="1"/>
  <c r="N1401" i="5"/>
  <c r="Q1401" i="5" s="1"/>
  <c r="R1400" i="5"/>
  <c r="O1400" i="5" s="1"/>
  <c r="P1400" i="5"/>
  <c r="T1400" i="5" s="1"/>
  <c r="N1400" i="5"/>
  <c r="Q1400" i="5" s="1"/>
  <c r="T1399" i="5"/>
  <c r="P1399" i="5"/>
  <c r="N1399" i="5"/>
  <c r="Q1399" i="5" s="1"/>
  <c r="R1399" i="5" s="1"/>
  <c r="O1399" i="5" s="1"/>
  <c r="R1398" i="5"/>
  <c r="P1398" i="5"/>
  <c r="T1398" i="5" s="1"/>
  <c r="O1398" i="5"/>
  <c r="N1398" i="5"/>
  <c r="Q1398" i="5" s="1"/>
  <c r="T1397" i="5"/>
  <c r="P1397" i="5"/>
  <c r="N1397" i="5"/>
  <c r="Q1397" i="5" s="1"/>
  <c r="R1397" i="5" s="1"/>
  <c r="O1397" i="5" s="1"/>
  <c r="Q1396" i="5"/>
  <c r="R1396" i="5" s="1"/>
  <c r="P1396" i="5"/>
  <c r="T1396" i="5" s="1"/>
  <c r="O1396" i="5"/>
  <c r="N1396" i="5"/>
  <c r="R1395" i="5"/>
  <c r="O1395" i="5" s="1"/>
  <c r="P1395" i="5"/>
  <c r="T1395" i="5" s="1"/>
  <c r="N1395" i="5"/>
  <c r="Q1395" i="5" s="1"/>
  <c r="Q1394" i="5"/>
  <c r="R1394" i="5" s="1"/>
  <c r="O1394" i="5" s="1"/>
  <c r="P1394" i="5"/>
  <c r="T1394" i="5" s="1"/>
  <c r="N1394" i="5"/>
  <c r="R1393" i="5"/>
  <c r="O1393" i="5" s="1"/>
  <c r="P1393" i="5"/>
  <c r="T1393" i="5" s="1"/>
  <c r="N1393" i="5"/>
  <c r="Q1393" i="5" s="1"/>
  <c r="P1392" i="5"/>
  <c r="T1392" i="5" s="1"/>
  <c r="N1392" i="5"/>
  <c r="Q1392" i="5" s="1"/>
  <c r="R1392" i="5" s="1"/>
  <c r="O1392" i="5" s="1"/>
  <c r="P1391" i="5"/>
  <c r="T1391" i="5" s="1"/>
  <c r="N1391" i="5"/>
  <c r="Q1391" i="5" s="1"/>
  <c r="R1391" i="5" s="1"/>
  <c r="O1391" i="5" s="1"/>
  <c r="P1390" i="5"/>
  <c r="T1390" i="5" s="1"/>
  <c r="N1390" i="5"/>
  <c r="Q1390" i="5" s="1"/>
  <c r="R1390" i="5" s="1"/>
  <c r="O1390" i="5" s="1"/>
  <c r="T1389" i="5"/>
  <c r="Q1389" i="5"/>
  <c r="R1389" i="5" s="1"/>
  <c r="O1389" i="5" s="1"/>
  <c r="P1389" i="5"/>
  <c r="N1389" i="5"/>
  <c r="P1388" i="5"/>
  <c r="T1388" i="5" s="1"/>
  <c r="O1388" i="5"/>
  <c r="N1388" i="5"/>
  <c r="Q1388" i="5" s="1"/>
  <c r="R1388" i="5" s="1"/>
  <c r="P1387" i="5"/>
  <c r="T1387" i="5" s="1"/>
  <c r="N1387" i="5"/>
  <c r="Q1387" i="5" s="1"/>
  <c r="R1387" i="5" s="1"/>
  <c r="O1387" i="5" s="1"/>
  <c r="Q1386" i="5"/>
  <c r="R1386" i="5" s="1"/>
  <c r="O1386" i="5" s="1"/>
  <c r="P1386" i="5"/>
  <c r="T1386" i="5" s="1"/>
  <c r="N1386" i="5"/>
  <c r="T1385" i="5"/>
  <c r="P1385" i="5"/>
  <c r="N1385" i="5"/>
  <c r="Q1385" i="5" s="1"/>
  <c r="R1385" i="5" s="1"/>
  <c r="O1385" i="5" s="1"/>
  <c r="P1384" i="5"/>
  <c r="T1384" i="5" s="1"/>
  <c r="N1384" i="5"/>
  <c r="Q1384" i="5" s="1"/>
  <c r="R1384" i="5" s="1"/>
  <c r="O1384" i="5" s="1"/>
  <c r="P1383" i="5"/>
  <c r="T1383" i="5" s="1"/>
  <c r="O1383" i="5"/>
  <c r="N1383" i="5"/>
  <c r="Q1383" i="5" s="1"/>
  <c r="R1383" i="5" s="1"/>
  <c r="P1382" i="5"/>
  <c r="T1382" i="5" s="1"/>
  <c r="N1382" i="5"/>
  <c r="Q1382" i="5" s="1"/>
  <c r="R1382" i="5" s="1"/>
  <c r="O1382" i="5" s="1"/>
  <c r="P1381" i="5"/>
  <c r="T1381" i="5" s="1"/>
  <c r="N1381" i="5"/>
  <c r="Q1381" i="5" s="1"/>
  <c r="R1381" i="5" s="1"/>
  <c r="O1381" i="5" s="1"/>
  <c r="P1380" i="5"/>
  <c r="T1380" i="5" s="1"/>
  <c r="N1380" i="5"/>
  <c r="Q1380" i="5" s="1"/>
  <c r="R1380" i="5" s="1"/>
  <c r="O1380" i="5" s="1"/>
  <c r="P1379" i="5"/>
  <c r="T1379" i="5" s="1"/>
  <c r="N1379" i="5"/>
  <c r="Q1379" i="5" s="1"/>
  <c r="R1379" i="5" s="1"/>
  <c r="O1379" i="5" s="1"/>
  <c r="R1378" i="5"/>
  <c r="P1378" i="5"/>
  <c r="T1378" i="5" s="1"/>
  <c r="O1378" i="5"/>
  <c r="N1378" i="5"/>
  <c r="Q1378" i="5" s="1"/>
  <c r="T1377" i="5"/>
  <c r="Q1377" i="5"/>
  <c r="R1377" i="5" s="1"/>
  <c r="O1377" i="5" s="1"/>
  <c r="P1377" i="5"/>
  <c r="N1377" i="5"/>
  <c r="R1376" i="5"/>
  <c r="O1376" i="5" s="1"/>
  <c r="P1376" i="5"/>
  <c r="T1376" i="5" s="1"/>
  <c r="N1376" i="5"/>
  <c r="Q1376" i="5" s="1"/>
  <c r="P1375" i="5"/>
  <c r="T1375" i="5" s="1"/>
  <c r="N1375" i="5"/>
  <c r="Q1375" i="5" s="1"/>
  <c r="R1375" i="5" s="1"/>
  <c r="O1375" i="5" s="1"/>
  <c r="P1374" i="5"/>
  <c r="T1374" i="5" s="1"/>
  <c r="N1374" i="5"/>
  <c r="Q1374" i="5" s="1"/>
  <c r="R1374" i="5" s="1"/>
  <c r="O1374" i="5" s="1"/>
  <c r="R1373" i="5"/>
  <c r="P1373" i="5"/>
  <c r="T1373" i="5" s="1"/>
  <c r="O1373" i="5"/>
  <c r="N1373" i="5"/>
  <c r="Q1373" i="5" s="1"/>
  <c r="T1372" i="5"/>
  <c r="R1372" i="5"/>
  <c r="O1372" i="5" s="1"/>
  <c r="P1372" i="5"/>
  <c r="N1372" i="5"/>
  <c r="Q1372" i="5" s="1"/>
  <c r="Q1371" i="5"/>
  <c r="R1371" i="5" s="1"/>
  <c r="O1371" i="5" s="1"/>
  <c r="P1371" i="5"/>
  <c r="T1371" i="5" s="1"/>
  <c r="N1371" i="5"/>
  <c r="T1370" i="5"/>
  <c r="R1370" i="5"/>
  <c r="O1370" i="5" s="1"/>
  <c r="P1370" i="5"/>
  <c r="N1370" i="5"/>
  <c r="Q1370" i="5" s="1"/>
  <c r="T1369" i="5"/>
  <c r="Q1369" i="5"/>
  <c r="R1369" i="5" s="1"/>
  <c r="O1369" i="5" s="1"/>
  <c r="P1369" i="5"/>
  <c r="N1369" i="5"/>
  <c r="R1368" i="5"/>
  <c r="O1368" i="5" s="1"/>
  <c r="P1368" i="5"/>
  <c r="T1368" i="5" s="1"/>
  <c r="N1368" i="5"/>
  <c r="Q1368" i="5" s="1"/>
  <c r="Q1367" i="5"/>
  <c r="R1367" i="5" s="1"/>
  <c r="O1367" i="5" s="1"/>
  <c r="P1367" i="5"/>
  <c r="T1367" i="5" s="1"/>
  <c r="N1367" i="5"/>
  <c r="P1366" i="5"/>
  <c r="T1366" i="5" s="1"/>
  <c r="O1366" i="5"/>
  <c r="N1366" i="5"/>
  <c r="Q1366" i="5" s="1"/>
  <c r="R1366" i="5" s="1"/>
  <c r="P1365" i="5"/>
  <c r="T1365" i="5" s="1"/>
  <c r="N1365" i="5"/>
  <c r="Q1365" i="5" s="1"/>
  <c r="R1365" i="5" s="1"/>
  <c r="O1365" i="5" s="1"/>
  <c r="T1364" i="5"/>
  <c r="Q1364" i="5"/>
  <c r="R1364" i="5" s="1"/>
  <c r="O1364" i="5" s="1"/>
  <c r="P1364" i="5"/>
  <c r="N1364" i="5"/>
  <c r="P1363" i="5"/>
  <c r="T1363" i="5" s="1"/>
  <c r="O1363" i="5"/>
  <c r="N1363" i="5"/>
  <c r="Q1363" i="5" s="1"/>
  <c r="R1363" i="5" s="1"/>
  <c r="P1362" i="5"/>
  <c r="T1362" i="5" s="1"/>
  <c r="N1362" i="5"/>
  <c r="Q1362" i="5" s="1"/>
  <c r="R1362" i="5" s="1"/>
  <c r="O1362" i="5" s="1"/>
  <c r="P1361" i="5"/>
  <c r="T1361" i="5" s="1"/>
  <c r="N1361" i="5"/>
  <c r="Q1361" i="5" s="1"/>
  <c r="R1361" i="5" s="1"/>
  <c r="O1361" i="5" s="1"/>
  <c r="T1360" i="5"/>
  <c r="P1360" i="5"/>
  <c r="N1360" i="5"/>
  <c r="Q1360" i="5" s="1"/>
  <c r="R1360" i="5" s="1"/>
  <c r="O1360" i="5" s="1"/>
  <c r="P1359" i="5"/>
  <c r="T1359" i="5" s="1"/>
  <c r="O1359" i="5"/>
  <c r="N1359" i="5"/>
  <c r="Q1359" i="5" s="1"/>
  <c r="R1359" i="5" s="1"/>
  <c r="P1358" i="5"/>
  <c r="T1358" i="5" s="1"/>
  <c r="O1358" i="5"/>
  <c r="N1358" i="5"/>
  <c r="Q1358" i="5" s="1"/>
  <c r="R1358" i="5" s="1"/>
  <c r="P1357" i="5"/>
  <c r="T1357" i="5" s="1"/>
  <c r="N1357" i="5"/>
  <c r="Q1357" i="5" s="1"/>
  <c r="R1357" i="5" s="1"/>
  <c r="O1357" i="5" s="1"/>
  <c r="P1355" i="5"/>
  <c r="T1355" i="5" s="1"/>
  <c r="N1355" i="5"/>
  <c r="Q1355" i="5" s="1"/>
  <c r="R1355" i="5" s="1"/>
  <c r="O1355" i="5" s="1"/>
  <c r="T1354" i="5"/>
  <c r="P1354" i="5"/>
  <c r="N1354" i="5"/>
  <c r="Q1354" i="5" s="1"/>
  <c r="R1354" i="5" s="1"/>
  <c r="O1354" i="5" s="1"/>
  <c r="P1353" i="5"/>
  <c r="T1353" i="5" s="1"/>
  <c r="N1353" i="5"/>
  <c r="Q1353" i="5" s="1"/>
  <c r="R1353" i="5" s="1"/>
  <c r="O1353" i="5" s="1"/>
  <c r="T1352" i="5"/>
  <c r="Q1352" i="5"/>
  <c r="R1352" i="5" s="1"/>
  <c r="O1352" i="5" s="1"/>
  <c r="P1352" i="5"/>
  <c r="N1352" i="5"/>
  <c r="P1351" i="5"/>
  <c r="T1351" i="5" s="1"/>
  <c r="N1351" i="5"/>
  <c r="Q1351" i="5" s="1"/>
  <c r="R1351" i="5" s="1"/>
  <c r="O1351" i="5" s="1"/>
  <c r="P1350" i="5"/>
  <c r="T1350" i="5" s="1"/>
  <c r="N1350" i="5"/>
  <c r="Q1350" i="5" s="1"/>
  <c r="R1350" i="5" s="1"/>
  <c r="O1350" i="5" s="1"/>
  <c r="T1349" i="5"/>
  <c r="R1349" i="5"/>
  <c r="O1349" i="5" s="1"/>
  <c r="P1349" i="5"/>
  <c r="N1349" i="5"/>
  <c r="Q1349" i="5" s="1"/>
  <c r="Q1348" i="5"/>
  <c r="R1348" i="5" s="1"/>
  <c r="O1348" i="5" s="1"/>
  <c r="P1348" i="5"/>
  <c r="T1348" i="5" s="1"/>
  <c r="N1348" i="5"/>
  <c r="T1347" i="5"/>
  <c r="P1347" i="5"/>
  <c r="N1347" i="5"/>
  <c r="Q1347" i="5" s="1"/>
  <c r="R1347" i="5" s="1"/>
  <c r="O1347" i="5" s="1"/>
  <c r="T1346" i="5"/>
  <c r="P1346" i="5"/>
  <c r="O1346" i="5"/>
  <c r="N1346" i="5"/>
  <c r="Q1346" i="5" s="1"/>
  <c r="R1346" i="5" s="1"/>
  <c r="T1345" i="5"/>
  <c r="R1345" i="5"/>
  <c r="O1345" i="5" s="1"/>
  <c r="P1345" i="5"/>
  <c r="N1345" i="5"/>
  <c r="Q1345" i="5" s="1"/>
  <c r="Q1344" i="5"/>
  <c r="R1344" i="5" s="1"/>
  <c r="O1344" i="5" s="1"/>
  <c r="P1344" i="5"/>
  <c r="T1344" i="5" s="1"/>
  <c r="N1344" i="5"/>
  <c r="P1343" i="5"/>
  <c r="T1343" i="5" s="1"/>
  <c r="N1343" i="5"/>
  <c r="Q1343" i="5" s="1"/>
  <c r="R1343" i="5" s="1"/>
  <c r="O1343" i="5" s="1"/>
  <c r="P1342" i="5"/>
  <c r="T1342" i="5" s="1"/>
  <c r="O1342" i="5"/>
  <c r="N1342" i="5"/>
  <c r="Q1342" i="5" s="1"/>
  <c r="R1342" i="5" s="1"/>
  <c r="P1341" i="5"/>
  <c r="T1341" i="5" s="1"/>
  <c r="N1341" i="5"/>
  <c r="Q1341" i="5" s="1"/>
  <c r="R1341" i="5" s="1"/>
  <c r="O1341" i="5" s="1"/>
  <c r="Q1340" i="5"/>
  <c r="R1340" i="5" s="1"/>
  <c r="P1340" i="5"/>
  <c r="T1340" i="5" s="1"/>
  <c r="O1340" i="5"/>
  <c r="N1340" i="5"/>
  <c r="T1339" i="5"/>
  <c r="P1339" i="5"/>
  <c r="O1339" i="5"/>
  <c r="N1339" i="5"/>
  <c r="Q1339" i="5" s="1"/>
  <c r="R1339" i="5" s="1"/>
  <c r="P1338" i="5"/>
  <c r="T1338" i="5" s="1"/>
  <c r="N1338" i="5"/>
  <c r="Q1338" i="5" s="1"/>
  <c r="R1338" i="5" s="1"/>
  <c r="O1338" i="5" s="1"/>
  <c r="T1337" i="5"/>
  <c r="P1337" i="5"/>
  <c r="O1337" i="5"/>
  <c r="N1337" i="5"/>
  <c r="Q1337" i="5" s="1"/>
  <c r="R1337" i="5" s="1"/>
  <c r="T1336" i="5"/>
  <c r="P1336" i="5"/>
  <c r="N1336" i="5"/>
  <c r="Q1336" i="5" s="1"/>
  <c r="R1336" i="5" s="1"/>
  <c r="O1336" i="5" s="1"/>
  <c r="P1335" i="5"/>
  <c r="T1335" i="5" s="1"/>
  <c r="N1335" i="5"/>
  <c r="Q1335" i="5" s="1"/>
  <c r="R1335" i="5" s="1"/>
  <c r="O1335" i="5" s="1"/>
  <c r="Q1334" i="5"/>
  <c r="R1334" i="5" s="1"/>
  <c r="O1334" i="5" s="1"/>
  <c r="P1334" i="5"/>
  <c r="T1334" i="5" s="1"/>
  <c r="N1334" i="5"/>
  <c r="T1333" i="5"/>
  <c r="Q1333" i="5"/>
  <c r="R1333" i="5" s="1"/>
  <c r="O1333" i="5" s="1"/>
  <c r="P1333" i="5"/>
  <c r="N1333" i="5"/>
  <c r="T1332" i="5"/>
  <c r="R1332" i="5"/>
  <c r="O1332" i="5" s="1"/>
  <c r="P1332" i="5"/>
  <c r="N1332" i="5"/>
  <c r="Q1332" i="5" s="1"/>
  <c r="R1331" i="5"/>
  <c r="O1331" i="5" s="1"/>
  <c r="P1331" i="5"/>
  <c r="T1331" i="5" s="1"/>
  <c r="N1331" i="5"/>
  <c r="Q1331" i="5" s="1"/>
  <c r="P1330" i="5"/>
  <c r="T1330" i="5" s="1"/>
  <c r="O1330" i="5"/>
  <c r="N1330" i="5"/>
  <c r="Q1330" i="5" s="1"/>
  <c r="R1330" i="5" s="1"/>
  <c r="R1329" i="5"/>
  <c r="O1329" i="5" s="1"/>
  <c r="P1329" i="5"/>
  <c r="T1329" i="5" s="1"/>
  <c r="N1329" i="5"/>
  <c r="Q1329" i="5" s="1"/>
  <c r="T1328" i="5"/>
  <c r="Q1328" i="5"/>
  <c r="R1328" i="5" s="1"/>
  <c r="O1328" i="5" s="1"/>
  <c r="P1328" i="5"/>
  <c r="N1328" i="5"/>
  <c r="T1327" i="5"/>
  <c r="P1327" i="5"/>
  <c r="O1327" i="5"/>
  <c r="N1327" i="5"/>
  <c r="Q1327" i="5" s="1"/>
  <c r="R1327" i="5" s="1"/>
  <c r="Q1326" i="5"/>
  <c r="R1326" i="5" s="1"/>
  <c r="O1326" i="5" s="1"/>
  <c r="P1326" i="5"/>
  <c r="T1326" i="5" s="1"/>
  <c r="N1326" i="5"/>
  <c r="Q1325" i="5"/>
  <c r="R1325" i="5" s="1"/>
  <c r="O1325" i="5" s="1"/>
  <c r="P1325" i="5"/>
  <c r="T1325" i="5" s="1"/>
  <c r="N1325" i="5"/>
  <c r="Q1324" i="5"/>
  <c r="R1324" i="5" s="1"/>
  <c r="O1324" i="5" s="1"/>
  <c r="P1324" i="5"/>
  <c r="T1324" i="5" s="1"/>
  <c r="N1324" i="5"/>
  <c r="R1323" i="5"/>
  <c r="O1323" i="5" s="1"/>
  <c r="Q1323" i="5"/>
  <c r="P1323" i="5"/>
  <c r="T1323" i="5" s="1"/>
  <c r="N1323" i="5"/>
  <c r="T1322" i="5"/>
  <c r="Q1322" i="5"/>
  <c r="R1322" i="5" s="1"/>
  <c r="O1322" i="5" s="1"/>
  <c r="P1322" i="5"/>
  <c r="N1322" i="5"/>
  <c r="T1321" i="5"/>
  <c r="R1321" i="5"/>
  <c r="P1321" i="5"/>
  <c r="O1321" i="5"/>
  <c r="N1321" i="5"/>
  <c r="Q1321" i="5" s="1"/>
  <c r="Q1320" i="5"/>
  <c r="R1320" i="5" s="1"/>
  <c r="O1320" i="5" s="1"/>
  <c r="P1320" i="5"/>
  <c r="T1320" i="5" s="1"/>
  <c r="N1320" i="5"/>
  <c r="T1319" i="5"/>
  <c r="R1319" i="5"/>
  <c r="O1319" i="5" s="1"/>
  <c r="P1319" i="5"/>
  <c r="N1319" i="5"/>
  <c r="Q1319" i="5" s="1"/>
  <c r="T1318" i="5"/>
  <c r="R1318" i="5"/>
  <c r="O1318" i="5" s="1"/>
  <c r="Q1318" i="5"/>
  <c r="P1318" i="5"/>
  <c r="N1318" i="5"/>
  <c r="T1317" i="5"/>
  <c r="P1317" i="5"/>
  <c r="O1317" i="5"/>
  <c r="N1317" i="5"/>
  <c r="Q1317" i="5" s="1"/>
  <c r="R1317" i="5" s="1"/>
  <c r="P1316" i="5"/>
  <c r="T1316" i="5" s="1"/>
  <c r="N1316" i="5"/>
  <c r="Q1316" i="5" s="1"/>
  <c r="R1316" i="5" s="1"/>
  <c r="O1316" i="5" s="1"/>
  <c r="P1315" i="5"/>
  <c r="T1315" i="5" s="1"/>
  <c r="N1315" i="5"/>
  <c r="Q1315" i="5" s="1"/>
  <c r="R1315" i="5" s="1"/>
  <c r="O1315" i="5" s="1"/>
  <c r="R1314" i="5"/>
  <c r="O1314" i="5" s="1"/>
  <c r="Q1314" i="5"/>
  <c r="P1314" i="5"/>
  <c r="T1314" i="5" s="1"/>
  <c r="N1314" i="5"/>
  <c r="T1313" i="5"/>
  <c r="P1313" i="5"/>
  <c r="N1313" i="5"/>
  <c r="Q1313" i="5" s="1"/>
  <c r="R1313" i="5" s="1"/>
  <c r="O1313" i="5" s="1"/>
  <c r="P1312" i="5"/>
  <c r="T1312" i="5" s="1"/>
  <c r="O1312" i="5"/>
  <c r="N1312" i="5"/>
  <c r="Q1312" i="5" s="1"/>
  <c r="R1312" i="5" s="1"/>
  <c r="T1311" i="5"/>
  <c r="P1311" i="5"/>
  <c r="N1311" i="5"/>
  <c r="Q1311" i="5" s="1"/>
  <c r="R1311" i="5" s="1"/>
  <c r="O1311" i="5" s="1"/>
  <c r="P1310" i="5"/>
  <c r="T1310" i="5" s="1"/>
  <c r="N1310" i="5"/>
  <c r="Q1310" i="5" s="1"/>
  <c r="R1310" i="5" s="1"/>
  <c r="O1310" i="5" s="1"/>
  <c r="T1309" i="5"/>
  <c r="Q1309" i="5"/>
  <c r="R1309" i="5" s="1"/>
  <c r="O1309" i="5" s="1"/>
  <c r="P1309" i="5"/>
  <c r="N1309" i="5"/>
  <c r="Q1308" i="5"/>
  <c r="R1308" i="5" s="1"/>
  <c r="O1308" i="5" s="1"/>
  <c r="P1308" i="5"/>
  <c r="T1308" i="5" s="1"/>
  <c r="N1308" i="5"/>
  <c r="T1307" i="5"/>
  <c r="P1307" i="5"/>
  <c r="O1307" i="5"/>
  <c r="N1307" i="5"/>
  <c r="Q1307" i="5" s="1"/>
  <c r="R1307" i="5" s="1"/>
  <c r="T1306" i="5"/>
  <c r="P1306" i="5"/>
  <c r="N1306" i="5"/>
  <c r="Q1306" i="5" s="1"/>
  <c r="R1306" i="5" s="1"/>
  <c r="O1306" i="5" s="1"/>
  <c r="P1305" i="5"/>
  <c r="T1305" i="5" s="1"/>
  <c r="N1305" i="5"/>
  <c r="Q1305" i="5" s="1"/>
  <c r="R1305" i="5" s="1"/>
  <c r="O1305" i="5" s="1"/>
  <c r="Q1304" i="5"/>
  <c r="R1304" i="5" s="1"/>
  <c r="O1304" i="5" s="1"/>
  <c r="P1304" i="5"/>
  <c r="T1304" i="5" s="1"/>
  <c r="N1304" i="5"/>
  <c r="T1303" i="5"/>
  <c r="Q1303" i="5"/>
  <c r="R1303" i="5" s="1"/>
  <c r="O1303" i="5" s="1"/>
  <c r="P1303" i="5"/>
  <c r="N1303" i="5"/>
  <c r="T1302" i="5"/>
  <c r="P1302" i="5"/>
  <c r="N1302" i="5"/>
  <c r="Q1302" i="5" s="1"/>
  <c r="R1302" i="5" s="1"/>
  <c r="O1302" i="5" s="1"/>
  <c r="R1301" i="5"/>
  <c r="O1301" i="5" s="1"/>
  <c r="P1301" i="5"/>
  <c r="T1301" i="5" s="1"/>
  <c r="N1301" i="5"/>
  <c r="Q1301" i="5" s="1"/>
  <c r="P1300" i="5"/>
  <c r="T1300" i="5" s="1"/>
  <c r="N1300" i="5"/>
  <c r="Q1300" i="5" s="1"/>
  <c r="R1300" i="5" s="1"/>
  <c r="O1300" i="5" s="1"/>
  <c r="R1299" i="5"/>
  <c r="O1299" i="5" s="1"/>
  <c r="Q1299" i="5"/>
  <c r="P1299" i="5"/>
  <c r="T1299" i="5" s="1"/>
  <c r="N1299" i="5"/>
  <c r="Q1298" i="5"/>
  <c r="R1298" i="5" s="1"/>
  <c r="O1298" i="5" s="1"/>
  <c r="P1298" i="5"/>
  <c r="T1298" i="5" s="1"/>
  <c r="N1298" i="5"/>
  <c r="T1297" i="5"/>
  <c r="P1297" i="5"/>
  <c r="N1297" i="5"/>
  <c r="Q1297" i="5" s="1"/>
  <c r="R1297" i="5" s="1"/>
  <c r="O1297" i="5" s="1"/>
  <c r="T1296" i="5"/>
  <c r="Q1296" i="5"/>
  <c r="R1296" i="5" s="1"/>
  <c r="O1296" i="5" s="1"/>
  <c r="P1296" i="5"/>
  <c r="N1296" i="5"/>
  <c r="T1295" i="5"/>
  <c r="R1295" i="5"/>
  <c r="Q1295" i="5"/>
  <c r="P1295" i="5"/>
  <c r="O1295" i="5"/>
  <c r="N1295" i="5"/>
  <c r="Q1294" i="5"/>
  <c r="R1294" i="5" s="1"/>
  <c r="O1294" i="5" s="1"/>
  <c r="P1294" i="5"/>
  <c r="T1294" i="5" s="1"/>
  <c r="N1294" i="5"/>
  <c r="P1293" i="5"/>
  <c r="T1293" i="5" s="1"/>
  <c r="N1293" i="5"/>
  <c r="Q1293" i="5" s="1"/>
  <c r="R1293" i="5" s="1"/>
  <c r="O1293" i="5" s="1"/>
  <c r="T1292" i="5"/>
  <c r="Q1292" i="5"/>
  <c r="R1292" i="5" s="1"/>
  <c r="O1292" i="5" s="1"/>
  <c r="P1292" i="5"/>
  <c r="N1292" i="5"/>
  <c r="P1291" i="5"/>
  <c r="T1291" i="5" s="1"/>
  <c r="N1291" i="5"/>
  <c r="Q1291" i="5" s="1"/>
  <c r="R1291" i="5" s="1"/>
  <c r="O1291" i="5" s="1"/>
  <c r="Q1290" i="5"/>
  <c r="R1290" i="5" s="1"/>
  <c r="P1290" i="5"/>
  <c r="T1290" i="5" s="1"/>
  <c r="O1290" i="5"/>
  <c r="N1290" i="5"/>
  <c r="T1289" i="5"/>
  <c r="P1289" i="5"/>
  <c r="N1289" i="5"/>
  <c r="Q1289" i="5" s="1"/>
  <c r="R1289" i="5" s="1"/>
  <c r="O1289" i="5" s="1"/>
  <c r="P1288" i="5"/>
  <c r="T1288" i="5" s="1"/>
  <c r="N1288" i="5"/>
  <c r="Q1288" i="5" s="1"/>
  <c r="R1288" i="5" s="1"/>
  <c r="O1288" i="5" s="1"/>
  <c r="T1287" i="5"/>
  <c r="P1287" i="5"/>
  <c r="O1287" i="5"/>
  <c r="N1287" i="5"/>
  <c r="Q1287" i="5" s="1"/>
  <c r="R1287" i="5" s="1"/>
  <c r="T1286" i="5"/>
  <c r="P1286" i="5"/>
  <c r="N1286" i="5"/>
  <c r="Q1286" i="5" s="1"/>
  <c r="R1286" i="5" s="1"/>
  <c r="O1286" i="5" s="1"/>
  <c r="Q1285" i="5"/>
  <c r="R1285" i="5" s="1"/>
  <c r="O1285" i="5" s="1"/>
  <c r="P1285" i="5"/>
  <c r="T1285" i="5" s="1"/>
  <c r="N1285" i="5"/>
  <c r="Q1284" i="5"/>
  <c r="R1284" i="5" s="1"/>
  <c r="O1284" i="5" s="1"/>
  <c r="P1284" i="5"/>
  <c r="T1284" i="5" s="1"/>
  <c r="N1284" i="5"/>
  <c r="T1283" i="5"/>
  <c r="P1283" i="5"/>
  <c r="N1283" i="5"/>
  <c r="Q1283" i="5" s="1"/>
  <c r="R1283" i="5" s="1"/>
  <c r="O1283" i="5" s="1"/>
  <c r="T1282" i="5"/>
  <c r="R1282" i="5"/>
  <c r="O1282" i="5" s="1"/>
  <c r="P1282" i="5"/>
  <c r="N1282" i="5"/>
  <c r="Q1282" i="5" s="1"/>
  <c r="R1281" i="5"/>
  <c r="O1281" i="5" s="1"/>
  <c r="P1281" i="5"/>
  <c r="T1281" i="5" s="1"/>
  <c r="N1281" i="5"/>
  <c r="Q1281" i="5" s="1"/>
  <c r="Q1280" i="5"/>
  <c r="R1280" i="5" s="1"/>
  <c r="O1280" i="5" s="1"/>
  <c r="P1280" i="5"/>
  <c r="T1280" i="5" s="1"/>
  <c r="N1280" i="5"/>
  <c r="P1279" i="5"/>
  <c r="T1279" i="5" s="1"/>
  <c r="O1279" i="5"/>
  <c r="N1279" i="5"/>
  <c r="Q1279" i="5" s="1"/>
  <c r="R1279" i="5" s="1"/>
  <c r="T1278" i="5"/>
  <c r="Q1278" i="5"/>
  <c r="R1278" i="5" s="1"/>
  <c r="O1278" i="5" s="1"/>
  <c r="P1278" i="5"/>
  <c r="N1278" i="5"/>
  <c r="T1277" i="5"/>
  <c r="P1277" i="5"/>
  <c r="O1277" i="5"/>
  <c r="N1277" i="5"/>
  <c r="Q1277" i="5" s="1"/>
  <c r="R1277" i="5" s="1"/>
  <c r="T1276" i="5"/>
  <c r="R1276" i="5"/>
  <c r="O1276" i="5" s="1"/>
  <c r="Q1276" i="5"/>
  <c r="P1276" i="5"/>
  <c r="N1276" i="5"/>
  <c r="T1275" i="5"/>
  <c r="P1275" i="5"/>
  <c r="N1275" i="5"/>
  <c r="Q1275" i="5" s="1"/>
  <c r="R1275" i="5" s="1"/>
  <c r="O1275" i="5" s="1"/>
  <c r="Q1274" i="5"/>
  <c r="R1274" i="5" s="1"/>
  <c r="O1274" i="5" s="1"/>
  <c r="P1274" i="5"/>
  <c r="T1274" i="5" s="1"/>
  <c r="N1274" i="5"/>
  <c r="T1273" i="5"/>
  <c r="P1273" i="5"/>
  <c r="N1273" i="5"/>
  <c r="Q1273" i="5" s="1"/>
  <c r="R1273" i="5" s="1"/>
  <c r="O1273" i="5" s="1"/>
  <c r="T1272" i="5"/>
  <c r="R1272" i="5"/>
  <c r="O1272" i="5" s="1"/>
  <c r="Q1272" i="5"/>
  <c r="P1272" i="5"/>
  <c r="N1272" i="5"/>
  <c r="T1271" i="5"/>
  <c r="R1271" i="5"/>
  <c r="O1271" i="5" s="1"/>
  <c r="P1271" i="5"/>
  <c r="N1271" i="5"/>
  <c r="Q1271" i="5" s="1"/>
  <c r="Q1270" i="5"/>
  <c r="R1270" i="5" s="1"/>
  <c r="O1270" i="5" s="1"/>
  <c r="P1270" i="5"/>
  <c r="T1270" i="5" s="1"/>
  <c r="N1270" i="5"/>
  <c r="P1269" i="5"/>
  <c r="T1269" i="5" s="1"/>
  <c r="N1269" i="5"/>
  <c r="Q1269" i="5" s="1"/>
  <c r="R1269" i="5" s="1"/>
  <c r="O1269" i="5" s="1"/>
  <c r="R1268" i="5"/>
  <c r="O1268" i="5" s="1"/>
  <c r="Q1268" i="5"/>
  <c r="P1268" i="5"/>
  <c r="T1268" i="5" s="1"/>
  <c r="N1268" i="5"/>
  <c r="T1267" i="5"/>
  <c r="P1267" i="5"/>
  <c r="N1267" i="5"/>
  <c r="Q1267" i="5" s="1"/>
  <c r="R1267" i="5" s="1"/>
  <c r="O1267" i="5" s="1"/>
  <c r="P1266" i="5"/>
  <c r="T1266" i="5" s="1"/>
  <c r="N1266" i="5"/>
  <c r="Q1266" i="5" s="1"/>
  <c r="R1266" i="5" s="1"/>
  <c r="O1266" i="5" s="1"/>
  <c r="P1265" i="5"/>
  <c r="T1265" i="5" s="1"/>
  <c r="N1265" i="5"/>
  <c r="Q1265" i="5" s="1"/>
  <c r="R1265" i="5" s="1"/>
  <c r="O1265" i="5" s="1"/>
  <c r="R1264" i="5"/>
  <c r="O1264" i="5" s="1"/>
  <c r="Q1264" i="5"/>
  <c r="P1264" i="5"/>
  <c r="T1264" i="5" s="1"/>
  <c r="N1264" i="5"/>
  <c r="T1263" i="5"/>
  <c r="Q1263" i="5"/>
  <c r="R1263" i="5" s="1"/>
  <c r="O1263" i="5" s="1"/>
  <c r="P1263" i="5"/>
  <c r="N1263" i="5"/>
  <c r="Q1262" i="5"/>
  <c r="R1262" i="5" s="1"/>
  <c r="O1262" i="5" s="1"/>
  <c r="P1262" i="5"/>
  <c r="T1262" i="5" s="1"/>
  <c r="N1262" i="5"/>
  <c r="R1261" i="5"/>
  <c r="O1261" i="5" s="1"/>
  <c r="P1261" i="5"/>
  <c r="T1261" i="5" s="1"/>
  <c r="N1261" i="5"/>
  <c r="Q1261" i="5" s="1"/>
  <c r="P1260" i="5"/>
  <c r="T1260" i="5" s="1"/>
  <c r="N1260" i="5"/>
  <c r="Q1260" i="5" s="1"/>
  <c r="R1260" i="5" s="1"/>
  <c r="O1260" i="5" s="1"/>
  <c r="T1259" i="5"/>
  <c r="Q1259" i="5"/>
  <c r="R1259" i="5" s="1"/>
  <c r="O1259" i="5" s="1"/>
  <c r="P1259" i="5"/>
  <c r="N1259" i="5"/>
  <c r="Q1258" i="5"/>
  <c r="R1258" i="5" s="1"/>
  <c r="O1258" i="5" s="1"/>
  <c r="P1258" i="5"/>
  <c r="T1258" i="5" s="1"/>
  <c r="N1258" i="5"/>
  <c r="T1257" i="5"/>
  <c r="P1257" i="5"/>
  <c r="O1257" i="5"/>
  <c r="N1257" i="5"/>
  <c r="Q1257" i="5" s="1"/>
  <c r="R1257" i="5" s="1"/>
  <c r="T1256" i="5"/>
  <c r="Q1256" i="5"/>
  <c r="R1256" i="5" s="1"/>
  <c r="O1256" i="5" s="1"/>
  <c r="P1256" i="5"/>
  <c r="N1256" i="5"/>
  <c r="P1255" i="5"/>
  <c r="T1255" i="5" s="1"/>
  <c r="N1255" i="5"/>
  <c r="Q1255" i="5" s="1"/>
  <c r="R1255" i="5" s="1"/>
  <c r="O1255" i="5" s="1"/>
  <c r="Q1254" i="5"/>
  <c r="R1254" i="5" s="1"/>
  <c r="O1254" i="5" s="1"/>
  <c r="P1254" i="5"/>
  <c r="T1254" i="5" s="1"/>
  <c r="N1254" i="5"/>
  <c r="Q1253" i="5"/>
  <c r="R1253" i="5" s="1"/>
  <c r="O1253" i="5" s="1"/>
  <c r="P1253" i="5"/>
  <c r="T1253" i="5" s="1"/>
  <c r="N1253" i="5"/>
  <c r="T1252" i="5"/>
  <c r="P1252" i="5"/>
  <c r="O1252" i="5"/>
  <c r="N1252" i="5"/>
  <c r="Q1252" i="5" s="1"/>
  <c r="R1252" i="5" s="1"/>
  <c r="R1251" i="5"/>
  <c r="O1251" i="5" s="1"/>
  <c r="P1251" i="5"/>
  <c r="T1251" i="5" s="1"/>
  <c r="N1251" i="5"/>
  <c r="Q1251" i="5" s="1"/>
  <c r="P1250" i="5"/>
  <c r="T1250" i="5" s="1"/>
  <c r="N1250" i="5"/>
  <c r="Q1250" i="5" s="1"/>
  <c r="R1250" i="5" s="1"/>
  <c r="O1250" i="5" s="1"/>
  <c r="T1249" i="5"/>
  <c r="P1249" i="5"/>
  <c r="N1249" i="5"/>
  <c r="Q1249" i="5" s="1"/>
  <c r="R1249" i="5" s="1"/>
  <c r="O1249" i="5" s="1"/>
  <c r="P1248" i="5"/>
  <c r="T1248" i="5" s="1"/>
  <c r="N1248" i="5"/>
  <c r="Q1248" i="5" s="1"/>
  <c r="R1248" i="5" s="1"/>
  <c r="O1248" i="5" s="1"/>
  <c r="T1247" i="5"/>
  <c r="P1247" i="5"/>
  <c r="N1247" i="5"/>
  <c r="Q1247" i="5" s="1"/>
  <c r="R1247" i="5" s="1"/>
  <c r="O1247" i="5" s="1"/>
  <c r="T1246" i="5"/>
  <c r="P1246" i="5"/>
  <c r="N1246" i="5"/>
  <c r="Q1246" i="5" s="1"/>
  <c r="R1246" i="5" s="1"/>
  <c r="O1246" i="5" s="1"/>
  <c r="T1245" i="5"/>
  <c r="Q1245" i="5"/>
  <c r="R1245" i="5" s="1"/>
  <c r="P1245" i="5"/>
  <c r="O1245" i="5"/>
  <c r="N1245" i="5"/>
  <c r="Q1244" i="5"/>
  <c r="R1244" i="5" s="1"/>
  <c r="O1244" i="5" s="1"/>
  <c r="P1244" i="5"/>
  <c r="T1244" i="5" s="1"/>
  <c r="N1244" i="5"/>
  <c r="R1243" i="5"/>
  <c r="O1243" i="5" s="1"/>
  <c r="P1243" i="5"/>
  <c r="T1243" i="5" s="1"/>
  <c r="N1243" i="5"/>
  <c r="Q1243" i="5" s="1"/>
  <c r="Q1242" i="5"/>
  <c r="R1242" i="5" s="1"/>
  <c r="O1242" i="5" s="1"/>
  <c r="P1242" i="5"/>
  <c r="T1242" i="5" s="1"/>
  <c r="N1242" i="5"/>
  <c r="T1241" i="5"/>
  <c r="P1241" i="5"/>
  <c r="N1241" i="5"/>
  <c r="Q1241" i="5" s="1"/>
  <c r="R1241" i="5" s="1"/>
  <c r="O1241" i="5" s="1"/>
  <c r="Q1240" i="5"/>
  <c r="R1240" i="5" s="1"/>
  <c r="O1240" i="5" s="1"/>
  <c r="P1240" i="5"/>
  <c r="T1240" i="5" s="1"/>
  <c r="N1240" i="5"/>
  <c r="T1239" i="5"/>
  <c r="P1239" i="5"/>
  <c r="N1239" i="5"/>
  <c r="Q1239" i="5" s="1"/>
  <c r="R1239" i="5" s="1"/>
  <c r="O1239" i="5" s="1"/>
  <c r="Q1238" i="5"/>
  <c r="R1238" i="5" s="1"/>
  <c r="O1238" i="5" s="1"/>
  <c r="P1238" i="5"/>
  <c r="T1238" i="5" s="1"/>
  <c r="N1238" i="5"/>
  <c r="T1237" i="5"/>
  <c r="P1237" i="5"/>
  <c r="O1237" i="5"/>
  <c r="N1237" i="5"/>
  <c r="Q1237" i="5" s="1"/>
  <c r="R1237" i="5" s="1"/>
  <c r="T1236" i="5"/>
  <c r="R1236" i="5"/>
  <c r="O1236" i="5" s="1"/>
  <c r="Q1236" i="5"/>
  <c r="P1236" i="5"/>
  <c r="N1236" i="5"/>
  <c r="Q1235" i="5"/>
  <c r="R1235" i="5" s="1"/>
  <c r="O1235" i="5" s="1"/>
  <c r="P1235" i="5"/>
  <c r="T1235" i="5" s="1"/>
  <c r="N1235" i="5"/>
  <c r="R1234" i="5"/>
  <c r="O1234" i="5" s="1"/>
  <c r="Q1234" i="5"/>
  <c r="P1234" i="5"/>
  <c r="T1234" i="5" s="1"/>
  <c r="N1234" i="5"/>
  <c r="T1233" i="5"/>
  <c r="P1233" i="5"/>
  <c r="N1233" i="5"/>
  <c r="Q1233" i="5" s="1"/>
  <c r="R1233" i="5" s="1"/>
  <c r="O1233" i="5" s="1"/>
  <c r="P1232" i="5"/>
  <c r="T1232" i="5" s="1"/>
  <c r="N1232" i="5"/>
  <c r="Q1232" i="5" s="1"/>
  <c r="R1232" i="5" s="1"/>
  <c r="O1232" i="5" s="1"/>
  <c r="P1231" i="5"/>
  <c r="T1231" i="5" s="1"/>
  <c r="N1231" i="5"/>
  <c r="Q1231" i="5" s="1"/>
  <c r="R1231" i="5" s="1"/>
  <c r="O1231" i="5" s="1"/>
  <c r="Q1230" i="5"/>
  <c r="R1230" i="5" s="1"/>
  <c r="O1230" i="5" s="1"/>
  <c r="P1230" i="5"/>
  <c r="T1230" i="5" s="1"/>
  <c r="N1230" i="5"/>
  <c r="P1229" i="5"/>
  <c r="T1229" i="5" s="1"/>
  <c r="N1229" i="5"/>
  <c r="Q1229" i="5" s="1"/>
  <c r="R1229" i="5" s="1"/>
  <c r="O1229" i="5" s="1"/>
  <c r="T1228" i="5"/>
  <c r="Q1228" i="5"/>
  <c r="R1228" i="5" s="1"/>
  <c r="O1228" i="5" s="1"/>
  <c r="P1228" i="5"/>
  <c r="N1228" i="5"/>
  <c r="T1227" i="5"/>
  <c r="P1227" i="5"/>
  <c r="O1227" i="5"/>
  <c r="N1227" i="5"/>
  <c r="Q1227" i="5" s="1"/>
  <c r="R1227" i="5" s="1"/>
  <c r="Q1226" i="5"/>
  <c r="R1226" i="5" s="1"/>
  <c r="O1226" i="5" s="1"/>
  <c r="P1226" i="5"/>
  <c r="T1226" i="5" s="1"/>
  <c r="N1226" i="5"/>
  <c r="T1225" i="5"/>
  <c r="P1225" i="5"/>
  <c r="N1225" i="5"/>
  <c r="Q1225" i="5" s="1"/>
  <c r="R1225" i="5" s="1"/>
  <c r="O1225" i="5" s="1"/>
  <c r="Q1224" i="5"/>
  <c r="R1224" i="5" s="1"/>
  <c r="O1224" i="5" s="1"/>
  <c r="P1224" i="5"/>
  <c r="T1224" i="5" s="1"/>
  <c r="N1224" i="5"/>
  <c r="T1223" i="5"/>
  <c r="Q1223" i="5"/>
  <c r="R1223" i="5" s="1"/>
  <c r="O1223" i="5" s="1"/>
  <c r="P1223" i="5"/>
  <c r="N1223" i="5"/>
  <c r="T1222" i="5"/>
  <c r="Q1222" i="5"/>
  <c r="R1222" i="5" s="1"/>
  <c r="O1222" i="5" s="1"/>
  <c r="P1222" i="5"/>
  <c r="N1222" i="5"/>
  <c r="T1221" i="5"/>
  <c r="R1221" i="5"/>
  <c r="O1221" i="5" s="1"/>
  <c r="P1221" i="5"/>
  <c r="N1221" i="5"/>
  <c r="Q1221" i="5" s="1"/>
  <c r="Q1220" i="5"/>
  <c r="R1220" i="5" s="1"/>
  <c r="O1220" i="5" s="1"/>
  <c r="P1220" i="5"/>
  <c r="T1220" i="5" s="1"/>
  <c r="N1220" i="5"/>
  <c r="P1219" i="5"/>
  <c r="T1219" i="5" s="1"/>
  <c r="N1219" i="5"/>
  <c r="Q1219" i="5" s="1"/>
  <c r="R1219" i="5" s="1"/>
  <c r="O1219" i="5" s="1"/>
  <c r="R1218" i="5"/>
  <c r="O1218" i="5" s="1"/>
  <c r="Q1218" i="5"/>
  <c r="P1218" i="5"/>
  <c r="T1218" i="5" s="1"/>
  <c r="N1218" i="5"/>
  <c r="T1217" i="5"/>
  <c r="P1217" i="5"/>
  <c r="N1217" i="5"/>
  <c r="Q1217" i="5" s="1"/>
  <c r="R1217" i="5" s="1"/>
  <c r="O1217" i="5" s="1"/>
  <c r="R1216" i="5"/>
  <c r="O1216" i="5" s="1"/>
  <c r="P1216" i="5"/>
  <c r="T1216" i="5" s="1"/>
  <c r="N1216" i="5"/>
  <c r="Q1216" i="5" s="1"/>
  <c r="T1215" i="5"/>
  <c r="Q1215" i="5"/>
  <c r="R1215" i="5" s="1"/>
  <c r="O1215" i="5" s="1"/>
  <c r="P1215" i="5"/>
  <c r="N1215" i="5"/>
  <c r="R1214" i="5"/>
  <c r="O1214" i="5" s="1"/>
  <c r="Q1214" i="5"/>
  <c r="P1214" i="5"/>
  <c r="T1214" i="5" s="1"/>
  <c r="N1214" i="5"/>
  <c r="P1213" i="5"/>
  <c r="T1213" i="5" s="1"/>
  <c r="N1213" i="5"/>
  <c r="Q1213" i="5" s="1"/>
  <c r="R1213" i="5" s="1"/>
  <c r="O1213" i="5" s="1"/>
  <c r="Q1212" i="5"/>
  <c r="R1212" i="5" s="1"/>
  <c r="O1212" i="5" s="1"/>
  <c r="P1212" i="5"/>
  <c r="T1212" i="5" s="1"/>
  <c r="N1212" i="5"/>
  <c r="T1211" i="5"/>
  <c r="R1211" i="5"/>
  <c r="O1211" i="5" s="1"/>
  <c r="P1211" i="5"/>
  <c r="N1211" i="5"/>
  <c r="Q1211" i="5" s="1"/>
  <c r="P1210" i="5"/>
  <c r="T1210" i="5" s="1"/>
  <c r="N1210" i="5"/>
  <c r="Q1210" i="5" s="1"/>
  <c r="R1210" i="5" s="1"/>
  <c r="O1210" i="5" s="1"/>
  <c r="T1209" i="5"/>
  <c r="Q1209" i="5"/>
  <c r="R1209" i="5" s="1"/>
  <c r="O1209" i="5" s="1"/>
  <c r="P1209" i="5"/>
  <c r="N1209" i="5"/>
  <c r="Q1208" i="5"/>
  <c r="R1208" i="5" s="1"/>
  <c r="O1208" i="5" s="1"/>
  <c r="P1208" i="5"/>
  <c r="T1208" i="5" s="1"/>
  <c r="N1208" i="5"/>
  <c r="T1207" i="5"/>
  <c r="P1207" i="5"/>
  <c r="O1207" i="5"/>
  <c r="N1207" i="5"/>
  <c r="Q1207" i="5" s="1"/>
  <c r="R1207" i="5" s="1"/>
  <c r="T1206" i="5"/>
  <c r="R1206" i="5"/>
  <c r="O1206" i="5" s="1"/>
  <c r="Q1206" i="5"/>
  <c r="P1206" i="5"/>
  <c r="N1206" i="5"/>
  <c r="T1205" i="5"/>
  <c r="P1205" i="5"/>
  <c r="N1205" i="5"/>
  <c r="Q1205" i="5" s="1"/>
  <c r="R1205" i="5" s="1"/>
  <c r="O1205" i="5" s="1"/>
  <c r="Q1204" i="5"/>
  <c r="R1204" i="5" s="1"/>
  <c r="O1204" i="5" s="1"/>
  <c r="P1204" i="5"/>
  <c r="T1204" i="5" s="1"/>
  <c r="N1204" i="5"/>
  <c r="P1203" i="5"/>
  <c r="T1203" i="5" s="1"/>
  <c r="N1203" i="5"/>
  <c r="Q1203" i="5" s="1"/>
  <c r="R1203" i="5" s="1"/>
  <c r="O1203" i="5" s="1"/>
  <c r="T1202" i="5"/>
  <c r="P1202" i="5"/>
  <c r="N1202" i="5"/>
  <c r="Q1202" i="5" s="1"/>
  <c r="R1202" i="5" s="1"/>
  <c r="O1202" i="5" s="1"/>
  <c r="R1201" i="5"/>
  <c r="O1201" i="5" s="1"/>
  <c r="P1201" i="5"/>
  <c r="T1201" i="5" s="1"/>
  <c r="N1201" i="5"/>
  <c r="Q1201" i="5" s="1"/>
  <c r="P1200" i="5"/>
  <c r="T1200" i="5" s="1"/>
  <c r="N1200" i="5"/>
  <c r="Q1200" i="5" s="1"/>
  <c r="R1200" i="5" s="1"/>
  <c r="O1200" i="5" s="1"/>
  <c r="T1199" i="5"/>
  <c r="R1199" i="5"/>
  <c r="O1199" i="5" s="1"/>
  <c r="Q1199" i="5"/>
  <c r="P1199" i="5"/>
  <c r="N1199" i="5"/>
  <c r="Q1198" i="5"/>
  <c r="R1198" i="5" s="1"/>
  <c r="O1198" i="5" s="1"/>
  <c r="P1198" i="5"/>
  <c r="T1198" i="5" s="1"/>
  <c r="N1198" i="5"/>
  <c r="T1197" i="5"/>
  <c r="P1197" i="5"/>
  <c r="N1197" i="5"/>
  <c r="Q1197" i="5" s="1"/>
  <c r="R1197" i="5" s="1"/>
  <c r="O1197" i="5" s="1"/>
  <c r="T1196" i="5"/>
  <c r="P1196" i="5"/>
  <c r="O1196" i="5"/>
  <c r="N1196" i="5"/>
  <c r="Q1196" i="5" s="1"/>
  <c r="R1196" i="5" s="1"/>
  <c r="T1195" i="5"/>
  <c r="Q1195" i="5"/>
  <c r="R1195" i="5" s="1"/>
  <c r="O1195" i="5" s="1"/>
  <c r="P1195" i="5"/>
  <c r="N1195" i="5"/>
  <c r="Q1194" i="5"/>
  <c r="R1194" i="5" s="1"/>
  <c r="O1194" i="5" s="1"/>
  <c r="P1194" i="5"/>
  <c r="T1194" i="5" s="1"/>
  <c r="N1194" i="5"/>
  <c r="Q1193" i="5"/>
  <c r="R1193" i="5" s="1"/>
  <c r="O1193" i="5" s="1"/>
  <c r="P1193" i="5"/>
  <c r="T1193" i="5" s="1"/>
  <c r="N1193" i="5"/>
  <c r="R1192" i="5"/>
  <c r="O1192" i="5" s="1"/>
  <c r="P1192" i="5"/>
  <c r="T1192" i="5" s="1"/>
  <c r="N1192" i="5"/>
  <c r="Q1192" i="5" s="1"/>
  <c r="R1191" i="5"/>
  <c r="O1191" i="5" s="1"/>
  <c r="P1191" i="5"/>
  <c r="T1191" i="5" s="1"/>
  <c r="N1191" i="5"/>
  <c r="Q1191" i="5" s="1"/>
  <c r="R1190" i="5"/>
  <c r="O1190" i="5" s="1"/>
  <c r="P1190" i="5"/>
  <c r="T1190" i="5" s="1"/>
  <c r="N1190" i="5"/>
  <c r="Q1190" i="5" s="1"/>
  <c r="P1189" i="5"/>
  <c r="T1189" i="5" s="1"/>
  <c r="N1189" i="5"/>
  <c r="Q1189" i="5" s="1"/>
  <c r="R1189" i="5" s="1"/>
  <c r="O1189" i="5" s="1"/>
  <c r="T1188" i="5"/>
  <c r="P1188" i="5"/>
  <c r="N1188" i="5"/>
  <c r="Q1188" i="5" s="1"/>
  <c r="R1188" i="5" s="1"/>
  <c r="O1188" i="5" s="1"/>
  <c r="T1187" i="5"/>
  <c r="Q1187" i="5"/>
  <c r="R1187" i="5" s="1"/>
  <c r="O1187" i="5" s="1"/>
  <c r="P1187" i="5"/>
  <c r="N1187" i="5"/>
  <c r="Q1186" i="5"/>
  <c r="R1186" i="5" s="1"/>
  <c r="O1186" i="5" s="1"/>
  <c r="P1186" i="5"/>
  <c r="T1186" i="5" s="1"/>
  <c r="N1186" i="5"/>
  <c r="T1185" i="5"/>
  <c r="R1185" i="5"/>
  <c r="O1185" i="5" s="1"/>
  <c r="P1185" i="5"/>
  <c r="N1185" i="5"/>
  <c r="Q1185" i="5" s="1"/>
  <c r="P1184" i="5"/>
  <c r="T1184" i="5" s="1"/>
  <c r="N1184" i="5"/>
  <c r="Q1184" i="5" s="1"/>
  <c r="R1184" i="5" s="1"/>
  <c r="O1184" i="5" s="1"/>
  <c r="P1183" i="5"/>
  <c r="T1183" i="5" s="1"/>
  <c r="N1183" i="5"/>
  <c r="Q1183" i="5" s="1"/>
  <c r="R1183" i="5" s="1"/>
  <c r="O1183" i="5" s="1"/>
  <c r="Q1182" i="5"/>
  <c r="R1182" i="5" s="1"/>
  <c r="O1182" i="5" s="1"/>
  <c r="P1182" i="5"/>
  <c r="T1182" i="5" s="1"/>
  <c r="N1182" i="5"/>
  <c r="T1181" i="5"/>
  <c r="R1181" i="5"/>
  <c r="O1181" i="5" s="1"/>
  <c r="P1181" i="5"/>
  <c r="N1181" i="5"/>
  <c r="Q1181" i="5" s="1"/>
  <c r="P1179" i="5"/>
  <c r="T1179" i="5" s="1"/>
  <c r="N1179" i="5"/>
  <c r="Q1179" i="5" s="1"/>
  <c r="R1179" i="5" s="1"/>
  <c r="O1179" i="5" s="1"/>
  <c r="R1178" i="5"/>
  <c r="O1178" i="5" s="1"/>
  <c r="Q1178" i="5"/>
  <c r="P1178" i="5"/>
  <c r="T1178" i="5" s="1"/>
  <c r="N1178" i="5"/>
  <c r="T1177" i="5"/>
  <c r="Q1177" i="5"/>
  <c r="R1177" i="5" s="1"/>
  <c r="O1177" i="5" s="1"/>
  <c r="P1177" i="5"/>
  <c r="N1177" i="5"/>
  <c r="R1176" i="5"/>
  <c r="O1176" i="5" s="1"/>
  <c r="P1176" i="5"/>
  <c r="T1176" i="5" s="1"/>
  <c r="N1176" i="5"/>
  <c r="Q1176" i="5" s="1"/>
  <c r="T1175" i="5"/>
  <c r="Q1175" i="5"/>
  <c r="R1175" i="5" s="1"/>
  <c r="O1175" i="5" s="1"/>
  <c r="P1175" i="5"/>
  <c r="N1175" i="5"/>
  <c r="P1174" i="5"/>
  <c r="T1174" i="5" s="1"/>
  <c r="N1174" i="5"/>
  <c r="Q1174" i="5" s="1"/>
  <c r="R1174" i="5" s="1"/>
  <c r="O1174" i="5" s="1"/>
  <c r="T1173" i="5"/>
  <c r="R1173" i="5"/>
  <c r="O1173" i="5" s="1"/>
  <c r="Q1173" i="5"/>
  <c r="P1173" i="5"/>
  <c r="N1173" i="5"/>
  <c r="Q1172" i="5"/>
  <c r="R1172" i="5" s="1"/>
  <c r="O1172" i="5" s="1"/>
  <c r="P1172" i="5"/>
  <c r="T1172" i="5" s="1"/>
  <c r="N1172" i="5"/>
  <c r="T1171" i="5"/>
  <c r="P1171" i="5"/>
  <c r="N1171" i="5"/>
  <c r="Q1171" i="5" s="1"/>
  <c r="R1171" i="5" s="1"/>
  <c r="O1171" i="5" s="1"/>
  <c r="P1170" i="5"/>
  <c r="T1170" i="5" s="1"/>
  <c r="N1170" i="5"/>
  <c r="Q1170" i="5" s="1"/>
  <c r="R1170" i="5" s="1"/>
  <c r="O1170" i="5" s="1"/>
  <c r="P1169" i="5"/>
  <c r="T1169" i="5" s="1"/>
  <c r="N1169" i="5"/>
  <c r="Q1169" i="5" s="1"/>
  <c r="R1169" i="5" s="1"/>
  <c r="O1169" i="5" s="1"/>
  <c r="P1168" i="5"/>
  <c r="T1168" i="5" s="1"/>
  <c r="N1168" i="5"/>
  <c r="Q1168" i="5" s="1"/>
  <c r="R1168" i="5" s="1"/>
  <c r="O1168" i="5" s="1"/>
  <c r="T1167" i="5"/>
  <c r="Q1167" i="5"/>
  <c r="R1167" i="5" s="1"/>
  <c r="O1167" i="5" s="1"/>
  <c r="P1167" i="5"/>
  <c r="N1167" i="5"/>
  <c r="T1166" i="5"/>
  <c r="R1166" i="5"/>
  <c r="O1166" i="5" s="1"/>
  <c r="Q1166" i="5"/>
  <c r="P1166" i="5"/>
  <c r="N1166" i="5"/>
  <c r="P1165" i="5"/>
  <c r="T1165" i="5" s="1"/>
  <c r="N1165" i="5"/>
  <c r="Q1165" i="5" s="1"/>
  <c r="R1165" i="5" s="1"/>
  <c r="O1165" i="5" s="1"/>
  <c r="P1164" i="5"/>
  <c r="T1164" i="5" s="1"/>
  <c r="O1164" i="5"/>
  <c r="N1164" i="5"/>
  <c r="Q1164" i="5" s="1"/>
  <c r="R1164" i="5" s="1"/>
  <c r="Q1163" i="5"/>
  <c r="R1163" i="5" s="1"/>
  <c r="P1163" i="5"/>
  <c r="T1163" i="5" s="1"/>
  <c r="O1163" i="5"/>
  <c r="N1163" i="5"/>
  <c r="R1162" i="5"/>
  <c r="O1162" i="5" s="1"/>
  <c r="P1162" i="5"/>
  <c r="T1162" i="5" s="1"/>
  <c r="N1162" i="5"/>
  <c r="Q1162" i="5" s="1"/>
  <c r="T1161" i="5"/>
  <c r="P1161" i="5"/>
  <c r="N1161" i="5"/>
  <c r="Q1161" i="5" s="1"/>
  <c r="R1161" i="5" s="1"/>
  <c r="O1161" i="5" s="1"/>
  <c r="P1160" i="5"/>
  <c r="T1160" i="5" s="1"/>
  <c r="N1160" i="5"/>
  <c r="Q1160" i="5" s="1"/>
  <c r="R1160" i="5" s="1"/>
  <c r="O1160" i="5" s="1"/>
  <c r="T1159" i="5"/>
  <c r="Q1159" i="5"/>
  <c r="R1159" i="5" s="1"/>
  <c r="P1159" i="5"/>
  <c r="O1159" i="5"/>
  <c r="N1159" i="5"/>
  <c r="Q1158" i="5"/>
  <c r="R1158" i="5" s="1"/>
  <c r="O1158" i="5" s="1"/>
  <c r="P1158" i="5"/>
  <c r="T1158" i="5" s="1"/>
  <c r="N1158" i="5"/>
  <c r="T1157" i="5"/>
  <c r="Q1157" i="5"/>
  <c r="R1157" i="5" s="1"/>
  <c r="O1157" i="5" s="1"/>
  <c r="P1157" i="5"/>
  <c r="N1157" i="5"/>
  <c r="P1156" i="5"/>
  <c r="T1156" i="5" s="1"/>
  <c r="O1156" i="5"/>
  <c r="N1156" i="5"/>
  <c r="Q1156" i="5" s="1"/>
  <c r="R1156" i="5" s="1"/>
  <c r="P1155" i="5"/>
  <c r="T1155" i="5" s="1"/>
  <c r="N1155" i="5"/>
  <c r="Q1155" i="5" s="1"/>
  <c r="R1155" i="5" s="1"/>
  <c r="O1155" i="5" s="1"/>
  <c r="R1154" i="5"/>
  <c r="O1154" i="5" s="1"/>
  <c r="P1154" i="5"/>
  <c r="T1154" i="5" s="1"/>
  <c r="N1154" i="5"/>
  <c r="Q1154" i="5" s="1"/>
  <c r="T1153" i="5"/>
  <c r="P1153" i="5"/>
  <c r="N1153" i="5"/>
  <c r="Q1153" i="5" s="1"/>
  <c r="R1153" i="5" s="1"/>
  <c r="O1153" i="5" s="1"/>
  <c r="T1152" i="5"/>
  <c r="Q1152" i="5"/>
  <c r="R1152" i="5" s="1"/>
  <c r="O1152" i="5" s="1"/>
  <c r="P1152" i="5"/>
  <c r="N1152" i="5"/>
  <c r="R1151" i="5"/>
  <c r="P1151" i="5"/>
  <c r="T1151" i="5" s="1"/>
  <c r="O1151" i="5"/>
  <c r="N1151" i="5"/>
  <c r="Q1151" i="5" s="1"/>
  <c r="Q1150" i="5"/>
  <c r="R1150" i="5" s="1"/>
  <c r="O1150" i="5" s="1"/>
  <c r="P1150" i="5"/>
  <c r="T1150" i="5" s="1"/>
  <c r="N1150" i="5"/>
  <c r="Q1149" i="5"/>
  <c r="R1149" i="5" s="1"/>
  <c r="O1149" i="5" s="1"/>
  <c r="P1149" i="5"/>
  <c r="T1149" i="5" s="1"/>
  <c r="N1149" i="5"/>
  <c r="P1148" i="5"/>
  <c r="T1148" i="5" s="1"/>
  <c r="N1148" i="5"/>
  <c r="Q1148" i="5" s="1"/>
  <c r="R1148" i="5" s="1"/>
  <c r="O1148" i="5" s="1"/>
  <c r="P1147" i="5"/>
  <c r="T1147" i="5" s="1"/>
  <c r="O1147" i="5"/>
  <c r="N1147" i="5"/>
  <c r="Q1147" i="5" s="1"/>
  <c r="R1147" i="5" s="1"/>
  <c r="T1146" i="5"/>
  <c r="R1146" i="5"/>
  <c r="O1146" i="5" s="1"/>
  <c r="Q1146" i="5"/>
  <c r="P1146" i="5"/>
  <c r="N1146" i="5"/>
  <c r="T1145" i="5"/>
  <c r="R1145" i="5"/>
  <c r="O1145" i="5" s="1"/>
  <c r="Q1145" i="5"/>
  <c r="P1145" i="5"/>
  <c r="N1145" i="5"/>
  <c r="Q1144" i="5"/>
  <c r="R1144" i="5" s="1"/>
  <c r="P1144" i="5"/>
  <c r="T1144" i="5" s="1"/>
  <c r="O1144" i="5"/>
  <c r="N1144" i="5"/>
  <c r="P1143" i="5"/>
  <c r="T1143" i="5" s="1"/>
  <c r="N1143" i="5"/>
  <c r="Q1143" i="5" s="1"/>
  <c r="R1143" i="5" s="1"/>
  <c r="O1143" i="5" s="1"/>
  <c r="T1142" i="5"/>
  <c r="Q1142" i="5"/>
  <c r="R1142" i="5" s="1"/>
  <c r="O1142" i="5" s="1"/>
  <c r="P1142" i="5"/>
  <c r="N1142" i="5"/>
  <c r="R1141" i="5"/>
  <c r="O1141" i="5" s="1"/>
  <c r="P1141" i="5"/>
  <c r="T1141" i="5" s="1"/>
  <c r="N1141" i="5"/>
  <c r="Q1141" i="5" s="1"/>
  <c r="T1140" i="5"/>
  <c r="P1140" i="5"/>
  <c r="N1140" i="5"/>
  <c r="Q1140" i="5" s="1"/>
  <c r="R1140" i="5" s="1"/>
  <c r="O1140" i="5" s="1"/>
  <c r="P1139" i="5"/>
  <c r="T1139" i="5" s="1"/>
  <c r="N1139" i="5"/>
  <c r="Q1139" i="5" s="1"/>
  <c r="R1139" i="5" s="1"/>
  <c r="O1139" i="5" s="1"/>
  <c r="T1138" i="5"/>
  <c r="Q1138" i="5"/>
  <c r="R1138" i="5" s="1"/>
  <c r="O1138" i="5" s="1"/>
  <c r="P1138" i="5"/>
  <c r="N1138" i="5"/>
  <c r="Q1137" i="5"/>
  <c r="R1137" i="5" s="1"/>
  <c r="O1137" i="5" s="1"/>
  <c r="P1137" i="5"/>
  <c r="T1137" i="5" s="1"/>
  <c r="N1137" i="5"/>
  <c r="T1136" i="5"/>
  <c r="R1136" i="5"/>
  <c r="O1136" i="5" s="1"/>
  <c r="Q1136" i="5"/>
  <c r="P1136" i="5"/>
  <c r="N1136" i="5"/>
  <c r="Q1135" i="5"/>
  <c r="R1135" i="5" s="1"/>
  <c r="P1135" i="5"/>
  <c r="T1135" i="5" s="1"/>
  <c r="O1135" i="5"/>
  <c r="N1135" i="5"/>
  <c r="T1134" i="5"/>
  <c r="P1134" i="5"/>
  <c r="O1134" i="5"/>
  <c r="N1134" i="5"/>
  <c r="Q1134" i="5" s="1"/>
  <c r="R1134" i="5" s="1"/>
  <c r="R1133" i="5"/>
  <c r="O1133" i="5" s="1"/>
  <c r="Q1133" i="5"/>
  <c r="P1133" i="5"/>
  <c r="T1133" i="5" s="1"/>
  <c r="N1133" i="5"/>
  <c r="T1132" i="5"/>
  <c r="R1132" i="5"/>
  <c r="O1132" i="5" s="1"/>
  <c r="P1132" i="5"/>
  <c r="N1132" i="5"/>
  <c r="Q1132" i="5" s="1"/>
  <c r="T1131" i="5"/>
  <c r="Q1131" i="5"/>
  <c r="R1131" i="5" s="1"/>
  <c r="O1131" i="5" s="1"/>
  <c r="P1131" i="5"/>
  <c r="N1131" i="5"/>
  <c r="T1130" i="5"/>
  <c r="P1130" i="5"/>
  <c r="N1130" i="5"/>
  <c r="Q1130" i="5" s="1"/>
  <c r="R1130" i="5" s="1"/>
  <c r="O1130" i="5" s="1"/>
  <c r="Q1129" i="5"/>
  <c r="R1129" i="5" s="1"/>
  <c r="O1129" i="5" s="1"/>
  <c r="P1129" i="5"/>
  <c r="T1129" i="5" s="1"/>
  <c r="N1129" i="5"/>
  <c r="T1128" i="5"/>
  <c r="R1128" i="5"/>
  <c r="O1128" i="5" s="1"/>
  <c r="Q1128" i="5"/>
  <c r="P1128" i="5"/>
  <c r="N1128" i="5"/>
  <c r="Q1127" i="5"/>
  <c r="R1127" i="5" s="1"/>
  <c r="O1127" i="5" s="1"/>
  <c r="P1127" i="5"/>
  <c r="T1127" i="5" s="1"/>
  <c r="N1127" i="5"/>
  <c r="Q1126" i="5"/>
  <c r="R1126" i="5" s="1"/>
  <c r="O1126" i="5" s="1"/>
  <c r="P1126" i="5"/>
  <c r="T1126" i="5" s="1"/>
  <c r="N1126" i="5"/>
  <c r="Q1125" i="5"/>
  <c r="R1125" i="5" s="1"/>
  <c r="P1125" i="5"/>
  <c r="T1125" i="5" s="1"/>
  <c r="O1125" i="5"/>
  <c r="N1125" i="5"/>
  <c r="T1124" i="5"/>
  <c r="P1124" i="5"/>
  <c r="O1124" i="5"/>
  <c r="N1124" i="5"/>
  <c r="Q1124" i="5" s="1"/>
  <c r="R1124" i="5" s="1"/>
  <c r="P1123" i="5"/>
  <c r="T1123" i="5" s="1"/>
  <c r="N1123" i="5"/>
  <c r="Q1123" i="5" s="1"/>
  <c r="R1123" i="5" s="1"/>
  <c r="O1123" i="5" s="1"/>
  <c r="T1122" i="5"/>
  <c r="R1122" i="5"/>
  <c r="O1122" i="5" s="1"/>
  <c r="P1122" i="5"/>
  <c r="N1122" i="5"/>
  <c r="Q1122" i="5" s="1"/>
  <c r="T1121" i="5"/>
  <c r="Q1121" i="5"/>
  <c r="R1121" i="5" s="1"/>
  <c r="O1121" i="5" s="1"/>
  <c r="P1121" i="5"/>
  <c r="N1121" i="5"/>
  <c r="T1120" i="5"/>
  <c r="P1120" i="5"/>
  <c r="O1120" i="5"/>
  <c r="N1120" i="5"/>
  <c r="Q1120" i="5" s="1"/>
  <c r="R1120" i="5" s="1"/>
  <c r="T1119" i="5"/>
  <c r="P1119" i="5"/>
  <c r="N1119" i="5"/>
  <c r="Q1119" i="5" s="1"/>
  <c r="R1119" i="5" s="1"/>
  <c r="O1119" i="5" s="1"/>
  <c r="T1118" i="5"/>
  <c r="Q1118" i="5"/>
  <c r="R1118" i="5" s="1"/>
  <c r="P1118" i="5"/>
  <c r="O1118" i="5"/>
  <c r="N1118" i="5"/>
  <c r="P1117" i="5"/>
  <c r="T1117" i="5" s="1"/>
  <c r="N1117" i="5"/>
  <c r="Q1117" i="5" s="1"/>
  <c r="R1117" i="5" s="1"/>
  <c r="O1117" i="5" s="1"/>
  <c r="Q1116" i="5"/>
  <c r="R1116" i="5" s="1"/>
  <c r="P1116" i="5"/>
  <c r="T1116" i="5" s="1"/>
  <c r="O1116" i="5"/>
  <c r="N1116" i="5"/>
  <c r="R1115" i="5"/>
  <c r="O1115" i="5" s="1"/>
  <c r="Q1115" i="5"/>
  <c r="P1115" i="5"/>
  <c r="T1115" i="5" s="1"/>
  <c r="N1115" i="5"/>
  <c r="T1114" i="5"/>
  <c r="P1114" i="5"/>
  <c r="N1114" i="5"/>
  <c r="Q1114" i="5" s="1"/>
  <c r="R1114" i="5" s="1"/>
  <c r="O1114" i="5" s="1"/>
  <c r="P1113" i="5"/>
  <c r="T1113" i="5" s="1"/>
  <c r="N1113" i="5"/>
  <c r="Q1113" i="5" s="1"/>
  <c r="R1113" i="5" s="1"/>
  <c r="O1113" i="5" s="1"/>
  <c r="P1112" i="5"/>
  <c r="T1112" i="5" s="1"/>
  <c r="N1112" i="5"/>
  <c r="Q1112" i="5" s="1"/>
  <c r="R1112" i="5" s="1"/>
  <c r="O1112" i="5" s="1"/>
  <c r="T1111" i="5"/>
  <c r="Q1111" i="5"/>
  <c r="R1111" i="5" s="1"/>
  <c r="O1111" i="5" s="1"/>
  <c r="P1111" i="5"/>
  <c r="N1111" i="5"/>
  <c r="P1110" i="5"/>
  <c r="T1110" i="5" s="1"/>
  <c r="O1110" i="5"/>
  <c r="N1110" i="5"/>
  <c r="Q1110" i="5" s="1"/>
  <c r="R1110" i="5" s="1"/>
  <c r="R1109" i="5"/>
  <c r="O1109" i="5" s="1"/>
  <c r="Q1109" i="5"/>
  <c r="P1109" i="5"/>
  <c r="T1109" i="5" s="1"/>
  <c r="N1109" i="5"/>
  <c r="T1108" i="5"/>
  <c r="R1108" i="5"/>
  <c r="O1108" i="5" s="1"/>
  <c r="Q1108" i="5"/>
  <c r="P1108" i="5"/>
  <c r="N1108" i="5"/>
  <c r="R1106" i="5"/>
  <c r="O1106" i="5" s="1"/>
  <c r="P1106" i="5"/>
  <c r="T1106" i="5" s="1"/>
  <c r="N1106" i="5"/>
  <c r="Q1106" i="5" s="1"/>
  <c r="R1105" i="5"/>
  <c r="Q1105" i="5"/>
  <c r="P1105" i="5"/>
  <c r="T1105" i="5" s="1"/>
  <c r="O1105" i="5"/>
  <c r="N1105" i="5"/>
  <c r="T1104" i="5"/>
  <c r="P1104" i="5"/>
  <c r="N1104" i="5"/>
  <c r="Q1104" i="5" s="1"/>
  <c r="R1104" i="5" s="1"/>
  <c r="O1104" i="5" s="1"/>
  <c r="Q1103" i="5"/>
  <c r="R1103" i="5" s="1"/>
  <c r="O1103" i="5" s="1"/>
  <c r="P1103" i="5"/>
  <c r="T1103" i="5" s="1"/>
  <c r="N1103" i="5"/>
  <c r="P1102" i="5"/>
  <c r="T1102" i="5" s="1"/>
  <c r="O1102" i="5"/>
  <c r="N1102" i="5"/>
  <c r="Q1102" i="5" s="1"/>
  <c r="R1102" i="5" s="1"/>
  <c r="T1101" i="5"/>
  <c r="Q1101" i="5"/>
  <c r="R1101" i="5" s="1"/>
  <c r="O1101" i="5" s="1"/>
  <c r="P1101" i="5"/>
  <c r="N1101" i="5"/>
  <c r="R1100" i="5"/>
  <c r="O1100" i="5" s="1"/>
  <c r="P1100" i="5"/>
  <c r="T1100" i="5" s="1"/>
  <c r="N1100" i="5"/>
  <c r="Q1100" i="5" s="1"/>
  <c r="P1099" i="5"/>
  <c r="T1099" i="5" s="1"/>
  <c r="N1099" i="5"/>
  <c r="Q1099" i="5" s="1"/>
  <c r="R1099" i="5" s="1"/>
  <c r="O1099" i="5" s="1"/>
  <c r="T1098" i="5"/>
  <c r="Q1098" i="5"/>
  <c r="R1098" i="5" s="1"/>
  <c r="O1098" i="5" s="1"/>
  <c r="P1098" i="5"/>
  <c r="N1098" i="5"/>
  <c r="R1097" i="5"/>
  <c r="O1097" i="5" s="1"/>
  <c r="Q1097" i="5"/>
  <c r="P1097" i="5"/>
  <c r="T1097" i="5" s="1"/>
  <c r="N1097" i="5"/>
  <c r="Q1096" i="5"/>
  <c r="R1096" i="5" s="1"/>
  <c r="O1096" i="5" s="1"/>
  <c r="P1096" i="5"/>
  <c r="T1096" i="5" s="1"/>
  <c r="N1096" i="5"/>
  <c r="Q1095" i="5"/>
  <c r="R1095" i="5" s="1"/>
  <c r="O1095" i="5" s="1"/>
  <c r="P1095" i="5"/>
  <c r="T1095" i="5" s="1"/>
  <c r="N1095" i="5"/>
  <c r="P1094" i="5"/>
  <c r="T1094" i="5" s="1"/>
  <c r="N1094" i="5"/>
  <c r="Q1094" i="5" s="1"/>
  <c r="R1094" i="5" s="1"/>
  <c r="O1094" i="5" s="1"/>
  <c r="Q1093" i="5"/>
  <c r="R1093" i="5" s="1"/>
  <c r="P1093" i="5"/>
  <c r="T1093" i="5" s="1"/>
  <c r="O1093" i="5"/>
  <c r="N1093" i="5"/>
  <c r="T1092" i="5"/>
  <c r="P1092" i="5"/>
  <c r="N1092" i="5"/>
  <c r="Q1092" i="5" s="1"/>
  <c r="R1092" i="5" s="1"/>
  <c r="O1092" i="5" s="1"/>
  <c r="T1091" i="5"/>
  <c r="P1091" i="5"/>
  <c r="N1091" i="5"/>
  <c r="Q1091" i="5" s="1"/>
  <c r="R1091" i="5" s="1"/>
  <c r="O1091" i="5" s="1"/>
  <c r="T1090" i="5"/>
  <c r="P1090" i="5"/>
  <c r="N1090" i="5"/>
  <c r="Q1090" i="5" s="1"/>
  <c r="R1090" i="5" s="1"/>
  <c r="O1090" i="5" s="1"/>
  <c r="R1089" i="5"/>
  <c r="O1089" i="5" s="1"/>
  <c r="P1089" i="5"/>
  <c r="T1089" i="5" s="1"/>
  <c r="N1089" i="5"/>
  <c r="Q1089" i="5" s="1"/>
  <c r="T1088" i="5"/>
  <c r="Q1088" i="5"/>
  <c r="R1088" i="5" s="1"/>
  <c r="O1088" i="5" s="1"/>
  <c r="P1088" i="5"/>
  <c r="N1088" i="5"/>
  <c r="Q1087" i="5"/>
  <c r="R1087" i="5" s="1"/>
  <c r="O1087" i="5" s="1"/>
  <c r="P1087" i="5"/>
  <c r="T1087" i="5" s="1"/>
  <c r="N1087" i="5"/>
  <c r="P1086" i="5"/>
  <c r="T1086" i="5" s="1"/>
  <c r="N1086" i="5"/>
  <c r="Q1086" i="5" s="1"/>
  <c r="R1086" i="5" s="1"/>
  <c r="O1086" i="5" s="1"/>
  <c r="Q1085" i="5"/>
  <c r="R1085" i="5" s="1"/>
  <c r="P1085" i="5"/>
  <c r="T1085" i="5" s="1"/>
  <c r="O1085" i="5"/>
  <c r="N1085" i="5"/>
  <c r="P1084" i="5"/>
  <c r="T1084" i="5" s="1"/>
  <c r="N1084" i="5"/>
  <c r="Q1084" i="5" s="1"/>
  <c r="R1084" i="5" s="1"/>
  <c r="O1084" i="5" s="1"/>
  <c r="R1083" i="5"/>
  <c r="O1083" i="5" s="1"/>
  <c r="P1083" i="5"/>
  <c r="T1083" i="5" s="1"/>
  <c r="N1083" i="5"/>
  <c r="Q1083" i="5" s="1"/>
  <c r="T1082" i="5"/>
  <c r="P1082" i="5"/>
  <c r="N1082" i="5"/>
  <c r="Q1082" i="5" s="1"/>
  <c r="R1082" i="5" s="1"/>
  <c r="O1082" i="5" s="1"/>
  <c r="T1081" i="5"/>
  <c r="P1081" i="5"/>
  <c r="N1081" i="5"/>
  <c r="Q1081" i="5" s="1"/>
  <c r="R1081" i="5" s="1"/>
  <c r="O1081" i="5" s="1"/>
  <c r="T1080" i="5"/>
  <c r="P1080" i="5"/>
  <c r="N1080" i="5"/>
  <c r="Q1080" i="5" s="1"/>
  <c r="R1080" i="5" s="1"/>
  <c r="O1080" i="5" s="1"/>
  <c r="T1079" i="5"/>
  <c r="R1079" i="5"/>
  <c r="O1079" i="5" s="1"/>
  <c r="Q1079" i="5"/>
  <c r="P1079" i="5"/>
  <c r="N1079" i="5"/>
  <c r="T1078" i="5"/>
  <c r="R1078" i="5"/>
  <c r="O1078" i="5" s="1"/>
  <c r="Q1078" i="5"/>
  <c r="P1078" i="5"/>
  <c r="N1078" i="5"/>
  <c r="R1077" i="5"/>
  <c r="O1077" i="5" s="1"/>
  <c r="P1077" i="5"/>
  <c r="T1077" i="5" s="1"/>
  <c r="N1077" i="5"/>
  <c r="Q1077" i="5" s="1"/>
  <c r="R1076" i="5"/>
  <c r="O1076" i="5" s="1"/>
  <c r="P1076" i="5"/>
  <c r="T1076" i="5" s="1"/>
  <c r="N1076" i="5"/>
  <c r="Q1076" i="5" s="1"/>
  <c r="Q1075" i="5"/>
  <c r="R1075" i="5" s="1"/>
  <c r="O1075" i="5" s="1"/>
  <c r="P1075" i="5"/>
  <c r="T1075" i="5" s="1"/>
  <c r="N1075" i="5"/>
  <c r="T1074" i="5"/>
  <c r="P1074" i="5"/>
  <c r="N1074" i="5"/>
  <c r="Q1074" i="5" s="1"/>
  <c r="R1074" i="5" s="1"/>
  <c r="O1074" i="5" s="1"/>
  <c r="P1073" i="5"/>
  <c r="T1073" i="5" s="1"/>
  <c r="N1073" i="5"/>
  <c r="Q1073" i="5" s="1"/>
  <c r="R1073" i="5" s="1"/>
  <c r="O1073" i="5" s="1"/>
  <c r="R1072" i="5"/>
  <c r="P1072" i="5"/>
  <c r="T1072" i="5" s="1"/>
  <c r="O1072" i="5"/>
  <c r="N1072" i="5"/>
  <c r="Q1072" i="5" s="1"/>
  <c r="T1071" i="5"/>
  <c r="P1071" i="5"/>
  <c r="N1071" i="5"/>
  <c r="Q1071" i="5" s="1"/>
  <c r="R1071" i="5" s="1"/>
  <c r="O1071" i="5" s="1"/>
  <c r="T1070" i="5"/>
  <c r="R1070" i="5"/>
  <c r="O1070" i="5" s="1"/>
  <c r="P1070" i="5"/>
  <c r="N1070" i="5"/>
  <c r="Q1070" i="5" s="1"/>
  <c r="T1069" i="5"/>
  <c r="Q1069" i="5"/>
  <c r="R1069" i="5" s="1"/>
  <c r="O1069" i="5" s="1"/>
  <c r="P1069" i="5"/>
  <c r="N1069" i="5"/>
  <c r="T1068" i="5"/>
  <c r="R1068" i="5"/>
  <c r="O1068" i="5" s="1"/>
  <c r="Q1068" i="5"/>
  <c r="P1068" i="5"/>
  <c r="N1068" i="5"/>
  <c r="R1067" i="5"/>
  <c r="O1067" i="5" s="1"/>
  <c r="P1067" i="5"/>
  <c r="T1067" i="5" s="1"/>
  <c r="N1067" i="5"/>
  <c r="Q1067" i="5" s="1"/>
  <c r="T1066" i="5"/>
  <c r="R1066" i="5"/>
  <c r="O1066" i="5" s="1"/>
  <c r="Q1066" i="5"/>
  <c r="P1066" i="5"/>
  <c r="N1066" i="5"/>
  <c r="Q1065" i="5"/>
  <c r="R1065" i="5" s="1"/>
  <c r="P1065" i="5"/>
  <c r="T1065" i="5" s="1"/>
  <c r="O1065" i="5"/>
  <c r="N1065" i="5"/>
  <c r="P1064" i="5"/>
  <c r="T1064" i="5" s="1"/>
  <c r="O1064" i="5"/>
  <c r="N1064" i="5"/>
  <c r="Q1064" i="5" s="1"/>
  <c r="R1064" i="5" s="1"/>
  <c r="Q1063" i="5"/>
  <c r="R1063" i="5" s="1"/>
  <c r="P1063" i="5"/>
  <c r="T1063" i="5" s="1"/>
  <c r="O1063" i="5"/>
  <c r="N1063" i="5"/>
  <c r="R1062" i="5"/>
  <c r="O1062" i="5" s="1"/>
  <c r="P1062" i="5"/>
  <c r="T1062" i="5" s="1"/>
  <c r="N1062" i="5"/>
  <c r="Q1062" i="5" s="1"/>
  <c r="T1061" i="5"/>
  <c r="P1061" i="5"/>
  <c r="N1061" i="5"/>
  <c r="Q1061" i="5" s="1"/>
  <c r="R1061" i="5" s="1"/>
  <c r="O1061" i="5" s="1"/>
  <c r="R1060" i="5"/>
  <c r="O1060" i="5" s="1"/>
  <c r="P1060" i="5"/>
  <c r="T1060" i="5" s="1"/>
  <c r="N1060" i="5"/>
  <c r="Q1060" i="5" s="1"/>
  <c r="P1059" i="5"/>
  <c r="T1059" i="5" s="1"/>
  <c r="N1059" i="5"/>
  <c r="Q1059" i="5" s="1"/>
  <c r="R1059" i="5" s="1"/>
  <c r="O1059" i="5" s="1"/>
  <c r="T1058" i="5"/>
  <c r="R1058" i="5"/>
  <c r="O1058" i="5" s="1"/>
  <c r="Q1058" i="5"/>
  <c r="P1058" i="5"/>
  <c r="N1058" i="5"/>
  <c r="P1057" i="5"/>
  <c r="T1057" i="5" s="1"/>
  <c r="N1057" i="5"/>
  <c r="Q1057" i="5" s="1"/>
  <c r="R1057" i="5" s="1"/>
  <c r="O1057" i="5" s="1"/>
  <c r="P1056" i="5"/>
  <c r="T1056" i="5" s="1"/>
  <c r="O1056" i="5"/>
  <c r="N1056" i="5"/>
  <c r="Q1056" i="5" s="1"/>
  <c r="R1056" i="5" s="1"/>
  <c r="Q1055" i="5"/>
  <c r="R1055" i="5" s="1"/>
  <c r="O1055" i="5" s="1"/>
  <c r="P1055" i="5"/>
  <c r="T1055" i="5" s="1"/>
  <c r="N1055" i="5"/>
  <c r="T1054" i="5"/>
  <c r="P1054" i="5"/>
  <c r="O1054" i="5"/>
  <c r="N1054" i="5"/>
  <c r="Q1054" i="5" s="1"/>
  <c r="R1054" i="5" s="1"/>
  <c r="Q1053" i="5"/>
  <c r="R1053" i="5" s="1"/>
  <c r="O1053" i="5" s="1"/>
  <c r="P1053" i="5"/>
  <c r="T1053" i="5" s="1"/>
  <c r="N1053" i="5"/>
  <c r="T1052" i="5"/>
  <c r="P1052" i="5"/>
  <c r="N1052" i="5"/>
  <c r="Q1052" i="5" s="1"/>
  <c r="R1052" i="5" s="1"/>
  <c r="O1052" i="5" s="1"/>
  <c r="T1051" i="5"/>
  <c r="P1051" i="5"/>
  <c r="N1051" i="5"/>
  <c r="Q1051" i="5" s="1"/>
  <c r="R1051" i="5" s="1"/>
  <c r="O1051" i="5" s="1"/>
  <c r="T1050" i="5"/>
  <c r="P1050" i="5"/>
  <c r="N1050" i="5"/>
  <c r="Q1050" i="5" s="1"/>
  <c r="R1050" i="5" s="1"/>
  <c r="O1050" i="5" s="1"/>
  <c r="P1049" i="5"/>
  <c r="T1049" i="5" s="1"/>
  <c r="N1049" i="5"/>
  <c r="Q1049" i="5" s="1"/>
  <c r="R1049" i="5" s="1"/>
  <c r="O1049" i="5" s="1"/>
  <c r="T1048" i="5"/>
  <c r="Q1048" i="5"/>
  <c r="R1048" i="5" s="1"/>
  <c r="O1048" i="5" s="1"/>
  <c r="P1048" i="5"/>
  <c r="N1048" i="5"/>
  <c r="Q1047" i="5"/>
  <c r="R1047" i="5" s="1"/>
  <c r="O1047" i="5" s="1"/>
  <c r="P1047" i="5"/>
  <c r="T1047" i="5" s="1"/>
  <c r="N1047" i="5"/>
  <c r="Q1046" i="5"/>
  <c r="R1046" i="5" s="1"/>
  <c r="O1046" i="5" s="1"/>
  <c r="P1046" i="5"/>
  <c r="T1046" i="5" s="1"/>
  <c r="N1046" i="5"/>
  <c r="Q1045" i="5"/>
  <c r="R1045" i="5" s="1"/>
  <c r="O1045" i="5" s="1"/>
  <c r="P1045" i="5"/>
  <c r="T1045" i="5" s="1"/>
  <c r="N1045" i="5"/>
  <c r="T1044" i="5"/>
  <c r="P1044" i="5"/>
  <c r="N1044" i="5"/>
  <c r="Q1044" i="5" s="1"/>
  <c r="R1044" i="5" s="1"/>
  <c r="O1044" i="5" s="1"/>
  <c r="P1043" i="5"/>
  <c r="T1043" i="5" s="1"/>
  <c r="N1043" i="5"/>
  <c r="Q1043" i="5" s="1"/>
  <c r="R1043" i="5" s="1"/>
  <c r="O1043" i="5" s="1"/>
  <c r="P1042" i="5"/>
  <c r="T1042" i="5" s="1"/>
  <c r="N1042" i="5"/>
  <c r="Q1042" i="5" s="1"/>
  <c r="R1042" i="5" s="1"/>
  <c r="O1042" i="5" s="1"/>
  <c r="T1041" i="5"/>
  <c r="P1041" i="5"/>
  <c r="N1041" i="5"/>
  <c r="Q1041" i="5" s="1"/>
  <c r="R1041" i="5" s="1"/>
  <c r="O1041" i="5" s="1"/>
  <c r="T1040" i="5"/>
  <c r="P1040" i="5"/>
  <c r="N1040" i="5"/>
  <c r="Q1040" i="5" s="1"/>
  <c r="R1040" i="5" s="1"/>
  <c r="O1040" i="5" s="1"/>
  <c r="T1039" i="5"/>
  <c r="R1039" i="5"/>
  <c r="O1039" i="5" s="1"/>
  <c r="Q1039" i="5"/>
  <c r="P1039" i="5"/>
  <c r="N1039" i="5"/>
  <c r="T1038" i="5"/>
  <c r="R1038" i="5"/>
  <c r="O1038" i="5" s="1"/>
  <c r="Q1038" i="5"/>
  <c r="P1038" i="5"/>
  <c r="N1038" i="5"/>
  <c r="P1037" i="5"/>
  <c r="T1037" i="5" s="1"/>
  <c r="N1037" i="5"/>
  <c r="Q1037" i="5" s="1"/>
  <c r="R1037" i="5" s="1"/>
  <c r="O1037" i="5" s="1"/>
  <c r="T1036" i="5"/>
  <c r="P1036" i="5"/>
  <c r="N1036" i="5"/>
  <c r="Q1036" i="5" s="1"/>
  <c r="R1036" i="5" s="1"/>
  <c r="O1036" i="5" s="1"/>
  <c r="Q1035" i="5"/>
  <c r="R1035" i="5" s="1"/>
  <c r="O1035" i="5" s="1"/>
  <c r="P1035" i="5"/>
  <c r="T1035" i="5" s="1"/>
  <c r="N1035" i="5"/>
  <c r="P1034" i="5"/>
  <c r="T1034" i="5" s="1"/>
  <c r="O1034" i="5"/>
  <c r="N1034" i="5"/>
  <c r="Q1034" i="5" s="1"/>
  <c r="R1034" i="5" s="1"/>
  <c r="P1033" i="5"/>
  <c r="T1033" i="5" s="1"/>
  <c r="N1033" i="5"/>
  <c r="Q1033" i="5" s="1"/>
  <c r="R1033" i="5" s="1"/>
  <c r="O1033" i="5" s="1"/>
  <c r="R1032" i="5"/>
  <c r="P1032" i="5"/>
  <c r="T1032" i="5" s="1"/>
  <c r="O1032" i="5"/>
  <c r="N1032" i="5"/>
  <c r="Q1032" i="5" s="1"/>
  <c r="T1031" i="5"/>
  <c r="P1031" i="5"/>
  <c r="N1031" i="5"/>
  <c r="Q1031" i="5" s="1"/>
  <c r="R1031" i="5" s="1"/>
  <c r="O1031" i="5" s="1"/>
  <c r="T1030" i="5"/>
  <c r="P1030" i="5"/>
  <c r="N1030" i="5"/>
  <c r="Q1030" i="5" s="1"/>
  <c r="R1030" i="5" s="1"/>
  <c r="O1030" i="5" s="1"/>
  <c r="T1029" i="5"/>
  <c r="P1029" i="5"/>
  <c r="N1029" i="5"/>
  <c r="Q1029" i="5" s="1"/>
  <c r="R1029" i="5" s="1"/>
  <c r="O1029" i="5" s="1"/>
  <c r="T1028" i="5"/>
  <c r="Q1028" i="5"/>
  <c r="R1028" i="5" s="1"/>
  <c r="O1028" i="5" s="1"/>
  <c r="P1028" i="5"/>
  <c r="N1028" i="5"/>
  <c r="P1027" i="5"/>
  <c r="T1027" i="5" s="1"/>
  <c r="N1027" i="5"/>
  <c r="Q1027" i="5" s="1"/>
  <c r="R1027" i="5" s="1"/>
  <c r="O1027" i="5" s="1"/>
  <c r="T1026" i="5"/>
  <c r="R1026" i="5"/>
  <c r="O1026" i="5" s="1"/>
  <c r="P1026" i="5"/>
  <c r="N1026" i="5"/>
  <c r="Q1026" i="5" s="1"/>
  <c r="R1025" i="5"/>
  <c r="O1025" i="5" s="1"/>
  <c r="Q1025" i="5"/>
  <c r="P1025" i="5"/>
  <c r="T1025" i="5" s="1"/>
  <c r="N1025" i="5"/>
  <c r="P1024" i="5"/>
  <c r="T1024" i="5" s="1"/>
  <c r="O1024" i="5"/>
  <c r="N1024" i="5"/>
  <c r="Q1024" i="5" s="1"/>
  <c r="R1024" i="5" s="1"/>
  <c r="P1023" i="5"/>
  <c r="T1023" i="5" s="1"/>
  <c r="N1023" i="5"/>
  <c r="Q1023" i="5" s="1"/>
  <c r="R1023" i="5" s="1"/>
  <c r="O1023" i="5" s="1"/>
  <c r="T1022" i="5"/>
  <c r="P1022" i="5"/>
  <c r="N1022" i="5"/>
  <c r="Q1022" i="5" s="1"/>
  <c r="R1022" i="5" s="1"/>
  <c r="O1022" i="5" s="1"/>
  <c r="T1021" i="5"/>
  <c r="P1021" i="5"/>
  <c r="N1021" i="5"/>
  <c r="Q1021" i="5" s="1"/>
  <c r="R1021" i="5" s="1"/>
  <c r="O1021" i="5" s="1"/>
  <c r="P1020" i="5"/>
  <c r="T1020" i="5" s="1"/>
  <c r="N1020" i="5"/>
  <c r="Q1020" i="5" s="1"/>
  <c r="R1020" i="5" s="1"/>
  <c r="O1020" i="5" s="1"/>
  <c r="Q1019" i="5"/>
  <c r="R1019" i="5" s="1"/>
  <c r="O1019" i="5" s="1"/>
  <c r="P1019" i="5"/>
  <c r="T1019" i="5" s="1"/>
  <c r="N1019" i="5"/>
  <c r="T1018" i="5"/>
  <c r="R1018" i="5"/>
  <c r="O1018" i="5" s="1"/>
  <c r="Q1018" i="5"/>
  <c r="P1018" i="5"/>
  <c r="N1018" i="5"/>
  <c r="P1017" i="5"/>
  <c r="T1017" i="5" s="1"/>
  <c r="N1017" i="5"/>
  <c r="Q1017" i="5" s="1"/>
  <c r="R1017" i="5" s="1"/>
  <c r="O1017" i="5" s="1"/>
  <c r="Q1016" i="5"/>
  <c r="R1016" i="5" s="1"/>
  <c r="P1016" i="5"/>
  <c r="T1016" i="5" s="1"/>
  <c r="O1016" i="5"/>
  <c r="N1016" i="5"/>
  <c r="R1015" i="5"/>
  <c r="Q1015" i="5"/>
  <c r="P1015" i="5"/>
  <c r="T1015" i="5" s="1"/>
  <c r="O1015" i="5"/>
  <c r="N1015" i="5"/>
  <c r="T1014" i="5"/>
  <c r="P1014" i="5"/>
  <c r="N1014" i="5"/>
  <c r="Q1014" i="5" s="1"/>
  <c r="R1014" i="5" s="1"/>
  <c r="O1014" i="5" s="1"/>
  <c r="R1013" i="5"/>
  <c r="O1013" i="5" s="1"/>
  <c r="P1013" i="5"/>
  <c r="T1013" i="5" s="1"/>
  <c r="N1013" i="5"/>
  <c r="Q1013" i="5" s="1"/>
  <c r="P1012" i="5"/>
  <c r="T1012" i="5" s="1"/>
  <c r="N1012" i="5"/>
  <c r="Q1012" i="5" s="1"/>
  <c r="R1012" i="5" s="1"/>
  <c r="O1012" i="5" s="1"/>
  <c r="T1011" i="5"/>
  <c r="P1011" i="5"/>
  <c r="N1011" i="5"/>
  <c r="Q1011" i="5" s="1"/>
  <c r="R1011" i="5" s="1"/>
  <c r="O1011" i="5" s="1"/>
  <c r="P1010" i="5"/>
  <c r="T1010" i="5" s="1"/>
  <c r="N1010" i="5"/>
  <c r="Q1010" i="5" s="1"/>
  <c r="R1010" i="5" s="1"/>
  <c r="O1010" i="5" s="1"/>
  <c r="Q1009" i="5"/>
  <c r="R1009" i="5" s="1"/>
  <c r="O1009" i="5" s="1"/>
  <c r="P1009" i="5"/>
  <c r="T1009" i="5" s="1"/>
  <c r="N1009" i="5"/>
  <c r="T1008" i="5"/>
  <c r="R1008" i="5"/>
  <c r="O1008" i="5" s="1"/>
  <c r="Q1008" i="5"/>
  <c r="P1008" i="5"/>
  <c r="N1008" i="5"/>
  <c r="Q1007" i="5"/>
  <c r="R1007" i="5" s="1"/>
  <c r="O1007" i="5" s="1"/>
  <c r="P1007" i="5"/>
  <c r="T1007" i="5" s="1"/>
  <c r="N1007" i="5"/>
  <c r="Q1006" i="5"/>
  <c r="R1006" i="5" s="1"/>
  <c r="O1006" i="5" s="1"/>
  <c r="P1006" i="5"/>
  <c r="T1006" i="5" s="1"/>
  <c r="N1006" i="5"/>
  <c r="Q1005" i="5"/>
  <c r="R1005" i="5" s="1"/>
  <c r="O1005" i="5" s="1"/>
  <c r="P1005" i="5"/>
  <c r="T1005" i="5" s="1"/>
  <c r="N1005" i="5"/>
  <c r="T1004" i="5"/>
  <c r="P1004" i="5"/>
  <c r="N1004" i="5"/>
  <c r="Q1004" i="5" s="1"/>
  <c r="R1004" i="5" s="1"/>
  <c r="O1004" i="5" s="1"/>
  <c r="T1003" i="5"/>
  <c r="P1003" i="5"/>
  <c r="O1003" i="5"/>
  <c r="N1003" i="5"/>
  <c r="Q1003" i="5" s="1"/>
  <c r="R1003" i="5" s="1"/>
  <c r="R1002" i="5"/>
  <c r="O1002" i="5" s="1"/>
  <c r="P1002" i="5"/>
  <c r="T1002" i="5" s="1"/>
  <c r="N1002" i="5"/>
  <c r="Q1002" i="5" s="1"/>
  <c r="T1001" i="5"/>
  <c r="Q1001" i="5"/>
  <c r="R1001" i="5" s="1"/>
  <c r="O1001" i="5" s="1"/>
  <c r="P1001" i="5"/>
  <c r="N1001" i="5"/>
  <c r="P1000" i="5"/>
  <c r="T1000" i="5" s="1"/>
  <c r="N1000" i="5"/>
  <c r="Q1000" i="5" s="1"/>
  <c r="R1000" i="5" s="1"/>
  <c r="O1000" i="5" s="1"/>
  <c r="P999" i="5"/>
  <c r="T999" i="5" s="1"/>
  <c r="N999" i="5"/>
  <c r="Q999" i="5" s="1"/>
  <c r="R999" i="5" s="1"/>
  <c r="O999" i="5" s="1"/>
  <c r="Q998" i="5"/>
  <c r="R998" i="5" s="1"/>
  <c r="O998" i="5" s="1"/>
  <c r="P998" i="5"/>
  <c r="T998" i="5" s="1"/>
  <c r="N998" i="5"/>
  <c r="T997" i="5"/>
  <c r="P997" i="5"/>
  <c r="N997" i="5"/>
  <c r="Q997" i="5" s="1"/>
  <c r="R997" i="5" s="1"/>
  <c r="O997" i="5" s="1"/>
  <c r="T996" i="5"/>
  <c r="Q996" i="5"/>
  <c r="R996" i="5" s="1"/>
  <c r="O996" i="5" s="1"/>
  <c r="P996" i="5"/>
  <c r="N996" i="5"/>
  <c r="Q995" i="5"/>
  <c r="R995" i="5" s="1"/>
  <c r="O995" i="5" s="1"/>
  <c r="P995" i="5"/>
  <c r="T995" i="5" s="1"/>
  <c r="N995" i="5"/>
  <c r="T994" i="5"/>
  <c r="P994" i="5"/>
  <c r="N994" i="5"/>
  <c r="Q994" i="5" s="1"/>
  <c r="R994" i="5" s="1"/>
  <c r="O994" i="5" s="1"/>
  <c r="P993" i="5"/>
  <c r="T993" i="5" s="1"/>
  <c r="N993" i="5"/>
  <c r="Q993" i="5" s="1"/>
  <c r="R993" i="5" s="1"/>
  <c r="O993" i="5" s="1"/>
  <c r="P992" i="5"/>
  <c r="T992" i="5" s="1"/>
  <c r="N992" i="5"/>
  <c r="Q992" i="5" s="1"/>
  <c r="R992" i="5" s="1"/>
  <c r="O992" i="5" s="1"/>
  <c r="P991" i="5"/>
  <c r="T991" i="5" s="1"/>
  <c r="N991" i="5"/>
  <c r="Q991" i="5" s="1"/>
  <c r="R991" i="5" s="1"/>
  <c r="O991" i="5" s="1"/>
  <c r="P990" i="5"/>
  <c r="T990" i="5" s="1"/>
  <c r="O990" i="5"/>
  <c r="N990" i="5"/>
  <c r="Q990" i="5" s="1"/>
  <c r="R990" i="5" s="1"/>
  <c r="T989" i="5"/>
  <c r="Q989" i="5"/>
  <c r="R989" i="5" s="1"/>
  <c r="O989" i="5" s="1"/>
  <c r="P989" i="5"/>
  <c r="N989" i="5"/>
  <c r="T988" i="5"/>
  <c r="P988" i="5"/>
  <c r="N988" i="5"/>
  <c r="Q988" i="5" s="1"/>
  <c r="R988" i="5" s="1"/>
  <c r="O988" i="5" s="1"/>
  <c r="T987" i="5"/>
  <c r="R987" i="5"/>
  <c r="O987" i="5" s="1"/>
  <c r="Q987" i="5"/>
  <c r="P987" i="5"/>
  <c r="N987" i="5"/>
  <c r="T986" i="5"/>
  <c r="R986" i="5"/>
  <c r="O986" i="5" s="1"/>
  <c r="P986" i="5"/>
  <c r="N986" i="5"/>
  <c r="Q986" i="5" s="1"/>
  <c r="P985" i="5"/>
  <c r="T985" i="5" s="1"/>
  <c r="N985" i="5"/>
  <c r="Q985" i="5" s="1"/>
  <c r="R985" i="5" s="1"/>
  <c r="O985" i="5" s="1"/>
  <c r="R984" i="5"/>
  <c r="O984" i="5" s="1"/>
  <c r="P984" i="5"/>
  <c r="T984" i="5" s="1"/>
  <c r="N984" i="5"/>
  <c r="Q984" i="5" s="1"/>
  <c r="T983" i="5"/>
  <c r="P983" i="5"/>
  <c r="N983" i="5"/>
  <c r="Q983" i="5" s="1"/>
  <c r="R983" i="5" s="1"/>
  <c r="O983" i="5" s="1"/>
  <c r="T982" i="5"/>
  <c r="R982" i="5"/>
  <c r="O982" i="5" s="1"/>
  <c r="P982" i="5"/>
  <c r="N982" i="5"/>
  <c r="Q982" i="5" s="1"/>
  <c r="P981" i="5"/>
  <c r="T981" i="5" s="1"/>
  <c r="N981" i="5"/>
  <c r="Q981" i="5" s="1"/>
  <c r="R981" i="5" s="1"/>
  <c r="O981" i="5" s="1"/>
  <c r="P980" i="5"/>
  <c r="T980" i="5" s="1"/>
  <c r="N980" i="5"/>
  <c r="Q980" i="5" s="1"/>
  <c r="R980" i="5" s="1"/>
  <c r="O980" i="5" s="1"/>
  <c r="T979" i="5"/>
  <c r="P979" i="5"/>
  <c r="N979" i="5"/>
  <c r="Q979" i="5" s="1"/>
  <c r="R979" i="5" s="1"/>
  <c r="O979" i="5" s="1"/>
  <c r="P978" i="5"/>
  <c r="T978" i="5" s="1"/>
  <c r="N978" i="5"/>
  <c r="Q978" i="5" s="1"/>
  <c r="R978" i="5" s="1"/>
  <c r="O978" i="5" s="1"/>
  <c r="Q977" i="5"/>
  <c r="R977" i="5" s="1"/>
  <c r="P977" i="5"/>
  <c r="T977" i="5" s="1"/>
  <c r="O977" i="5"/>
  <c r="N977" i="5"/>
  <c r="T976" i="5"/>
  <c r="P976" i="5"/>
  <c r="O976" i="5"/>
  <c r="N976" i="5"/>
  <c r="Q976" i="5" s="1"/>
  <c r="R976" i="5" s="1"/>
  <c r="Q975" i="5"/>
  <c r="R975" i="5" s="1"/>
  <c r="O975" i="5" s="1"/>
  <c r="P975" i="5"/>
  <c r="T975" i="5" s="1"/>
  <c r="N975" i="5"/>
  <c r="P974" i="5"/>
  <c r="T974" i="5" s="1"/>
  <c r="N974" i="5"/>
  <c r="Q974" i="5" s="1"/>
  <c r="R974" i="5" s="1"/>
  <c r="O974" i="5" s="1"/>
  <c r="T973" i="5"/>
  <c r="P973" i="5"/>
  <c r="O973" i="5"/>
  <c r="N973" i="5"/>
  <c r="Q973" i="5" s="1"/>
  <c r="R973" i="5" s="1"/>
  <c r="R972" i="5"/>
  <c r="O972" i="5" s="1"/>
  <c r="P972" i="5"/>
  <c r="T972" i="5" s="1"/>
  <c r="N972" i="5"/>
  <c r="Q972" i="5" s="1"/>
  <c r="P971" i="5"/>
  <c r="T971" i="5" s="1"/>
  <c r="O971" i="5"/>
  <c r="N971" i="5"/>
  <c r="Q971" i="5" s="1"/>
  <c r="R971" i="5" s="1"/>
  <c r="Q970" i="5"/>
  <c r="R970" i="5" s="1"/>
  <c r="O970" i="5" s="1"/>
  <c r="P970" i="5"/>
  <c r="T970" i="5" s="1"/>
  <c r="N970" i="5"/>
  <c r="Q969" i="5"/>
  <c r="R969" i="5" s="1"/>
  <c r="O969" i="5" s="1"/>
  <c r="P969" i="5"/>
  <c r="T969" i="5" s="1"/>
  <c r="N969" i="5"/>
  <c r="Q968" i="5"/>
  <c r="R968" i="5" s="1"/>
  <c r="O968" i="5" s="1"/>
  <c r="P968" i="5"/>
  <c r="T968" i="5" s="1"/>
  <c r="N968" i="5"/>
  <c r="R967" i="5"/>
  <c r="O967" i="5" s="1"/>
  <c r="Q967" i="5"/>
  <c r="P967" i="5"/>
  <c r="T967" i="5" s="1"/>
  <c r="N967" i="5"/>
  <c r="P966" i="5"/>
  <c r="T966" i="5" s="1"/>
  <c r="N966" i="5"/>
  <c r="Q966" i="5" s="1"/>
  <c r="R966" i="5" s="1"/>
  <c r="O966" i="5" s="1"/>
  <c r="Q965" i="5"/>
  <c r="R965" i="5" s="1"/>
  <c r="O965" i="5" s="1"/>
  <c r="P965" i="5"/>
  <c r="T965" i="5" s="1"/>
  <c r="N965" i="5"/>
  <c r="T964" i="5"/>
  <c r="P964" i="5"/>
  <c r="N964" i="5"/>
  <c r="Q964" i="5" s="1"/>
  <c r="R964" i="5" s="1"/>
  <c r="O964" i="5" s="1"/>
  <c r="T963" i="5"/>
  <c r="P963" i="5"/>
  <c r="N963" i="5"/>
  <c r="Q963" i="5" s="1"/>
  <c r="R963" i="5" s="1"/>
  <c r="O963" i="5" s="1"/>
  <c r="P962" i="5"/>
  <c r="T962" i="5" s="1"/>
  <c r="N962" i="5"/>
  <c r="Q962" i="5" s="1"/>
  <c r="R962" i="5" s="1"/>
  <c r="O962" i="5" s="1"/>
  <c r="T961" i="5"/>
  <c r="R961" i="5"/>
  <c r="O961" i="5" s="1"/>
  <c r="Q961" i="5"/>
  <c r="P961" i="5"/>
  <c r="N961" i="5"/>
  <c r="T960" i="5"/>
  <c r="R960" i="5"/>
  <c r="P960" i="5"/>
  <c r="O960" i="5"/>
  <c r="N960" i="5"/>
  <c r="Q960" i="5" s="1"/>
  <c r="P959" i="5"/>
  <c r="T959" i="5" s="1"/>
  <c r="N959" i="5"/>
  <c r="Q959" i="5" s="1"/>
  <c r="R959" i="5" s="1"/>
  <c r="O959" i="5" s="1"/>
  <c r="R958" i="5"/>
  <c r="P958" i="5"/>
  <c r="T958" i="5" s="1"/>
  <c r="O958" i="5"/>
  <c r="N958" i="5"/>
  <c r="Q958" i="5" s="1"/>
  <c r="P957" i="5"/>
  <c r="T957" i="5" s="1"/>
  <c r="N957" i="5"/>
  <c r="Q957" i="5" s="1"/>
  <c r="R957" i="5" s="1"/>
  <c r="O957" i="5" s="1"/>
  <c r="P956" i="5"/>
  <c r="T956" i="5" s="1"/>
  <c r="O956" i="5"/>
  <c r="N956" i="5"/>
  <c r="Q956" i="5" s="1"/>
  <c r="R956" i="5" s="1"/>
  <c r="P955" i="5"/>
  <c r="T955" i="5" s="1"/>
  <c r="N955" i="5"/>
  <c r="Q955" i="5" s="1"/>
  <c r="R955" i="5" s="1"/>
  <c r="O955" i="5" s="1"/>
  <c r="Q954" i="5"/>
  <c r="R954" i="5" s="1"/>
  <c r="O954" i="5" s="1"/>
  <c r="P954" i="5"/>
  <c r="T954" i="5" s="1"/>
  <c r="N954" i="5"/>
  <c r="R953" i="5"/>
  <c r="O953" i="5" s="1"/>
  <c r="Q953" i="5"/>
  <c r="P953" i="5"/>
  <c r="T953" i="5" s="1"/>
  <c r="N953" i="5"/>
  <c r="R952" i="5"/>
  <c r="O952" i="5" s="1"/>
  <c r="P952" i="5"/>
  <c r="T952" i="5" s="1"/>
  <c r="N952" i="5"/>
  <c r="Q952" i="5" s="1"/>
  <c r="R951" i="5"/>
  <c r="O951" i="5" s="1"/>
  <c r="P951" i="5"/>
  <c r="T951" i="5" s="1"/>
  <c r="N951" i="5"/>
  <c r="Q951" i="5" s="1"/>
  <c r="P950" i="5"/>
  <c r="T950" i="5" s="1"/>
  <c r="N950" i="5"/>
  <c r="Q950" i="5" s="1"/>
  <c r="R950" i="5" s="1"/>
  <c r="O950" i="5" s="1"/>
  <c r="T949" i="5"/>
  <c r="R949" i="5"/>
  <c r="O949" i="5" s="1"/>
  <c r="Q949" i="5"/>
  <c r="P949" i="5"/>
  <c r="N949" i="5"/>
  <c r="Q948" i="5"/>
  <c r="R948" i="5" s="1"/>
  <c r="O948" i="5" s="1"/>
  <c r="P948" i="5"/>
  <c r="T948" i="5" s="1"/>
  <c r="N948" i="5"/>
  <c r="Q947" i="5"/>
  <c r="R947" i="5" s="1"/>
  <c r="O947" i="5" s="1"/>
  <c r="P947" i="5"/>
  <c r="T947" i="5" s="1"/>
  <c r="N947" i="5"/>
  <c r="T946" i="5"/>
  <c r="Q946" i="5"/>
  <c r="R946" i="5" s="1"/>
  <c r="O946" i="5" s="1"/>
  <c r="P946" i="5"/>
  <c r="N946" i="5"/>
  <c r="R945" i="5"/>
  <c r="O945" i="5" s="1"/>
  <c r="Q945" i="5"/>
  <c r="P945" i="5"/>
  <c r="T945" i="5" s="1"/>
  <c r="N945" i="5"/>
  <c r="T944" i="5"/>
  <c r="Q944" i="5"/>
  <c r="R944" i="5" s="1"/>
  <c r="P944" i="5"/>
  <c r="O944" i="5"/>
  <c r="N944" i="5"/>
  <c r="P943" i="5"/>
  <c r="T943" i="5" s="1"/>
  <c r="N943" i="5"/>
  <c r="Q943" i="5" s="1"/>
  <c r="R943" i="5" s="1"/>
  <c r="O943" i="5" s="1"/>
  <c r="T942" i="5"/>
  <c r="R942" i="5"/>
  <c r="O942" i="5" s="1"/>
  <c r="P942" i="5"/>
  <c r="N942" i="5"/>
  <c r="Q942" i="5" s="1"/>
  <c r="T941" i="5"/>
  <c r="P941" i="5"/>
  <c r="N941" i="5"/>
  <c r="Q941" i="5" s="1"/>
  <c r="R941" i="5" s="1"/>
  <c r="O941" i="5" s="1"/>
  <c r="R940" i="5"/>
  <c r="O940" i="5" s="1"/>
  <c r="Q940" i="5"/>
  <c r="P940" i="5"/>
  <c r="T940" i="5" s="1"/>
  <c r="N940" i="5"/>
  <c r="Q939" i="5"/>
  <c r="R939" i="5" s="1"/>
  <c r="O939" i="5" s="1"/>
  <c r="P939" i="5"/>
  <c r="T939" i="5" s="1"/>
  <c r="N939" i="5"/>
  <c r="R938" i="5"/>
  <c r="O938" i="5" s="1"/>
  <c r="P938" i="5"/>
  <c r="T938" i="5" s="1"/>
  <c r="N938" i="5"/>
  <c r="Q938" i="5" s="1"/>
  <c r="Q937" i="5"/>
  <c r="R937" i="5" s="1"/>
  <c r="O937" i="5" s="1"/>
  <c r="P937" i="5"/>
  <c r="T937" i="5" s="1"/>
  <c r="N937" i="5"/>
  <c r="P936" i="5"/>
  <c r="T936" i="5" s="1"/>
  <c r="N936" i="5"/>
  <c r="Q936" i="5" s="1"/>
  <c r="R936" i="5" s="1"/>
  <c r="O936" i="5" s="1"/>
  <c r="P935" i="5"/>
  <c r="T935" i="5" s="1"/>
  <c r="N935" i="5"/>
  <c r="Q935" i="5" s="1"/>
  <c r="R935" i="5" s="1"/>
  <c r="O935" i="5" s="1"/>
  <c r="T934" i="5"/>
  <c r="R934" i="5"/>
  <c r="O934" i="5" s="1"/>
  <c r="Q934" i="5"/>
  <c r="P934" i="5"/>
  <c r="N934" i="5"/>
  <c r="Q933" i="5"/>
  <c r="R933" i="5" s="1"/>
  <c r="O933" i="5" s="1"/>
  <c r="P933" i="5"/>
  <c r="T933" i="5" s="1"/>
  <c r="N933" i="5"/>
  <c r="R932" i="5"/>
  <c r="O932" i="5" s="1"/>
  <c r="P932" i="5"/>
  <c r="T932" i="5" s="1"/>
  <c r="N932" i="5"/>
  <c r="Q932" i="5" s="1"/>
  <c r="R931" i="5"/>
  <c r="O931" i="5" s="1"/>
  <c r="Q931" i="5"/>
  <c r="P931" i="5"/>
  <c r="T931" i="5" s="1"/>
  <c r="N931" i="5"/>
  <c r="T930" i="5"/>
  <c r="Q930" i="5"/>
  <c r="R930" i="5" s="1"/>
  <c r="O930" i="5" s="1"/>
  <c r="P930" i="5"/>
  <c r="N930" i="5"/>
  <c r="T929" i="5"/>
  <c r="P929" i="5"/>
  <c r="N929" i="5"/>
  <c r="Q929" i="5" s="1"/>
  <c r="R929" i="5" s="1"/>
  <c r="O929" i="5" s="1"/>
  <c r="P928" i="5"/>
  <c r="T928" i="5" s="1"/>
  <c r="N928" i="5"/>
  <c r="Q928" i="5" s="1"/>
  <c r="R928" i="5" s="1"/>
  <c r="O928" i="5" s="1"/>
  <c r="P927" i="5"/>
  <c r="T927" i="5" s="1"/>
  <c r="N927" i="5"/>
  <c r="Q927" i="5" s="1"/>
  <c r="R927" i="5" s="1"/>
  <c r="O927" i="5" s="1"/>
  <c r="T926" i="5"/>
  <c r="R926" i="5"/>
  <c r="O926" i="5" s="1"/>
  <c r="Q926" i="5"/>
  <c r="P926" i="5"/>
  <c r="N926" i="5"/>
  <c r="R925" i="5"/>
  <c r="O925" i="5" s="1"/>
  <c r="P925" i="5"/>
  <c r="T925" i="5" s="1"/>
  <c r="N925" i="5"/>
  <c r="Q925" i="5" s="1"/>
  <c r="P924" i="5"/>
  <c r="T924" i="5" s="1"/>
  <c r="N924" i="5"/>
  <c r="Q924" i="5" s="1"/>
  <c r="R924" i="5" s="1"/>
  <c r="O924" i="5" s="1"/>
  <c r="Q923" i="5"/>
  <c r="R923" i="5" s="1"/>
  <c r="O923" i="5" s="1"/>
  <c r="P923" i="5"/>
  <c r="T923" i="5" s="1"/>
  <c r="N923" i="5"/>
  <c r="T922" i="5"/>
  <c r="P922" i="5"/>
  <c r="N922" i="5"/>
  <c r="Q922" i="5" s="1"/>
  <c r="R922" i="5" s="1"/>
  <c r="O922" i="5" s="1"/>
  <c r="R921" i="5"/>
  <c r="O921" i="5" s="1"/>
  <c r="P921" i="5"/>
  <c r="T921" i="5" s="1"/>
  <c r="N921" i="5"/>
  <c r="Q921" i="5" s="1"/>
  <c r="P920" i="5"/>
  <c r="T920" i="5" s="1"/>
  <c r="O920" i="5"/>
  <c r="N920" i="5"/>
  <c r="Q920" i="5" s="1"/>
  <c r="R920" i="5" s="1"/>
  <c r="T919" i="5"/>
  <c r="Q919" i="5"/>
  <c r="R919" i="5" s="1"/>
  <c r="O919" i="5" s="1"/>
  <c r="P919" i="5"/>
  <c r="N919" i="5"/>
  <c r="P918" i="5"/>
  <c r="T918" i="5" s="1"/>
  <c r="N918" i="5"/>
  <c r="Q918" i="5" s="1"/>
  <c r="R918" i="5" s="1"/>
  <c r="O918" i="5" s="1"/>
  <c r="R917" i="5"/>
  <c r="O917" i="5" s="1"/>
  <c r="P917" i="5"/>
  <c r="T917" i="5" s="1"/>
  <c r="N917" i="5"/>
  <c r="Q917" i="5" s="1"/>
  <c r="T916" i="5"/>
  <c r="P916" i="5"/>
  <c r="N916" i="5"/>
  <c r="Q916" i="5" s="1"/>
  <c r="R916" i="5" s="1"/>
  <c r="O916" i="5" s="1"/>
  <c r="R915" i="5"/>
  <c r="O915" i="5" s="1"/>
  <c r="P915" i="5"/>
  <c r="T915" i="5" s="1"/>
  <c r="N915" i="5"/>
  <c r="Q915" i="5" s="1"/>
  <c r="T914" i="5"/>
  <c r="R914" i="5"/>
  <c r="O914" i="5" s="1"/>
  <c r="P914" i="5"/>
  <c r="N914" i="5"/>
  <c r="Q914" i="5" s="1"/>
  <c r="P913" i="5"/>
  <c r="T913" i="5" s="1"/>
  <c r="N913" i="5"/>
  <c r="Q913" i="5" s="1"/>
  <c r="R913" i="5" s="1"/>
  <c r="O913" i="5" s="1"/>
  <c r="R912" i="5"/>
  <c r="P912" i="5"/>
  <c r="T912" i="5" s="1"/>
  <c r="O912" i="5"/>
  <c r="N912" i="5"/>
  <c r="Q912" i="5" s="1"/>
  <c r="P911" i="5"/>
  <c r="T911" i="5" s="1"/>
  <c r="N911" i="5"/>
  <c r="Q911" i="5" s="1"/>
  <c r="R911" i="5" s="1"/>
  <c r="O911" i="5" s="1"/>
  <c r="P910" i="5"/>
  <c r="T910" i="5" s="1"/>
  <c r="N910" i="5"/>
  <c r="Q910" i="5" s="1"/>
  <c r="R910" i="5" s="1"/>
  <c r="O910" i="5" s="1"/>
  <c r="T909" i="5"/>
  <c r="R909" i="5"/>
  <c r="O909" i="5" s="1"/>
  <c r="Q909" i="5"/>
  <c r="P909" i="5"/>
  <c r="N909" i="5"/>
  <c r="T908" i="5"/>
  <c r="R908" i="5"/>
  <c r="O908" i="5" s="1"/>
  <c r="P908" i="5"/>
  <c r="N908" i="5"/>
  <c r="Q908" i="5" s="1"/>
  <c r="P907" i="5"/>
  <c r="T907" i="5" s="1"/>
  <c r="N907" i="5"/>
  <c r="Q907" i="5" s="1"/>
  <c r="R907" i="5" s="1"/>
  <c r="O907" i="5" s="1"/>
  <c r="R906" i="5"/>
  <c r="O906" i="5" s="1"/>
  <c r="P906" i="5"/>
  <c r="T906" i="5" s="1"/>
  <c r="N906" i="5"/>
  <c r="Q906" i="5" s="1"/>
  <c r="Q905" i="5"/>
  <c r="R905" i="5" s="1"/>
  <c r="P905" i="5"/>
  <c r="T905" i="5" s="1"/>
  <c r="O905" i="5"/>
  <c r="N905" i="5"/>
  <c r="Q904" i="5"/>
  <c r="R904" i="5" s="1"/>
  <c r="O904" i="5" s="1"/>
  <c r="P904" i="5"/>
  <c r="T904" i="5" s="1"/>
  <c r="N904" i="5"/>
  <c r="T903" i="5"/>
  <c r="R903" i="5"/>
  <c r="O903" i="5" s="1"/>
  <c r="P903" i="5"/>
  <c r="N903" i="5"/>
  <c r="Q903" i="5" s="1"/>
  <c r="P902" i="5"/>
  <c r="T902" i="5" s="1"/>
  <c r="N902" i="5"/>
  <c r="Q902" i="5" s="1"/>
  <c r="R902" i="5" s="1"/>
  <c r="O902" i="5" s="1"/>
  <c r="T901" i="5"/>
  <c r="P901" i="5"/>
  <c r="O901" i="5"/>
  <c r="N901" i="5"/>
  <c r="Q901" i="5" s="1"/>
  <c r="R901" i="5" s="1"/>
  <c r="T900" i="5"/>
  <c r="P900" i="5"/>
  <c r="N900" i="5"/>
  <c r="Q900" i="5" s="1"/>
  <c r="R900" i="5" s="1"/>
  <c r="O900" i="5" s="1"/>
  <c r="R899" i="5"/>
  <c r="O899" i="5" s="1"/>
  <c r="P899" i="5"/>
  <c r="T899" i="5" s="1"/>
  <c r="N899" i="5"/>
  <c r="Q899" i="5" s="1"/>
  <c r="Q898" i="5"/>
  <c r="R898" i="5" s="1"/>
  <c r="O898" i="5" s="1"/>
  <c r="P898" i="5"/>
  <c r="T898" i="5" s="1"/>
  <c r="N898" i="5"/>
  <c r="Q897" i="5"/>
  <c r="R897" i="5" s="1"/>
  <c r="O897" i="5" s="1"/>
  <c r="P897" i="5"/>
  <c r="T897" i="5" s="1"/>
  <c r="N897" i="5"/>
  <c r="P896" i="5"/>
  <c r="T896" i="5" s="1"/>
  <c r="N896" i="5"/>
  <c r="Q896" i="5" s="1"/>
  <c r="R896" i="5" s="1"/>
  <c r="O896" i="5" s="1"/>
  <c r="P895" i="5"/>
  <c r="T895" i="5" s="1"/>
  <c r="N895" i="5"/>
  <c r="Q895" i="5" s="1"/>
  <c r="R895" i="5" s="1"/>
  <c r="O895" i="5" s="1"/>
  <c r="T894" i="5"/>
  <c r="P894" i="5"/>
  <c r="N894" i="5"/>
  <c r="Q894" i="5" s="1"/>
  <c r="R894" i="5" s="1"/>
  <c r="O894" i="5" s="1"/>
  <c r="T893" i="5"/>
  <c r="Q893" i="5"/>
  <c r="R893" i="5" s="1"/>
  <c r="O893" i="5" s="1"/>
  <c r="P893" i="5"/>
  <c r="N893" i="5"/>
  <c r="T892" i="5"/>
  <c r="R892" i="5"/>
  <c r="O892" i="5" s="1"/>
  <c r="P892" i="5"/>
  <c r="N892" i="5"/>
  <c r="Q892" i="5" s="1"/>
  <c r="Q891" i="5"/>
  <c r="R891" i="5" s="1"/>
  <c r="P891" i="5"/>
  <c r="T891" i="5" s="1"/>
  <c r="O891" i="5"/>
  <c r="N891" i="5"/>
  <c r="P890" i="5"/>
  <c r="T890" i="5" s="1"/>
  <c r="N890" i="5"/>
  <c r="Q890" i="5" s="1"/>
  <c r="R890" i="5" s="1"/>
  <c r="O890" i="5" s="1"/>
  <c r="T889" i="5"/>
  <c r="P889" i="5"/>
  <c r="N889" i="5"/>
  <c r="Q889" i="5" s="1"/>
  <c r="R889" i="5" s="1"/>
  <c r="O889" i="5" s="1"/>
  <c r="T888" i="5"/>
  <c r="Q888" i="5"/>
  <c r="R888" i="5" s="1"/>
  <c r="O888" i="5" s="1"/>
  <c r="P888" i="5"/>
  <c r="N888" i="5"/>
  <c r="T887" i="5"/>
  <c r="P887" i="5"/>
  <c r="N887" i="5"/>
  <c r="Q887" i="5" s="1"/>
  <c r="R887" i="5" s="1"/>
  <c r="O887" i="5" s="1"/>
  <c r="T886" i="5"/>
  <c r="P886" i="5"/>
  <c r="N886" i="5"/>
  <c r="Q886" i="5" s="1"/>
  <c r="R886" i="5" s="1"/>
  <c r="O886" i="5" s="1"/>
  <c r="P885" i="5"/>
  <c r="T885" i="5" s="1"/>
  <c r="N885" i="5"/>
  <c r="Q885" i="5" s="1"/>
  <c r="R885" i="5" s="1"/>
  <c r="O885" i="5" s="1"/>
  <c r="T884" i="5"/>
  <c r="Q884" i="5"/>
  <c r="R884" i="5" s="1"/>
  <c r="P884" i="5"/>
  <c r="O884" i="5"/>
  <c r="N884" i="5"/>
  <c r="Q883" i="5"/>
  <c r="R883" i="5" s="1"/>
  <c r="P883" i="5"/>
  <c r="T883" i="5" s="1"/>
  <c r="O883" i="5"/>
  <c r="N883" i="5"/>
  <c r="T882" i="5"/>
  <c r="R882" i="5"/>
  <c r="P882" i="5"/>
  <c r="O882" i="5"/>
  <c r="N882" i="5"/>
  <c r="Q882" i="5" s="1"/>
  <c r="R881" i="5"/>
  <c r="O881" i="5" s="1"/>
  <c r="Q881" i="5"/>
  <c r="P881" i="5"/>
  <c r="T881" i="5" s="1"/>
  <c r="N881" i="5"/>
  <c r="T880" i="5"/>
  <c r="P880" i="5"/>
  <c r="O880" i="5"/>
  <c r="N880" i="5"/>
  <c r="Q880" i="5" s="1"/>
  <c r="R880" i="5" s="1"/>
  <c r="Q879" i="5"/>
  <c r="R879" i="5" s="1"/>
  <c r="O879" i="5" s="1"/>
  <c r="P879" i="5"/>
  <c r="T879" i="5" s="1"/>
  <c r="N879" i="5"/>
  <c r="T878" i="5"/>
  <c r="P878" i="5"/>
  <c r="N878" i="5"/>
  <c r="Q878" i="5" s="1"/>
  <c r="R878" i="5" s="1"/>
  <c r="O878" i="5" s="1"/>
  <c r="T877" i="5"/>
  <c r="Q877" i="5"/>
  <c r="R877" i="5" s="1"/>
  <c r="P877" i="5"/>
  <c r="O877" i="5"/>
  <c r="N877" i="5"/>
  <c r="P876" i="5"/>
  <c r="T876" i="5" s="1"/>
  <c r="N876" i="5"/>
  <c r="Q876" i="5" s="1"/>
  <c r="R876" i="5" s="1"/>
  <c r="O876" i="5" s="1"/>
  <c r="P875" i="5"/>
  <c r="T875" i="5" s="1"/>
  <c r="N875" i="5"/>
  <c r="Q875" i="5" s="1"/>
  <c r="R875" i="5" s="1"/>
  <c r="O875" i="5" s="1"/>
  <c r="P874" i="5"/>
  <c r="T874" i="5" s="1"/>
  <c r="N874" i="5"/>
  <c r="Q874" i="5" s="1"/>
  <c r="R874" i="5" s="1"/>
  <c r="O874" i="5" s="1"/>
  <c r="T873" i="5"/>
  <c r="P873" i="5"/>
  <c r="N873" i="5"/>
  <c r="Q873" i="5" s="1"/>
  <c r="R873" i="5" s="1"/>
  <c r="O873" i="5" s="1"/>
  <c r="T872" i="5"/>
  <c r="P872" i="5"/>
  <c r="N872" i="5"/>
  <c r="Q872" i="5" s="1"/>
  <c r="R872" i="5" s="1"/>
  <c r="O872" i="5" s="1"/>
  <c r="T871" i="5"/>
  <c r="R871" i="5"/>
  <c r="O871" i="5" s="1"/>
  <c r="Q871" i="5"/>
  <c r="P871" i="5"/>
  <c r="N871" i="5"/>
  <c r="Q870" i="5"/>
  <c r="R870" i="5" s="1"/>
  <c r="O870" i="5" s="1"/>
  <c r="P870" i="5"/>
  <c r="T870" i="5" s="1"/>
  <c r="N870" i="5"/>
  <c r="R869" i="5"/>
  <c r="O869" i="5" s="1"/>
  <c r="P869" i="5"/>
  <c r="T869" i="5" s="1"/>
  <c r="N869" i="5"/>
  <c r="Q869" i="5" s="1"/>
  <c r="T868" i="5"/>
  <c r="P868" i="5"/>
  <c r="N868" i="5"/>
  <c r="Q868" i="5" s="1"/>
  <c r="R868" i="5" s="1"/>
  <c r="O868" i="5" s="1"/>
  <c r="T867" i="5"/>
  <c r="Q867" i="5"/>
  <c r="R867" i="5" s="1"/>
  <c r="O867" i="5" s="1"/>
  <c r="P867" i="5"/>
  <c r="N867" i="5"/>
  <c r="T866" i="5"/>
  <c r="P866" i="5"/>
  <c r="N866" i="5"/>
  <c r="Q866" i="5" s="1"/>
  <c r="R866" i="5" s="1"/>
  <c r="O866" i="5" s="1"/>
  <c r="Q865" i="5"/>
  <c r="R865" i="5" s="1"/>
  <c r="O865" i="5" s="1"/>
  <c r="P865" i="5"/>
  <c r="T865" i="5" s="1"/>
  <c r="N865" i="5"/>
  <c r="Q864" i="5"/>
  <c r="R864" i="5" s="1"/>
  <c r="P864" i="5"/>
  <c r="T864" i="5" s="1"/>
  <c r="O864" i="5"/>
  <c r="N864" i="5"/>
  <c r="Q863" i="5"/>
  <c r="R863" i="5" s="1"/>
  <c r="P863" i="5"/>
  <c r="T863" i="5" s="1"/>
  <c r="O863" i="5"/>
  <c r="N863" i="5"/>
  <c r="R862" i="5"/>
  <c r="P862" i="5"/>
  <c r="T862" i="5" s="1"/>
  <c r="O862" i="5"/>
  <c r="N862" i="5"/>
  <c r="Q862" i="5" s="1"/>
  <c r="P861" i="5"/>
  <c r="T861" i="5" s="1"/>
  <c r="N861" i="5"/>
  <c r="Q861" i="5" s="1"/>
  <c r="R861" i="5" s="1"/>
  <c r="O861" i="5" s="1"/>
  <c r="R860" i="5"/>
  <c r="O860" i="5" s="1"/>
  <c r="Q860" i="5"/>
  <c r="P860" i="5"/>
  <c r="T860" i="5" s="1"/>
  <c r="N860" i="5"/>
  <c r="T859" i="5"/>
  <c r="R859" i="5"/>
  <c r="O859" i="5" s="1"/>
  <c r="P859" i="5"/>
  <c r="N859" i="5"/>
  <c r="Q859" i="5" s="1"/>
  <c r="T858" i="5"/>
  <c r="P858" i="5"/>
  <c r="N858" i="5"/>
  <c r="Q858" i="5" s="1"/>
  <c r="R858" i="5" s="1"/>
  <c r="O858" i="5" s="1"/>
  <c r="Q857" i="5"/>
  <c r="R857" i="5" s="1"/>
  <c r="O857" i="5" s="1"/>
  <c r="P857" i="5"/>
  <c r="T857" i="5" s="1"/>
  <c r="N857" i="5"/>
  <c r="T856" i="5"/>
  <c r="R856" i="5"/>
  <c r="O856" i="5" s="1"/>
  <c r="Q856" i="5"/>
  <c r="P856" i="5"/>
  <c r="N856" i="5"/>
  <c r="Q855" i="5"/>
  <c r="R855" i="5" s="1"/>
  <c r="P855" i="5"/>
  <c r="T855" i="5" s="1"/>
  <c r="O855" i="5"/>
  <c r="N855" i="5"/>
  <c r="P854" i="5"/>
  <c r="T854" i="5" s="1"/>
  <c r="N854" i="5"/>
  <c r="Q854" i="5" s="1"/>
  <c r="R854" i="5" s="1"/>
  <c r="O854" i="5" s="1"/>
  <c r="Q853" i="5"/>
  <c r="R853" i="5" s="1"/>
  <c r="P853" i="5"/>
  <c r="T853" i="5" s="1"/>
  <c r="O853" i="5"/>
  <c r="N853" i="5"/>
  <c r="T852" i="5"/>
  <c r="P852" i="5"/>
  <c r="N852" i="5"/>
  <c r="Q852" i="5" s="1"/>
  <c r="R852" i="5" s="1"/>
  <c r="O852" i="5" s="1"/>
  <c r="T851" i="5"/>
  <c r="Q851" i="5"/>
  <c r="R851" i="5" s="1"/>
  <c r="P851" i="5"/>
  <c r="O851" i="5"/>
  <c r="N851" i="5"/>
  <c r="P850" i="5"/>
  <c r="T850" i="5" s="1"/>
  <c r="N850" i="5"/>
  <c r="Q850" i="5" s="1"/>
  <c r="R850" i="5" s="1"/>
  <c r="O850" i="5" s="1"/>
  <c r="P849" i="5"/>
  <c r="T849" i="5" s="1"/>
  <c r="N849" i="5"/>
  <c r="Q849" i="5" s="1"/>
  <c r="R849" i="5" s="1"/>
  <c r="O849" i="5" s="1"/>
  <c r="P848" i="5"/>
  <c r="T848" i="5" s="1"/>
  <c r="N848" i="5"/>
  <c r="Q848" i="5" s="1"/>
  <c r="R848" i="5" s="1"/>
  <c r="O848" i="5" s="1"/>
  <c r="R847" i="5"/>
  <c r="O847" i="5" s="1"/>
  <c r="P847" i="5"/>
  <c r="T847" i="5" s="1"/>
  <c r="N847" i="5"/>
  <c r="Q847" i="5" s="1"/>
  <c r="Q846" i="5"/>
  <c r="R846" i="5" s="1"/>
  <c r="O846" i="5" s="1"/>
  <c r="P846" i="5"/>
  <c r="T846" i="5" s="1"/>
  <c r="N846" i="5"/>
  <c r="Q845" i="5"/>
  <c r="R845" i="5" s="1"/>
  <c r="O845" i="5" s="1"/>
  <c r="P845" i="5"/>
  <c r="T845" i="5" s="1"/>
  <c r="N845" i="5"/>
  <c r="Q844" i="5"/>
  <c r="R844" i="5" s="1"/>
  <c r="O844" i="5" s="1"/>
  <c r="P844" i="5"/>
  <c r="T844" i="5" s="1"/>
  <c r="N844" i="5"/>
  <c r="P843" i="5"/>
  <c r="T843" i="5" s="1"/>
  <c r="O843" i="5"/>
  <c r="N843" i="5"/>
  <c r="Q843" i="5" s="1"/>
  <c r="R843" i="5" s="1"/>
  <c r="T842" i="5"/>
  <c r="P842" i="5"/>
  <c r="N842" i="5"/>
  <c r="Q842" i="5" s="1"/>
  <c r="R842" i="5" s="1"/>
  <c r="O842" i="5" s="1"/>
  <c r="Q841" i="5"/>
  <c r="R841" i="5" s="1"/>
  <c r="O841" i="5" s="1"/>
  <c r="P841" i="5"/>
  <c r="T841" i="5" s="1"/>
  <c r="N841" i="5"/>
  <c r="R840" i="5"/>
  <c r="O840" i="5" s="1"/>
  <c r="Q840" i="5"/>
  <c r="P840" i="5"/>
  <c r="T840" i="5" s="1"/>
  <c r="N840" i="5"/>
  <c r="Q839" i="5"/>
  <c r="R839" i="5" s="1"/>
  <c r="O839" i="5" s="1"/>
  <c r="P839" i="5"/>
  <c r="T839" i="5" s="1"/>
  <c r="N839" i="5"/>
  <c r="T838" i="5"/>
  <c r="Q838" i="5"/>
  <c r="R838" i="5" s="1"/>
  <c r="O838" i="5" s="1"/>
  <c r="P838" i="5"/>
  <c r="N838" i="5"/>
  <c r="T837" i="5"/>
  <c r="Q837" i="5"/>
  <c r="R837" i="5" s="1"/>
  <c r="O837" i="5" s="1"/>
  <c r="P837" i="5"/>
  <c r="N837" i="5"/>
  <c r="T836" i="5"/>
  <c r="Q836" i="5"/>
  <c r="R836" i="5" s="1"/>
  <c r="O836" i="5" s="1"/>
  <c r="P836" i="5"/>
  <c r="N836" i="5"/>
  <c r="R835" i="5"/>
  <c r="O835" i="5" s="1"/>
  <c r="Q835" i="5"/>
  <c r="P835" i="5"/>
  <c r="T835" i="5" s="1"/>
  <c r="N835" i="5"/>
  <c r="Q834" i="5"/>
  <c r="R834" i="5" s="1"/>
  <c r="P834" i="5"/>
  <c r="T834" i="5" s="1"/>
  <c r="O834" i="5"/>
  <c r="N834" i="5"/>
  <c r="T833" i="5"/>
  <c r="R833" i="5"/>
  <c r="P833" i="5"/>
  <c r="O833" i="5"/>
  <c r="N833" i="5"/>
  <c r="Q833" i="5" s="1"/>
  <c r="R832" i="5"/>
  <c r="P832" i="5"/>
  <c r="T832" i="5" s="1"/>
  <c r="O832" i="5"/>
  <c r="N832" i="5"/>
  <c r="Q832" i="5" s="1"/>
  <c r="T831" i="5"/>
  <c r="Q831" i="5"/>
  <c r="R831" i="5" s="1"/>
  <c r="O831" i="5" s="1"/>
  <c r="P831" i="5"/>
  <c r="N831" i="5"/>
  <c r="T830" i="5"/>
  <c r="Q830" i="5"/>
  <c r="R830" i="5" s="1"/>
  <c r="P830" i="5"/>
  <c r="O830" i="5"/>
  <c r="N830" i="5"/>
  <c r="Q829" i="5"/>
  <c r="R829" i="5" s="1"/>
  <c r="O829" i="5" s="1"/>
  <c r="P829" i="5"/>
  <c r="T829" i="5" s="1"/>
  <c r="N829" i="5"/>
  <c r="T828" i="5"/>
  <c r="Q828" i="5"/>
  <c r="R828" i="5" s="1"/>
  <c r="O828" i="5" s="1"/>
  <c r="P828" i="5"/>
  <c r="N828" i="5"/>
  <c r="P827" i="5"/>
  <c r="T827" i="5" s="1"/>
  <c r="O827" i="5"/>
  <c r="N827" i="5"/>
  <c r="Q827" i="5" s="1"/>
  <c r="R827" i="5" s="1"/>
  <c r="T826" i="5"/>
  <c r="Q826" i="5"/>
  <c r="R826" i="5" s="1"/>
  <c r="O826" i="5" s="1"/>
  <c r="P826" i="5"/>
  <c r="N826" i="5"/>
  <c r="Q825" i="5"/>
  <c r="R825" i="5" s="1"/>
  <c r="O825" i="5" s="1"/>
  <c r="P825" i="5"/>
  <c r="T825" i="5" s="1"/>
  <c r="N825" i="5"/>
  <c r="T824" i="5"/>
  <c r="P824" i="5"/>
  <c r="N824" i="5"/>
  <c r="Q824" i="5" s="1"/>
  <c r="R824" i="5" s="1"/>
  <c r="O824" i="5" s="1"/>
  <c r="P823" i="5"/>
  <c r="T823" i="5" s="1"/>
  <c r="N823" i="5"/>
  <c r="Q823" i="5" s="1"/>
  <c r="R823" i="5" s="1"/>
  <c r="O823" i="5" s="1"/>
  <c r="R822" i="5"/>
  <c r="O822" i="5" s="1"/>
  <c r="P822" i="5"/>
  <c r="T822" i="5" s="1"/>
  <c r="N822" i="5"/>
  <c r="Q822" i="5" s="1"/>
  <c r="P821" i="5"/>
  <c r="T821" i="5" s="1"/>
  <c r="N821" i="5"/>
  <c r="Q821" i="5" s="1"/>
  <c r="R821" i="5" s="1"/>
  <c r="O821" i="5" s="1"/>
  <c r="P820" i="5"/>
  <c r="T820" i="5" s="1"/>
  <c r="N820" i="5"/>
  <c r="Q820" i="5" s="1"/>
  <c r="R820" i="5" s="1"/>
  <c r="O820" i="5" s="1"/>
  <c r="T819" i="5"/>
  <c r="Q819" i="5"/>
  <c r="R819" i="5" s="1"/>
  <c r="O819" i="5" s="1"/>
  <c r="P819" i="5"/>
  <c r="N819" i="5"/>
  <c r="T818" i="5"/>
  <c r="P818" i="5"/>
  <c r="N818" i="5"/>
  <c r="Q818" i="5" s="1"/>
  <c r="R818" i="5" s="1"/>
  <c r="O818" i="5" s="1"/>
  <c r="T817" i="5"/>
  <c r="Q817" i="5"/>
  <c r="R817" i="5" s="1"/>
  <c r="O817" i="5" s="1"/>
  <c r="P817" i="5"/>
  <c r="N817" i="5"/>
  <c r="Q816" i="5"/>
  <c r="R816" i="5" s="1"/>
  <c r="O816" i="5" s="1"/>
  <c r="P816" i="5"/>
  <c r="T816" i="5" s="1"/>
  <c r="N816" i="5"/>
  <c r="R815" i="5"/>
  <c r="Q815" i="5"/>
  <c r="P815" i="5"/>
  <c r="T815" i="5" s="1"/>
  <c r="O815" i="5"/>
  <c r="N815" i="5"/>
  <c r="P814" i="5"/>
  <c r="T814" i="5" s="1"/>
  <c r="O814" i="5"/>
  <c r="N814" i="5"/>
  <c r="Q814" i="5" s="1"/>
  <c r="R814" i="5" s="1"/>
  <c r="Q813" i="5"/>
  <c r="R813" i="5" s="1"/>
  <c r="P813" i="5"/>
  <c r="T813" i="5" s="1"/>
  <c r="O813" i="5"/>
  <c r="N813" i="5"/>
  <c r="P812" i="5"/>
  <c r="T812" i="5" s="1"/>
  <c r="N812" i="5"/>
  <c r="Q812" i="5" s="1"/>
  <c r="R812" i="5" s="1"/>
  <c r="O812" i="5" s="1"/>
  <c r="P811" i="5"/>
  <c r="T811" i="5" s="1"/>
  <c r="N811" i="5"/>
  <c r="Q811" i="5" s="1"/>
  <c r="R811" i="5" s="1"/>
  <c r="O811" i="5" s="1"/>
  <c r="T810" i="5"/>
  <c r="Q810" i="5"/>
  <c r="R810" i="5" s="1"/>
  <c r="O810" i="5" s="1"/>
  <c r="P810" i="5"/>
  <c r="N810" i="5"/>
  <c r="T809" i="5"/>
  <c r="P809" i="5"/>
  <c r="N809" i="5"/>
  <c r="Q809" i="5" s="1"/>
  <c r="R809" i="5" s="1"/>
  <c r="O809" i="5" s="1"/>
  <c r="T808" i="5"/>
  <c r="Q808" i="5"/>
  <c r="R808" i="5" s="1"/>
  <c r="P808" i="5"/>
  <c r="O808" i="5"/>
  <c r="N808" i="5"/>
  <c r="T807" i="5"/>
  <c r="R807" i="5"/>
  <c r="O807" i="5" s="1"/>
  <c r="Q807" i="5"/>
  <c r="P807" i="5"/>
  <c r="N807" i="5"/>
  <c r="P806" i="5"/>
  <c r="T806" i="5" s="1"/>
  <c r="N806" i="5"/>
  <c r="Q806" i="5" s="1"/>
  <c r="R806" i="5" s="1"/>
  <c r="O806" i="5" s="1"/>
  <c r="R805" i="5"/>
  <c r="O805" i="5" s="1"/>
  <c r="P805" i="5"/>
  <c r="T805" i="5" s="1"/>
  <c r="N805" i="5"/>
  <c r="Q805" i="5" s="1"/>
  <c r="P804" i="5"/>
  <c r="T804" i="5" s="1"/>
  <c r="O804" i="5"/>
  <c r="N804" i="5"/>
  <c r="Q804" i="5" s="1"/>
  <c r="R804" i="5" s="1"/>
  <c r="P803" i="5"/>
  <c r="T803" i="5" s="1"/>
  <c r="N803" i="5"/>
  <c r="Q803" i="5" s="1"/>
  <c r="R803" i="5" s="1"/>
  <c r="O803" i="5" s="1"/>
  <c r="P802" i="5"/>
  <c r="T802" i="5" s="1"/>
  <c r="N802" i="5"/>
  <c r="Q802" i="5" s="1"/>
  <c r="R802" i="5" s="1"/>
  <c r="O802" i="5" s="1"/>
  <c r="P801" i="5"/>
  <c r="T801" i="5" s="1"/>
  <c r="N801" i="5"/>
  <c r="Q801" i="5" s="1"/>
  <c r="R801" i="5" s="1"/>
  <c r="O801" i="5" s="1"/>
  <c r="T800" i="5"/>
  <c r="Q800" i="5"/>
  <c r="R800" i="5" s="1"/>
  <c r="O800" i="5" s="1"/>
  <c r="P800" i="5"/>
  <c r="N800" i="5"/>
  <c r="R799" i="5"/>
  <c r="O799" i="5" s="1"/>
  <c r="P799" i="5"/>
  <c r="T799" i="5" s="1"/>
  <c r="N799" i="5"/>
  <c r="Q799" i="5" s="1"/>
  <c r="P798" i="5"/>
  <c r="T798" i="5" s="1"/>
  <c r="N798" i="5"/>
  <c r="Q798" i="5" s="1"/>
  <c r="R798" i="5" s="1"/>
  <c r="O798" i="5" s="1"/>
  <c r="P796" i="5"/>
  <c r="T796" i="5" s="1"/>
  <c r="N796" i="5"/>
  <c r="Q796" i="5" s="1"/>
  <c r="R796" i="5" s="1"/>
  <c r="O796" i="5" s="1"/>
  <c r="R795" i="5"/>
  <c r="P795" i="5"/>
  <c r="T795" i="5" s="1"/>
  <c r="O795" i="5"/>
  <c r="N795" i="5"/>
  <c r="Q795" i="5" s="1"/>
  <c r="P794" i="5"/>
  <c r="T794" i="5" s="1"/>
  <c r="N794" i="5"/>
  <c r="Q794" i="5" s="1"/>
  <c r="R794" i="5" s="1"/>
  <c r="O794" i="5" s="1"/>
  <c r="T793" i="5"/>
  <c r="P793" i="5"/>
  <c r="N793" i="5"/>
  <c r="Q793" i="5" s="1"/>
  <c r="R793" i="5" s="1"/>
  <c r="O793" i="5" s="1"/>
  <c r="T792" i="5"/>
  <c r="Q792" i="5"/>
  <c r="R792" i="5" s="1"/>
  <c r="P792" i="5"/>
  <c r="O792" i="5"/>
  <c r="N792" i="5"/>
  <c r="T791" i="5"/>
  <c r="R791" i="5"/>
  <c r="O791" i="5" s="1"/>
  <c r="P791" i="5"/>
  <c r="N791" i="5"/>
  <c r="Q791" i="5" s="1"/>
  <c r="T790" i="5"/>
  <c r="Q790" i="5"/>
  <c r="R790" i="5" s="1"/>
  <c r="P790" i="5"/>
  <c r="O790" i="5"/>
  <c r="N790" i="5"/>
  <c r="Q789" i="5"/>
  <c r="R789" i="5" s="1"/>
  <c r="P789" i="5"/>
  <c r="T789" i="5" s="1"/>
  <c r="O789" i="5"/>
  <c r="N789" i="5"/>
  <c r="T788" i="5"/>
  <c r="P788" i="5"/>
  <c r="N788" i="5"/>
  <c r="Q788" i="5" s="1"/>
  <c r="R788" i="5" s="1"/>
  <c r="O788" i="5" s="1"/>
  <c r="Q787" i="5"/>
  <c r="R787" i="5" s="1"/>
  <c r="O787" i="5" s="1"/>
  <c r="P787" i="5"/>
  <c r="T787" i="5" s="1"/>
  <c r="N787" i="5"/>
  <c r="T786" i="5"/>
  <c r="P786" i="5"/>
  <c r="O786" i="5"/>
  <c r="N786" i="5"/>
  <c r="Q786" i="5" s="1"/>
  <c r="R786" i="5" s="1"/>
  <c r="T785" i="5"/>
  <c r="P785" i="5"/>
  <c r="N785" i="5"/>
  <c r="Q785" i="5" s="1"/>
  <c r="R785" i="5" s="1"/>
  <c r="O785" i="5" s="1"/>
  <c r="R784" i="5"/>
  <c r="Q784" i="5"/>
  <c r="P784" i="5"/>
  <c r="T784" i="5" s="1"/>
  <c r="O784" i="5"/>
  <c r="N784" i="5"/>
  <c r="Q783" i="5"/>
  <c r="R783" i="5" s="1"/>
  <c r="O783" i="5" s="1"/>
  <c r="P783" i="5"/>
  <c r="T783" i="5" s="1"/>
  <c r="N783" i="5"/>
  <c r="P782" i="5"/>
  <c r="T782" i="5" s="1"/>
  <c r="N782" i="5"/>
  <c r="Q782" i="5" s="1"/>
  <c r="R782" i="5" s="1"/>
  <c r="O782" i="5" s="1"/>
  <c r="P781" i="5"/>
  <c r="T781" i="5" s="1"/>
  <c r="N781" i="5"/>
  <c r="Q781" i="5" s="1"/>
  <c r="R781" i="5" s="1"/>
  <c r="O781" i="5" s="1"/>
  <c r="T780" i="5"/>
  <c r="P780" i="5"/>
  <c r="N780" i="5"/>
  <c r="Q780" i="5" s="1"/>
  <c r="R780" i="5" s="1"/>
  <c r="O780" i="5" s="1"/>
  <c r="P779" i="5"/>
  <c r="T779" i="5" s="1"/>
  <c r="N779" i="5"/>
  <c r="Q779" i="5" s="1"/>
  <c r="R779" i="5" s="1"/>
  <c r="O779" i="5" s="1"/>
  <c r="R778" i="5"/>
  <c r="O778" i="5" s="1"/>
  <c r="P778" i="5"/>
  <c r="T778" i="5" s="1"/>
  <c r="N778" i="5"/>
  <c r="Q778" i="5" s="1"/>
  <c r="T777" i="5"/>
  <c r="Q777" i="5"/>
  <c r="R777" i="5" s="1"/>
  <c r="O777" i="5" s="1"/>
  <c r="P777" i="5"/>
  <c r="N777" i="5"/>
  <c r="T776" i="5"/>
  <c r="R776" i="5"/>
  <c r="O776" i="5" s="1"/>
  <c r="P776" i="5"/>
  <c r="N776" i="5"/>
  <c r="Q776" i="5" s="1"/>
  <c r="R775" i="5"/>
  <c r="O775" i="5" s="1"/>
  <c r="P775" i="5"/>
  <c r="T775" i="5" s="1"/>
  <c r="N775" i="5"/>
  <c r="Q775" i="5" s="1"/>
  <c r="T774" i="5"/>
  <c r="Q774" i="5"/>
  <c r="R774" i="5" s="1"/>
  <c r="O774" i="5" s="1"/>
  <c r="P774" i="5"/>
  <c r="N774" i="5"/>
  <c r="Q773" i="5"/>
  <c r="R773" i="5" s="1"/>
  <c r="O773" i="5" s="1"/>
  <c r="P773" i="5"/>
  <c r="T773" i="5" s="1"/>
  <c r="N773" i="5"/>
  <c r="Q772" i="5"/>
  <c r="R772" i="5" s="1"/>
  <c r="O772" i="5" s="1"/>
  <c r="P772" i="5"/>
  <c r="T772" i="5" s="1"/>
  <c r="N772" i="5"/>
  <c r="P771" i="5"/>
  <c r="T771" i="5" s="1"/>
  <c r="N771" i="5"/>
  <c r="Q771" i="5" s="1"/>
  <c r="R771" i="5" s="1"/>
  <c r="O771" i="5" s="1"/>
  <c r="T770" i="5"/>
  <c r="P770" i="5"/>
  <c r="O770" i="5"/>
  <c r="N770" i="5"/>
  <c r="Q770" i="5" s="1"/>
  <c r="R770" i="5" s="1"/>
  <c r="P769" i="5"/>
  <c r="T769" i="5" s="1"/>
  <c r="N769" i="5"/>
  <c r="Q769" i="5" s="1"/>
  <c r="R769" i="5" s="1"/>
  <c r="O769" i="5" s="1"/>
  <c r="T768" i="5"/>
  <c r="Q768" i="5"/>
  <c r="R768" i="5" s="1"/>
  <c r="O768" i="5" s="1"/>
  <c r="P768" i="5"/>
  <c r="N768" i="5"/>
  <c r="T767" i="5"/>
  <c r="Q767" i="5"/>
  <c r="R767" i="5" s="1"/>
  <c r="O767" i="5" s="1"/>
  <c r="P767" i="5"/>
  <c r="N767" i="5"/>
  <c r="T766" i="5"/>
  <c r="P766" i="5"/>
  <c r="N766" i="5"/>
  <c r="Q766" i="5" s="1"/>
  <c r="R766" i="5" s="1"/>
  <c r="O766" i="5" s="1"/>
  <c r="T765" i="5"/>
  <c r="Q765" i="5"/>
  <c r="R765" i="5" s="1"/>
  <c r="O765" i="5" s="1"/>
  <c r="P765" i="5"/>
  <c r="N765" i="5"/>
  <c r="P764" i="5"/>
  <c r="T764" i="5" s="1"/>
  <c r="O764" i="5"/>
  <c r="N764" i="5"/>
  <c r="Q764" i="5" s="1"/>
  <c r="R764" i="5" s="1"/>
  <c r="T763" i="5"/>
  <c r="Q763" i="5"/>
  <c r="R763" i="5" s="1"/>
  <c r="O763" i="5" s="1"/>
  <c r="P763" i="5"/>
  <c r="N763" i="5"/>
  <c r="Q762" i="5"/>
  <c r="R762" i="5" s="1"/>
  <c r="P762" i="5"/>
  <c r="T762" i="5" s="1"/>
  <c r="O762" i="5"/>
  <c r="N762" i="5"/>
  <c r="P761" i="5"/>
  <c r="T761" i="5" s="1"/>
  <c r="N761" i="5"/>
  <c r="Q761" i="5" s="1"/>
  <c r="R761" i="5" s="1"/>
  <c r="O761" i="5" s="1"/>
  <c r="R760" i="5"/>
  <c r="O760" i="5" s="1"/>
  <c r="Q760" i="5"/>
  <c r="P760" i="5"/>
  <c r="T760" i="5" s="1"/>
  <c r="N760" i="5"/>
  <c r="P759" i="5"/>
  <c r="T759" i="5" s="1"/>
  <c r="O759" i="5"/>
  <c r="N759" i="5"/>
  <c r="Q759" i="5" s="1"/>
  <c r="R759" i="5" s="1"/>
  <c r="T758" i="5"/>
  <c r="P758" i="5"/>
  <c r="N758" i="5"/>
  <c r="Q758" i="5" s="1"/>
  <c r="R758" i="5" s="1"/>
  <c r="O758" i="5" s="1"/>
  <c r="T756" i="5"/>
  <c r="R756" i="5"/>
  <c r="O756" i="5" s="1"/>
  <c r="Q756" i="5"/>
  <c r="P756" i="5"/>
  <c r="N756" i="5"/>
  <c r="T755" i="5"/>
  <c r="Q755" i="5"/>
  <c r="R755" i="5" s="1"/>
  <c r="O755" i="5" s="1"/>
  <c r="P755" i="5"/>
  <c r="N755" i="5"/>
  <c r="T754" i="5"/>
  <c r="Q754" i="5"/>
  <c r="R754" i="5" s="1"/>
  <c r="O754" i="5" s="1"/>
  <c r="P754" i="5"/>
  <c r="N754" i="5"/>
  <c r="T753" i="5"/>
  <c r="Q753" i="5"/>
  <c r="R753" i="5" s="1"/>
  <c r="O753" i="5" s="1"/>
  <c r="P753" i="5"/>
  <c r="N753" i="5"/>
  <c r="Q752" i="5"/>
  <c r="R752" i="5" s="1"/>
  <c r="O752" i="5" s="1"/>
  <c r="P752" i="5"/>
  <c r="T752" i="5" s="1"/>
  <c r="N752" i="5"/>
  <c r="T751" i="5"/>
  <c r="P751" i="5"/>
  <c r="O751" i="5"/>
  <c r="N751" i="5"/>
  <c r="Q751" i="5" s="1"/>
  <c r="R751" i="5" s="1"/>
  <c r="T750" i="5"/>
  <c r="P750" i="5"/>
  <c r="N750" i="5"/>
  <c r="Q750" i="5" s="1"/>
  <c r="R750" i="5" s="1"/>
  <c r="O750" i="5" s="1"/>
  <c r="T749" i="5"/>
  <c r="P749" i="5"/>
  <c r="O749" i="5"/>
  <c r="N749" i="5"/>
  <c r="Q749" i="5" s="1"/>
  <c r="R749" i="5" s="1"/>
  <c r="T748" i="5"/>
  <c r="P748" i="5"/>
  <c r="N748" i="5"/>
  <c r="Q748" i="5" s="1"/>
  <c r="R748" i="5" s="1"/>
  <c r="O748" i="5" s="1"/>
  <c r="T747" i="5"/>
  <c r="P747" i="5"/>
  <c r="N747" i="5"/>
  <c r="Q747" i="5" s="1"/>
  <c r="R747" i="5" s="1"/>
  <c r="O747" i="5" s="1"/>
  <c r="T746" i="5"/>
  <c r="P746" i="5"/>
  <c r="N746" i="5"/>
  <c r="Q746" i="5" s="1"/>
  <c r="R746" i="5" s="1"/>
  <c r="O746" i="5" s="1"/>
  <c r="T745" i="5"/>
  <c r="Q745" i="5"/>
  <c r="R745" i="5" s="1"/>
  <c r="P745" i="5"/>
  <c r="O745" i="5"/>
  <c r="N745" i="5"/>
  <c r="Q744" i="5"/>
  <c r="R744" i="5" s="1"/>
  <c r="O744" i="5" s="1"/>
  <c r="P744" i="5"/>
  <c r="T744" i="5" s="1"/>
  <c r="N744" i="5"/>
  <c r="R743" i="5"/>
  <c r="Q743" i="5"/>
  <c r="P743" i="5"/>
  <c r="T743" i="5" s="1"/>
  <c r="O743" i="5"/>
  <c r="N743" i="5"/>
  <c r="R742" i="5"/>
  <c r="Q742" i="5"/>
  <c r="P742" i="5"/>
  <c r="T742" i="5" s="1"/>
  <c r="O742" i="5"/>
  <c r="N742" i="5"/>
  <c r="T741" i="5"/>
  <c r="Q741" i="5"/>
  <c r="R741" i="5" s="1"/>
  <c r="O741" i="5" s="1"/>
  <c r="P741" i="5"/>
  <c r="N741" i="5"/>
  <c r="T740" i="5"/>
  <c r="R740" i="5"/>
  <c r="O740" i="5" s="1"/>
  <c r="P740" i="5"/>
  <c r="N740" i="5"/>
  <c r="Q740" i="5" s="1"/>
  <c r="P739" i="5"/>
  <c r="T739" i="5" s="1"/>
  <c r="N739" i="5"/>
  <c r="Q739" i="5" s="1"/>
  <c r="R739" i="5" s="1"/>
  <c r="O739" i="5" s="1"/>
  <c r="T738" i="5"/>
  <c r="P738" i="5"/>
  <c r="O738" i="5"/>
  <c r="N738" i="5"/>
  <c r="Q738" i="5" s="1"/>
  <c r="R738" i="5" s="1"/>
  <c r="T737" i="5"/>
  <c r="Q737" i="5"/>
  <c r="R737" i="5" s="1"/>
  <c r="P737" i="5"/>
  <c r="O737" i="5"/>
  <c r="N737" i="5"/>
  <c r="T736" i="5"/>
  <c r="P736" i="5"/>
  <c r="N736" i="5"/>
  <c r="Q736" i="5" s="1"/>
  <c r="R736" i="5" s="1"/>
  <c r="O736" i="5" s="1"/>
  <c r="T735" i="5"/>
  <c r="P735" i="5"/>
  <c r="N735" i="5"/>
  <c r="Q735" i="5" s="1"/>
  <c r="R735" i="5" s="1"/>
  <c r="O735" i="5" s="1"/>
  <c r="T734" i="5"/>
  <c r="R734" i="5"/>
  <c r="O734" i="5" s="1"/>
  <c r="Q734" i="5"/>
  <c r="P734" i="5"/>
  <c r="N734" i="5"/>
  <c r="T733" i="5"/>
  <c r="Q733" i="5"/>
  <c r="R733" i="5" s="1"/>
  <c r="P733" i="5"/>
  <c r="O733" i="5"/>
  <c r="N733" i="5"/>
  <c r="Q732" i="5"/>
  <c r="R732" i="5" s="1"/>
  <c r="O732" i="5" s="1"/>
  <c r="P732" i="5"/>
  <c r="T732" i="5" s="1"/>
  <c r="N732" i="5"/>
  <c r="P731" i="5"/>
  <c r="T731" i="5" s="1"/>
  <c r="N731" i="5"/>
  <c r="Q731" i="5" s="1"/>
  <c r="R731" i="5" s="1"/>
  <c r="O731" i="5" s="1"/>
  <c r="Q730" i="5"/>
  <c r="R730" i="5" s="1"/>
  <c r="O730" i="5" s="1"/>
  <c r="P730" i="5"/>
  <c r="T730" i="5" s="1"/>
  <c r="N730" i="5"/>
  <c r="P729" i="5"/>
  <c r="T729" i="5" s="1"/>
  <c r="N729" i="5"/>
  <c r="Q729" i="5" s="1"/>
  <c r="R729" i="5" s="1"/>
  <c r="O729" i="5" s="1"/>
  <c r="Q728" i="5"/>
  <c r="R728" i="5" s="1"/>
  <c r="P728" i="5"/>
  <c r="T728" i="5" s="1"/>
  <c r="O728" i="5"/>
  <c r="N728" i="5"/>
  <c r="R727" i="5"/>
  <c r="O727" i="5" s="1"/>
  <c r="P727" i="5"/>
  <c r="T727" i="5" s="1"/>
  <c r="N727" i="5"/>
  <c r="Q727" i="5" s="1"/>
  <c r="T726" i="5"/>
  <c r="Q726" i="5"/>
  <c r="R726" i="5" s="1"/>
  <c r="O726" i="5" s="1"/>
  <c r="P726" i="5"/>
  <c r="N726" i="5"/>
  <c r="T725" i="5"/>
  <c r="P725" i="5"/>
  <c r="N725" i="5"/>
  <c r="Q725" i="5" s="1"/>
  <c r="R725" i="5" s="1"/>
  <c r="O725" i="5" s="1"/>
  <c r="T724" i="5"/>
  <c r="Q724" i="5"/>
  <c r="R724" i="5" s="1"/>
  <c r="O724" i="5" s="1"/>
  <c r="P724" i="5"/>
  <c r="N724" i="5"/>
  <c r="T723" i="5"/>
  <c r="Q723" i="5"/>
  <c r="R723" i="5" s="1"/>
  <c r="O723" i="5" s="1"/>
  <c r="P723" i="5"/>
  <c r="N723" i="5"/>
  <c r="R722" i="5"/>
  <c r="Q722" i="5"/>
  <c r="P722" i="5"/>
  <c r="T722" i="5" s="1"/>
  <c r="O722" i="5"/>
  <c r="N722" i="5"/>
  <c r="P721" i="5"/>
  <c r="T721" i="5" s="1"/>
  <c r="N721" i="5"/>
  <c r="Q721" i="5" s="1"/>
  <c r="R721" i="5" s="1"/>
  <c r="O721" i="5" s="1"/>
  <c r="Q720" i="5"/>
  <c r="R720" i="5" s="1"/>
  <c r="O720" i="5" s="1"/>
  <c r="P720" i="5"/>
  <c r="T720" i="5" s="1"/>
  <c r="N720" i="5"/>
  <c r="T719" i="5"/>
  <c r="P719" i="5"/>
  <c r="N719" i="5"/>
  <c r="Q719" i="5" s="1"/>
  <c r="R719" i="5" s="1"/>
  <c r="O719" i="5" s="1"/>
  <c r="Q718" i="5"/>
  <c r="R718" i="5" s="1"/>
  <c r="P718" i="5"/>
  <c r="T718" i="5" s="1"/>
  <c r="O718" i="5"/>
  <c r="N718" i="5"/>
  <c r="R717" i="5"/>
  <c r="O717" i="5" s="1"/>
  <c r="Q717" i="5"/>
  <c r="P717" i="5"/>
  <c r="T717" i="5" s="1"/>
  <c r="N717" i="5"/>
  <c r="T716" i="5"/>
  <c r="Q716" i="5"/>
  <c r="R716" i="5" s="1"/>
  <c r="O716" i="5" s="1"/>
  <c r="P716" i="5"/>
  <c r="N716" i="5"/>
  <c r="T715" i="5"/>
  <c r="Q715" i="5"/>
  <c r="R715" i="5" s="1"/>
  <c r="P715" i="5"/>
  <c r="O715" i="5"/>
  <c r="N715" i="5"/>
  <c r="T714" i="5"/>
  <c r="P714" i="5"/>
  <c r="N714" i="5"/>
  <c r="Q714" i="5" s="1"/>
  <c r="R714" i="5" s="1"/>
  <c r="O714" i="5" s="1"/>
  <c r="T713" i="5"/>
  <c r="R713" i="5"/>
  <c r="O713" i="5" s="1"/>
  <c r="Q713" i="5"/>
  <c r="P713" i="5"/>
  <c r="N713" i="5"/>
  <c r="Q712" i="5"/>
  <c r="R712" i="5" s="1"/>
  <c r="O712" i="5" s="1"/>
  <c r="P712" i="5"/>
  <c r="T712" i="5" s="1"/>
  <c r="N712" i="5"/>
  <c r="R711" i="5"/>
  <c r="O711" i="5" s="1"/>
  <c r="P711" i="5"/>
  <c r="T711" i="5" s="1"/>
  <c r="N711" i="5"/>
  <c r="Q711" i="5" s="1"/>
  <c r="P710" i="5"/>
  <c r="T710" i="5" s="1"/>
  <c r="O710" i="5"/>
  <c r="N710" i="5"/>
  <c r="Q710" i="5" s="1"/>
  <c r="R710" i="5" s="1"/>
  <c r="P709" i="5"/>
  <c r="T709" i="5" s="1"/>
  <c r="N709" i="5"/>
  <c r="Q709" i="5" s="1"/>
  <c r="R709" i="5" s="1"/>
  <c r="O709" i="5" s="1"/>
  <c r="Q708" i="5"/>
  <c r="R708" i="5" s="1"/>
  <c r="O708" i="5" s="1"/>
  <c r="P708" i="5"/>
  <c r="T708" i="5" s="1"/>
  <c r="N708" i="5"/>
  <c r="Q707" i="5"/>
  <c r="R707" i="5" s="1"/>
  <c r="O707" i="5" s="1"/>
  <c r="P707" i="5"/>
  <c r="T707" i="5" s="1"/>
  <c r="N707" i="5"/>
  <c r="T706" i="5"/>
  <c r="P706" i="5"/>
  <c r="N706" i="5"/>
  <c r="Q706" i="5" s="1"/>
  <c r="R706" i="5" s="1"/>
  <c r="O706" i="5" s="1"/>
  <c r="T705" i="5"/>
  <c r="P705" i="5"/>
  <c r="O705" i="5"/>
  <c r="N705" i="5"/>
  <c r="Q705" i="5" s="1"/>
  <c r="R705" i="5" s="1"/>
  <c r="T704" i="5"/>
  <c r="R704" i="5"/>
  <c r="O704" i="5" s="1"/>
  <c r="Q704" i="5"/>
  <c r="P704" i="5"/>
  <c r="N704" i="5"/>
  <c r="T703" i="5"/>
  <c r="R703" i="5"/>
  <c r="O703" i="5" s="1"/>
  <c r="Q703" i="5"/>
  <c r="P703" i="5"/>
  <c r="N703" i="5"/>
  <c r="Q702" i="5"/>
  <c r="R702" i="5" s="1"/>
  <c r="O702" i="5" s="1"/>
  <c r="P702" i="5"/>
  <c r="T702" i="5" s="1"/>
  <c r="N702" i="5"/>
  <c r="T701" i="5"/>
  <c r="P701" i="5"/>
  <c r="N701" i="5"/>
  <c r="Q701" i="5" s="1"/>
  <c r="R701" i="5" s="1"/>
  <c r="O701" i="5" s="1"/>
  <c r="P700" i="5"/>
  <c r="T700" i="5" s="1"/>
  <c r="N700" i="5"/>
  <c r="Q700" i="5" s="1"/>
  <c r="R700" i="5" s="1"/>
  <c r="O700" i="5" s="1"/>
  <c r="P699" i="5"/>
  <c r="T699" i="5" s="1"/>
  <c r="O699" i="5"/>
  <c r="N699" i="5"/>
  <c r="Q699" i="5" s="1"/>
  <c r="R699" i="5" s="1"/>
  <c r="T698" i="5"/>
  <c r="P698" i="5"/>
  <c r="N698" i="5"/>
  <c r="Q698" i="5" s="1"/>
  <c r="R698" i="5" s="1"/>
  <c r="O698" i="5" s="1"/>
  <c r="Q697" i="5"/>
  <c r="R697" i="5" s="1"/>
  <c r="O697" i="5" s="1"/>
  <c r="P697" i="5"/>
  <c r="T697" i="5" s="1"/>
  <c r="N697" i="5"/>
  <c r="T696" i="5"/>
  <c r="Q696" i="5"/>
  <c r="R696" i="5" s="1"/>
  <c r="O696" i="5" s="1"/>
  <c r="P696" i="5"/>
  <c r="N696" i="5"/>
  <c r="T695" i="5"/>
  <c r="P695" i="5"/>
  <c r="N695" i="5"/>
  <c r="Q695" i="5" s="1"/>
  <c r="R695" i="5" s="1"/>
  <c r="O695" i="5" s="1"/>
  <c r="Q694" i="5"/>
  <c r="R694" i="5" s="1"/>
  <c r="O694" i="5" s="1"/>
  <c r="P694" i="5"/>
  <c r="T694" i="5" s="1"/>
  <c r="N694" i="5"/>
  <c r="Q693" i="5"/>
  <c r="R693" i="5" s="1"/>
  <c r="P693" i="5"/>
  <c r="T693" i="5" s="1"/>
  <c r="O693" i="5"/>
  <c r="N693" i="5"/>
  <c r="Q692" i="5"/>
  <c r="R692" i="5" s="1"/>
  <c r="O692" i="5" s="1"/>
  <c r="P692" i="5"/>
  <c r="T692" i="5" s="1"/>
  <c r="N692" i="5"/>
  <c r="R691" i="5"/>
  <c r="O691" i="5" s="1"/>
  <c r="Q691" i="5"/>
  <c r="P691" i="5"/>
  <c r="T691" i="5" s="1"/>
  <c r="N691" i="5"/>
  <c r="P690" i="5"/>
  <c r="T690" i="5" s="1"/>
  <c r="N690" i="5"/>
  <c r="Q690" i="5" s="1"/>
  <c r="R690" i="5" s="1"/>
  <c r="O690" i="5" s="1"/>
  <c r="P689" i="5"/>
  <c r="T689" i="5" s="1"/>
  <c r="N689" i="5"/>
  <c r="Q689" i="5" s="1"/>
  <c r="R689" i="5" s="1"/>
  <c r="O689" i="5" s="1"/>
  <c r="T688" i="5"/>
  <c r="P688" i="5"/>
  <c r="N688" i="5"/>
  <c r="Q688" i="5" s="1"/>
  <c r="R688" i="5" s="1"/>
  <c r="O688" i="5" s="1"/>
  <c r="T687" i="5"/>
  <c r="Q687" i="5"/>
  <c r="R687" i="5" s="1"/>
  <c r="O687" i="5" s="1"/>
  <c r="P687" i="5"/>
  <c r="N687" i="5"/>
  <c r="T686" i="5"/>
  <c r="Q686" i="5"/>
  <c r="R686" i="5" s="1"/>
  <c r="O686" i="5" s="1"/>
  <c r="P686" i="5"/>
  <c r="N686" i="5"/>
  <c r="T685" i="5"/>
  <c r="P685" i="5"/>
  <c r="O685" i="5"/>
  <c r="N685" i="5"/>
  <c r="Q685" i="5" s="1"/>
  <c r="R685" i="5" s="1"/>
  <c r="T684" i="5"/>
  <c r="P684" i="5"/>
  <c r="N684" i="5"/>
  <c r="Q684" i="5" s="1"/>
  <c r="R684" i="5" s="1"/>
  <c r="O684" i="5" s="1"/>
  <c r="T683" i="5"/>
  <c r="Q683" i="5"/>
  <c r="R683" i="5" s="1"/>
  <c r="O683" i="5" s="1"/>
  <c r="P683" i="5"/>
  <c r="N683" i="5"/>
  <c r="R682" i="5"/>
  <c r="O682" i="5" s="1"/>
  <c r="Q682" i="5"/>
  <c r="P682" i="5"/>
  <c r="T682" i="5" s="1"/>
  <c r="N682" i="5"/>
  <c r="Q681" i="5"/>
  <c r="R681" i="5" s="1"/>
  <c r="O681" i="5" s="1"/>
  <c r="P681" i="5"/>
  <c r="T681" i="5" s="1"/>
  <c r="N681" i="5"/>
  <c r="R680" i="5"/>
  <c r="O680" i="5" s="1"/>
  <c r="P680" i="5"/>
  <c r="T680" i="5" s="1"/>
  <c r="N680" i="5"/>
  <c r="Q680" i="5" s="1"/>
  <c r="P679" i="5"/>
  <c r="T679" i="5" s="1"/>
  <c r="N679" i="5"/>
  <c r="Q679" i="5" s="1"/>
  <c r="R679" i="5" s="1"/>
  <c r="O679" i="5" s="1"/>
  <c r="Q678" i="5"/>
  <c r="R678" i="5" s="1"/>
  <c r="O678" i="5" s="1"/>
  <c r="P678" i="5"/>
  <c r="T678" i="5" s="1"/>
  <c r="N678" i="5"/>
  <c r="T677" i="5"/>
  <c r="P677" i="5"/>
  <c r="N677" i="5"/>
  <c r="Q677" i="5" s="1"/>
  <c r="R677" i="5" s="1"/>
  <c r="O677" i="5" s="1"/>
  <c r="T676" i="5"/>
  <c r="P676" i="5"/>
  <c r="N676" i="5"/>
  <c r="Q676" i="5" s="1"/>
  <c r="R676" i="5" s="1"/>
  <c r="O676" i="5" s="1"/>
  <c r="T675" i="5"/>
  <c r="Q675" i="5"/>
  <c r="R675" i="5" s="1"/>
  <c r="O675" i="5" s="1"/>
  <c r="P675" i="5"/>
  <c r="N675" i="5"/>
  <c r="T674" i="5"/>
  <c r="P674" i="5"/>
  <c r="N674" i="5"/>
  <c r="Q674" i="5" s="1"/>
  <c r="R674" i="5" s="1"/>
  <c r="O674" i="5" s="1"/>
  <c r="Q673" i="5"/>
  <c r="R673" i="5" s="1"/>
  <c r="P673" i="5"/>
  <c r="T673" i="5" s="1"/>
  <c r="O673" i="5"/>
  <c r="N673" i="5"/>
  <c r="R672" i="5"/>
  <c r="O672" i="5" s="1"/>
  <c r="Q672" i="5"/>
  <c r="P672" i="5"/>
  <c r="T672" i="5" s="1"/>
  <c r="N672" i="5"/>
  <c r="T671" i="5"/>
  <c r="Q671" i="5"/>
  <c r="R671" i="5" s="1"/>
  <c r="O671" i="5" s="1"/>
  <c r="P671" i="5"/>
  <c r="N671" i="5"/>
  <c r="R670" i="5"/>
  <c r="O670" i="5" s="1"/>
  <c r="Q670" i="5"/>
  <c r="P670" i="5"/>
  <c r="T670" i="5" s="1"/>
  <c r="N670" i="5"/>
  <c r="P669" i="5"/>
  <c r="T669" i="5" s="1"/>
  <c r="N669" i="5"/>
  <c r="Q669" i="5" s="1"/>
  <c r="R669" i="5" s="1"/>
  <c r="O669" i="5" s="1"/>
  <c r="P668" i="5"/>
  <c r="T668" i="5" s="1"/>
  <c r="O668" i="5"/>
  <c r="N668" i="5"/>
  <c r="Q668" i="5" s="1"/>
  <c r="R668" i="5" s="1"/>
  <c r="T667" i="5"/>
  <c r="Q667" i="5"/>
  <c r="R667" i="5" s="1"/>
  <c r="O667" i="5" s="1"/>
  <c r="P667" i="5"/>
  <c r="N667" i="5"/>
  <c r="T666" i="5"/>
  <c r="Q666" i="5"/>
  <c r="R666" i="5" s="1"/>
  <c r="O666" i="5" s="1"/>
  <c r="P666" i="5"/>
  <c r="N666" i="5"/>
  <c r="T665" i="5"/>
  <c r="Q665" i="5"/>
  <c r="R665" i="5" s="1"/>
  <c r="P665" i="5"/>
  <c r="O665" i="5"/>
  <c r="N665" i="5"/>
  <c r="Q664" i="5"/>
  <c r="R664" i="5" s="1"/>
  <c r="O664" i="5" s="1"/>
  <c r="P664" i="5"/>
  <c r="T664" i="5" s="1"/>
  <c r="N664" i="5"/>
  <c r="T663" i="5"/>
  <c r="Q663" i="5"/>
  <c r="R663" i="5" s="1"/>
  <c r="O663" i="5" s="1"/>
  <c r="P663" i="5"/>
  <c r="N663" i="5"/>
  <c r="P662" i="5"/>
  <c r="T662" i="5" s="1"/>
  <c r="N662" i="5"/>
  <c r="Q662" i="5" s="1"/>
  <c r="R662" i="5" s="1"/>
  <c r="O662" i="5" s="1"/>
  <c r="P661" i="5"/>
  <c r="T661" i="5" s="1"/>
  <c r="N661" i="5"/>
  <c r="Q661" i="5" s="1"/>
  <c r="R661" i="5" s="1"/>
  <c r="O661" i="5" s="1"/>
  <c r="T660" i="5"/>
  <c r="P660" i="5"/>
  <c r="N660" i="5"/>
  <c r="Q660" i="5" s="1"/>
  <c r="R660" i="5" s="1"/>
  <c r="O660" i="5" s="1"/>
  <c r="P659" i="5"/>
  <c r="T659" i="5" s="1"/>
  <c r="N659" i="5"/>
  <c r="Q659" i="5" s="1"/>
  <c r="R659" i="5" s="1"/>
  <c r="O659" i="5" s="1"/>
  <c r="Q658" i="5"/>
  <c r="R658" i="5" s="1"/>
  <c r="O658" i="5" s="1"/>
  <c r="P658" i="5"/>
  <c r="T658" i="5" s="1"/>
  <c r="N658" i="5"/>
  <c r="Q657" i="5"/>
  <c r="R657" i="5" s="1"/>
  <c r="O657" i="5" s="1"/>
  <c r="P657" i="5"/>
  <c r="T657" i="5" s="1"/>
  <c r="N657" i="5"/>
  <c r="T656" i="5"/>
  <c r="Q656" i="5"/>
  <c r="R656" i="5" s="1"/>
  <c r="O656" i="5" s="1"/>
  <c r="P656" i="5"/>
  <c r="N656" i="5"/>
  <c r="T655" i="5"/>
  <c r="Q655" i="5"/>
  <c r="R655" i="5" s="1"/>
  <c r="O655" i="5" s="1"/>
  <c r="P655" i="5"/>
  <c r="N655" i="5"/>
  <c r="T654" i="5"/>
  <c r="R654" i="5"/>
  <c r="O654" i="5" s="1"/>
  <c r="P654" i="5"/>
  <c r="N654" i="5"/>
  <c r="Q654" i="5" s="1"/>
  <c r="T653" i="5"/>
  <c r="Q653" i="5"/>
  <c r="R653" i="5" s="1"/>
  <c r="O653" i="5" s="1"/>
  <c r="P653" i="5"/>
  <c r="N653" i="5"/>
  <c r="P652" i="5"/>
  <c r="T652" i="5" s="1"/>
  <c r="O652" i="5"/>
  <c r="N652" i="5"/>
  <c r="Q652" i="5" s="1"/>
  <c r="R652" i="5" s="1"/>
  <c r="P651" i="5"/>
  <c r="T651" i="5" s="1"/>
  <c r="O651" i="5"/>
  <c r="N651" i="5"/>
  <c r="Q651" i="5" s="1"/>
  <c r="R651" i="5" s="1"/>
  <c r="P650" i="5"/>
  <c r="T650" i="5" s="1"/>
  <c r="N650" i="5"/>
  <c r="Q650" i="5" s="1"/>
  <c r="R650" i="5" s="1"/>
  <c r="O650" i="5" s="1"/>
  <c r="T649" i="5"/>
  <c r="P649" i="5"/>
  <c r="O649" i="5"/>
  <c r="N649" i="5"/>
  <c r="Q649" i="5" s="1"/>
  <c r="R649" i="5" s="1"/>
  <c r="Q648" i="5"/>
  <c r="R648" i="5" s="1"/>
  <c r="P648" i="5"/>
  <c r="T648" i="5" s="1"/>
  <c r="O648" i="5"/>
  <c r="N648" i="5"/>
  <c r="Q647" i="5"/>
  <c r="R647" i="5" s="1"/>
  <c r="P647" i="5"/>
  <c r="T647" i="5" s="1"/>
  <c r="O647" i="5"/>
  <c r="N647" i="5"/>
  <c r="T646" i="5"/>
  <c r="P646" i="5"/>
  <c r="N646" i="5"/>
  <c r="Q646" i="5" s="1"/>
  <c r="R646" i="5" s="1"/>
  <c r="O646" i="5" s="1"/>
  <c r="T645" i="5"/>
  <c r="Q645" i="5"/>
  <c r="R645" i="5" s="1"/>
  <c r="P645" i="5"/>
  <c r="O645" i="5"/>
  <c r="N645" i="5"/>
  <c r="T644" i="5"/>
  <c r="P644" i="5"/>
  <c r="N644" i="5"/>
  <c r="Q644" i="5" s="1"/>
  <c r="R644" i="5" s="1"/>
  <c r="O644" i="5" s="1"/>
  <c r="T643" i="5"/>
  <c r="Q643" i="5"/>
  <c r="R643" i="5" s="1"/>
  <c r="P643" i="5"/>
  <c r="O643" i="5"/>
  <c r="N643" i="5"/>
  <c r="R642" i="5"/>
  <c r="O642" i="5" s="1"/>
  <c r="Q642" i="5"/>
  <c r="P642" i="5"/>
  <c r="T642" i="5" s="1"/>
  <c r="N642" i="5"/>
  <c r="T641" i="5"/>
  <c r="P641" i="5"/>
  <c r="N641" i="5"/>
  <c r="Q641" i="5" s="1"/>
  <c r="R641" i="5" s="1"/>
  <c r="O641" i="5" s="1"/>
  <c r="P640" i="5"/>
  <c r="T640" i="5" s="1"/>
  <c r="N640" i="5"/>
  <c r="Q640" i="5" s="1"/>
  <c r="R640" i="5" s="1"/>
  <c r="O640" i="5" s="1"/>
  <c r="P639" i="5"/>
  <c r="T639" i="5" s="1"/>
  <c r="O639" i="5"/>
  <c r="N639" i="5"/>
  <c r="Q639" i="5" s="1"/>
  <c r="R639" i="5" s="1"/>
  <c r="Q638" i="5"/>
  <c r="R638" i="5" s="1"/>
  <c r="P638" i="5"/>
  <c r="T638" i="5" s="1"/>
  <c r="O638" i="5"/>
  <c r="N638" i="5"/>
  <c r="Q637" i="5"/>
  <c r="R637" i="5" s="1"/>
  <c r="O637" i="5" s="1"/>
  <c r="P637" i="5"/>
  <c r="T637" i="5" s="1"/>
  <c r="N637" i="5"/>
  <c r="T636" i="5"/>
  <c r="Q636" i="5"/>
  <c r="R636" i="5" s="1"/>
  <c r="O636" i="5" s="1"/>
  <c r="P636" i="5"/>
  <c r="N636" i="5"/>
  <c r="P635" i="5"/>
  <c r="T635" i="5" s="1"/>
  <c r="N635" i="5"/>
  <c r="Q635" i="5" s="1"/>
  <c r="R635" i="5" s="1"/>
  <c r="O635" i="5" s="1"/>
  <c r="P634" i="5"/>
  <c r="T634" i="5" s="1"/>
  <c r="N634" i="5"/>
  <c r="Q634" i="5" s="1"/>
  <c r="R634" i="5" s="1"/>
  <c r="O634" i="5" s="1"/>
  <c r="T633" i="5"/>
  <c r="R633" i="5"/>
  <c r="O633" i="5" s="1"/>
  <c r="Q633" i="5"/>
  <c r="P633" i="5"/>
  <c r="N633" i="5"/>
  <c r="P632" i="5"/>
  <c r="T632" i="5" s="1"/>
  <c r="N632" i="5"/>
  <c r="Q632" i="5" s="1"/>
  <c r="R632" i="5" s="1"/>
  <c r="O632" i="5" s="1"/>
  <c r="T631" i="5"/>
  <c r="R631" i="5"/>
  <c r="Q631" i="5"/>
  <c r="P631" i="5"/>
  <c r="O631" i="5"/>
  <c r="N631" i="5"/>
  <c r="T630" i="5"/>
  <c r="Q630" i="5"/>
  <c r="R630" i="5" s="1"/>
  <c r="P630" i="5"/>
  <c r="O630" i="5"/>
  <c r="N630" i="5"/>
  <c r="P629" i="5"/>
  <c r="T629" i="5" s="1"/>
  <c r="O629" i="5"/>
  <c r="N629" i="5"/>
  <c r="Q629" i="5" s="1"/>
  <c r="R629" i="5" s="1"/>
  <c r="T628" i="5"/>
  <c r="P628" i="5"/>
  <c r="N628" i="5"/>
  <c r="Q628" i="5" s="1"/>
  <c r="R628" i="5" s="1"/>
  <c r="O628" i="5" s="1"/>
  <c r="R627" i="5"/>
  <c r="Q627" i="5"/>
  <c r="P627" i="5"/>
  <c r="T627" i="5" s="1"/>
  <c r="O627" i="5"/>
  <c r="N627" i="5"/>
  <c r="T626" i="5"/>
  <c r="R626" i="5"/>
  <c r="O626" i="5" s="1"/>
  <c r="Q626" i="5"/>
  <c r="P626" i="5"/>
  <c r="N626" i="5"/>
  <c r="Q625" i="5"/>
  <c r="R625" i="5" s="1"/>
  <c r="O625" i="5" s="1"/>
  <c r="P625" i="5"/>
  <c r="T625" i="5" s="1"/>
  <c r="N625" i="5"/>
  <c r="P624" i="5"/>
  <c r="T624" i="5" s="1"/>
  <c r="N624" i="5"/>
  <c r="Q624" i="5" s="1"/>
  <c r="R624" i="5" s="1"/>
  <c r="O624" i="5" s="1"/>
  <c r="T623" i="5"/>
  <c r="Q623" i="5"/>
  <c r="R623" i="5" s="1"/>
  <c r="O623" i="5" s="1"/>
  <c r="P623" i="5"/>
  <c r="N623" i="5"/>
  <c r="P622" i="5"/>
  <c r="T622" i="5" s="1"/>
  <c r="N622" i="5"/>
  <c r="Q622" i="5" s="1"/>
  <c r="R622" i="5" s="1"/>
  <c r="O622" i="5" s="1"/>
  <c r="T621" i="5"/>
  <c r="R621" i="5"/>
  <c r="O621" i="5" s="1"/>
  <c r="P621" i="5"/>
  <c r="N621" i="5"/>
  <c r="Q621" i="5" s="1"/>
  <c r="Q620" i="5"/>
  <c r="R620" i="5" s="1"/>
  <c r="O620" i="5" s="1"/>
  <c r="P620" i="5"/>
  <c r="T620" i="5" s="1"/>
  <c r="N620" i="5"/>
  <c r="P619" i="5"/>
  <c r="T619" i="5" s="1"/>
  <c r="O619" i="5"/>
  <c r="N619" i="5"/>
  <c r="Q619" i="5" s="1"/>
  <c r="R619" i="5" s="1"/>
  <c r="P618" i="5"/>
  <c r="T618" i="5" s="1"/>
  <c r="N618" i="5"/>
  <c r="Q618" i="5" s="1"/>
  <c r="R618" i="5" s="1"/>
  <c r="O618" i="5" s="1"/>
  <c r="R617" i="5"/>
  <c r="O617" i="5" s="1"/>
  <c r="Q617" i="5"/>
  <c r="P617" i="5"/>
  <c r="T617" i="5" s="1"/>
  <c r="N617" i="5"/>
  <c r="T616" i="5"/>
  <c r="Q616" i="5"/>
  <c r="R616" i="5" s="1"/>
  <c r="O616" i="5" s="1"/>
  <c r="P616" i="5"/>
  <c r="N616" i="5"/>
  <c r="T615" i="5"/>
  <c r="Q615" i="5"/>
  <c r="R615" i="5" s="1"/>
  <c r="O615" i="5" s="1"/>
  <c r="P615" i="5"/>
  <c r="N615" i="5"/>
  <c r="T614" i="5"/>
  <c r="R614" i="5"/>
  <c r="O614" i="5" s="1"/>
  <c r="P614" i="5"/>
  <c r="N614" i="5"/>
  <c r="Q614" i="5" s="1"/>
  <c r="Q613" i="5"/>
  <c r="R613" i="5" s="1"/>
  <c r="O613" i="5" s="1"/>
  <c r="P613" i="5"/>
  <c r="T613" i="5" s="1"/>
  <c r="N613" i="5"/>
  <c r="P612" i="5"/>
  <c r="T612" i="5" s="1"/>
  <c r="N612" i="5"/>
  <c r="Q612" i="5" s="1"/>
  <c r="R612" i="5" s="1"/>
  <c r="O612" i="5" s="1"/>
  <c r="P611" i="5"/>
  <c r="T611" i="5" s="1"/>
  <c r="N611" i="5"/>
  <c r="Q611" i="5" s="1"/>
  <c r="R611" i="5" s="1"/>
  <c r="O611" i="5" s="1"/>
  <c r="T610" i="5"/>
  <c r="Q610" i="5"/>
  <c r="R610" i="5" s="1"/>
  <c r="P610" i="5"/>
  <c r="O610" i="5"/>
  <c r="N610" i="5"/>
  <c r="P609" i="5"/>
  <c r="T609" i="5" s="1"/>
  <c r="O609" i="5"/>
  <c r="N609" i="5"/>
  <c r="Q609" i="5" s="1"/>
  <c r="R609" i="5" s="1"/>
  <c r="T608" i="5"/>
  <c r="Q608" i="5"/>
  <c r="R608" i="5" s="1"/>
  <c r="P608" i="5"/>
  <c r="O608" i="5"/>
  <c r="N608" i="5"/>
  <c r="Q607" i="5"/>
  <c r="R607" i="5" s="1"/>
  <c r="O607" i="5" s="1"/>
  <c r="P607" i="5"/>
  <c r="T607" i="5" s="1"/>
  <c r="N607" i="5"/>
  <c r="T606" i="5"/>
  <c r="P606" i="5"/>
  <c r="N606" i="5"/>
  <c r="Q606" i="5" s="1"/>
  <c r="R606" i="5" s="1"/>
  <c r="O606" i="5" s="1"/>
  <c r="P605" i="5"/>
  <c r="T605" i="5" s="1"/>
  <c r="N605" i="5"/>
  <c r="Q605" i="5" s="1"/>
  <c r="R605" i="5" s="1"/>
  <c r="O605" i="5" s="1"/>
  <c r="T604" i="5"/>
  <c r="P604" i="5"/>
  <c r="N604" i="5"/>
  <c r="Q604" i="5" s="1"/>
  <c r="R604" i="5" s="1"/>
  <c r="O604" i="5" s="1"/>
  <c r="R603" i="5"/>
  <c r="Q603" i="5"/>
  <c r="P603" i="5"/>
  <c r="T603" i="5" s="1"/>
  <c r="O603" i="5"/>
  <c r="N603" i="5"/>
  <c r="P602" i="5"/>
  <c r="T602" i="5" s="1"/>
  <c r="O602" i="5"/>
  <c r="N602" i="5"/>
  <c r="Q602" i="5" s="1"/>
  <c r="R602" i="5" s="1"/>
  <c r="T601" i="5"/>
  <c r="Q601" i="5"/>
  <c r="R601" i="5" s="1"/>
  <c r="O601" i="5" s="1"/>
  <c r="P601" i="5"/>
  <c r="N601" i="5"/>
  <c r="Q600" i="5"/>
  <c r="R600" i="5" s="1"/>
  <c r="O600" i="5" s="1"/>
  <c r="P600" i="5"/>
  <c r="T600" i="5" s="1"/>
  <c r="N600" i="5"/>
  <c r="P599" i="5"/>
  <c r="T599" i="5" s="1"/>
  <c r="N599" i="5"/>
  <c r="Q599" i="5" s="1"/>
  <c r="R599" i="5" s="1"/>
  <c r="O599" i="5" s="1"/>
  <c r="R598" i="5"/>
  <c r="O598" i="5" s="1"/>
  <c r="Q598" i="5"/>
  <c r="P598" i="5"/>
  <c r="T598" i="5" s="1"/>
  <c r="N598" i="5"/>
  <c r="T597" i="5"/>
  <c r="P597" i="5"/>
  <c r="N597" i="5"/>
  <c r="Q597" i="5" s="1"/>
  <c r="R597" i="5" s="1"/>
  <c r="O597" i="5" s="1"/>
  <c r="T596" i="5"/>
  <c r="P596" i="5"/>
  <c r="N596" i="5"/>
  <c r="Q596" i="5" s="1"/>
  <c r="R596" i="5" s="1"/>
  <c r="O596" i="5" s="1"/>
  <c r="T595" i="5"/>
  <c r="Q595" i="5"/>
  <c r="R595" i="5" s="1"/>
  <c r="O595" i="5" s="1"/>
  <c r="P595" i="5"/>
  <c r="N595" i="5"/>
  <c r="T594" i="5"/>
  <c r="P594" i="5"/>
  <c r="N594" i="5"/>
  <c r="Q594" i="5" s="1"/>
  <c r="R594" i="5" s="1"/>
  <c r="O594" i="5" s="1"/>
  <c r="Q593" i="5"/>
  <c r="R593" i="5" s="1"/>
  <c r="P593" i="5"/>
  <c r="T593" i="5" s="1"/>
  <c r="O593" i="5"/>
  <c r="N593" i="5"/>
  <c r="P592" i="5"/>
  <c r="T592" i="5" s="1"/>
  <c r="N592" i="5"/>
  <c r="Q592" i="5" s="1"/>
  <c r="R592" i="5" s="1"/>
  <c r="O592" i="5" s="1"/>
  <c r="Q591" i="5"/>
  <c r="R591" i="5" s="1"/>
  <c r="O591" i="5" s="1"/>
  <c r="P591" i="5"/>
  <c r="T591" i="5" s="1"/>
  <c r="N591" i="5"/>
  <c r="T590" i="5"/>
  <c r="Q590" i="5"/>
  <c r="R590" i="5" s="1"/>
  <c r="O590" i="5" s="1"/>
  <c r="P590" i="5"/>
  <c r="N590" i="5"/>
  <c r="P589" i="5"/>
  <c r="T589" i="5" s="1"/>
  <c r="O589" i="5"/>
  <c r="N589" i="5"/>
  <c r="Q589" i="5" s="1"/>
  <c r="R589" i="5" s="1"/>
  <c r="T588" i="5"/>
  <c r="Q588" i="5"/>
  <c r="R588" i="5" s="1"/>
  <c r="O588" i="5" s="1"/>
  <c r="P588" i="5"/>
  <c r="N588" i="5"/>
  <c r="T587" i="5"/>
  <c r="P587" i="5"/>
  <c r="O587" i="5"/>
  <c r="N587" i="5"/>
  <c r="Q587" i="5" s="1"/>
  <c r="R587" i="5" s="1"/>
  <c r="T586" i="5"/>
  <c r="P586" i="5"/>
  <c r="N586" i="5"/>
  <c r="Q586" i="5" s="1"/>
  <c r="R586" i="5" s="1"/>
  <c r="O586" i="5" s="1"/>
  <c r="T585" i="5"/>
  <c r="P585" i="5"/>
  <c r="N585" i="5"/>
  <c r="Q585" i="5" s="1"/>
  <c r="R585" i="5" s="1"/>
  <c r="O585" i="5" s="1"/>
  <c r="T584" i="5"/>
  <c r="Q584" i="5"/>
  <c r="R584" i="5" s="1"/>
  <c r="O584" i="5" s="1"/>
  <c r="P584" i="5"/>
  <c r="N584" i="5"/>
  <c r="R583" i="5"/>
  <c r="O583" i="5" s="1"/>
  <c r="Q583" i="5"/>
  <c r="P583" i="5"/>
  <c r="T583" i="5" s="1"/>
  <c r="N583" i="5"/>
  <c r="Q582" i="5"/>
  <c r="R582" i="5" s="1"/>
  <c r="O582" i="5" s="1"/>
  <c r="P582" i="5"/>
  <c r="T582" i="5" s="1"/>
  <c r="N582" i="5"/>
  <c r="T581" i="5"/>
  <c r="Q581" i="5"/>
  <c r="R581" i="5" s="1"/>
  <c r="O581" i="5" s="1"/>
  <c r="P581" i="5"/>
  <c r="N581" i="5"/>
  <c r="T580" i="5"/>
  <c r="P580" i="5"/>
  <c r="N580" i="5"/>
  <c r="Q580" i="5" s="1"/>
  <c r="R580" i="5" s="1"/>
  <c r="O580" i="5" s="1"/>
  <c r="T579" i="5"/>
  <c r="P579" i="5"/>
  <c r="N579" i="5"/>
  <c r="Q579" i="5" s="1"/>
  <c r="R579" i="5" s="1"/>
  <c r="O579" i="5" s="1"/>
  <c r="P578" i="5"/>
  <c r="T578" i="5" s="1"/>
  <c r="O578" i="5"/>
  <c r="N578" i="5"/>
  <c r="Q578" i="5" s="1"/>
  <c r="R578" i="5" s="1"/>
  <c r="T577" i="5"/>
  <c r="R577" i="5"/>
  <c r="O577" i="5" s="1"/>
  <c r="Q577" i="5"/>
  <c r="P577" i="5"/>
  <c r="N577" i="5"/>
  <c r="R576" i="5"/>
  <c r="O576" i="5" s="1"/>
  <c r="Q576" i="5"/>
  <c r="P576" i="5"/>
  <c r="T576" i="5" s="1"/>
  <c r="N576" i="5"/>
  <c r="Q575" i="5"/>
  <c r="R575" i="5" s="1"/>
  <c r="O575" i="5" s="1"/>
  <c r="P575" i="5"/>
  <c r="T575" i="5" s="1"/>
  <c r="N575" i="5"/>
  <c r="P574" i="5"/>
  <c r="T574" i="5" s="1"/>
  <c r="N574" i="5"/>
  <c r="Q574" i="5" s="1"/>
  <c r="R574" i="5" s="1"/>
  <c r="O574" i="5" s="1"/>
  <c r="T573" i="5"/>
  <c r="P573" i="5"/>
  <c r="N573" i="5"/>
  <c r="Q573" i="5" s="1"/>
  <c r="R573" i="5" s="1"/>
  <c r="O573" i="5" s="1"/>
  <c r="P572" i="5"/>
  <c r="T572" i="5" s="1"/>
  <c r="N572" i="5"/>
  <c r="Q572" i="5" s="1"/>
  <c r="R572" i="5" s="1"/>
  <c r="O572" i="5" s="1"/>
  <c r="P571" i="5"/>
  <c r="T571" i="5" s="1"/>
  <c r="N571" i="5"/>
  <c r="Q571" i="5" s="1"/>
  <c r="R571" i="5" s="1"/>
  <c r="O571" i="5" s="1"/>
  <c r="T570" i="5"/>
  <c r="R570" i="5"/>
  <c r="Q570" i="5"/>
  <c r="P570" i="5"/>
  <c r="O570" i="5"/>
  <c r="N570" i="5"/>
  <c r="T569" i="5"/>
  <c r="P569" i="5"/>
  <c r="N569" i="5"/>
  <c r="Q569" i="5" s="1"/>
  <c r="R569" i="5" s="1"/>
  <c r="O569" i="5" s="1"/>
  <c r="P568" i="5"/>
  <c r="T568" i="5" s="1"/>
  <c r="O568" i="5"/>
  <c r="N568" i="5"/>
  <c r="Q568" i="5" s="1"/>
  <c r="R568" i="5" s="1"/>
  <c r="Q567" i="5"/>
  <c r="R567" i="5" s="1"/>
  <c r="O567" i="5" s="1"/>
  <c r="P567" i="5"/>
  <c r="T567" i="5" s="1"/>
  <c r="N567" i="5"/>
  <c r="T566" i="5"/>
  <c r="Q566" i="5"/>
  <c r="R566" i="5" s="1"/>
  <c r="O566" i="5" s="1"/>
  <c r="P566" i="5"/>
  <c r="N566" i="5"/>
  <c r="P565" i="5"/>
  <c r="T565" i="5" s="1"/>
  <c r="N565" i="5"/>
  <c r="Q565" i="5" s="1"/>
  <c r="R565" i="5" s="1"/>
  <c r="O565" i="5" s="1"/>
  <c r="R564" i="5"/>
  <c r="O564" i="5" s="1"/>
  <c r="P564" i="5"/>
  <c r="T564" i="5" s="1"/>
  <c r="N564" i="5"/>
  <c r="Q564" i="5" s="1"/>
  <c r="T563" i="5"/>
  <c r="P563" i="5"/>
  <c r="O563" i="5"/>
  <c r="N563" i="5"/>
  <c r="Q563" i="5" s="1"/>
  <c r="R563" i="5" s="1"/>
  <c r="P562" i="5"/>
  <c r="T562" i="5" s="1"/>
  <c r="O562" i="5"/>
  <c r="N562" i="5"/>
  <c r="Q562" i="5" s="1"/>
  <c r="R562" i="5" s="1"/>
  <c r="P561" i="5"/>
  <c r="T561" i="5" s="1"/>
  <c r="N561" i="5"/>
  <c r="Q561" i="5" s="1"/>
  <c r="R561" i="5" s="1"/>
  <c r="O561" i="5" s="1"/>
  <c r="T560" i="5"/>
  <c r="R560" i="5"/>
  <c r="Q560" i="5"/>
  <c r="P560" i="5"/>
  <c r="O560" i="5"/>
  <c r="N560" i="5"/>
  <c r="T559" i="5"/>
  <c r="P559" i="5"/>
  <c r="N559" i="5"/>
  <c r="Q559" i="5" s="1"/>
  <c r="R559" i="5" s="1"/>
  <c r="O559" i="5" s="1"/>
  <c r="T558" i="5"/>
  <c r="Q558" i="5"/>
  <c r="R558" i="5" s="1"/>
  <c r="O558" i="5" s="1"/>
  <c r="P558" i="5"/>
  <c r="N558" i="5"/>
  <c r="P557" i="5"/>
  <c r="T557" i="5" s="1"/>
  <c r="O557" i="5"/>
  <c r="N557" i="5"/>
  <c r="Q557" i="5" s="1"/>
  <c r="R557" i="5" s="1"/>
  <c r="T556" i="5"/>
  <c r="Q556" i="5"/>
  <c r="R556" i="5" s="1"/>
  <c r="O556" i="5" s="1"/>
  <c r="P556" i="5"/>
  <c r="N556" i="5"/>
  <c r="P555" i="5"/>
  <c r="T555" i="5" s="1"/>
  <c r="N555" i="5"/>
  <c r="Q555" i="5" s="1"/>
  <c r="R555" i="5" s="1"/>
  <c r="O555" i="5" s="1"/>
  <c r="T554" i="5"/>
  <c r="Q554" i="5"/>
  <c r="R554" i="5" s="1"/>
  <c r="O554" i="5" s="1"/>
  <c r="P554" i="5"/>
  <c r="N554" i="5"/>
  <c r="T553" i="5"/>
  <c r="P553" i="5"/>
  <c r="O553" i="5"/>
  <c r="N553" i="5"/>
  <c r="Q553" i="5" s="1"/>
  <c r="R553" i="5" s="1"/>
  <c r="P552" i="5"/>
  <c r="T552" i="5" s="1"/>
  <c r="N552" i="5"/>
  <c r="Q552" i="5" s="1"/>
  <c r="R552" i="5" s="1"/>
  <c r="O552" i="5" s="1"/>
  <c r="R551" i="5"/>
  <c r="O551" i="5" s="1"/>
  <c r="Q551" i="5"/>
  <c r="P551" i="5"/>
  <c r="T551" i="5" s="1"/>
  <c r="N551" i="5"/>
  <c r="T549" i="5"/>
  <c r="Q549" i="5"/>
  <c r="R549" i="5" s="1"/>
  <c r="O549" i="5" s="1"/>
  <c r="P549" i="5"/>
  <c r="N549" i="5"/>
  <c r="R548" i="5"/>
  <c r="O548" i="5" s="1"/>
  <c r="P548" i="5"/>
  <c r="T548" i="5" s="1"/>
  <c r="N548" i="5"/>
  <c r="Q548" i="5" s="1"/>
  <c r="P547" i="5"/>
  <c r="T547" i="5" s="1"/>
  <c r="N547" i="5"/>
  <c r="Q547" i="5" s="1"/>
  <c r="R547" i="5" s="1"/>
  <c r="O547" i="5" s="1"/>
  <c r="Q546" i="5"/>
  <c r="R546" i="5" s="1"/>
  <c r="O546" i="5" s="1"/>
  <c r="P546" i="5"/>
  <c r="T546" i="5" s="1"/>
  <c r="N546" i="5"/>
  <c r="R545" i="5"/>
  <c r="O545" i="5" s="1"/>
  <c r="P545" i="5"/>
  <c r="T545" i="5" s="1"/>
  <c r="N545" i="5"/>
  <c r="Q545" i="5" s="1"/>
  <c r="T544" i="5"/>
  <c r="R544" i="5"/>
  <c r="Q544" i="5"/>
  <c r="P544" i="5"/>
  <c r="O544" i="5"/>
  <c r="N544" i="5"/>
  <c r="T543" i="5"/>
  <c r="P543" i="5"/>
  <c r="N543" i="5"/>
  <c r="Q543" i="5" s="1"/>
  <c r="R543" i="5" s="1"/>
  <c r="O543" i="5" s="1"/>
  <c r="P542" i="5"/>
  <c r="T542" i="5" s="1"/>
  <c r="O542" i="5"/>
  <c r="N542" i="5"/>
  <c r="Q542" i="5" s="1"/>
  <c r="R542" i="5" s="1"/>
  <c r="T541" i="5"/>
  <c r="P541" i="5"/>
  <c r="N541" i="5"/>
  <c r="Q541" i="5" s="1"/>
  <c r="R541" i="5" s="1"/>
  <c r="O541" i="5" s="1"/>
  <c r="T540" i="5"/>
  <c r="Q540" i="5"/>
  <c r="R540" i="5" s="1"/>
  <c r="O540" i="5" s="1"/>
  <c r="P540" i="5"/>
  <c r="N540" i="5"/>
  <c r="T539" i="5"/>
  <c r="P539" i="5"/>
  <c r="N539" i="5"/>
  <c r="Q539" i="5" s="1"/>
  <c r="R539" i="5" s="1"/>
  <c r="O539" i="5" s="1"/>
  <c r="Q538" i="5"/>
  <c r="R538" i="5" s="1"/>
  <c r="P538" i="5"/>
  <c r="T538" i="5" s="1"/>
  <c r="O538" i="5"/>
  <c r="N538" i="5"/>
  <c r="T537" i="5"/>
  <c r="R537" i="5"/>
  <c r="O537" i="5" s="1"/>
  <c r="P537" i="5"/>
  <c r="N537" i="5"/>
  <c r="Q537" i="5" s="1"/>
  <c r="T536" i="5"/>
  <c r="Q536" i="5"/>
  <c r="R536" i="5" s="1"/>
  <c r="P536" i="5"/>
  <c r="O536" i="5"/>
  <c r="N536" i="5"/>
  <c r="P535" i="5"/>
  <c r="T535" i="5" s="1"/>
  <c r="N535" i="5"/>
  <c r="Q535" i="5" s="1"/>
  <c r="R535" i="5" s="1"/>
  <c r="O535" i="5" s="1"/>
  <c r="P534" i="5"/>
  <c r="T534" i="5" s="1"/>
  <c r="N534" i="5"/>
  <c r="Q534" i="5" s="1"/>
  <c r="R534" i="5" s="1"/>
  <c r="O534" i="5" s="1"/>
  <c r="T533" i="5"/>
  <c r="Q533" i="5"/>
  <c r="R533" i="5" s="1"/>
  <c r="P533" i="5"/>
  <c r="O533" i="5"/>
  <c r="N533" i="5"/>
  <c r="T532" i="5"/>
  <c r="P532" i="5"/>
  <c r="N532" i="5"/>
  <c r="Q532" i="5" s="1"/>
  <c r="R532" i="5" s="1"/>
  <c r="O532" i="5" s="1"/>
  <c r="T531" i="5"/>
  <c r="Q531" i="5"/>
  <c r="R531" i="5" s="1"/>
  <c r="O531" i="5" s="1"/>
  <c r="P531" i="5"/>
  <c r="N531" i="5"/>
  <c r="Q530" i="5"/>
  <c r="R530" i="5" s="1"/>
  <c r="O530" i="5" s="1"/>
  <c r="P530" i="5"/>
  <c r="T530" i="5" s="1"/>
  <c r="N530" i="5"/>
  <c r="T529" i="5"/>
  <c r="P529" i="5"/>
  <c r="N529" i="5"/>
  <c r="Q529" i="5" s="1"/>
  <c r="R529" i="5" s="1"/>
  <c r="O529" i="5" s="1"/>
  <c r="P528" i="5"/>
  <c r="T528" i="5" s="1"/>
  <c r="O528" i="5"/>
  <c r="N528" i="5"/>
  <c r="Q528" i="5" s="1"/>
  <c r="R528" i="5" s="1"/>
  <c r="T527" i="5"/>
  <c r="Q527" i="5"/>
  <c r="R527" i="5" s="1"/>
  <c r="O527" i="5" s="1"/>
  <c r="P527" i="5"/>
  <c r="N527" i="5"/>
  <c r="T526" i="5"/>
  <c r="Q526" i="5"/>
  <c r="R526" i="5" s="1"/>
  <c r="P526" i="5"/>
  <c r="O526" i="5"/>
  <c r="N526" i="5"/>
  <c r="R525" i="5"/>
  <c r="O525" i="5" s="1"/>
  <c r="P525" i="5"/>
  <c r="T525" i="5" s="1"/>
  <c r="N525" i="5"/>
  <c r="Q525" i="5" s="1"/>
  <c r="P524" i="5"/>
  <c r="T524" i="5" s="1"/>
  <c r="N524" i="5"/>
  <c r="Q524" i="5" s="1"/>
  <c r="R524" i="5" s="1"/>
  <c r="O524" i="5" s="1"/>
  <c r="T523" i="5"/>
  <c r="R523" i="5"/>
  <c r="O523" i="5" s="1"/>
  <c r="P523" i="5"/>
  <c r="N523" i="5"/>
  <c r="Q523" i="5" s="1"/>
  <c r="P522" i="5"/>
  <c r="T522" i="5" s="1"/>
  <c r="N522" i="5"/>
  <c r="Q522" i="5" s="1"/>
  <c r="R522" i="5" s="1"/>
  <c r="O522" i="5" s="1"/>
  <c r="R521" i="5"/>
  <c r="O521" i="5" s="1"/>
  <c r="P521" i="5"/>
  <c r="T521" i="5" s="1"/>
  <c r="N521" i="5"/>
  <c r="Q521" i="5" s="1"/>
  <c r="Q520" i="5"/>
  <c r="R520" i="5" s="1"/>
  <c r="P520" i="5"/>
  <c r="T520" i="5" s="1"/>
  <c r="O520" i="5"/>
  <c r="N520" i="5"/>
  <c r="T519" i="5"/>
  <c r="Q519" i="5"/>
  <c r="R519" i="5" s="1"/>
  <c r="O519" i="5" s="1"/>
  <c r="P519" i="5"/>
  <c r="N519" i="5"/>
  <c r="T518" i="5"/>
  <c r="Q518" i="5"/>
  <c r="R518" i="5" s="1"/>
  <c r="O518" i="5" s="1"/>
  <c r="P518" i="5"/>
  <c r="N518" i="5"/>
  <c r="Q517" i="5"/>
  <c r="R517" i="5" s="1"/>
  <c r="O517" i="5" s="1"/>
  <c r="P517" i="5"/>
  <c r="T517" i="5" s="1"/>
  <c r="N517" i="5"/>
  <c r="Q516" i="5"/>
  <c r="R516" i="5" s="1"/>
  <c r="O516" i="5" s="1"/>
  <c r="P516" i="5"/>
  <c r="T516" i="5" s="1"/>
  <c r="N516" i="5"/>
  <c r="P515" i="5"/>
  <c r="T515" i="5" s="1"/>
  <c r="N515" i="5"/>
  <c r="Q515" i="5" s="1"/>
  <c r="R515" i="5" s="1"/>
  <c r="O515" i="5" s="1"/>
  <c r="T514" i="5"/>
  <c r="Q514" i="5"/>
  <c r="R514" i="5" s="1"/>
  <c r="O514" i="5" s="1"/>
  <c r="P514" i="5"/>
  <c r="N514" i="5"/>
  <c r="T513" i="5"/>
  <c r="R513" i="5"/>
  <c r="Q513" i="5"/>
  <c r="P513" i="5"/>
  <c r="O513" i="5"/>
  <c r="N513" i="5"/>
  <c r="P512" i="5"/>
  <c r="T512" i="5" s="1"/>
  <c r="N512" i="5"/>
  <c r="Q512" i="5" s="1"/>
  <c r="R512" i="5" s="1"/>
  <c r="O512" i="5" s="1"/>
  <c r="T511" i="5"/>
  <c r="R511" i="5"/>
  <c r="O511" i="5" s="1"/>
  <c r="Q511" i="5"/>
  <c r="P511" i="5"/>
  <c r="N511" i="5"/>
  <c r="T510" i="5"/>
  <c r="Q510" i="5"/>
  <c r="R510" i="5" s="1"/>
  <c r="P510" i="5"/>
  <c r="O510" i="5"/>
  <c r="N510" i="5"/>
  <c r="T509" i="5"/>
  <c r="Q509" i="5"/>
  <c r="R509" i="5" s="1"/>
  <c r="O509" i="5" s="1"/>
  <c r="P509" i="5"/>
  <c r="N509" i="5"/>
  <c r="R508" i="5"/>
  <c r="O508" i="5" s="1"/>
  <c r="Q508" i="5"/>
  <c r="P508" i="5"/>
  <c r="T508" i="5" s="1"/>
  <c r="N508" i="5"/>
  <c r="R507" i="5"/>
  <c r="O507" i="5" s="1"/>
  <c r="P507" i="5"/>
  <c r="T507" i="5" s="1"/>
  <c r="N507" i="5"/>
  <c r="Q507" i="5" s="1"/>
  <c r="Q506" i="5"/>
  <c r="R506" i="5" s="1"/>
  <c r="P506" i="5"/>
  <c r="T506" i="5" s="1"/>
  <c r="O506" i="5"/>
  <c r="N506" i="5"/>
  <c r="P505" i="5"/>
  <c r="T505" i="5" s="1"/>
  <c r="N505" i="5"/>
  <c r="Q505" i="5" s="1"/>
  <c r="R505" i="5" s="1"/>
  <c r="O505" i="5" s="1"/>
  <c r="P504" i="5"/>
  <c r="T504" i="5" s="1"/>
  <c r="N504" i="5"/>
  <c r="Q504" i="5" s="1"/>
  <c r="R504" i="5" s="1"/>
  <c r="O504" i="5" s="1"/>
  <c r="T503" i="5"/>
  <c r="P503" i="5"/>
  <c r="N503" i="5"/>
  <c r="Q503" i="5" s="1"/>
  <c r="R503" i="5" s="1"/>
  <c r="O503" i="5" s="1"/>
  <c r="T502" i="5"/>
  <c r="P502" i="5"/>
  <c r="N502" i="5"/>
  <c r="Q502" i="5" s="1"/>
  <c r="R502" i="5" s="1"/>
  <c r="O502" i="5" s="1"/>
  <c r="Q501" i="5"/>
  <c r="R501" i="5" s="1"/>
  <c r="O501" i="5" s="1"/>
  <c r="P501" i="5"/>
  <c r="T501" i="5" s="1"/>
  <c r="N501" i="5"/>
  <c r="T500" i="5"/>
  <c r="Q500" i="5"/>
  <c r="R500" i="5" s="1"/>
  <c r="O500" i="5" s="1"/>
  <c r="P500" i="5"/>
  <c r="N500" i="5"/>
  <c r="P499" i="5"/>
  <c r="T499" i="5" s="1"/>
  <c r="N499" i="5"/>
  <c r="Q499" i="5" s="1"/>
  <c r="R499" i="5" s="1"/>
  <c r="O499" i="5" s="1"/>
  <c r="T498" i="5"/>
  <c r="P498" i="5"/>
  <c r="N498" i="5"/>
  <c r="Q498" i="5" s="1"/>
  <c r="R498" i="5" s="1"/>
  <c r="O498" i="5" s="1"/>
  <c r="T497" i="5"/>
  <c r="R497" i="5"/>
  <c r="O497" i="5" s="1"/>
  <c r="Q497" i="5"/>
  <c r="P497" i="5"/>
  <c r="N497" i="5"/>
  <c r="Q496" i="5"/>
  <c r="R496" i="5" s="1"/>
  <c r="O496" i="5" s="1"/>
  <c r="P496" i="5"/>
  <c r="T496" i="5" s="1"/>
  <c r="N496" i="5"/>
  <c r="R495" i="5"/>
  <c r="Q495" i="5"/>
  <c r="P495" i="5"/>
  <c r="T495" i="5" s="1"/>
  <c r="O495" i="5"/>
  <c r="N495" i="5"/>
  <c r="T494" i="5"/>
  <c r="P494" i="5"/>
  <c r="O494" i="5"/>
  <c r="N494" i="5"/>
  <c r="Q494" i="5" s="1"/>
  <c r="R494" i="5" s="1"/>
  <c r="T493" i="5"/>
  <c r="Q493" i="5"/>
  <c r="R493" i="5" s="1"/>
  <c r="O493" i="5" s="1"/>
  <c r="P493" i="5"/>
  <c r="N493" i="5"/>
  <c r="P492" i="5"/>
  <c r="T492" i="5" s="1"/>
  <c r="N492" i="5"/>
  <c r="Q492" i="5" s="1"/>
  <c r="R492" i="5" s="1"/>
  <c r="O492" i="5" s="1"/>
  <c r="T491" i="5"/>
  <c r="R491" i="5"/>
  <c r="O491" i="5" s="1"/>
  <c r="Q491" i="5"/>
  <c r="P491" i="5"/>
  <c r="N491" i="5"/>
  <c r="T490" i="5"/>
  <c r="Q490" i="5"/>
  <c r="R490" i="5" s="1"/>
  <c r="P490" i="5"/>
  <c r="O490" i="5"/>
  <c r="N490" i="5"/>
  <c r="R489" i="5"/>
  <c r="O489" i="5" s="1"/>
  <c r="P489" i="5"/>
  <c r="T489" i="5" s="1"/>
  <c r="N489" i="5"/>
  <c r="Q489" i="5" s="1"/>
  <c r="P488" i="5"/>
  <c r="T488" i="5" s="1"/>
  <c r="O488" i="5"/>
  <c r="N488" i="5"/>
  <c r="Q488" i="5" s="1"/>
  <c r="R488" i="5" s="1"/>
  <c r="P487" i="5"/>
  <c r="T487" i="5" s="1"/>
  <c r="N487" i="5"/>
  <c r="Q487" i="5" s="1"/>
  <c r="R487" i="5" s="1"/>
  <c r="O487" i="5" s="1"/>
  <c r="T486" i="5"/>
  <c r="Q486" i="5"/>
  <c r="R486" i="5" s="1"/>
  <c r="P486" i="5"/>
  <c r="O486" i="5"/>
  <c r="N486" i="5"/>
  <c r="P485" i="5"/>
  <c r="T485" i="5" s="1"/>
  <c r="N485" i="5"/>
  <c r="Q485" i="5" s="1"/>
  <c r="R485" i="5" s="1"/>
  <c r="O485" i="5" s="1"/>
  <c r="Q484" i="5"/>
  <c r="R484" i="5" s="1"/>
  <c r="O484" i="5" s="1"/>
  <c r="P484" i="5"/>
  <c r="T484" i="5" s="1"/>
  <c r="N484" i="5"/>
  <c r="T483" i="5"/>
  <c r="Q483" i="5"/>
  <c r="R483" i="5" s="1"/>
  <c r="P483" i="5"/>
  <c r="O483" i="5"/>
  <c r="N483" i="5"/>
  <c r="T482" i="5"/>
  <c r="P482" i="5"/>
  <c r="N482" i="5"/>
  <c r="Q482" i="5" s="1"/>
  <c r="R482" i="5" s="1"/>
  <c r="O482" i="5" s="1"/>
  <c r="Q481" i="5"/>
  <c r="R481" i="5" s="1"/>
  <c r="O481" i="5" s="1"/>
  <c r="P481" i="5"/>
  <c r="T481" i="5" s="1"/>
  <c r="N481" i="5"/>
  <c r="T480" i="5"/>
  <c r="R480" i="5"/>
  <c r="O480" i="5" s="1"/>
  <c r="Q480" i="5"/>
  <c r="P480" i="5"/>
  <c r="N480" i="5"/>
  <c r="T479" i="5"/>
  <c r="Q479" i="5"/>
  <c r="R479" i="5" s="1"/>
  <c r="O479" i="5" s="1"/>
  <c r="P479" i="5"/>
  <c r="N479" i="5"/>
  <c r="P478" i="5"/>
  <c r="T478" i="5" s="1"/>
  <c r="N478" i="5"/>
  <c r="Q478" i="5" s="1"/>
  <c r="R478" i="5" s="1"/>
  <c r="O478" i="5" s="1"/>
  <c r="T477" i="5"/>
  <c r="P477" i="5"/>
  <c r="N477" i="5"/>
  <c r="Q477" i="5" s="1"/>
  <c r="R477" i="5" s="1"/>
  <c r="O477" i="5" s="1"/>
  <c r="Q476" i="5"/>
  <c r="R476" i="5" s="1"/>
  <c r="O476" i="5" s="1"/>
  <c r="P476" i="5"/>
  <c r="T476" i="5" s="1"/>
  <c r="N476" i="5"/>
  <c r="P475" i="5"/>
  <c r="T475" i="5" s="1"/>
  <c r="N475" i="5"/>
  <c r="Q475" i="5" s="1"/>
  <c r="R475" i="5" s="1"/>
  <c r="O475" i="5" s="1"/>
  <c r="P474" i="5"/>
  <c r="T474" i="5" s="1"/>
  <c r="O474" i="5"/>
  <c r="N474" i="5"/>
  <c r="Q474" i="5" s="1"/>
  <c r="R474" i="5" s="1"/>
  <c r="T473" i="5"/>
  <c r="P473" i="5"/>
  <c r="N473" i="5"/>
  <c r="Q473" i="5" s="1"/>
  <c r="R473" i="5" s="1"/>
  <c r="O473" i="5" s="1"/>
  <c r="T471" i="5"/>
  <c r="Q471" i="5"/>
  <c r="R471" i="5" s="1"/>
  <c r="O471" i="5" s="1"/>
  <c r="P471" i="5"/>
  <c r="N471" i="5"/>
  <c r="Q470" i="5"/>
  <c r="R470" i="5" s="1"/>
  <c r="O470" i="5" s="1"/>
  <c r="P470" i="5"/>
  <c r="T470" i="5" s="1"/>
  <c r="N470" i="5"/>
  <c r="T469" i="5"/>
  <c r="R469" i="5"/>
  <c r="O469" i="5" s="1"/>
  <c r="P469" i="5"/>
  <c r="N469" i="5"/>
  <c r="Q469" i="5" s="1"/>
  <c r="P468" i="5"/>
  <c r="T468" i="5" s="1"/>
  <c r="N468" i="5"/>
  <c r="Q468" i="5" s="1"/>
  <c r="R468" i="5" s="1"/>
  <c r="O468" i="5" s="1"/>
  <c r="R467" i="5"/>
  <c r="O467" i="5" s="1"/>
  <c r="P467" i="5"/>
  <c r="T467" i="5" s="1"/>
  <c r="N467" i="5"/>
  <c r="Q467" i="5" s="1"/>
  <c r="Q466" i="5"/>
  <c r="R466" i="5" s="1"/>
  <c r="O466" i="5" s="1"/>
  <c r="P466" i="5"/>
  <c r="T466" i="5" s="1"/>
  <c r="N466" i="5"/>
  <c r="T465" i="5"/>
  <c r="P465" i="5"/>
  <c r="N465" i="5"/>
  <c r="Q465" i="5" s="1"/>
  <c r="R465" i="5" s="1"/>
  <c r="O465" i="5" s="1"/>
  <c r="Q464" i="5"/>
  <c r="R464" i="5" s="1"/>
  <c r="O464" i="5" s="1"/>
  <c r="P464" i="5"/>
  <c r="T464" i="5" s="1"/>
  <c r="N464" i="5"/>
  <c r="T463" i="5"/>
  <c r="Q463" i="5"/>
  <c r="R463" i="5" s="1"/>
  <c r="O463" i="5" s="1"/>
  <c r="P463" i="5"/>
  <c r="N463" i="5"/>
  <c r="T462" i="5"/>
  <c r="Q462" i="5"/>
  <c r="R462" i="5" s="1"/>
  <c r="O462" i="5" s="1"/>
  <c r="P462" i="5"/>
  <c r="N462" i="5"/>
  <c r="T461" i="5"/>
  <c r="P461" i="5"/>
  <c r="N461" i="5"/>
  <c r="Q461" i="5" s="1"/>
  <c r="R461" i="5" s="1"/>
  <c r="O461" i="5" s="1"/>
  <c r="T460" i="5"/>
  <c r="Q460" i="5"/>
  <c r="R460" i="5" s="1"/>
  <c r="O460" i="5" s="1"/>
  <c r="P460" i="5"/>
  <c r="N460" i="5"/>
  <c r="T459" i="5"/>
  <c r="Q459" i="5"/>
  <c r="R459" i="5" s="1"/>
  <c r="P459" i="5"/>
  <c r="O459" i="5"/>
  <c r="N459" i="5"/>
  <c r="P458" i="5"/>
  <c r="T458" i="5" s="1"/>
  <c r="N458" i="5"/>
  <c r="Q458" i="5" s="1"/>
  <c r="R458" i="5" s="1"/>
  <c r="O458" i="5" s="1"/>
  <c r="P457" i="5"/>
  <c r="T457" i="5" s="1"/>
  <c r="N457" i="5"/>
  <c r="Q457" i="5" s="1"/>
  <c r="R457" i="5" s="1"/>
  <c r="O457" i="5" s="1"/>
  <c r="T456" i="5"/>
  <c r="P456" i="5"/>
  <c r="N456" i="5"/>
  <c r="Q456" i="5" s="1"/>
  <c r="R456" i="5" s="1"/>
  <c r="O456" i="5" s="1"/>
  <c r="P455" i="5"/>
  <c r="T455" i="5" s="1"/>
  <c r="N455" i="5"/>
  <c r="Q455" i="5" s="1"/>
  <c r="R455" i="5" s="1"/>
  <c r="O455" i="5" s="1"/>
  <c r="P454" i="5"/>
  <c r="T454" i="5" s="1"/>
  <c r="O454" i="5"/>
  <c r="N454" i="5"/>
  <c r="Q454" i="5" s="1"/>
  <c r="R454" i="5" s="1"/>
  <c r="T453" i="5"/>
  <c r="P453" i="5"/>
  <c r="N453" i="5"/>
  <c r="Q453" i="5" s="1"/>
  <c r="R453" i="5" s="1"/>
  <c r="O453" i="5" s="1"/>
  <c r="T452" i="5"/>
  <c r="P452" i="5"/>
  <c r="N452" i="5"/>
  <c r="Q452" i="5" s="1"/>
  <c r="R452" i="5" s="1"/>
  <c r="O452" i="5" s="1"/>
  <c r="R451" i="5"/>
  <c r="O451" i="5" s="1"/>
  <c r="P451" i="5"/>
  <c r="T451" i="5" s="1"/>
  <c r="N451" i="5"/>
  <c r="Q451" i="5" s="1"/>
  <c r="Q450" i="5"/>
  <c r="R450" i="5" s="1"/>
  <c r="O450" i="5" s="1"/>
  <c r="P450" i="5"/>
  <c r="T450" i="5" s="1"/>
  <c r="N450" i="5"/>
  <c r="Q449" i="5"/>
  <c r="R449" i="5" s="1"/>
  <c r="O449" i="5" s="1"/>
  <c r="P449" i="5"/>
  <c r="T449" i="5" s="1"/>
  <c r="N449" i="5"/>
  <c r="P448" i="5"/>
  <c r="T448" i="5" s="1"/>
  <c r="N448" i="5"/>
  <c r="Q448" i="5" s="1"/>
  <c r="R448" i="5" s="1"/>
  <c r="O448" i="5" s="1"/>
  <c r="P447" i="5"/>
  <c r="T447" i="5" s="1"/>
  <c r="N447" i="5"/>
  <c r="Q447" i="5" s="1"/>
  <c r="R447" i="5" s="1"/>
  <c r="O447" i="5" s="1"/>
  <c r="Q446" i="5"/>
  <c r="R446" i="5" s="1"/>
  <c r="O446" i="5" s="1"/>
  <c r="P446" i="5"/>
  <c r="T446" i="5" s="1"/>
  <c r="N446" i="5"/>
  <c r="P445" i="5"/>
  <c r="T445" i="5" s="1"/>
  <c r="N445" i="5"/>
  <c r="Q445" i="5" s="1"/>
  <c r="R445" i="5" s="1"/>
  <c r="O445" i="5" s="1"/>
  <c r="T444" i="5"/>
  <c r="Q444" i="5"/>
  <c r="R444" i="5" s="1"/>
  <c r="P444" i="5"/>
  <c r="O444" i="5"/>
  <c r="N444" i="5"/>
  <c r="T443" i="5"/>
  <c r="P443" i="5"/>
  <c r="N443" i="5"/>
  <c r="Q443" i="5" s="1"/>
  <c r="R443" i="5" s="1"/>
  <c r="O443" i="5" s="1"/>
  <c r="T442" i="5"/>
  <c r="P442" i="5"/>
  <c r="N442" i="5"/>
  <c r="Q442" i="5" s="1"/>
  <c r="R442" i="5" s="1"/>
  <c r="O442" i="5" s="1"/>
  <c r="P441" i="5"/>
  <c r="T441" i="5" s="1"/>
  <c r="O441" i="5"/>
  <c r="N441" i="5"/>
  <c r="Q441" i="5" s="1"/>
  <c r="R441" i="5" s="1"/>
  <c r="R440" i="5"/>
  <c r="O440" i="5" s="1"/>
  <c r="P440" i="5"/>
  <c r="T440" i="5" s="1"/>
  <c r="N440" i="5"/>
  <c r="Q440" i="5" s="1"/>
  <c r="P439" i="5"/>
  <c r="T439" i="5" s="1"/>
  <c r="N439" i="5"/>
  <c r="Q439" i="5" s="1"/>
  <c r="R439" i="5" s="1"/>
  <c r="O439" i="5" s="1"/>
  <c r="P438" i="5"/>
  <c r="T438" i="5" s="1"/>
  <c r="O438" i="5"/>
  <c r="N438" i="5"/>
  <c r="Q438" i="5" s="1"/>
  <c r="R438" i="5" s="1"/>
  <c r="P437" i="5"/>
  <c r="T437" i="5" s="1"/>
  <c r="N437" i="5"/>
  <c r="Q437" i="5" s="1"/>
  <c r="R437" i="5" s="1"/>
  <c r="O437" i="5" s="1"/>
  <c r="T436" i="5"/>
  <c r="P436" i="5"/>
  <c r="N436" i="5"/>
  <c r="Q436" i="5" s="1"/>
  <c r="R436" i="5" s="1"/>
  <c r="O436" i="5" s="1"/>
  <c r="P435" i="5"/>
  <c r="T435" i="5" s="1"/>
  <c r="N435" i="5"/>
  <c r="Q435" i="5" s="1"/>
  <c r="R435" i="5" s="1"/>
  <c r="O435" i="5" s="1"/>
  <c r="Q434" i="5"/>
  <c r="R434" i="5" s="1"/>
  <c r="O434" i="5" s="1"/>
  <c r="P434" i="5"/>
  <c r="T434" i="5" s="1"/>
  <c r="N434" i="5"/>
  <c r="P432" i="5"/>
  <c r="T432" i="5" s="1"/>
  <c r="N432" i="5"/>
  <c r="Q432" i="5" s="1"/>
  <c r="R432" i="5" s="1"/>
  <c r="O432" i="5" s="1"/>
  <c r="P431" i="5"/>
  <c r="T431" i="5" s="1"/>
  <c r="N431" i="5"/>
  <c r="Q431" i="5" s="1"/>
  <c r="R431" i="5" s="1"/>
  <c r="O431" i="5" s="1"/>
  <c r="Q430" i="5"/>
  <c r="R430" i="5" s="1"/>
  <c r="O430" i="5" s="1"/>
  <c r="P430" i="5"/>
  <c r="T430" i="5" s="1"/>
  <c r="N430" i="5"/>
  <c r="Q429" i="5"/>
  <c r="R429" i="5" s="1"/>
  <c r="O429" i="5" s="1"/>
  <c r="P429" i="5"/>
  <c r="T429" i="5" s="1"/>
  <c r="N429" i="5"/>
  <c r="P428" i="5"/>
  <c r="T428" i="5" s="1"/>
  <c r="N428" i="5"/>
  <c r="Q428" i="5" s="1"/>
  <c r="R428" i="5" s="1"/>
  <c r="O428" i="5" s="1"/>
  <c r="R427" i="5"/>
  <c r="O427" i="5" s="1"/>
  <c r="P427" i="5"/>
  <c r="T427" i="5" s="1"/>
  <c r="N427" i="5"/>
  <c r="Q427" i="5" s="1"/>
  <c r="T426" i="5"/>
  <c r="Q426" i="5"/>
  <c r="R426" i="5" s="1"/>
  <c r="P426" i="5"/>
  <c r="O426" i="5"/>
  <c r="N426" i="5"/>
  <c r="P425" i="5"/>
  <c r="T425" i="5" s="1"/>
  <c r="N425" i="5"/>
  <c r="Q425" i="5" s="1"/>
  <c r="R425" i="5" s="1"/>
  <c r="O425" i="5" s="1"/>
  <c r="T424" i="5"/>
  <c r="Q424" i="5"/>
  <c r="R424" i="5" s="1"/>
  <c r="O424" i="5" s="1"/>
  <c r="P424" i="5"/>
  <c r="N424" i="5"/>
  <c r="T423" i="5"/>
  <c r="P423" i="5"/>
  <c r="N423" i="5"/>
  <c r="Q423" i="5" s="1"/>
  <c r="R423" i="5" s="1"/>
  <c r="O423" i="5" s="1"/>
  <c r="R422" i="5"/>
  <c r="O422" i="5" s="1"/>
  <c r="P422" i="5"/>
  <c r="T422" i="5" s="1"/>
  <c r="N422" i="5"/>
  <c r="Q422" i="5" s="1"/>
  <c r="P421" i="5"/>
  <c r="T421" i="5" s="1"/>
  <c r="N421" i="5"/>
  <c r="Q421" i="5" s="1"/>
  <c r="R421" i="5" s="1"/>
  <c r="O421" i="5" s="1"/>
  <c r="R420" i="5"/>
  <c r="O420" i="5" s="1"/>
  <c r="P420" i="5"/>
  <c r="T420" i="5" s="1"/>
  <c r="N420" i="5"/>
  <c r="Q420" i="5" s="1"/>
  <c r="P419" i="5"/>
  <c r="T419" i="5" s="1"/>
  <c r="N419" i="5"/>
  <c r="Q419" i="5" s="1"/>
  <c r="R419" i="5" s="1"/>
  <c r="O419" i="5" s="1"/>
  <c r="P418" i="5"/>
  <c r="T418" i="5" s="1"/>
  <c r="O418" i="5"/>
  <c r="N418" i="5"/>
  <c r="Q418" i="5" s="1"/>
  <c r="R418" i="5" s="1"/>
  <c r="P417" i="5"/>
  <c r="T417" i="5" s="1"/>
  <c r="N417" i="5"/>
  <c r="Q417" i="5" s="1"/>
  <c r="R417" i="5" s="1"/>
  <c r="O417" i="5" s="1"/>
  <c r="R416" i="5"/>
  <c r="O416" i="5" s="1"/>
  <c r="P416" i="5"/>
  <c r="T416" i="5" s="1"/>
  <c r="N416" i="5"/>
  <c r="Q416" i="5" s="1"/>
  <c r="P415" i="5"/>
  <c r="T415" i="5" s="1"/>
  <c r="N415" i="5"/>
  <c r="Q415" i="5" s="1"/>
  <c r="R415" i="5" s="1"/>
  <c r="O415" i="5" s="1"/>
  <c r="Q414" i="5"/>
  <c r="R414" i="5" s="1"/>
  <c r="O414" i="5" s="1"/>
  <c r="P414" i="5"/>
  <c r="T414" i="5" s="1"/>
  <c r="N414" i="5"/>
  <c r="P413" i="5"/>
  <c r="T413" i="5" s="1"/>
  <c r="N413" i="5"/>
  <c r="Q413" i="5" s="1"/>
  <c r="R413" i="5" s="1"/>
  <c r="O413" i="5" s="1"/>
  <c r="P412" i="5"/>
  <c r="T412" i="5" s="1"/>
  <c r="N412" i="5"/>
  <c r="Q412" i="5" s="1"/>
  <c r="R412" i="5" s="1"/>
  <c r="O412" i="5" s="1"/>
  <c r="R411" i="5"/>
  <c r="O411" i="5" s="1"/>
  <c r="P411" i="5"/>
  <c r="T411" i="5" s="1"/>
  <c r="N411" i="5"/>
  <c r="Q411" i="5" s="1"/>
  <c r="Q410" i="5"/>
  <c r="R410" i="5" s="1"/>
  <c r="O410" i="5" s="1"/>
  <c r="P410" i="5"/>
  <c r="T410" i="5" s="1"/>
  <c r="N410" i="5"/>
  <c r="Q409" i="5"/>
  <c r="R409" i="5" s="1"/>
  <c r="O409" i="5" s="1"/>
  <c r="P409" i="5"/>
  <c r="T409" i="5" s="1"/>
  <c r="N409" i="5"/>
  <c r="P408" i="5"/>
  <c r="T408" i="5" s="1"/>
  <c r="N408" i="5"/>
  <c r="Q408" i="5" s="1"/>
  <c r="R408" i="5" s="1"/>
  <c r="O408" i="5" s="1"/>
  <c r="R407" i="5"/>
  <c r="O407" i="5" s="1"/>
  <c r="P407" i="5"/>
  <c r="T407" i="5" s="1"/>
  <c r="N407" i="5"/>
  <c r="Q407" i="5" s="1"/>
  <c r="Q406" i="5"/>
  <c r="R406" i="5" s="1"/>
  <c r="O406" i="5" s="1"/>
  <c r="P406" i="5"/>
  <c r="T406" i="5" s="1"/>
  <c r="N406" i="5"/>
  <c r="P405" i="5"/>
  <c r="T405" i="5" s="1"/>
  <c r="N405" i="5"/>
  <c r="Q405" i="5" s="1"/>
  <c r="R405" i="5" s="1"/>
  <c r="O405" i="5" s="1"/>
  <c r="T404" i="5"/>
  <c r="R404" i="5"/>
  <c r="Q404" i="5"/>
  <c r="P404" i="5"/>
  <c r="O404" i="5"/>
  <c r="N404" i="5"/>
  <c r="T403" i="5"/>
  <c r="P403" i="5"/>
  <c r="N403" i="5"/>
  <c r="Q403" i="5" s="1"/>
  <c r="R403" i="5" s="1"/>
  <c r="O403" i="5" s="1"/>
  <c r="P402" i="5"/>
  <c r="T402" i="5" s="1"/>
  <c r="N402" i="5"/>
  <c r="Q402" i="5" s="1"/>
  <c r="R402" i="5" s="1"/>
  <c r="O402" i="5" s="1"/>
  <c r="P401" i="5"/>
  <c r="T401" i="5" s="1"/>
  <c r="O401" i="5"/>
  <c r="N401" i="5"/>
  <c r="Q401" i="5" s="1"/>
  <c r="R401" i="5" s="1"/>
  <c r="T400" i="5"/>
  <c r="P400" i="5"/>
  <c r="N400" i="5"/>
  <c r="Q400" i="5" s="1"/>
  <c r="R400" i="5" s="1"/>
  <c r="O400" i="5" s="1"/>
  <c r="P399" i="5"/>
  <c r="T399" i="5" s="1"/>
  <c r="N399" i="5"/>
  <c r="Q399" i="5" s="1"/>
  <c r="R399" i="5" s="1"/>
  <c r="O399" i="5" s="1"/>
  <c r="P398" i="5"/>
  <c r="T398" i="5" s="1"/>
  <c r="O398" i="5"/>
  <c r="N398" i="5"/>
  <c r="Q398" i="5" s="1"/>
  <c r="R398" i="5" s="1"/>
  <c r="P397" i="5"/>
  <c r="T397" i="5" s="1"/>
  <c r="N397" i="5"/>
  <c r="Q397" i="5" s="1"/>
  <c r="R397" i="5" s="1"/>
  <c r="O397" i="5" s="1"/>
  <c r="P396" i="5"/>
  <c r="T396" i="5" s="1"/>
  <c r="N396" i="5"/>
  <c r="Q396" i="5" s="1"/>
  <c r="R396" i="5" s="1"/>
  <c r="O396" i="5" s="1"/>
  <c r="P395" i="5"/>
  <c r="T395" i="5" s="1"/>
  <c r="N395" i="5"/>
  <c r="Q395" i="5" s="1"/>
  <c r="R395" i="5" s="1"/>
  <c r="O395" i="5" s="1"/>
  <c r="P394" i="5"/>
  <c r="T394" i="5" s="1"/>
  <c r="N394" i="5"/>
  <c r="Q394" i="5" s="1"/>
  <c r="R394" i="5" s="1"/>
  <c r="O394" i="5" s="1"/>
  <c r="P393" i="5"/>
  <c r="T393" i="5" s="1"/>
  <c r="N393" i="5"/>
  <c r="Q393" i="5" s="1"/>
  <c r="R393" i="5" s="1"/>
  <c r="O393" i="5" s="1"/>
  <c r="P392" i="5"/>
  <c r="T392" i="5" s="1"/>
  <c r="N392" i="5"/>
  <c r="Q392" i="5" s="1"/>
  <c r="R392" i="5" s="1"/>
  <c r="O392" i="5" s="1"/>
  <c r="R391" i="5"/>
  <c r="O391" i="5" s="1"/>
  <c r="P391" i="5"/>
  <c r="T391" i="5" s="1"/>
  <c r="N391" i="5"/>
  <c r="Q391" i="5" s="1"/>
  <c r="Q390" i="5"/>
  <c r="R390" i="5" s="1"/>
  <c r="O390" i="5" s="1"/>
  <c r="P390" i="5"/>
  <c r="T390" i="5" s="1"/>
  <c r="N390" i="5"/>
  <c r="P389" i="5"/>
  <c r="T389" i="5" s="1"/>
  <c r="N389" i="5"/>
  <c r="Q389" i="5" s="1"/>
  <c r="R389" i="5" s="1"/>
  <c r="O389" i="5" s="1"/>
  <c r="P388" i="5"/>
  <c r="T388" i="5" s="1"/>
  <c r="N388" i="5"/>
  <c r="Q388" i="5" s="1"/>
  <c r="R388" i="5" s="1"/>
  <c r="O388" i="5" s="1"/>
  <c r="R387" i="5"/>
  <c r="O387" i="5" s="1"/>
  <c r="P387" i="5"/>
  <c r="T387" i="5" s="1"/>
  <c r="N387" i="5"/>
  <c r="Q387" i="5" s="1"/>
  <c r="Q386" i="5"/>
  <c r="R386" i="5" s="1"/>
  <c r="O386" i="5" s="1"/>
  <c r="P386" i="5"/>
  <c r="T386" i="5" s="1"/>
  <c r="N386" i="5"/>
  <c r="P385" i="5"/>
  <c r="T385" i="5" s="1"/>
  <c r="N385" i="5"/>
  <c r="Q385" i="5" s="1"/>
  <c r="R385" i="5" s="1"/>
  <c r="O385" i="5" s="1"/>
  <c r="T384" i="5"/>
  <c r="Q384" i="5"/>
  <c r="R384" i="5" s="1"/>
  <c r="O384" i="5" s="1"/>
  <c r="P384" i="5"/>
  <c r="N384" i="5"/>
  <c r="T383" i="5"/>
  <c r="P383" i="5"/>
  <c r="N383" i="5"/>
  <c r="Q383" i="5" s="1"/>
  <c r="R383" i="5" s="1"/>
  <c r="O383" i="5" s="1"/>
  <c r="T382" i="5"/>
  <c r="P382" i="5"/>
  <c r="N382" i="5"/>
  <c r="Q382" i="5" s="1"/>
  <c r="R382" i="5" s="1"/>
  <c r="O382" i="5" s="1"/>
  <c r="P381" i="5"/>
  <c r="T381" i="5" s="1"/>
  <c r="O381" i="5"/>
  <c r="N381" i="5"/>
  <c r="Q381" i="5" s="1"/>
  <c r="R381" i="5" s="1"/>
  <c r="P380" i="5"/>
  <c r="T380" i="5" s="1"/>
  <c r="N380" i="5"/>
  <c r="Q380" i="5" s="1"/>
  <c r="R380" i="5" s="1"/>
  <c r="O380" i="5" s="1"/>
  <c r="P379" i="5"/>
  <c r="T379" i="5" s="1"/>
  <c r="N379" i="5"/>
  <c r="Q379" i="5" s="1"/>
  <c r="R379" i="5" s="1"/>
  <c r="O379" i="5" s="1"/>
  <c r="P378" i="5"/>
  <c r="T378" i="5" s="1"/>
  <c r="N378" i="5"/>
  <c r="Q378" i="5" s="1"/>
  <c r="R378" i="5" s="1"/>
  <c r="O378" i="5" s="1"/>
  <c r="T377" i="5"/>
  <c r="P377" i="5"/>
  <c r="N377" i="5"/>
  <c r="Q377" i="5" s="1"/>
  <c r="R377" i="5" s="1"/>
  <c r="O377" i="5" s="1"/>
  <c r="T376" i="5"/>
  <c r="P376" i="5"/>
  <c r="N376" i="5"/>
  <c r="Q376" i="5" s="1"/>
  <c r="R376" i="5" s="1"/>
  <c r="O376" i="5" s="1"/>
  <c r="P375" i="5"/>
  <c r="T375" i="5" s="1"/>
  <c r="N375" i="5"/>
  <c r="Q375" i="5" s="1"/>
  <c r="R375" i="5" s="1"/>
  <c r="O375" i="5" s="1"/>
  <c r="P374" i="5"/>
  <c r="T374" i="5" s="1"/>
  <c r="N374" i="5"/>
  <c r="Q374" i="5" s="1"/>
  <c r="R374" i="5" s="1"/>
  <c r="O374" i="5" s="1"/>
  <c r="Q373" i="5"/>
  <c r="R373" i="5" s="1"/>
  <c r="O373" i="5" s="1"/>
  <c r="P373" i="5"/>
  <c r="T373" i="5" s="1"/>
  <c r="N373" i="5"/>
  <c r="T372" i="5"/>
  <c r="P372" i="5"/>
  <c r="N372" i="5"/>
  <c r="Q372" i="5" s="1"/>
  <c r="R372" i="5" s="1"/>
  <c r="O372" i="5" s="1"/>
  <c r="R371" i="5"/>
  <c r="O371" i="5" s="1"/>
  <c r="P371" i="5"/>
  <c r="T371" i="5" s="1"/>
  <c r="N371" i="5"/>
  <c r="Q371" i="5" s="1"/>
  <c r="Q370" i="5"/>
  <c r="R370" i="5" s="1"/>
  <c r="O370" i="5" s="1"/>
  <c r="P370" i="5"/>
  <c r="T370" i="5" s="1"/>
  <c r="N370" i="5"/>
  <c r="Q369" i="5"/>
  <c r="R369" i="5" s="1"/>
  <c r="O369" i="5" s="1"/>
  <c r="P369" i="5"/>
  <c r="T369" i="5" s="1"/>
  <c r="N369" i="5"/>
  <c r="P368" i="5"/>
  <c r="T368" i="5" s="1"/>
  <c r="N368" i="5"/>
  <c r="Q368" i="5" s="1"/>
  <c r="R368" i="5" s="1"/>
  <c r="O368" i="5" s="1"/>
  <c r="P367" i="5"/>
  <c r="T367" i="5" s="1"/>
  <c r="N367" i="5"/>
  <c r="Q367" i="5" s="1"/>
  <c r="R367" i="5" s="1"/>
  <c r="O367" i="5" s="1"/>
  <c r="Q366" i="5"/>
  <c r="R366" i="5" s="1"/>
  <c r="O366" i="5" s="1"/>
  <c r="P366" i="5"/>
  <c r="T366" i="5" s="1"/>
  <c r="N366" i="5"/>
  <c r="P365" i="5"/>
  <c r="T365" i="5" s="1"/>
  <c r="N365" i="5"/>
  <c r="Q365" i="5" s="1"/>
  <c r="R365" i="5" s="1"/>
  <c r="O365" i="5" s="1"/>
  <c r="T364" i="5"/>
  <c r="Q364" i="5"/>
  <c r="R364" i="5" s="1"/>
  <c r="P364" i="5"/>
  <c r="O364" i="5"/>
  <c r="N364" i="5"/>
  <c r="T363" i="5"/>
  <c r="P363" i="5"/>
  <c r="N363" i="5"/>
  <c r="Q363" i="5" s="1"/>
  <c r="R363" i="5" s="1"/>
  <c r="O363" i="5" s="1"/>
  <c r="T362" i="5"/>
  <c r="P362" i="5"/>
  <c r="N362" i="5"/>
  <c r="Q362" i="5" s="1"/>
  <c r="R362" i="5" s="1"/>
  <c r="O362" i="5" s="1"/>
  <c r="P361" i="5"/>
  <c r="T361" i="5" s="1"/>
  <c r="O361" i="5"/>
  <c r="N361" i="5"/>
  <c r="Q361" i="5" s="1"/>
  <c r="R361" i="5" s="1"/>
  <c r="R360" i="5"/>
  <c r="O360" i="5" s="1"/>
  <c r="P360" i="5"/>
  <c r="T360" i="5" s="1"/>
  <c r="N360" i="5"/>
  <c r="Q360" i="5" s="1"/>
  <c r="P359" i="5"/>
  <c r="T359" i="5" s="1"/>
  <c r="N359" i="5"/>
  <c r="Q359" i="5" s="1"/>
  <c r="R359" i="5" s="1"/>
  <c r="O359" i="5" s="1"/>
  <c r="P358" i="5"/>
  <c r="T358" i="5" s="1"/>
  <c r="O358" i="5"/>
  <c r="N358" i="5"/>
  <c r="Q358" i="5" s="1"/>
  <c r="R358" i="5" s="1"/>
  <c r="P357" i="5"/>
  <c r="T357" i="5" s="1"/>
  <c r="N357" i="5"/>
  <c r="Q357" i="5" s="1"/>
  <c r="R357" i="5" s="1"/>
  <c r="O357" i="5" s="1"/>
  <c r="T356" i="5"/>
  <c r="P356" i="5"/>
  <c r="N356" i="5"/>
  <c r="Q356" i="5" s="1"/>
  <c r="R356" i="5" s="1"/>
  <c r="O356" i="5" s="1"/>
  <c r="P355" i="5"/>
  <c r="T355" i="5" s="1"/>
  <c r="N355" i="5"/>
  <c r="Q355" i="5" s="1"/>
  <c r="R355" i="5" s="1"/>
  <c r="O355" i="5" s="1"/>
  <c r="Q354" i="5"/>
  <c r="R354" i="5" s="1"/>
  <c r="O354" i="5" s="1"/>
  <c r="P354" i="5"/>
  <c r="T354" i="5" s="1"/>
  <c r="N354" i="5"/>
  <c r="P353" i="5"/>
  <c r="T353" i="5" s="1"/>
  <c r="N353" i="5"/>
  <c r="Q353" i="5" s="1"/>
  <c r="R353" i="5" s="1"/>
  <c r="O353" i="5" s="1"/>
  <c r="T352" i="5"/>
  <c r="R352" i="5"/>
  <c r="O352" i="5" s="1"/>
  <c r="P352" i="5"/>
  <c r="N352" i="5"/>
  <c r="Q352" i="5" s="1"/>
  <c r="T351" i="5"/>
  <c r="P351" i="5"/>
  <c r="N351" i="5"/>
  <c r="Q351" i="5" s="1"/>
  <c r="R351" i="5" s="1"/>
  <c r="O351" i="5" s="1"/>
  <c r="T350" i="5"/>
  <c r="R350" i="5"/>
  <c r="O350" i="5" s="1"/>
  <c r="Q350" i="5"/>
  <c r="P350" i="5"/>
  <c r="N350" i="5"/>
  <c r="T349" i="5"/>
  <c r="P349" i="5"/>
  <c r="N349" i="5"/>
  <c r="Q349" i="5" s="1"/>
  <c r="R349" i="5" s="1"/>
  <c r="O349" i="5" s="1"/>
  <c r="P348" i="5"/>
  <c r="T348" i="5" s="1"/>
  <c r="N348" i="5"/>
  <c r="Q348" i="5" s="1"/>
  <c r="R348" i="5" s="1"/>
  <c r="O348" i="5" s="1"/>
  <c r="P347" i="5"/>
  <c r="T347" i="5" s="1"/>
  <c r="O347" i="5"/>
  <c r="N347" i="5"/>
  <c r="Q347" i="5" s="1"/>
  <c r="R347" i="5" s="1"/>
  <c r="T346" i="5"/>
  <c r="P346" i="5"/>
  <c r="N346" i="5"/>
  <c r="Q346" i="5" s="1"/>
  <c r="R346" i="5" s="1"/>
  <c r="O346" i="5" s="1"/>
  <c r="R345" i="5"/>
  <c r="O345" i="5" s="1"/>
  <c r="P345" i="5"/>
  <c r="T345" i="5" s="1"/>
  <c r="N345" i="5"/>
  <c r="Q345" i="5" s="1"/>
  <c r="R344" i="5"/>
  <c r="O344" i="5" s="1"/>
  <c r="P344" i="5"/>
  <c r="T344" i="5" s="1"/>
  <c r="N344" i="5"/>
  <c r="Q344" i="5" s="1"/>
  <c r="P343" i="5"/>
  <c r="T343" i="5" s="1"/>
  <c r="O343" i="5"/>
  <c r="N343" i="5"/>
  <c r="Q343" i="5" s="1"/>
  <c r="R343" i="5" s="1"/>
  <c r="T342" i="5"/>
  <c r="P342" i="5"/>
  <c r="N342" i="5"/>
  <c r="Q342" i="5" s="1"/>
  <c r="R342" i="5" s="1"/>
  <c r="O342" i="5" s="1"/>
  <c r="T341" i="5"/>
  <c r="Q341" i="5"/>
  <c r="R341" i="5" s="1"/>
  <c r="O341" i="5" s="1"/>
  <c r="P341" i="5"/>
  <c r="N341" i="5"/>
  <c r="R340" i="5"/>
  <c r="O340" i="5" s="1"/>
  <c r="P340" i="5"/>
  <c r="T340" i="5" s="1"/>
  <c r="N340" i="5"/>
  <c r="Q340" i="5" s="1"/>
  <c r="Q339" i="5"/>
  <c r="R339" i="5" s="1"/>
  <c r="O339" i="5" s="1"/>
  <c r="P339" i="5"/>
  <c r="T339" i="5" s="1"/>
  <c r="N339" i="5"/>
  <c r="P338" i="5"/>
  <c r="T338" i="5" s="1"/>
  <c r="N338" i="5"/>
  <c r="Q338" i="5" s="1"/>
  <c r="R338" i="5" s="1"/>
  <c r="O338" i="5" s="1"/>
  <c r="T337" i="5"/>
  <c r="Q337" i="5"/>
  <c r="R337" i="5" s="1"/>
  <c r="O337" i="5" s="1"/>
  <c r="P337" i="5"/>
  <c r="N337" i="5"/>
  <c r="T336" i="5"/>
  <c r="P336" i="5"/>
  <c r="O336" i="5"/>
  <c r="N336" i="5"/>
  <c r="Q336" i="5" s="1"/>
  <c r="R336" i="5" s="1"/>
  <c r="R335" i="5"/>
  <c r="O335" i="5" s="1"/>
  <c r="P335" i="5"/>
  <c r="T335" i="5" s="1"/>
  <c r="N335" i="5"/>
  <c r="Q335" i="5" s="1"/>
  <c r="Q334" i="5"/>
  <c r="R334" i="5" s="1"/>
  <c r="O334" i="5" s="1"/>
  <c r="P334" i="5"/>
  <c r="T334" i="5" s="1"/>
  <c r="N334" i="5"/>
  <c r="T333" i="5"/>
  <c r="Q333" i="5"/>
  <c r="R333" i="5" s="1"/>
  <c r="O333" i="5" s="1"/>
  <c r="P333" i="5"/>
  <c r="N333" i="5"/>
  <c r="P332" i="5"/>
  <c r="T332" i="5" s="1"/>
  <c r="N332" i="5"/>
  <c r="Q332" i="5" s="1"/>
  <c r="R332" i="5" s="1"/>
  <c r="O332" i="5" s="1"/>
  <c r="R331" i="5"/>
  <c r="O331" i="5" s="1"/>
  <c r="Q331" i="5"/>
  <c r="P331" i="5"/>
  <c r="T331" i="5" s="1"/>
  <c r="N331" i="5"/>
  <c r="T330" i="5"/>
  <c r="Q330" i="5"/>
  <c r="R330" i="5" s="1"/>
  <c r="O330" i="5" s="1"/>
  <c r="P330" i="5"/>
  <c r="N330" i="5"/>
  <c r="T329" i="5"/>
  <c r="Q329" i="5"/>
  <c r="R329" i="5" s="1"/>
  <c r="O329" i="5" s="1"/>
  <c r="P329" i="5"/>
  <c r="N329" i="5"/>
  <c r="P328" i="5"/>
  <c r="T328" i="5" s="1"/>
  <c r="N328" i="5"/>
  <c r="Q328" i="5" s="1"/>
  <c r="R328" i="5" s="1"/>
  <c r="O328" i="5" s="1"/>
  <c r="T327" i="5"/>
  <c r="Q327" i="5"/>
  <c r="R327" i="5" s="1"/>
  <c r="O327" i="5" s="1"/>
  <c r="P327" i="5"/>
  <c r="N327" i="5"/>
  <c r="T326" i="5"/>
  <c r="Q326" i="5"/>
  <c r="R326" i="5" s="1"/>
  <c r="O326" i="5" s="1"/>
  <c r="P326" i="5"/>
  <c r="N326" i="5"/>
  <c r="P325" i="5"/>
  <c r="T325" i="5" s="1"/>
  <c r="N325" i="5"/>
  <c r="Q325" i="5" s="1"/>
  <c r="R325" i="5" s="1"/>
  <c r="O325" i="5" s="1"/>
  <c r="P324" i="5"/>
  <c r="T324" i="5" s="1"/>
  <c r="N324" i="5"/>
  <c r="Q324" i="5" s="1"/>
  <c r="R324" i="5" s="1"/>
  <c r="O324" i="5" s="1"/>
  <c r="T323" i="5"/>
  <c r="P323" i="5"/>
  <c r="O323" i="5"/>
  <c r="N323" i="5"/>
  <c r="Q323" i="5" s="1"/>
  <c r="R323" i="5" s="1"/>
  <c r="T322" i="5"/>
  <c r="R322" i="5"/>
  <c r="O322" i="5" s="1"/>
  <c r="P322" i="5"/>
  <c r="N322" i="5"/>
  <c r="Q322" i="5" s="1"/>
  <c r="R321" i="5"/>
  <c r="O321" i="5" s="1"/>
  <c r="P321" i="5"/>
  <c r="T321" i="5" s="1"/>
  <c r="N321" i="5"/>
  <c r="Q321" i="5" s="1"/>
  <c r="Q320" i="5"/>
  <c r="R320" i="5" s="1"/>
  <c r="O320" i="5" s="1"/>
  <c r="P320" i="5"/>
  <c r="T320" i="5" s="1"/>
  <c r="N320" i="5"/>
  <c r="P319" i="5"/>
  <c r="T319" i="5" s="1"/>
  <c r="N319" i="5"/>
  <c r="Q319" i="5" s="1"/>
  <c r="R319" i="5" s="1"/>
  <c r="O319" i="5" s="1"/>
  <c r="R318" i="5"/>
  <c r="O318" i="5" s="1"/>
  <c r="P318" i="5"/>
  <c r="T318" i="5" s="1"/>
  <c r="N318" i="5"/>
  <c r="Q318" i="5" s="1"/>
  <c r="P317" i="5"/>
  <c r="T317" i="5" s="1"/>
  <c r="N317" i="5"/>
  <c r="Q317" i="5" s="1"/>
  <c r="R317" i="5" s="1"/>
  <c r="O317" i="5" s="1"/>
  <c r="T316" i="5"/>
  <c r="Q316" i="5"/>
  <c r="R316" i="5" s="1"/>
  <c r="O316" i="5" s="1"/>
  <c r="P316" i="5"/>
  <c r="N316" i="5"/>
  <c r="P315" i="5"/>
  <c r="T315" i="5" s="1"/>
  <c r="N315" i="5"/>
  <c r="Q315" i="5" s="1"/>
  <c r="R315" i="5" s="1"/>
  <c r="O315" i="5" s="1"/>
  <c r="P314" i="5"/>
  <c r="T314" i="5" s="1"/>
  <c r="N314" i="5"/>
  <c r="Q314" i="5" s="1"/>
  <c r="R314" i="5" s="1"/>
  <c r="O314" i="5" s="1"/>
  <c r="Q313" i="5"/>
  <c r="R313" i="5" s="1"/>
  <c r="O313" i="5" s="1"/>
  <c r="P313" i="5"/>
  <c r="T313" i="5" s="1"/>
  <c r="N313" i="5"/>
  <c r="T312" i="5"/>
  <c r="P312" i="5"/>
  <c r="N312" i="5"/>
  <c r="Q312" i="5" s="1"/>
  <c r="R312" i="5" s="1"/>
  <c r="O312" i="5" s="1"/>
  <c r="Q311" i="5"/>
  <c r="R311" i="5" s="1"/>
  <c r="O311" i="5" s="1"/>
  <c r="P311" i="5"/>
  <c r="T311" i="5" s="1"/>
  <c r="N311" i="5"/>
  <c r="P310" i="5"/>
  <c r="T310" i="5" s="1"/>
  <c r="N310" i="5"/>
  <c r="Q310" i="5" s="1"/>
  <c r="R310" i="5" s="1"/>
  <c r="O310" i="5" s="1"/>
  <c r="P309" i="5"/>
  <c r="T309" i="5" s="1"/>
  <c r="N309" i="5"/>
  <c r="Q309" i="5" s="1"/>
  <c r="R309" i="5" s="1"/>
  <c r="O309" i="5" s="1"/>
  <c r="P308" i="5"/>
  <c r="T308" i="5" s="1"/>
  <c r="N308" i="5"/>
  <c r="Q308" i="5" s="1"/>
  <c r="R308" i="5" s="1"/>
  <c r="O308" i="5" s="1"/>
  <c r="P307" i="5"/>
  <c r="T307" i="5" s="1"/>
  <c r="N307" i="5"/>
  <c r="Q307" i="5" s="1"/>
  <c r="R307" i="5" s="1"/>
  <c r="O307" i="5" s="1"/>
  <c r="P306" i="5"/>
  <c r="T306" i="5" s="1"/>
  <c r="N306" i="5"/>
  <c r="Q306" i="5" s="1"/>
  <c r="R306" i="5" s="1"/>
  <c r="O306" i="5" s="1"/>
  <c r="R305" i="5"/>
  <c r="O305" i="5" s="1"/>
  <c r="P305" i="5"/>
  <c r="T305" i="5" s="1"/>
  <c r="N305" i="5"/>
  <c r="Q305" i="5" s="1"/>
  <c r="P304" i="5"/>
  <c r="T304" i="5" s="1"/>
  <c r="N304" i="5"/>
  <c r="Q304" i="5" s="1"/>
  <c r="R304" i="5" s="1"/>
  <c r="O304" i="5" s="1"/>
  <c r="R303" i="5"/>
  <c r="O303" i="5" s="1"/>
  <c r="P303" i="5"/>
  <c r="T303" i="5" s="1"/>
  <c r="N303" i="5"/>
  <c r="Q303" i="5" s="1"/>
  <c r="R302" i="5"/>
  <c r="O302" i="5" s="1"/>
  <c r="P302" i="5"/>
  <c r="T302" i="5" s="1"/>
  <c r="N302" i="5"/>
  <c r="Q302" i="5" s="1"/>
  <c r="T301" i="5"/>
  <c r="P301" i="5"/>
  <c r="N301" i="5"/>
  <c r="Q301" i="5" s="1"/>
  <c r="R301" i="5" s="1"/>
  <c r="O301" i="5" s="1"/>
  <c r="T300" i="5"/>
  <c r="P300" i="5"/>
  <c r="N300" i="5"/>
  <c r="Q300" i="5" s="1"/>
  <c r="R300" i="5" s="1"/>
  <c r="O300" i="5" s="1"/>
  <c r="P299" i="5"/>
  <c r="T299" i="5" s="1"/>
  <c r="N299" i="5"/>
  <c r="Q299" i="5" s="1"/>
  <c r="R299" i="5" s="1"/>
  <c r="O299" i="5" s="1"/>
  <c r="P298" i="5"/>
  <c r="T298" i="5" s="1"/>
  <c r="N298" i="5"/>
  <c r="Q298" i="5" s="1"/>
  <c r="R298" i="5" s="1"/>
  <c r="O298" i="5" s="1"/>
  <c r="P297" i="5"/>
  <c r="T297" i="5" s="1"/>
  <c r="O297" i="5"/>
  <c r="N297" i="5"/>
  <c r="Q297" i="5" s="1"/>
  <c r="R297" i="5" s="1"/>
  <c r="R296" i="5"/>
  <c r="O296" i="5" s="1"/>
  <c r="P296" i="5"/>
  <c r="T296" i="5" s="1"/>
  <c r="N296" i="5"/>
  <c r="Q296" i="5" s="1"/>
  <c r="P295" i="5"/>
  <c r="T295" i="5" s="1"/>
  <c r="N295" i="5"/>
  <c r="Q295" i="5" s="1"/>
  <c r="R295" i="5" s="1"/>
  <c r="O295" i="5" s="1"/>
  <c r="T294" i="5"/>
  <c r="R294" i="5"/>
  <c r="O294" i="5" s="1"/>
  <c r="Q294" i="5"/>
  <c r="P294" i="5"/>
  <c r="N294" i="5"/>
  <c r="R293" i="5"/>
  <c r="Q293" i="5"/>
  <c r="P293" i="5"/>
  <c r="T293" i="5" s="1"/>
  <c r="O293" i="5"/>
  <c r="N293" i="5"/>
  <c r="T292" i="5"/>
  <c r="R292" i="5"/>
  <c r="O292" i="5" s="1"/>
  <c r="P292" i="5"/>
  <c r="N292" i="5"/>
  <c r="Q292" i="5" s="1"/>
  <c r="P291" i="5"/>
  <c r="T291" i="5" s="1"/>
  <c r="N291" i="5"/>
  <c r="Q291" i="5" s="1"/>
  <c r="R291" i="5" s="1"/>
  <c r="O291" i="5" s="1"/>
  <c r="T290" i="5"/>
  <c r="Q290" i="5"/>
  <c r="R290" i="5" s="1"/>
  <c r="O290" i="5" s="1"/>
  <c r="P290" i="5"/>
  <c r="N290" i="5"/>
  <c r="Q289" i="5"/>
  <c r="R289" i="5" s="1"/>
  <c r="O289" i="5" s="1"/>
  <c r="P289" i="5"/>
  <c r="T289" i="5" s="1"/>
  <c r="N289" i="5"/>
  <c r="R288" i="5"/>
  <c r="O288" i="5" s="1"/>
  <c r="P288" i="5"/>
  <c r="T288" i="5" s="1"/>
  <c r="N288" i="5"/>
  <c r="Q288" i="5" s="1"/>
  <c r="P287" i="5"/>
  <c r="T287" i="5" s="1"/>
  <c r="N287" i="5"/>
  <c r="Q287" i="5" s="1"/>
  <c r="R287" i="5" s="1"/>
  <c r="O287" i="5" s="1"/>
  <c r="P286" i="5"/>
  <c r="T286" i="5" s="1"/>
  <c r="N286" i="5"/>
  <c r="Q286" i="5" s="1"/>
  <c r="R286" i="5" s="1"/>
  <c r="O286" i="5" s="1"/>
  <c r="R285" i="5"/>
  <c r="O285" i="5" s="1"/>
  <c r="P285" i="5"/>
  <c r="T285" i="5" s="1"/>
  <c r="N285" i="5"/>
  <c r="Q285" i="5" s="1"/>
  <c r="P284" i="5"/>
  <c r="T284" i="5" s="1"/>
  <c r="N284" i="5"/>
  <c r="Q284" i="5" s="1"/>
  <c r="R284" i="5" s="1"/>
  <c r="O284" i="5" s="1"/>
  <c r="P283" i="5"/>
  <c r="T283" i="5" s="1"/>
  <c r="N283" i="5"/>
  <c r="Q283" i="5" s="1"/>
  <c r="R283" i="5" s="1"/>
  <c r="O283" i="5" s="1"/>
  <c r="R282" i="5"/>
  <c r="O282" i="5" s="1"/>
  <c r="P282" i="5"/>
  <c r="T282" i="5" s="1"/>
  <c r="N282" i="5"/>
  <c r="Q282" i="5" s="1"/>
  <c r="R281" i="5"/>
  <c r="O281" i="5" s="1"/>
  <c r="P281" i="5"/>
  <c r="T281" i="5" s="1"/>
  <c r="N281" i="5"/>
  <c r="Q281" i="5" s="1"/>
  <c r="P280" i="5"/>
  <c r="T280" i="5" s="1"/>
  <c r="N280" i="5"/>
  <c r="Q280" i="5" s="1"/>
  <c r="R280" i="5" s="1"/>
  <c r="O280" i="5" s="1"/>
  <c r="Q279" i="5"/>
  <c r="R279" i="5" s="1"/>
  <c r="O279" i="5" s="1"/>
  <c r="P279" i="5"/>
  <c r="T279" i="5" s="1"/>
  <c r="N279" i="5"/>
  <c r="R277" i="5"/>
  <c r="O277" i="5" s="1"/>
  <c r="P277" i="5"/>
  <c r="T277" i="5" s="1"/>
  <c r="N277" i="5"/>
  <c r="Q277" i="5" s="1"/>
  <c r="Q276" i="5"/>
  <c r="R276" i="5" s="1"/>
  <c r="O276" i="5" s="1"/>
  <c r="P276" i="5"/>
  <c r="T276" i="5" s="1"/>
  <c r="N276" i="5"/>
  <c r="R275" i="5"/>
  <c r="O275" i="5" s="1"/>
  <c r="P275" i="5"/>
  <c r="T275" i="5" s="1"/>
  <c r="N275" i="5"/>
  <c r="Q275" i="5" s="1"/>
  <c r="P274" i="5"/>
  <c r="T274" i="5" s="1"/>
  <c r="N274" i="5"/>
  <c r="Q274" i="5" s="1"/>
  <c r="R274" i="5" s="1"/>
  <c r="O274" i="5" s="1"/>
  <c r="R273" i="5"/>
  <c r="O273" i="5" s="1"/>
  <c r="P273" i="5"/>
  <c r="T273" i="5" s="1"/>
  <c r="N273" i="5"/>
  <c r="Q273" i="5" s="1"/>
  <c r="R272" i="5"/>
  <c r="O272" i="5" s="1"/>
  <c r="P272" i="5"/>
  <c r="T272" i="5" s="1"/>
  <c r="N272" i="5"/>
  <c r="Q272" i="5" s="1"/>
  <c r="T271" i="5"/>
  <c r="R271" i="5"/>
  <c r="O271" i="5" s="1"/>
  <c r="P271" i="5"/>
  <c r="N271" i="5"/>
  <c r="Q271" i="5" s="1"/>
  <c r="T270" i="5"/>
  <c r="R270" i="5"/>
  <c r="O270" i="5" s="1"/>
  <c r="P270" i="5"/>
  <c r="N270" i="5"/>
  <c r="Q270" i="5" s="1"/>
  <c r="P269" i="5"/>
  <c r="T269" i="5" s="1"/>
  <c r="N269" i="5"/>
  <c r="Q269" i="5" s="1"/>
  <c r="R269" i="5" s="1"/>
  <c r="O269" i="5" s="1"/>
  <c r="R268" i="5"/>
  <c r="Q268" i="5"/>
  <c r="P268" i="5"/>
  <c r="T268" i="5" s="1"/>
  <c r="O268" i="5"/>
  <c r="N268" i="5"/>
  <c r="P267" i="5"/>
  <c r="T267" i="5" s="1"/>
  <c r="N267" i="5"/>
  <c r="Q267" i="5" s="1"/>
  <c r="R267" i="5" s="1"/>
  <c r="O267" i="5" s="1"/>
  <c r="R266" i="5"/>
  <c r="O266" i="5" s="1"/>
  <c r="P266" i="5"/>
  <c r="T266" i="5" s="1"/>
  <c r="N266" i="5"/>
  <c r="Q266" i="5" s="1"/>
  <c r="P265" i="5"/>
  <c r="T265" i="5" s="1"/>
  <c r="N265" i="5"/>
  <c r="Q265" i="5" s="1"/>
  <c r="R265" i="5" s="1"/>
  <c r="O265" i="5" s="1"/>
  <c r="P264" i="5"/>
  <c r="T264" i="5" s="1"/>
  <c r="N264" i="5"/>
  <c r="Q264" i="5" s="1"/>
  <c r="R264" i="5" s="1"/>
  <c r="O264" i="5" s="1"/>
  <c r="T263" i="5"/>
  <c r="Q263" i="5"/>
  <c r="R263" i="5" s="1"/>
  <c r="O263" i="5" s="1"/>
  <c r="P263" i="5"/>
  <c r="N263" i="5"/>
  <c r="R262" i="5"/>
  <c r="O262" i="5" s="1"/>
  <c r="P262" i="5"/>
  <c r="T262" i="5" s="1"/>
  <c r="N262" i="5"/>
  <c r="Q262" i="5" s="1"/>
  <c r="Q261" i="5"/>
  <c r="R261" i="5" s="1"/>
  <c r="O261" i="5" s="1"/>
  <c r="P261" i="5"/>
  <c r="T261" i="5" s="1"/>
  <c r="N261" i="5"/>
  <c r="T260" i="5"/>
  <c r="R260" i="5"/>
  <c r="O260" i="5" s="1"/>
  <c r="P260" i="5"/>
  <c r="N260" i="5"/>
  <c r="Q260" i="5" s="1"/>
  <c r="R259" i="5"/>
  <c r="O259" i="5" s="1"/>
  <c r="Q259" i="5"/>
  <c r="P259" i="5"/>
  <c r="T259" i="5" s="1"/>
  <c r="N259" i="5"/>
  <c r="P258" i="5"/>
  <c r="T258" i="5" s="1"/>
  <c r="N258" i="5"/>
  <c r="Q258" i="5" s="1"/>
  <c r="R258" i="5" s="1"/>
  <c r="O258" i="5" s="1"/>
  <c r="T257" i="5"/>
  <c r="Q257" i="5"/>
  <c r="R257" i="5" s="1"/>
  <c r="O257" i="5" s="1"/>
  <c r="P257" i="5"/>
  <c r="N257" i="5"/>
  <c r="Q256" i="5"/>
  <c r="R256" i="5" s="1"/>
  <c r="O256" i="5" s="1"/>
  <c r="P256" i="5"/>
  <c r="T256" i="5" s="1"/>
  <c r="N256" i="5"/>
  <c r="P255" i="5"/>
  <c r="T255" i="5" s="1"/>
  <c r="N255" i="5"/>
  <c r="Q255" i="5" s="1"/>
  <c r="R255" i="5" s="1"/>
  <c r="O255" i="5" s="1"/>
  <c r="P254" i="5"/>
  <c r="T254" i="5" s="1"/>
  <c r="O254" i="5"/>
  <c r="N254" i="5"/>
  <c r="Q254" i="5" s="1"/>
  <c r="R254" i="5" s="1"/>
  <c r="Q253" i="5"/>
  <c r="R253" i="5" s="1"/>
  <c r="O253" i="5" s="1"/>
  <c r="P253" i="5"/>
  <c r="T253" i="5" s="1"/>
  <c r="N253" i="5"/>
  <c r="T252" i="5"/>
  <c r="R252" i="5"/>
  <c r="O252" i="5" s="1"/>
  <c r="P252" i="5"/>
  <c r="N252" i="5"/>
  <c r="Q252" i="5" s="1"/>
  <c r="R251" i="5"/>
  <c r="O251" i="5" s="1"/>
  <c r="P251" i="5"/>
  <c r="T251" i="5" s="1"/>
  <c r="N251" i="5"/>
  <c r="Q251" i="5" s="1"/>
  <c r="P250" i="5"/>
  <c r="T250" i="5" s="1"/>
  <c r="N250" i="5"/>
  <c r="Q250" i="5" s="1"/>
  <c r="R250" i="5" s="1"/>
  <c r="O250" i="5" s="1"/>
  <c r="P249" i="5"/>
  <c r="T249" i="5" s="1"/>
  <c r="N249" i="5"/>
  <c r="Q249" i="5" s="1"/>
  <c r="R249" i="5" s="1"/>
  <c r="O249" i="5" s="1"/>
  <c r="P248" i="5"/>
  <c r="T248" i="5" s="1"/>
  <c r="N248" i="5"/>
  <c r="Q248" i="5" s="1"/>
  <c r="R248" i="5" s="1"/>
  <c r="O248" i="5" s="1"/>
  <c r="R247" i="5"/>
  <c r="O247" i="5" s="1"/>
  <c r="P247" i="5"/>
  <c r="T247" i="5" s="1"/>
  <c r="N247" i="5"/>
  <c r="Q247" i="5" s="1"/>
  <c r="T246" i="5"/>
  <c r="P246" i="5"/>
  <c r="N246" i="5"/>
  <c r="Q246" i="5" s="1"/>
  <c r="R246" i="5" s="1"/>
  <c r="O246" i="5" s="1"/>
  <c r="R245" i="5"/>
  <c r="O245" i="5" s="1"/>
  <c r="P245" i="5"/>
  <c r="T245" i="5" s="1"/>
  <c r="N245" i="5"/>
  <c r="Q245" i="5" s="1"/>
  <c r="P244" i="5"/>
  <c r="T244" i="5" s="1"/>
  <c r="N244" i="5"/>
  <c r="Q244" i="5" s="1"/>
  <c r="R244" i="5" s="1"/>
  <c r="O244" i="5" s="1"/>
  <c r="P243" i="5"/>
  <c r="T243" i="5" s="1"/>
  <c r="N243" i="5"/>
  <c r="Q243" i="5" s="1"/>
  <c r="R243" i="5" s="1"/>
  <c r="O243" i="5" s="1"/>
  <c r="T242" i="5"/>
  <c r="P242" i="5"/>
  <c r="N242" i="5"/>
  <c r="Q242" i="5" s="1"/>
  <c r="R242" i="5" s="1"/>
  <c r="O242" i="5" s="1"/>
  <c r="T241" i="5"/>
  <c r="P241" i="5"/>
  <c r="N241" i="5"/>
  <c r="Q241" i="5" s="1"/>
  <c r="R241" i="5" s="1"/>
  <c r="O241" i="5" s="1"/>
  <c r="P240" i="5"/>
  <c r="T240" i="5" s="1"/>
  <c r="N240" i="5"/>
  <c r="Q240" i="5" s="1"/>
  <c r="R240" i="5" s="1"/>
  <c r="O240" i="5" s="1"/>
  <c r="P239" i="5"/>
  <c r="T239" i="5" s="1"/>
  <c r="N239" i="5"/>
  <c r="Q239" i="5" s="1"/>
  <c r="R239" i="5" s="1"/>
  <c r="O239" i="5" s="1"/>
  <c r="Q238" i="5"/>
  <c r="R238" i="5" s="1"/>
  <c r="P238" i="5"/>
  <c r="T238" i="5" s="1"/>
  <c r="O238" i="5"/>
  <c r="N238" i="5"/>
  <c r="Q237" i="5"/>
  <c r="R237" i="5" s="1"/>
  <c r="O237" i="5" s="1"/>
  <c r="P237" i="5"/>
  <c r="T237" i="5" s="1"/>
  <c r="N237" i="5"/>
  <c r="P236" i="5"/>
  <c r="T236" i="5" s="1"/>
  <c r="N236" i="5"/>
  <c r="Q236" i="5" s="1"/>
  <c r="R236" i="5" s="1"/>
  <c r="O236" i="5" s="1"/>
  <c r="R235" i="5"/>
  <c r="P235" i="5"/>
  <c r="T235" i="5" s="1"/>
  <c r="O235" i="5"/>
  <c r="N235" i="5"/>
  <c r="Q235" i="5" s="1"/>
  <c r="T234" i="5"/>
  <c r="P234" i="5"/>
  <c r="N234" i="5"/>
  <c r="Q234" i="5" s="1"/>
  <c r="R234" i="5" s="1"/>
  <c r="O234" i="5" s="1"/>
  <c r="T233" i="5"/>
  <c r="P233" i="5"/>
  <c r="N233" i="5"/>
  <c r="Q233" i="5" s="1"/>
  <c r="R233" i="5" s="1"/>
  <c r="O233" i="5" s="1"/>
  <c r="P232" i="5"/>
  <c r="T232" i="5" s="1"/>
  <c r="N232" i="5"/>
  <c r="Q232" i="5" s="1"/>
  <c r="R232" i="5" s="1"/>
  <c r="O232" i="5" s="1"/>
  <c r="P231" i="5"/>
  <c r="T231" i="5" s="1"/>
  <c r="O231" i="5"/>
  <c r="N231" i="5"/>
  <c r="Q231" i="5" s="1"/>
  <c r="R231" i="5" s="1"/>
  <c r="T230" i="5"/>
  <c r="Q230" i="5"/>
  <c r="R230" i="5" s="1"/>
  <c r="P230" i="5"/>
  <c r="O230" i="5"/>
  <c r="N230" i="5"/>
  <c r="R229" i="5"/>
  <c r="O229" i="5" s="1"/>
  <c r="P229" i="5"/>
  <c r="T229" i="5" s="1"/>
  <c r="N229" i="5"/>
  <c r="Q229" i="5" s="1"/>
  <c r="P228" i="5"/>
  <c r="T228" i="5" s="1"/>
  <c r="N228" i="5"/>
  <c r="Q228" i="5" s="1"/>
  <c r="R228" i="5" s="1"/>
  <c r="O228" i="5" s="1"/>
  <c r="T227" i="5"/>
  <c r="P227" i="5"/>
  <c r="N227" i="5"/>
  <c r="Q227" i="5" s="1"/>
  <c r="R227" i="5" s="1"/>
  <c r="O227" i="5" s="1"/>
  <c r="T226" i="5"/>
  <c r="P226" i="5"/>
  <c r="N226" i="5"/>
  <c r="Q226" i="5" s="1"/>
  <c r="R226" i="5" s="1"/>
  <c r="O226" i="5" s="1"/>
  <c r="P225" i="5"/>
  <c r="T225" i="5" s="1"/>
  <c r="N225" i="5"/>
  <c r="Q225" i="5" s="1"/>
  <c r="R225" i="5" s="1"/>
  <c r="O225" i="5" s="1"/>
  <c r="Q224" i="5"/>
  <c r="R224" i="5" s="1"/>
  <c r="O224" i="5" s="1"/>
  <c r="P224" i="5"/>
  <c r="T224" i="5" s="1"/>
  <c r="N224" i="5"/>
  <c r="Q223" i="5"/>
  <c r="R223" i="5" s="1"/>
  <c r="O223" i="5" s="1"/>
  <c r="P223" i="5"/>
  <c r="T223" i="5" s="1"/>
  <c r="N223" i="5"/>
  <c r="T222" i="5"/>
  <c r="P222" i="5"/>
  <c r="N222" i="5"/>
  <c r="Q222" i="5" s="1"/>
  <c r="R222" i="5" s="1"/>
  <c r="O222" i="5" s="1"/>
  <c r="R221" i="5"/>
  <c r="O221" i="5" s="1"/>
  <c r="P221" i="5"/>
  <c r="T221" i="5" s="1"/>
  <c r="N221" i="5"/>
  <c r="Q221" i="5" s="1"/>
  <c r="P220" i="5"/>
  <c r="T220" i="5" s="1"/>
  <c r="N220" i="5"/>
  <c r="Q220" i="5" s="1"/>
  <c r="R220" i="5" s="1"/>
  <c r="O220" i="5" s="1"/>
  <c r="Q219" i="5"/>
  <c r="R219" i="5" s="1"/>
  <c r="O219" i="5" s="1"/>
  <c r="P219" i="5"/>
  <c r="T219" i="5" s="1"/>
  <c r="N219" i="5"/>
  <c r="P218" i="5"/>
  <c r="T218" i="5" s="1"/>
  <c r="N218" i="5"/>
  <c r="Q218" i="5" s="1"/>
  <c r="R218" i="5" s="1"/>
  <c r="O218" i="5" s="1"/>
  <c r="P217" i="5"/>
  <c r="T217" i="5" s="1"/>
  <c r="O217" i="5"/>
  <c r="N217" i="5"/>
  <c r="Q217" i="5" s="1"/>
  <c r="R217" i="5" s="1"/>
  <c r="Q216" i="5"/>
  <c r="R216" i="5" s="1"/>
  <c r="P216" i="5"/>
  <c r="T216" i="5" s="1"/>
  <c r="O216" i="5"/>
  <c r="N216" i="5"/>
  <c r="R215" i="5"/>
  <c r="O215" i="5" s="1"/>
  <c r="P215" i="5"/>
  <c r="T215" i="5" s="1"/>
  <c r="N215" i="5"/>
  <c r="Q215" i="5" s="1"/>
  <c r="P214" i="5"/>
  <c r="T214" i="5" s="1"/>
  <c r="N214" i="5"/>
  <c r="Q214" i="5" s="1"/>
  <c r="R214" i="5" s="1"/>
  <c r="O214" i="5" s="1"/>
  <c r="P213" i="5"/>
  <c r="T213" i="5" s="1"/>
  <c r="N213" i="5"/>
  <c r="Q213" i="5" s="1"/>
  <c r="R213" i="5" s="1"/>
  <c r="O213" i="5" s="1"/>
  <c r="T212" i="5"/>
  <c r="R212" i="5"/>
  <c r="O212" i="5" s="1"/>
  <c r="P212" i="5"/>
  <c r="N212" i="5"/>
  <c r="Q212" i="5" s="1"/>
  <c r="T211" i="5"/>
  <c r="P211" i="5"/>
  <c r="N211" i="5"/>
  <c r="Q211" i="5" s="1"/>
  <c r="R211" i="5" s="1"/>
  <c r="O211" i="5" s="1"/>
  <c r="R210" i="5"/>
  <c r="O210" i="5" s="1"/>
  <c r="P210" i="5"/>
  <c r="T210" i="5" s="1"/>
  <c r="N210" i="5"/>
  <c r="Q210" i="5" s="1"/>
  <c r="Q209" i="5"/>
  <c r="R209" i="5" s="1"/>
  <c r="O209" i="5" s="1"/>
  <c r="P209" i="5"/>
  <c r="T209" i="5" s="1"/>
  <c r="N209" i="5"/>
  <c r="P208" i="5"/>
  <c r="T208" i="5" s="1"/>
  <c r="N208" i="5"/>
  <c r="Q208" i="5" s="1"/>
  <c r="R208" i="5" s="1"/>
  <c r="O208" i="5" s="1"/>
  <c r="T207" i="5"/>
  <c r="P207" i="5"/>
  <c r="N207" i="5"/>
  <c r="Q207" i="5" s="1"/>
  <c r="R207" i="5" s="1"/>
  <c r="O207" i="5" s="1"/>
  <c r="P206" i="5"/>
  <c r="T206" i="5" s="1"/>
  <c r="N206" i="5"/>
  <c r="Q206" i="5" s="1"/>
  <c r="R206" i="5" s="1"/>
  <c r="O206" i="5" s="1"/>
  <c r="R205" i="5"/>
  <c r="O205" i="5" s="1"/>
  <c r="P205" i="5"/>
  <c r="T205" i="5" s="1"/>
  <c r="N205" i="5"/>
  <c r="Q205" i="5" s="1"/>
  <c r="T204" i="5"/>
  <c r="P204" i="5"/>
  <c r="N204" i="5"/>
  <c r="Q204" i="5" s="1"/>
  <c r="R204" i="5" s="1"/>
  <c r="O204" i="5" s="1"/>
  <c r="P203" i="5"/>
  <c r="T203" i="5" s="1"/>
  <c r="N203" i="5"/>
  <c r="Q203" i="5" s="1"/>
  <c r="R203" i="5" s="1"/>
  <c r="O203" i="5" s="1"/>
  <c r="R202" i="5"/>
  <c r="O202" i="5" s="1"/>
  <c r="P202" i="5"/>
  <c r="T202" i="5" s="1"/>
  <c r="N202" i="5"/>
  <c r="Q202" i="5" s="1"/>
  <c r="P201" i="5"/>
  <c r="T201" i="5" s="1"/>
  <c r="N201" i="5"/>
  <c r="Q201" i="5" s="1"/>
  <c r="R201" i="5" s="1"/>
  <c r="O201" i="5" s="1"/>
  <c r="Q200" i="5"/>
  <c r="R200" i="5" s="1"/>
  <c r="O200" i="5" s="1"/>
  <c r="P200" i="5"/>
  <c r="T200" i="5" s="1"/>
  <c r="N200" i="5"/>
  <c r="P199" i="5"/>
  <c r="T199" i="5" s="1"/>
  <c r="N199" i="5"/>
  <c r="Q199" i="5" s="1"/>
  <c r="R199" i="5" s="1"/>
  <c r="O199" i="5" s="1"/>
  <c r="R198" i="5"/>
  <c r="O198" i="5" s="1"/>
  <c r="Q198" i="5"/>
  <c r="P198" i="5"/>
  <c r="T198" i="5" s="1"/>
  <c r="N198" i="5"/>
  <c r="T197" i="5"/>
  <c r="Q197" i="5"/>
  <c r="R197" i="5" s="1"/>
  <c r="O197" i="5" s="1"/>
  <c r="P197" i="5"/>
  <c r="N197" i="5"/>
  <c r="T196" i="5"/>
  <c r="P196" i="5"/>
  <c r="N196" i="5"/>
  <c r="Q196" i="5" s="1"/>
  <c r="R196" i="5" s="1"/>
  <c r="O196" i="5" s="1"/>
  <c r="P195" i="5"/>
  <c r="T195" i="5" s="1"/>
  <c r="N195" i="5"/>
  <c r="Q195" i="5" s="1"/>
  <c r="R195" i="5" s="1"/>
  <c r="O195" i="5" s="1"/>
  <c r="P194" i="5"/>
  <c r="T194" i="5" s="1"/>
  <c r="N194" i="5"/>
  <c r="Q194" i="5" s="1"/>
  <c r="R194" i="5" s="1"/>
  <c r="O194" i="5" s="1"/>
  <c r="T193" i="5"/>
  <c r="Q193" i="5"/>
  <c r="R193" i="5" s="1"/>
  <c r="O193" i="5" s="1"/>
  <c r="P193" i="5"/>
  <c r="N193" i="5"/>
  <c r="T192" i="5"/>
  <c r="R192" i="5"/>
  <c r="O192" i="5" s="1"/>
  <c r="P192" i="5"/>
  <c r="N192" i="5"/>
  <c r="Q192" i="5" s="1"/>
  <c r="P191" i="5"/>
  <c r="T191" i="5" s="1"/>
  <c r="N191" i="5"/>
  <c r="Q191" i="5" s="1"/>
  <c r="R191" i="5" s="1"/>
  <c r="O191" i="5" s="1"/>
  <c r="P190" i="5"/>
  <c r="T190" i="5" s="1"/>
  <c r="N190" i="5"/>
  <c r="Q190" i="5" s="1"/>
  <c r="R190" i="5" s="1"/>
  <c r="O190" i="5" s="1"/>
  <c r="T189" i="5"/>
  <c r="R189" i="5"/>
  <c r="O189" i="5" s="1"/>
  <c r="Q189" i="5"/>
  <c r="P189" i="5"/>
  <c r="N189" i="5"/>
  <c r="P188" i="5"/>
  <c r="T188" i="5" s="1"/>
  <c r="N188" i="5"/>
  <c r="Q188" i="5" s="1"/>
  <c r="R188" i="5" s="1"/>
  <c r="O188" i="5" s="1"/>
  <c r="R187" i="5"/>
  <c r="O187" i="5" s="1"/>
  <c r="Q187" i="5"/>
  <c r="P187" i="5"/>
  <c r="T187" i="5" s="1"/>
  <c r="N187" i="5"/>
  <c r="T186" i="5"/>
  <c r="P186" i="5"/>
  <c r="N186" i="5"/>
  <c r="Q186" i="5" s="1"/>
  <c r="R186" i="5" s="1"/>
  <c r="O186" i="5" s="1"/>
  <c r="P185" i="5"/>
  <c r="T185" i="5" s="1"/>
  <c r="N185" i="5"/>
  <c r="Q185" i="5" s="1"/>
  <c r="R185" i="5" s="1"/>
  <c r="O185" i="5" s="1"/>
  <c r="P184" i="5"/>
  <c r="T184" i="5" s="1"/>
  <c r="N184" i="5"/>
  <c r="Q184" i="5" s="1"/>
  <c r="R184" i="5" s="1"/>
  <c r="O184" i="5" s="1"/>
  <c r="Q183" i="5"/>
  <c r="R183" i="5" s="1"/>
  <c r="P183" i="5"/>
  <c r="T183" i="5" s="1"/>
  <c r="O183" i="5"/>
  <c r="N183" i="5"/>
  <c r="R182" i="5"/>
  <c r="O182" i="5" s="1"/>
  <c r="P182" i="5"/>
  <c r="T182" i="5" s="1"/>
  <c r="N182" i="5"/>
  <c r="Q182" i="5" s="1"/>
  <c r="P181" i="5"/>
  <c r="T181" i="5" s="1"/>
  <c r="N181" i="5"/>
  <c r="Q181" i="5" s="1"/>
  <c r="R181" i="5" s="1"/>
  <c r="O181" i="5" s="1"/>
  <c r="P180" i="5"/>
  <c r="T180" i="5" s="1"/>
  <c r="N180" i="5"/>
  <c r="Q180" i="5" s="1"/>
  <c r="R180" i="5" s="1"/>
  <c r="O180" i="5" s="1"/>
  <c r="Q179" i="5"/>
  <c r="R179" i="5" s="1"/>
  <c r="O179" i="5" s="1"/>
  <c r="P179" i="5"/>
  <c r="T179" i="5" s="1"/>
  <c r="N179" i="5"/>
  <c r="Q178" i="5"/>
  <c r="R178" i="5" s="1"/>
  <c r="O178" i="5" s="1"/>
  <c r="P178" i="5"/>
  <c r="T178" i="5" s="1"/>
  <c r="N178" i="5"/>
  <c r="R177" i="5"/>
  <c r="O177" i="5" s="1"/>
  <c r="P177" i="5"/>
  <c r="T177" i="5" s="1"/>
  <c r="N177" i="5"/>
  <c r="Q177" i="5" s="1"/>
  <c r="P176" i="5"/>
  <c r="T176" i="5" s="1"/>
  <c r="N176" i="5"/>
  <c r="Q176" i="5" s="1"/>
  <c r="R176" i="5" s="1"/>
  <c r="O176" i="5" s="1"/>
  <c r="R175" i="5"/>
  <c r="O175" i="5" s="1"/>
  <c r="P175" i="5"/>
  <c r="T175" i="5" s="1"/>
  <c r="N175" i="5"/>
  <c r="Q175" i="5" s="1"/>
  <c r="P174" i="5"/>
  <c r="T174" i="5" s="1"/>
  <c r="N174" i="5"/>
  <c r="Q174" i="5" s="1"/>
  <c r="R174" i="5" s="1"/>
  <c r="O174" i="5" s="1"/>
  <c r="R173" i="5"/>
  <c r="O173" i="5" s="1"/>
  <c r="P173" i="5"/>
  <c r="T173" i="5" s="1"/>
  <c r="N173" i="5"/>
  <c r="Q173" i="5" s="1"/>
  <c r="T172" i="5"/>
  <c r="R172" i="5"/>
  <c r="O172" i="5" s="1"/>
  <c r="P172" i="5"/>
  <c r="N172" i="5"/>
  <c r="Q172" i="5" s="1"/>
  <c r="P171" i="5"/>
  <c r="T171" i="5" s="1"/>
  <c r="N171" i="5"/>
  <c r="Q171" i="5" s="1"/>
  <c r="R171" i="5" s="1"/>
  <c r="O171" i="5" s="1"/>
  <c r="P170" i="5"/>
  <c r="T170" i="5" s="1"/>
  <c r="N170" i="5"/>
  <c r="Q170" i="5" s="1"/>
  <c r="R170" i="5" s="1"/>
  <c r="O170" i="5" s="1"/>
  <c r="P169" i="5"/>
  <c r="T169" i="5" s="1"/>
  <c r="N169" i="5"/>
  <c r="Q169" i="5" s="1"/>
  <c r="R169" i="5" s="1"/>
  <c r="O169" i="5" s="1"/>
  <c r="Q168" i="5"/>
  <c r="R168" i="5" s="1"/>
  <c r="O168" i="5" s="1"/>
  <c r="P168" i="5"/>
  <c r="T168" i="5" s="1"/>
  <c r="N168" i="5"/>
  <c r="T167" i="5"/>
  <c r="P167" i="5"/>
  <c r="N167" i="5"/>
  <c r="Q167" i="5" s="1"/>
  <c r="R167" i="5" s="1"/>
  <c r="O167" i="5" s="1"/>
  <c r="P166" i="5"/>
  <c r="T166" i="5" s="1"/>
  <c r="N166" i="5"/>
  <c r="Q166" i="5" s="1"/>
  <c r="R166" i="5" s="1"/>
  <c r="O166" i="5" s="1"/>
  <c r="P165" i="5"/>
  <c r="T165" i="5" s="1"/>
  <c r="N165" i="5"/>
  <c r="Q165" i="5" s="1"/>
  <c r="R165" i="5" s="1"/>
  <c r="O165" i="5" s="1"/>
  <c r="Q164" i="5"/>
  <c r="R164" i="5" s="1"/>
  <c r="P164" i="5"/>
  <c r="T164" i="5" s="1"/>
  <c r="O164" i="5"/>
  <c r="N164" i="5"/>
  <c r="Q163" i="5"/>
  <c r="R163" i="5" s="1"/>
  <c r="O163" i="5" s="1"/>
  <c r="P163" i="5"/>
  <c r="T163" i="5" s="1"/>
  <c r="N163" i="5"/>
  <c r="R162" i="5"/>
  <c r="O162" i="5" s="1"/>
  <c r="P162" i="5"/>
  <c r="T162" i="5" s="1"/>
  <c r="N162" i="5"/>
  <c r="Q162" i="5" s="1"/>
  <c r="P161" i="5"/>
  <c r="T161" i="5" s="1"/>
  <c r="N161" i="5"/>
  <c r="Q161" i="5" s="1"/>
  <c r="R161" i="5" s="1"/>
  <c r="O161" i="5" s="1"/>
  <c r="P160" i="5"/>
  <c r="T160" i="5" s="1"/>
  <c r="N160" i="5"/>
  <c r="Q160" i="5" s="1"/>
  <c r="R160" i="5" s="1"/>
  <c r="O160" i="5" s="1"/>
  <c r="R159" i="5"/>
  <c r="O159" i="5" s="1"/>
  <c r="Q159" i="5"/>
  <c r="P159" i="5"/>
  <c r="T159" i="5" s="1"/>
  <c r="N159" i="5"/>
  <c r="P158" i="5"/>
  <c r="T158" i="5" s="1"/>
  <c r="N158" i="5"/>
  <c r="Q158" i="5" s="1"/>
  <c r="R158" i="5" s="1"/>
  <c r="O158" i="5" s="1"/>
  <c r="P157" i="5"/>
  <c r="T157" i="5" s="1"/>
  <c r="N157" i="5"/>
  <c r="Q157" i="5" s="1"/>
  <c r="R157" i="5" s="1"/>
  <c r="O157" i="5" s="1"/>
  <c r="T156" i="5"/>
  <c r="P156" i="5"/>
  <c r="N156" i="5"/>
  <c r="Q156" i="5" s="1"/>
  <c r="R156" i="5" s="1"/>
  <c r="O156" i="5" s="1"/>
  <c r="P155" i="5"/>
  <c r="T155" i="5" s="1"/>
  <c r="N155" i="5"/>
  <c r="Q155" i="5" s="1"/>
  <c r="R155" i="5" s="1"/>
  <c r="O155" i="5" s="1"/>
  <c r="P154" i="5"/>
  <c r="T154" i="5" s="1"/>
  <c r="N154" i="5"/>
  <c r="Q154" i="5" s="1"/>
  <c r="R154" i="5" s="1"/>
  <c r="O154" i="5" s="1"/>
  <c r="P153" i="5"/>
  <c r="T153" i="5" s="1"/>
  <c r="N153" i="5"/>
  <c r="Q153" i="5" s="1"/>
  <c r="R153" i="5" s="1"/>
  <c r="O153" i="5" s="1"/>
  <c r="T152" i="5"/>
  <c r="P152" i="5"/>
  <c r="N152" i="5"/>
  <c r="Q152" i="5" s="1"/>
  <c r="R152" i="5" s="1"/>
  <c r="O152" i="5" s="1"/>
  <c r="P151" i="5"/>
  <c r="T151" i="5" s="1"/>
  <c r="O151" i="5"/>
  <c r="N151" i="5"/>
  <c r="Q151" i="5" s="1"/>
  <c r="R151" i="5" s="1"/>
  <c r="Q150" i="5"/>
  <c r="R150" i="5" s="1"/>
  <c r="O150" i="5" s="1"/>
  <c r="P150" i="5"/>
  <c r="T150" i="5" s="1"/>
  <c r="N150" i="5"/>
  <c r="P149" i="5"/>
  <c r="T149" i="5" s="1"/>
  <c r="N149" i="5"/>
  <c r="Q149" i="5" s="1"/>
  <c r="R149" i="5" s="1"/>
  <c r="O149" i="5" s="1"/>
  <c r="P148" i="5"/>
  <c r="T148" i="5" s="1"/>
  <c r="N148" i="5"/>
  <c r="Q148" i="5" s="1"/>
  <c r="R148" i="5" s="1"/>
  <c r="O148" i="5" s="1"/>
  <c r="Q147" i="5"/>
  <c r="R147" i="5" s="1"/>
  <c r="P147" i="5"/>
  <c r="T147" i="5" s="1"/>
  <c r="O147" i="5"/>
  <c r="N147" i="5"/>
  <c r="Q146" i="5"/>
  <c r="R146" i="5" s="1"/>
  <c r="O146" i="5" s="1"/>
  <c r="P146" i="5"/>
  <c r="T146" i="5" s="1"/>
  <c r="N146" i="5"/>
  <c r="P145" i="5"/>
  <c r="T145" i="5" s="1"/>
  <c r="N145" i="5"/>
  <c r="Q145" i="5" s="1"/>
  <c r="R145" i="5" s="1"/>
  <c r="O145" i="5" s="1"/>
  <c r="P144" i="5"/>
  <c r="T144" i="5" s="1"/>
  <c r="N144" i="5"/>
  <c r="Q144" i="5" s="1"/>
  <c r="R144" i="5" s="1"/>
  <c r="O144" i="5" s="1"/>
  <c r="Q143" i="5"/>
  <c r="R143" i="5" s="1"/>
  <c r="P143" i="5"/>
  <c r="T143" i="5" s="1"/>
  <c r="O143" i="5"/>
  <c r="N143" i="5"/>
  <c r="R142" i="5"/>
  <c r="O142" i="5" s="1"/>
  <c r="P142" i="5"/>
  <c r="T142" i="5" s="1"/>
  <c r="N142" i="5"/>
  <c r="Q142" i="5" s="1"/>
  <c r="P141" i="5"/>
  <c r="T141" i="5" s="1"/>
  <c r="N141" i="5"/>
  <c r="Q141" i="5" s="1"/>
  <c r="R141" i="5" s="1"/>
  <c r="O141" i="5" s="1"/>
  <c r="P140" i="5"/>
  <c r="T140" i="5" s="1"/>
  <c r="N140" i="5"/>
  <c r="Q140" i="5" s="1"/>
  <c r="R140" i="5" s="1"/>
  <c r="O140" i="5" s="1"/>
  <c r="T139" i="5"/>
  <c r="P139" i="5"/>
  <c r="N139" i="5"/>
  <c r="Q139" i="5" s="1"/>
  <c r="R139" i="5" s="1"/>
  <c r="O139" i="5" s="1"/>
  <c r="R138" i="5"/>
  <c r="O138" i="5" s="1"/>
  <c r="P138" i="5"/>
  <c r="T138" i="5" s="1"/>
  <c r="N138" i="5"/>
  <c r="Q138" i="5" s="1"/>
  <c r="T137" i="5"/>
  <c r="R137" i="5"/>
  <c r="O137" i="5" s="1"/>
  <c r="P137" i="5"/>
  <c r="N137" i="5"/>
  <c r="Q137" i="5" s="1"/>
  <c r="T136" i="5"/>
  <c r="Q136" i="5"/>
  <c r="R136" i="5" s="1"/>
  <c r="O136" i="5" s="1"/>
  <c r="P136" i="5"/>
  <c r="N136" i="5"/>
  <c r="R135" i="5"/>
  <c r="O135" i="5" s="1"/>
  <c r="P135" i="5"/>
  <c r="T135" i="5" s="1"/>
  <c r="N135" i="5"/>
  <c r="Q135" i="5" s="1"/>
  <c r="Q134" i="5"/>
  <c r="R134" i="5" s="1"/>
  <c r="O134" i="5" s="1"/>
  <c r="P134" i="5"/>
  <c r="T134" i="5" s="1"/>
  <c r="N134" i="5"/>
  <c r="T133" i="5"/>
  <c r="P133" i="5"/>
  <c r="N133" i="5"/>
  <c r="Q133" i="5" s="1"/>
  <c r="R133" i="5" s="1"/>
  <c r="O133" i="5" s="1"/>
  <c r="P132" i="5"/>
  <c r="T132" i="5" s="1"/>
  <c r="N132" i="5"/>
  <c r="Q132" i="5" s="1"/>
  <c r="R132" i="5" s="1"/>
  <c r="O132" i="5" s="1"/>
  <c r="P131" i="5"/>
  <c r="T131" i="5" s="1"/>
  <c r="N131" i="5"/>
  <c r="Q131" i="5" s="1"/>
  <c r="R131" i="5" s="1"/>
  <c r="O131" i="5" s="1"/>
  <c r="T130" i="5"/>
  <c r="Q130" i="5"/>
  <c r="R130" i="5" s="1"/>
  <c r="P130" i="5"/>
  <c r="O130" i="5"/>
  <c r="N130" i="5"/>
  <c r="Q129" i="5"/>
  <c r="R129" i="5" s="1"/>
  <c r="O129" i="5" s="1"/>
  <c r="P129" i="5"/>
  <c r="T129" i="5" s="1"/>
  <c r="N129" i="5"/>
  <c r="P128" i="5"/>
  <c r="T128" i="5" s="1"/>
  <c r="N128" i="5"/>
  <c r="Q128" i="5" s="1"/>
  <c r="R128" i="5" s="1"/>
  <c r="O128" i="5" s="1"/>
  <c r="T127" i="5"/>
  <c r="P127" i="5"/>
  <c r="N127" i="5"/>
  <c r="Q127" i="5" s="1"/>
  <c r="R127" i="5" s="1"/>
  <c r="O127" i="5" s="1"/>
  <c r="Q126" i="5"/>
  <c r="R126" i="5" s="1"/>
  <c r="P126" i="5"/>
  <c r="T126" i="5" s="1"/>
  <c r="O126" i="5"/>
  <c r="N126" i="5"/>
  <c r="P125" i="5"/>
  <c r="T125" i="5" s="1"/>
  <c r="N125" i="5"/>
  <c r="Q125" i="5" s="1"/>
  <c r="R125" i="5" s="1"/>
  <c r="O125" i="5" s="1"/>
  <c r="P124" i="5"/>
  <c r="T124" i="5" s="1"/>
  <c r="N124" i="5"/>
  <c r="Q124" i="5" s="1"/>
  <c r="R124" i="5" s="1"/>
  <c r="O124" i="5" s="1"/>
  <c r="T123" i="5"/>
  <c r="Q123" i="5"/>
  <c r="R123" i="5" s="1"/>
  <c r="O123" i="5" s="1"/>
  <c r="P123" i="5"/>
  <c r="N123" i="5"/>
  <c r="P122" i="5"/>
  <c r="T122" i="5" s="1"/>
  <c r="N122" i="5"/>
  <c r="Q122" i="5" s="1"/>
  <c r="R122" i="5" s="1"/>
  <c r="O122" i="5" s="1"/>
  <c r="P121" i="5"/>
  <c r="T121" i="5" s="1"/>
  <c r="N121" i="5"/>
  <c r="Q121" i="5" s="1"/>
  <c r="R121" i="5" s="1"/>
  <c r="O121" i="5" s="1"/>
  <c r="T120" i="5"/>
  <c r="P120" i="5"/>
  <c r="N120" i="5"/>
  <c r="Q120" i="5" s="1"/>
  <c r="R120" i="5" s="1"/>
  <c r="O120" i="5" s="1"/>
  <c r="T119" i="5"/>
  <c r="Q119" i="5"/>
  <c r="R119" i="5" s="1"/>
  <c r="O119" i="5" s="1"/>
  <c r="P119" i="5"/>
  <c r="N119" i="5"/>
  <c r="P118" i="5"/>
  <c r="T118" i="5" s="1"/>
  <c r="N118" i="5"/>
  <c r="Q118" i="5" s="1"/>
  <c r="R118" i="5" s="1"/>
  <c r="O118" i="5" s="1"/>
  <c r="Q117" i="5"/>
  <c r="R117" i="5" s="1"/>
  <c r="O117" i="5" s="1"/>
  <c r="P117" i="5"/>
  <c r="T117" i="5" s="1"/>
  <c r="N117" i="5"/>
  <c r="T116" i="5"/>
  <c r="P116" i="5"/>
  <c r="N116" i="5"/>
  <c r="Q116" i="5" s="1"/>
  <c r="R116" i="5" s="1"/>
  <c r="O116" i="5" s="1"/>
  <c r="R115" i="5"/>
  <c r="O115" i="5" s="1"/>
  <c r="P115" i="5"/>
  <c r="T115" i="5" s="1"/>
  <c r="N115" i="5"/>
  <c r="Q115" i="5" s="1"/>
  <c r="R114" i="5"/>
  <c r="P114" i="5"/>
  <c r="T114" i="5" s="1"/>
  <c r="O114" i="5"/>
  <c r="N114" i="5"/>
  <c r="Q114" i="5" s="1"/>
  <c r="Q113" i="5"/>
  <c r="R113" i="5" s="1"/>
  <c r="O113" i="5" s="1"/>
  <c r="P113" i="5"/>
  <c r="T113" i="5" s="1"/>
  <c r="N113" i="5"/>
  <c r="T112" i="5"/>
  <c r="R112" i="5"/>
  <c r="O112" i="5" s="1"/>
  <c r="P112" i="5"/>
  <c r="N112" i="5"/>
  <c r="Q112" i="5" s="1"/>
  <c r="P111" i="5"/>
  <c r="T111" i="5" s="1"/>
  <c r="N111" i="5"/>
  <c r="Q111" i="5" s="1"/>
  <c r="R111" i="5" s="1"/>
  <c r="O111" i="5" s="1"/>
  <c r="T110" i="5"/>
  <c r="P110" i="5"/>
  <c r="N110" i="5"/>
  <c r="Q110" i="5" s="1"/>
  <c r="R110" i="5" s="1"/>
  <c r="O110" i="5" s="1"/>
  <c r="Q109" i="5"/>
  <c r="R109" i="5" s="1"/>
  <c r="O109" i="5" s="1"/>
  <c r="P109" i="5"/>
  <c r="T109" i="5" s="1"/>
  <c r="N109" i="5"/>
  <c r="P108" i="5"/>
  <c r="T108" i="5" s="1"/>
  <c r="N108" i="5"/>
  <c r="Q108" i="5" s="1"/>
  <c r="R108" i="5" s="1"/>
  <c r="O108" i="5" s="1"/>
  <c r="T107" i="5"/>
  <c r="P107" i="5"/>
  <c r="N107" i="5"/>
  <c r="Q107" i="5" s="1"/>
  <c r="R107" i="5" s="1"/>
  <c r="O107" i="5" s="1"/>
  <c r="T106" i="5"/>
  <c r="P106" i="5"/>
  <c r="N106" i="5"/>
  <c r="Q106" i="5" s="1"/>
  <c r="R106" i="5" s="1"/>
  <c r="O106" i="5" s="1"/>
  <c r="P105" i="5"/>
  <c r="T105" i="5" s="1"/>
  <c r="N105" i="5"/>
  <c r="Q105" i="5" s="1"/>
  <c r="R105" i="5" s="1"/>
  <c r="O105" i="5" s="1"/>
  <c r="Q104" i="5"/>
  <c r="R104" i="5" s="1"/>
  <c r="O104" i="5" s="1"/>
  <c r="P104" i="5"/>
  <c r="T104" i="5" s="1"/>
  <c r="N104" i="5"/>
  <c r="T103" i="5"/>
  <c r="P103" i="5"/>
  <c r="N103" i="5"/>
  <c r="Q103" i="5" s="1"/>
  <c r="R103" i="5" s="1"/>
  <c r="O103" i="5" s="1"/>
  <c r="R102" i="5"/>
  <c r="O102" i="5" s="1"/>
  <c r="P102" i="5"/>
  <c r="T102" i="5" s="1"/>
  <c r="N102" i="5"/>
  <c r="Q102" i="5" s="1"/>
  <c r="P101" i="5"/>
  <c r="T101" i="5" s="1"/>
  <c r="N101" i="5"/>
  <c r="Q101" i="5" s="1"/>
  <c r="R101" i="5" s="1"/>
  <c r="O101" i="5" s="1"/>
  <c r="Q100" i="5"/>
  <c r="R100" i="5" s="1"/>
  <c r="O100" i="5" s="1"/>
  <c r="P100" i="5"/>
  <c r="T100" i="5" s="1"/>
  <c r="N100" i="5"/>
  <c r="T99" i="5"/>
  <c r="R99" i="5"/>
  <c r="O99" i="5" s="1"/>
  <c r="P99" i="5"/>
  <c r="N99" i="5"/>
  <c r="Q99" i="5" s="1"/>
  <c r="P98" i="5"/>
  <c r="T98" i="5" s="1"/>
  <c r="N98" i="5"/>
  <c r="Q98" i="5" s="1"/>
  <c r="R98" i="5" s="1"/>
  <c r="O98" i="5" s="1"/>
  <c r="T97" i="5"/>
  <c r="P97" i="5"/>
  <c r="N97" i="5"/>
  <c r="Q97" i="5" s="1"/>
  <c r="R97" i="5" s="1"/>
  <c r="O97" i="5" s="1"/>
  <c r="Q96" i="5"/>
  <c r="R96" i="5" s="1"/>
  <c r="O96" i="5" s="1"/>
  <c r="P96" i="5"/>
  <c r="T96" i="5" s="1"/>
  <c r="N96" i="5"/>
  <c r="R95" i="5"/>
  <c r="O95" i="5" s="1"/>
  <c r="P95" i="5"/>
  <c r="T95" i="5" s="1"/>
  <c r="N95" i="5"/>
  <c r="Q95" i="5" s="1"/>
  <c r="P94" i="5"/>
  <c r="T94" i="5" s="1"/>
  <c r="O94" i="5"/>
  <c r="N94" i="5"/>
  <c r="Q94" i="5" s="1"/>
  <c r="R94" i="5" s="1"/>
  <c r="T93" i="5"/>
  <c r="P93" i="5"/>
  <c r="N93" i="5"/>
  <c r="Q93" i="5" s="1"/>
  <c r="R93" i="5" s="1"/>
  <c r="O93" i="5" s="1"/>
  <c r="R92" i="5"/>
  <c r="O92" i="5" s="1"/>
  <c r="P92" i="5"/>
  <c r="T92" i="5" s="1"/>
  <c r="N92" i="5"/>
  <c r="Q92" i="5" s="1"/>
  <c r="P91" i="5"/>
  <c r="T91" i="5" s="1"/>
  <c r="N91" i="5"/>
  <c r="Q91" i="5" s="1"/>
  <c r="R91" i="5" s="1"/>
  <c r="O91" i="5" s="1"/>
  <c r="T90" i="5"/>
  <c r="P90" i="5"/>
  <c r="N90" i="5"/>
  <c r="Q90" i="5" s="1"/>
  <c r="R90" i="5" s="1"/>
  <c r="O90" i="5" s="1"/>
  <c r="T89" i="5"/>
  <c r="P89" i="5"/>
  <c r="N89" i="5"/>
  <c r="Q89" i="5" s="1"/>
  <c r="R89" i="5" s="1"/>
  <c r="O89" i="5" s="1"/>
  <c r="R88" i="5"/>
  <c r="O88" i="5" s="1"/>
  <c r="P88" i="5"/>
  <c r="T88" i="5" s="1"/>
  <c r="N88" i="5"/>
  <c r="Q88" i="5" s="1"/>
  <c r="T87" i="5"/>
  <c r="Q87" i="5"/>
  <c r="R87" i="5" s="1"/>
  <c r="O87" i="5" s="1"/>
  <c r="P87" i="5"/>
  <c r="N87" i="5"/>
  <c r="T86" i="5"/>
  <c r="P86" i="5"/>
  <c r="N86" i="5"/>
  <c r="Q86" i="5" s="1"/>
  <c r="R86" i="5" s="1"/>
  <c r="O86" i="5" s="1"/>
  <c r="P85" i="5"/>
  <c r="T85" i="5" s="1"/>
  <c r="N85" i="5"/>
  <c r="Q85" i="5" s="1"/>
  <c r="R85" i="5" s="1"/>
  <c r="O85" i="5" s="1"/>
  <c r="Q84" i="5"/>
  <c r="R84" i="5" s="1"/>
  <c r="O84" i="5" s="1"/>
  <c r="P84" i="5"/>
  <c r="T84" i="5" s="1"/>
  <c r="N84" i="5"/>
  <c r="T83" i="5"/>
  <c r="Q83" i="5"/>
  <c r="R83" i="5" s="1"/>
  <c r="O83" i="5" s="1"/>
  <c r="P83" i="5"/>
  <c r="N83" i="5"/>
  <c r="T82" i="5"/>
  <c r="P82" i="5"/>
  <c r="N82" i="5"/>
  <c r="Q82" i="5" s="1"/>
  <c r="R82" i="5" s="1"/>
  <c r="O82" i="5" s="1"/>
  <c r="P81" i="5"/>
  <c r="T81" i="5" s="1"/>
  <c r="O81" i="5"/>
  <c r="N81" i="5"/>
  <c r="Q81" i="5" s="1"/>
  <c r="R81" i="5" s="1"/>
  <c r="P80" i="5"/>
  <c r="T80" i="5" s="1"/>
  <c r="N80" i="5"/>
  <c r="Q80" i="5" s="1"/>
  <c r="R80" i="5" s="1"/>
  <c r="O80" i="5" s="1"/>
  <c r="R79" i="5"/>
  <c r="O79" i="5" s="1"/>
  <c r="Q79" i="5"/>
  <c r="P79" i="5"/>
  <c r="T79" i="5" s="1"/>
  <c r="N79" i="5"/>
  <c r="P78" i="5"/>
  <c r="T78" i="5" s="1"/>
  <c r="N78" i="5"/>
  <c r="Q78" i="5" s="1"/>
  <c r="R78" i="5" s="1"/>
  <c r="O78" i="5" s="1"/>
  <c r="P77" i="5"/>
  <c r="T77" i="5" s="1"/>
  <c r="N77" i="5"/>
  <c r="Q77" i="5" s="1"/>
  <c r="R77" i="5" s="1"/>
  <c r="O77" i="5" s="1"/>
  <c r="P76" i="5"/>
  <c r="T76" i="5" s="1"/>
  <c r="N76" i="5"/>
  <c r="Q76" i="5" s="1"/>
  <c r="R76" i="5" s="1"/>
  <c r="O76" i="5" s="1"/>
  <c r="P75" i="5"/>
  <c r="T75" i="5" s="1"/>
  <c r="N75" i="5"/>
  <c r="Q75" i="5" s="1"/>
  <c r="R75" i="5" s="1"/>
  <c r="O75" i="5" s="1"/>
  <c r="P74" i="5"/>
  <c r="T74" i="5" s="1"/>
  <c r="N74" i="5"/>
  <c r="Q74" i="5" s="1"/>
  <c r="R74" i="5" s="1"/>
  <c r="O74" i="5" s="1"/>
  <c r="P73" i="5"/>
  <c r="T73" i="5" s="1"/>
  <c r="O73" i="5"/>
  <c r="N73" i="5"/>
  <c r="Q73" i="5" s="1"/>
  <c r="R73" i="5" s="1"/>
  <c r="T72" i="5"/>
  <c r="P72" i="5"/>
  <c r="N72" i="5"/>
  <c r="Q72" i="5" s="1"/>
  <c r="R72" i="5" s="1"/>
  <c r="O72" i="5" s="1"/>
  <c r="P71" i="5"/>
  <c r="T71" i="5" s="1"/>
  <c r="O71" i="5"/>
  <c r="N71" i="5"/>
  <c r="Q71" i="5" s="1"/>
  <c r="R71" i="5" s="1"/>
  <c r="T70" i="5"/>
  <c r="Q70" i="5"/>
  <c r="R70" i="5" s="1"/>
  <c r="O70" i="5" s="1"/>
  <c r="P70" i="5"/>
  <c r="N70" i="5"/>
  <c r="T69" i="5"/>
  <c r="P69" i="5"/>
  <c r="N69" i="5"/>
  <c r="Q69" i="5" s="1"/>
  <c r="R69" i="5" s="1"/>
  <c r="O69" i="5" s="1"/>
  <c r="P68" i="5"/>
  <c r="T68" i="5" s="1"/>
  <c r="N68" i="5"/>
  <c r="Q68" i="5" s="1"/>
  <c r="R68" i="5" s="1"/>
  <c r="O68" i="5" s="1"/>
  <c r="T67" i="5"/>
  <c r="Q67" i="5"/>
  <c r="R67" i="5" s="1"/>
  <c r="O67" i="5" s="1"/>
  <c r="P67" i="5"/>
  <c r="N67" i="5"/>
  <c r="T66" i="5"/>
  <c r="R66" i="5"/>
  <c r="O66" i="5" s="1"/>
  <c r="Q66" i="5"/>
  <c r="P66" i="5"/>
  <c r="N66" i="5"/>
  <c r="R65" i="5"/>
  <c r="O65" i="5" s="1"/>
  <c r="P65" i="5"/>
  <c r="T65" i="5" s="1"/>
  <c r="N65" i="5"/>
  <c r="Q65" i="5" s="1"/>
  <c r="P64" i="5"/>
  <c r="T64" i="5" s="1"/>
  <c r="N64" i="5"/>
  <c r="Q64" i="5" s="1"/>
  <c r="R64" i="5" s="1"/>
  <c r="O64" i="5" s="1"/>
  <c r="Q63" i="5"/>
  <c r="R63" i="5" s="1"/>
  <c r="P63" i="5"/>
  <c r="T63" i="5" s="1"/>
  <c r="O63" i="5"/>
  <c r="N63" i="5"/>
  <c r="T62" i="5"/>
  <c r="R62" i="5"/>
  <c r="O62" i="5" s="1"/>
  <c r="P62" i="5"/>
  <c r="N62" i="5"/>
  <c r="Q62" i="5" s="1"/>
  <c r="P61" i="5"/>
  <c r="T61" i="5" s="1"/>
  <c r="O61" i="5"/>
  <c r="N61" i="5"/>
  <c r="Q61" i="5" s="1"/>
  <c r="R61" i="5" s="1"/>
  <c r="P60" i="5"/>
  <c r="T60" i="5" s="1"/>
  <c r="N60" i="5"/>
  <c r="Q60" i="5" s="1"/>
  <c r="R60" i="5" s="1"/>
  <c r="O60" i="5" s="1"/>
  <c r="Q59" i="5"/>
  <c r="R59" i="5" s="1"/>
  <c r="O59" i="5" s="1"/>
  <c r="P59" i="5"/>
  <c r="T59" i="5" s="1"/>
  <c r="N59" i="5"/>
  <c r="P58" i="5"/>
  <c r="T58" i="5" s="1"/>
  <c r="N58" i="5"/>
  <c r="Q58" i="5" s="1"/>
  <c r="R58" i="5" s="1"/>
  <c r="O58" i="5" s="1"/>
  <c r="Q57" i="5"/>
  <c r="R57" i="5" s="1"/>
  <c r="O57" i="5" s="1"/>
  <c r="P57" i="5"/>
  <c r="T57" i="5" s="1"/>
  <c r="N57" i="5"/>
  <c r="P56" i="5"/>
  <c r="T56" i="5" s="1"/>
  <c r="N56" i="5"/>
  <c r="Q56" i="5" s="1"/>
  <c r="R56" i="5" s="1"/>
  <c r="O56" i="5" s="1"/>
  <c r="P55" i="5"/>
  <c r="T55" i="5" s="1"/>
  <c r="N55" i="5"/>
  <c r="Q55" i="5" s="1"/>
  <c r="R55" i="5" s="1"/>
  <c r="O55" i="5" s="1"/>
  <c r="Q54" i="5"/>
  <c r="R54" i="5" s="1"/>
  <c r="O54" i="5" s="1"/>
  <c r="P54" i="5"/>
  <c r="T54" i="5" s="1"/>
  <c r="N54" i="5"/>
  <c r="Q53" i="5"/>
  <c r="R53" i="5" s="1"/>
  <c r="O53" i="5" s="1"/>
  <c r="P53" i="5"/>
  <c r="T53" i="5" s="1"/>
  <c r="N53" i="5"/>
  <c r="P52" i="5"/>
  <c r="T52" i="5" s="1"/>
  <c r="N52" i="5"/>
  <c r="Q52" i="5" s="1"/>
  <c r="R52" i="5" s="1"/>
  <c r="O52" i="5" s="1"/>
  <c r="Q51" i="5"/>
  <c r="R51" i="5" s="1"/>
  <c r="P51" i="5"/>
  <c r="T51" i="5" s="1"/>
  <c r="O51" i="5"/>
  <c r="N51" i="5"/>
  <c r="T50" i="5"/>
  <c r="Q50" i="5"/>
  <c r="R50" i="5" s="1"/>
  <c r="P50" i="5"/>
  <c r="O50" i="5"/>
  <c r="N50" i="5"/>
  <c r="Q49" i="5"/>
  <c r="R49" i="5" s="1"/>
  <c r="O49" i="5" s="1"/>
  <c r="P49" i="5"/>
  <c r="T49" i="5" s="1"/>
  <c r="N49" i="5"/>
  <c r="P48" i="5"/>
  <c r="T48" i="5" s="1"/>
  <c r="N48" i="5"/>
  <c r="Q48" i="5" s="1"/>
  <c r="R48" i="5" s="1"/>
  <c r="O48" i="5" s="1"/>
  <c r="T47" i="5"/>
  <c r="P47" i="5"/>
  <c r="N47" i="5"/>
  <c r="Q47" i="5" s="1"/>
  <c r="R47" i="5" s="1"/>
  <c r="O47" i="5" s="1"/>
  <c r="Q46" i="5"/>
  <c r="R46" i="5" s="1"/>
  <c r="O46" i="5" s="1"/>
  <c r="P46" i="5"/>
  <c r="T46" i="5" s="1"/>
  <c r="N46" i="5"/>
  <c r="R45" i="5"/>
  <c r="O45" i="5" s="1"/>
  <c r="P45" i="5"/>
  <c r="T45" i="5" s="1"/>
  <c r="N45" i="5"/>
  <c r="Q45" i="5" s="1"/>
  <c r="P44" i="5"/>
  <c r="T44" i="5" s="1"/>
  <c r="O44" i="5"/>
  <c r="N44" i="5"/>
  <c r="Q44" i="5" s="1"/>
  <c r="R44" i="5" s="1"/>
  <c r="T43" i="5"/>
  <c r="Q43" i="5"/>
  <c r="R43" i="5" s="1"/>
  <c r="P43" i="5"/>
  <c r="O43" i="5"/>
  <c r="N43" i="5"/>
  <c r="T42" i="5"/>
  <c r="R42" i="5"/>
  <c r="O42" i="5" s="1"/>
  <c r="P42" i="5"/>
  <c r="N42" i="5"/>
  <c r="Q42" i="5" s="1"/>
  <c r="Q41" i="5"/>
  <c r="R41" i="5" s="1"/>
  <c r="O41" i="5" s="1"/>
  <c r="P41" i="5"/>
  <c r="T41" i="5" s="1"/>
  <c r="N41" i="5"/>
  <c r="Q40" i="5"/>
  <c r="R40" i="5" s="1"/>
  <c r="O40" i="5" s="1"/>
  <c r="P40" i="5"/>
  <c r="T40" i="5" s="1"/>
  <c r="N40" i="5"/>
  <c r="Q39" i="5"/>
  <c r="R39" i="5" s="1"/>
  <c r="O39" i="5" s="1"/>
  <c r="P39" i="5"/>
  <c r="T39" i="5" s="1"/>
  <c r="N39" i="5"/>
  <c r="R38" i="5"/>
  <c r="O38" i="5" s="1"/>
  <c r="P38" i="5"/>
  <c r="T38" i="5" s="1"/>
  <c r="N38" i="5"/>
  <c r="Q38" i="5" s="1"/>
  <c r="Q37" i="5"/>
  <c r="R37" i="5" s="1"/>
  <c r="O37" i="5" s="1"/>
  <c r="P37" i="5"/>
  <c r="T37" i="5" s="1"/>
  <c r="N37" i="5"/>
  <c r="Q36" i="5"/>
  <c r="R36" i="5" s="1"/>
  <c r="O36" i="5" s="1"/>
  <c r="P36" i="5"/>
  <c r="T36" i="5" s="1"/>
  <c r="N36" i="5"/>
  <c r="R35" i="5"/>
  <c r="O35" i="5" s="1"/>
  <c r="P35" i="5"/>
  <c r="T35" i="5" s="1"/>
  <c r="N35" i="5"/>
  <c r="Q35" i="5" s="1"/>
  <c r="Q34" i="5"/>
  <c r="R34" i="5" s="1"/>
  <c r="O34" i="5" s="1"/>
  <c r="P34" i="5"/>
  <c r="T34" i="5" s="1"/>
  <c r="N34" i="5"/>
  <c r="T33" i="5"/>
  <c r="R33" i="5"/>
  <c r="O33" i="5" s="1"/>
  <c r="P33" i="5"/>
  <c r="N33" i="5"/>
  <c r="Q33" i="5" s="1"/>
  <c r="R32" i="5"/>
  <c r="O32" i="5" s="1"/>
  <c r="P32" i="5"/>
  <c r="T32" i="5" s="1"/>
  <c r="N32" i="5"/>
  <c r="Q32" i="5" s="1"/>
  <c r="P31" i="5"/>
  <c r="T31" i="5" s="1"/>
  <c r="N31" i="5"/>
  <c r="Q31" i="5" s="1"/>
  <c r="R31" i="5" s="1"/>
  <c r="O31" i="5" s="1"/>
  <c r="Q30" i="5"/>
  <c r="R30" i="5" s="1"/>
  <c r="O30" i="5" s="1"/>
  <c r="P30" i="5"/>
  <c r="T30" i="5" s="1"/>
  <c r="N30" i="5"/>
  <c r="T29" i="5"/>
  <c r="P29" i="5"/>
  <c r="N29" i="5"/>
  <c r="Q29" i="5" s="1"/>
  <c r="R29" i="5" s="1"/>
  <c r="O29" i="5" s="1"/>
  <c r="P28" i="5"/>
  <c r="T28" i="5" s="1"/>
  <c r="N28" i="5"/>
  <c r="Q28" i="5" s="1"/>
  <c r="R28" i="5" s="1"/>
  <c r="O28" i="5" s="1"/>
  <c r="Q27" i="5"/>
  <c r="R27" i="5" s="1"/>
  <c r="P27" i="5"/>
  <c r="T27" i="5" s="1"/>
  <c r="O27" i="5"/>
  <c r="N27" i="5"/>
  <c r="T26" i="5"/>
  <c r="Q26" i="5"/>
  <c r="R26" i="5" s="1"/>
  <c r="O26" i="5" s="1"/>
  <c r="P26" i="5"/>
  <c r="N26" i="5"/>
  <c r="R25" i="5"/>
  <c r="O25" i="5" s="1"/>
  <c r="P25" i="5"/>
  <c r="T25" i="5" s="1"/>
  <c r="N25" i="5"/>
  <c r="Q25" i="5" s="1"/>
  <c r="P24" i="5"/>
  <c r="T24" i="5" s="1"/>
  <c r="N24" i="5"/>
  <c r="Q24" i="5" s="1"/>
  <c r="R24" i="5" s="1"/>
  <c r="O24" i="5" s="1"/>
  <c r="P23" i="5"/>
  <c r="T23" i="5" s="1"/>
  <c r="N23" i="5"/>
  <c r="Q23" i="5" s="1"/>
  <c r="R23" i="5" s="1"/>
  <c r="O23" i="5" s="1"/>
  <c r="T22" i="5"/>
  <c r="R22" i="5"/>
  <c r="O22" i="5" s="1"/>
  <c r="P22" i="5"/>
  <c r="N22" i="5"/>
  <c r="Q22" i="5" s="1"/>
  <c r="Q21" i="5"/>
  <c r="R21" i="5" s="1"/>
  <c r="O21" i="5" s="1"/>
  <c r="P21" i="5"/>
  <c r="T21" i="5" s="1"/>
  <c r="N21" i="5"/>
  <c r="Q20" i="5"/>
  <c r="R20" i="5" s="1"/>
  <c r="O20" i="5" s="1"/>
  <c r="P20" i="5"/>
  <c r="T20" i="5" s="1"/>
  <c r="N20" i="5"/>
  <c r="A268" i="9"/>
  <c r="A246" i="9"/>
  <c r="A227" i="9"/>
  <c r="A199" i="9"/>
  <c r="A186" i="9"/>
  <c r="A137" i="9"/>
  <c r="A106" i="9"/>
  <c r="A93" i="9"/>
  <c r="A86" i="9"/>
  <c r="A43" i="9"/>
  <c r="B18" i="6" l="1"/>
  <c r="D25" i="10" l="1"/>
  <c r="B25" i="10"/>
  <c r="D24" i="10"/>
  <c r="B24" i="10"/>
  <c r="D11" i="10"/>
  <c r="B11" i="10"/>
  <c r="D10" i="10"/>
  <c r="B10" i="10"/>
  <c r="D9" i="10"/>
  <c r="B9" i="10"/>
  <c r="D8" i="10"/>
  <c r="B8" i="10"/>
  <c r="D7" i="10"/>
  <c r="A7" i="10"/>
  <c r="A6" i="10"/>
  <c r="A3" i="10"/>
  <c r="A1" i="10"/>
  <c r="M1643" i="5"/>
  <c r="J1640" i="6" s="1"/>
  <c r="O1623" i="7" s="1"/>
  <c r="M1642" i="5"/>
  <c r="D24" i="11" s="1"/>
  <c r="D32" i="12" s="1"/>
  <c r="D32" i="13" s="1"/>
  <c r="N25" i="14" s="1"/>
  <c r="F41" i="15" s="1"/>
  <c r="F46" i="16" s="1"/>
  <c r="B1642" i="5"/>
  <c r="B1639" i="6" s="1"/>
  <c r="D1622" i="7" s="1"/>
  <c r="B1641" i="5"/>
  <c r="B1638" i="6" s="1"/>
  <c r="C11" i="5"/>
  <c r="C12" i="6" s="1"/>
  <c r="C11" i="7" s="1"/>
  <c r="C10" i="5"/>
  <c r="C11" i="6" s="1"/>
  <c r="C10" i="7" s="1"/>
  <c r="C9" i="5"/>
  <c r="C10" i="6" s="1"/>
  <c r="C9" i="7" s="1"/>
  <c r="C8" i="5"/>
  <c r="C9" i="6" s="1"/>
  <c r="C8" i="7" s="1"/>
  <c r="A3" i="5"/>
  <c r="A1" i="4"/>
  <c r="B3" i="2"/>
  <c r="B2" i="2"/>
  <c r="A3" i="6" s="1"/>
  <c r="A3" i="7" s="1"/>
  <c r="A3" i="8" s="1"/>
  <c r="A3" i="9" s="1"/>
  <c r="A3" i="11" s="1"/>
  <c r="A3" i="12" s="1"/>
  <c r="A3" i="13" s="1"/>
  <c r="A3" i="14" s="1"/>
  <c r="C12" i="15" s="1"/>
  <c r="C15" i="16" s="1"/>
  <c r="A59" i="16"/>
  <c r="F44" i="16"/>
  <c r="A13" i="16"/>
  <c r="A12" i="16"/>
  <c r="A11" i="16"/>
  <c r="A10" i="16"/>
  <c r="A9" i="16"/>
  <c r="B6" i="16"/>
  <c r="AG7" i="16" s="1"/>
  <c r="AG8" i="16" s="1"/>
  <c r="Z2" i="16"/>
  <c r="Z1" i="16"/>
  <c r="G39" i="15"/>
  <c r="I30" i="15"/>
  <c r="H30" i="15"/>
  <c r="I29" i="15"/>
  <c r="I28" i="15"/>
  <c r="I27" i="15"/>
  <c r="I26" i="15"/>
  <c r="I25" i="15"/>
  <c r="H23" i="15"/>
  <c r="I23" i="15" s="1"/>
  <c r="I16" i="15"/>
  <c r="J218" i="14"/>
  <c r="I218" i="14"/>
  <c r="J217" i="14"/>
  <c r="I217" i="14"/>
  <c r="J216" i="14"/>
  <c r="I216" i="14"/>
  <c r="J215" i="14"/>
  <c r="I215" i="14"/>
  <c r="A215" i="14"/>
  <c r="J214" i="14"/>
  <c r="I214" i="14"/>
  <c r="A214" i="14"/>
  <c r="J213" i="14"/>
  <c r="I213" i="14"/>
  <c r="A213" i="14"/>
  <c r="J212" i="14"/>
  <c r="I212" i="14"/>
  <c r="A212" i="14"/>
  <c r="I211" i="14"/>
  <c r="A211" i="14"/>
  <c r="J210" i="14"/>
  <c r="I210" i="14"/>
  <c r="A210" i="14"/>
  <c r="J209" i="14"/>
  <c r="I209" i="14"/>
  <c r="A209" i="14"/>
  <c r="J208" i="14"/>
  <c r="I208" i="14"/>
  <c r="A208" i="14"/>
  <c r="J207" i="14"/>
  <c r="I207" i="14"/>
  <c r="A207" i="14"/>
  <c r="I206" i="14"/>
  <c r="A206" i="14"/>
  <c r="J205" i="14"/>
  <c r="I205" i="14"/>
  <c r="J204" i="14"/>
  <c r="I204" i="14"/>
  <c r="A204" i="14"/>
  <c r="J203" i="14"/>
  <c r="I203" i="14"/>
  <c r="A203" i="14"/>
  <c r="J202" i="14"/>
  <c r="I202" i="14"/>
  <c r="A202" i="14"/>
  <c r="J201" i="14"/>
  <c r="I201" i="14"/>
  <c r="A201" i="14"/>
  <c r="J200" i="14"/>
  <c r="I200" i="14"/>
  <c r="A200" i="14"/>
  <c r="J199" i="14"/>
  <c r="I199" i="14"/>
  <c r="A199" i="14"/>
  <c r="I198" i="14"/>
  <c r="A198" i="14"/>
  <c r="J197" i="14"/>
  <c r="I197" i="14"/>
  <c r="J196" i="14"/>
  <c r="I196" i="14"/>
  <c r="A196" i="14"/>
  <c r="J195" i="14"/>
  <c r="I195" i="14"/>
  <c r="A195" i="14"/>
  <c r="I194" i="14"/>
  <c r="A194" i="14"/>
  <c r="J193" i="14"/>
  <c r="I193" i="14"/>
  <c r="J192" i="14"/>
  <c r="I192" i="14"/>
  <c r="A192" i="14"/>
  <c r="J191" i="14"/>
  <c r="I191" i="14"/>
  <c r="A191" i="14"/>
  <c r="J190" i="14"/>
  <c r="I190" i="14"/>
  <c r="A190" i="14"/>
  <c r="I189" i="14"/>
  <c r="A189" i="14"/>
  <c r="J188" i="14"/>
  <c r="I188" i="14"/>
  <c r="J187" i="14"/>
  <c r="I187" i="14"/>
  <c r="A187" i="14"/>
  <c r="J186" i="14"/>
  <c r="I186" i="14"/>
  <c r="A186" i="14"/>
  <c r="J185" i="14"/>
  <c r="I185" i="14"/>
  <c r="A185" i="14"/>
  <c r="I184" i="14"/>
  <c r="A184" i="14"/>
  <c r="J183" i="14"/>
  <c r="I183" i="14"/>
  <c r="J182" i="14"/>
  <c r="I182" i="14"/>
  <c r="A182" i="14"/>
  <c r="J181" i="14"/>
  <c r="I181" i="14"/>
  <c r="A181" i="14"/>
  <c r="J180" i="14"/>
  <c r="I180" i="14"/>
  <c r="A180" i="14"/>
  <c r="J179" i="14"/>
  <c r="I179" i="14"/>
  <c r="A179" i="14"/>
  <c r="J178" i="14"/>
  <c r="I178" i="14"/>
  <c r="A178" i="14"/>
  <c r="J177" i="14"/>
  <c r="I177" i="14"/>
  <c r="A177" i="14"/>
  <c r="J176" i="14"/>
  <c r="I176" i="14"/>
  <c r="A176" i="14"/>
  <c r="J175" i="14"/>
  <c r="I175" i="14"/>
  <c r="A175" i="14"/>
  <c r="J174" i="14"/>
  <c r="I174" i="14"/>
  <c r="A174" i="14"/>
  <c r="I173" i="14"/>
  <c r="A173" i="14"/>
  <c r="J172" i="14"/>
  <c r="I172" i="14"/>
  <c r="J171" i="14"/>
  <c r="I171" i="14"/>
  <c r="A171" i="14"/>
  <c r="J170" i="14"/>
  <c r="I170" i="14"/>
  <c r="A170" i="14"/>
  <c r="J169" i="14"/>
  <c r="I169" i="14"/>
  <c r="A169" i="14"/>
  <c r="J168" i="14"/>
  <c r="I168" i="14"/>
  <c r="A168" i="14"/>
  <c r="J167" i="14"/>
  <c r="I167" i="14"/>
  <c r="A167" i="14"/>
  <c r="J166" i="14"/>
  <c r="I166" i="14"/>
  <c r="A166" i="14"/>
  <c r="I165" i="14"/>
  <c r="A165" i="14"/>
  <c r="J164" i="14"/>
  <c r="I164" i="14"/>
  <c r="J163" i="14"/>
  <c r="I163" i="14"/>
  <c r="A163" i="14"/>
  <c r="J162" i="14"/>
  <c r="I162" i="14"/>
  <c r="A162" i="14"/>
  <c r="J161" i="14"/>
  <c r="I161" i="14"/>
  <c r="A161" i="14"/>
  <c r="J160" i="14"/>
  <c r="I160" i="14"/>
  <c r="A160" i="14"/>
  <c r="J159" i="14"/>
  <c r="I159" i="14"/>
  <c r="A159" i="14"/>
  <c r="I158" i="14"/>
  <c r="A158" i="14"/>
  <c r="I157" i="14"/>
  <c r="A157" i="14"/>
  <c r="J156" i="14"/>
  <c r="I156" i="14"/>
  <c r="J155" i="14"/>
  <c r="I155" i="14"/>
  <c r="J154" i="14"/>
  <c r="I154" i="14"/>
  <c r="A154" i="14"/>
  <c r="J153" i="14"/>
  <c r="I153" i="14"/>
  <c r="A153" i="14"/>
  <c r="J152" i="14"/>
  <c r="I152" i="14"/>
  <c r="A152" i="14"/>
  <c r="I151" i="14"/>
  <c r="A151" i="14"/>
  <c r="I150" i="14"/>
  <c r="A150" i="14"/>
  <c r="J148" i="14"/>
  <c r="I148" i="14"/>
  <c r="J147" i="14"/>
  <c r="I147" i="14"/>
  <c r="J146" i="14"/>
  <c r="I146" i="14"/>
  <c r="A146" i="14"/>
  <c r="J145" i="14"/>
  <c r="I145" i="14"/>
  <c r="A145" i="14"/>
  <c r="J144" i="14"/>
  <c r="I144" i="14"/>
  <c r="A144" i="14"/>
  <c r="J143" i="14"/>
  <c r="I143" i="14"/>
  <c r="A143" i="14"/>
  <c r="I142" i="14"/>
  <c r="A142" i="14"/>
  <c r="J141" i="14"/>
  <c r="I141" i="14"/>
  <c r="J140" i="14"/>
  <c r="I140" i="14"/>
  <c r="A140" i="14"/>
  <c r="J139" i="14"/>
  <c r="I139" i="14"/>
  <c r="A139" i="14"/>
  <c r="J138" i="14"/>
  <c r="I138" i="14"/>
  <c r="A138" i="14"/>
  <c r="I137" i="14"/>
  <c r="A137" i="14"/>
  <c r="J136" i="14"/>
  <c r="I136" i="14"/>
  <c r="J135" i="14"/>
  <c r="I135" i="14"/>
  <c r="A135" i="14"/>
  <c r="J134" i="14"/>
  <c r="I134" i="14"/>
  <c r="A134" i="14"/>
  <c r="J133" i="14"/>
  <c r="I133" i="14"/>
  <c r="A133" i="14"/>
  <c r="I132" i="14"/>
  <c r="A132" i="14"/>
  <c r="J131" i="14"/>
  <c r="I131" i="14"/>
  <c r="J130" i="14"/>
  <c r="I130" i="14"/>
  <c r="A130" i="14"/>
  <c r="J129" i="14"/>
  <c r="I129" i="14"/>
  <c r="A129" i="14"/>
  <c r="J128" i="14"/>
  <c r="I128" i="14"/>
  <c r="A128" i="14"/>
  <c r="J127" i="14"/>
  <c r="I127" i="14"/>
  <c r="A127" i="14"/>
  <c r="I126" i="14"/>
  <c r="A126" i="14"/>
  <c r="J125" i="14"/>
  <c r="I125" i="14"/>
  <c r="J124" i="14"/>
  <c r="I124" i="14"/>
  <c r="A124" i="14"/>
  <c r="J123" i="14"/>
  <c r="I123" i="14"/>
  <c r="A123" i="14"/>
  <c r="J122" i="14"/>
  <c r="I122" i="14"/>
  <c r="A122" i="14"/>
  <c r="J121" i="14"/>
  <c r="I121" i="14"/>
  <c r="A121" i="14"/>
  <c r="I120" i="14"/>
  <c r="A120" i="14"/>
  <c r="I119" i="14"/>
  <c r="A119" i="14"/>
  <c r="I118" i="14"/>
  <c r="A118" i="14"/>
  <c r="J117" i="14"/>
  <c r="I117" i="14"/>
  <c r="J116" i="14"/>
  <c r="I116" i="14"/>
  <c r="A116" i="14"/>
  <c r="J115" i="14"/>
  <c r="I115" i="14"/>
  <c r="A115" i="14"/>
  <c r="I114" i="14"/>
  <c r="A114" i="14"/>
  <c r="J113" i="14"/>
  <c r="I113" i="14"/>
  <c r="A113" i="14"/>
  <c r="J112" i="14"/>
  <c r="I112" i="14"/>
  <c r="A112" i="14"/>
  <c r="J110" i="14"/>
  <c r="J109" i="14"/>
  <c r="J108" i="14"/>
  <c r="A108" i="14"/>
  <c r="J107" i="14"/>
  <c r="A107" i="14"/>
  <c r="J106" i="14"/>
  <c r="I106" i="14"/>
  <c r="J103" i="14"/>
  <c r="I103" i="14"/>
  <c r="A103" i="14"/>
  <c r="J102" i="14"/>
  <c r="I102" i="14"/>
  <c r="J26" i="14"/>
  <c r="J25" i="14"/>
  <c r="M18" i="14"/>
  <c r="Q18" i="14" s="1"/>
  <c r="R18" i="14" s="1"/>
  <c r="N18" i="14" s="1"/>
  <c r="M17" i="14"/>
  <c r="Q17" i="14" s="1"/>
  <c r="R17" i="14" s="1"/>
  <c r="N17" i="14" s="1"/>
  <c r="K11" i="14"/>
  <c r="I110" i="14"/>
  <c r="AI10" i="14"/>
  <c r="K10" i="14"/>
  <c r="I109" i="14"/>
  <c r="K9" i="14"/>
  <c r="I108" i="14"/>
  <c r="K8" i="14"/>
  <c r="I107" i="14"/>
  <c r="K7" i="14"/>
  <c r="A7" i="14"/>
  <c r="A106" i="14" s="1"/>
  <c r="AI6" i="14"/>
  <c r="A6" i="14"/>
  <c r="A105" i="14" s="1"/>
  <c r="AI5" i="14"/>
  <c r="AI4" i="14"/>
  <c r="AI3" i="14"/>
  <c r="D11" i="13"/>
  <c r="D10" i="13"/>
  <c r="D9" i="13"/>
  <c r="D8" i="13"/>
  <c r="D7" i="13"/>
  <c r="A7" i="13"/>
  <c r="A6" i="13"/>
  <c r="D11" i="12"/>
  <c r="D10" i="12"/>
  <c r="D9" i="12"/>
  <c r="D8" i="12"/>
  <c r="D7" i="12"/>
  <c r="A7" i="12"/>
  <c r="A6" i="12"/>
  <c r="O17" i="11"/>
  <c r="K17" i="11"/>
  <c r="I17" i="11"/>
  <c r="M17" i="11" s="1"/>
  <c r="O16" i="11"/>
  <c r="K16" i="11"/>
  <c r="O14" i="11"/>
  <c r="K14" i="11"/>
  <c r="D11" i="11"/>
  <c r="D10" i="11"/>
  <c r="D9" i="11"/>
  <c r="D8" i="11"/>
  <c r="D7" i="11"/>
  <c r="A7" i="11"/>
  <c r="A6" i="11"/>
  <c r="P19" i="9"/>
  <c r="P11" i="9"/>
  <c r="P10" i="9"/>
  <c r="P9" i="9"/>
  <c r="P8" i="9"/>
  <c r="P7" i="9"/>
  <c r="A7" i="9"/>
  <c r="A6" i="9"/>
  <c r="T84" i="8"/>
  <c r="T19" i="8"/>
  <c r="P19" i="8"/>
  <c r="R19" i="8" s="1"/>
  <c r="Q19" i="8" s="1"/>
  <c r="N11" i="8"/>
  <c r="N10" i="8"/>
  <c r="N9" i="8"/>
  <c r="N8" i="8"/>
  <c r="N7" i="8"/>
  <c r="A7" i="8"/>
  <c r="A6" i="8"/>
  <c r="T19" i="7"/>
  <c r="P19" i="7"/>
  <c r="R19" i="7" s="1"/>
  <c r="S19" i="7" s="1"/>
  <c r="M11" i="7"/>
  <c r="AM10" i="7"/>
  <c r="M10" i="7"/>
  <c r="M9" i="7"/>
  <c r="M8" i="7"/>
  <c r="M7" i="7"/>
  <c r="A7" i="7"/>
  <c r="AM6" i="7"/>
  <c r="A6" i="7"/>
  <c r="AM5" i="7"/>
  <c r="AM4" i="7"/>
  <c r="AM3" i="7"/>
  <c r="K19" i="6"/>
  <c r="J19" i="6"/>
  <c r="J1633" i="6" s="1"/>
  <c r="I11" i="6"/>
  <c r="I10" i="6"/>
  <c r="I9" i="6"/>
  <c r="I8" i="6"/>
  <c r="C8" i="6"/>
  <c r="I7" i="6"/>
  <c r="A7" i="6"/>
  <c r="A6" i="6"/>
  <c r="G32" i="4"/>
  <c r="A15" i="4"/>
  <c r="A14" i="4"/>
  <c r="A10" i="4"/>
  <c r="A9" i="4"/>
  <c r="A7" i="4"/>
  <c r="K6" i="4"/>
  <c r="P19" i="5"/>
  <c r="T19" i="5" s="1"/>
  <c r="N19" i="5"/>
  <c r="AJ8" i="5"/>
  <c r="A6" i="5"/>
  <c r="AJ2" i="5"/>
  <c r="AJ1" i="5"/>
  <c r="B10" i="8" l="1"/>
  <c r="B10" i="9" s="1"/>
  <c r="B10" i="11" s="1"/>
  <c r="B10" i="12"/>
  <c r="B10" i="13"/>
  <c r="B11" i="8"/>
  <c r="B11" i="9" s="1"/>
  <c r="B11" i="11" s="1"/>
  <c r="B11" i="13"/>
  <c r="B11" i="12"/>
  <c r="B9" i="8"/>
  <c r="B9" i="9" s="1"/>
  <c r="B9" i="11" s="1"/>
  <c r="B9" i="13"/>
  <c r="B9" i="12"/>
  <c r="B8" i="8"/>
  <c r="B8" i="9" s="1"/>
  <c r="B8" i="11" s="1"/>
  <c r="B8" i="13"/>
  <c r="B8" i="12"/>
  <c r="A1" i="6"/>
  <c r="A1" i="7" s="1"/>
  <c r="A1" i="8" s="1"/>
  <c r="A1" i="9" s="1"/>
  <c r="A1" i="11" s="1"/>
  <c r="A1" i="12" s="1"/>
  <c r="A1" i="13" s="1"/>
  <c r="A1" i="14" s="1"/>
  <c r="A1" i="16"/>
  <c r="K18" i="11"/>
  <c r="A102" i="14"/>
  <c r="Q84" i="8"/>
  <c r="P276" i="9"/>
  <c r="H29" i="15" s="1"/>
  <c r="P1617" i="7"/>
  <c r="AG6" i="16"/>
  <c r="N21" i="14"/>
  <c r="B281" i="9"/>
  <c r="A1" i="5"/>
  <c r="B24" i="11"/>
  <c r="B32" i="12" s="1"/>
  <c r="B32" i="13" s="1"/>
  <c r="E25" i="14" s="1"/>
  <c r="C41" i="15" s="1"/>
  <c r="B46" i="16" s="1"/>
  <c r="O282" i="9"/>
  <c r="O89" i="8"/>
  <c r="AI7" i="14"/>
  <c r="M20" i="14"/>
  <c r="D26" i="12" s="1"/>
  <c r="A2" i="4"/>
  <c r="J1639" i="6"/>
  <c r="O1622" i="7" s="1"/>
  <c r="D14" i="12"/>
  <c r="B282" i="9"/>
  <c r="B25" i="11"/>
  <c r="B33" i="12" s="1"/>
  <c r="B33" i="13" s="1"/>
  <c r="E26" i="14" s="1"/>
  <c r="C42" i="15" s="1"/>
  <c r="B47" i="16" s="1"/>
  <c r="O18" i="11"/>
  <c r="B88" i="8"/>
  <c r="AM7" i="7"/>
  <c r="B89" i="8"/>
  <c r="D25" i="11"/>
  <c r="D33" i="12" s="1"/>
  <c r="D33" i="13" s="1"/>
  <c r="N26" i="14" s="1"/>
  <c r="F42" i="15" s="1"/>
  <c r="F47" i="16" s="1"/>
  <c r="D1621" i="7"/>
  <c r="K1633" i="6"/>
  <c r="AG9" i="16"/>
  <c r="B41" i="16" s="1"/>
  <c r="R19" i="9"/>
  <c r="P83" i="8"/>
  <c r="Q19" i="7"/>
  <c r="T1617" i="7"/>
  <c r="T1618" i="7" s="1"/>
  <c r="Q19" i="5"/>
  <c r="S19" i="9" l="1"/>
  <c r="Q19" i="9" s="1"/>
  <c r="Q277" i="9" s="1"/>
  <c r="A2" i="15"/>
  <c r="A100" i="14"/>
  <c r="Q1618" i="7"/>
  <c r="R19" i="5"/>
  <c r="O19" i="5" s="1"/>
  <c r="D22" i="12"/>
  <c r="S1617" i="7"/>
  <c r="H22" i="15"/>
  <c r="I22" i="15" s="1"/>
  <c r="H18" i="15"/>
  <c r="I18" i="15" s="1"/>
  <c r="H25" i="15"/>
  <c r="O281" i="9"/>
  <c r="O88" i="8"/>
  <c r="S276" i="9"/>
  <c r="D20" i="12"/>
  <c r="H28" i="15"/>
  <c r="H21" i="15"/>
  <c r="I21" i="15" s="1"/>
  <c r="H27" i="15"/>
  <c r="D18" i="12"/>
  <c r="H20" i="15"/>
  <c r="I20" i="15" s="1"/>
  <c r="H16" i="15"/>
  <c r="H15" i="15"/>
  <c r="I15" i="15" s="1"/>
  <c r="D16" i="12"/>
  <c r="H19" i="15"/>
  <c r="I19" i="15" s="1"/>
  <c r="H26" i="15"/>
  <c r="D17" i="11" l="1"/>
  <c r="AE1" i="5"/>
  <c r="AE2" i="5" s="1"/>
  <c r="N1636" i="5"/>
  <c r="D15" i="11" s="1"/>
  <c r="K22" i="15"/>
  <c r="D22" i="13" s="1"/>
  <c r="K18" i="15"/>
  <c r="K21" i="15"/>
  <c r="D20" i="13" s="1"/>
  <c r="K23" i="15"/>
  <c r="D26" i="13" s="1"/>
  <c r="K20" i="15"/>
  <c r="K19" i="15"/>
  <c r="D16" i="13" s="1"/>
  <c r="D18" i="11" l="1"/>
  <c r="D24" i="12" s="1"/>
  <c r="D28" i="12" s="1"/>
  <c r="D18" i="13"/>
  <c r="D16" i="10"/>
  <c r="D14" i="13"/>
  <c r="D14" i="10"/>
  <c r="D18" i="10" l="1"/>
  <c r="D24" i="13" s="1"/>
  <c r="D28" i="13" s="1"/>
  <c r="AB17" i="16" l="1"/>
  <c r="B17" i="16" s="1"/>
</calcChain>
</file>

<file path=xl/sharedStrings.xml><?xml version="1.0" encoding="utf-8"?>
<sst xmlns="http://schemas.openxmlformats.org/spreadsheetml/2006/main" count="11144" uniqueCount="833">
  <si>
    <t>Package Name:</t>
  </si>
  <si>
    <t>Spec no.</t>
  </si>
  <si>
    <t>ORIGINAL</t>
  </si>
  <si>
    <t>Price Schedules</t>
  </si>
  <si>
    <t xml:space="preserve">Package - I </t>
  </si>
  <si>
    <t>Fill up only green shaded cells in Sch-1, Sch-2, Sch-3, Sch-4a, Sch-4b, Sch-5, Sch-7 and Bid Form 2nd Envelope.</t>
  </si>
  <si>
    <t/>
  </si>
  <si>
    <t>All the cells in Sch-5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</si>
  <si>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</si>
  <si>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</si>
  <si>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 xml:space="preserve">General Instruction to the Bidders for filling up this workbook of Price Schedules </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</si>
  <si>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</si>
  <si>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</si>
  <si>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</si>
  <si>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</si>
  <si>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</si>
  <si>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</si>
  <si>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</si>
  <si>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</si>
  <si>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</si>
  <si>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</si>
  <si>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</si>
  <si>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</si>
  <si>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</si>
  <si>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</si>
  <si>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</si>
  <si>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</si>
  <si>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</si>
  <si>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</si>
  <si>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</si>
  <si>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</si>
  <si>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from the pull down menu. Do not leave this cell blank.</t>
  </si>
  <si>
    <t>Fill up names and address of the Sole Bidder.</t>
  </si>
  <si>
    <t>Fill up date in dd-mmm-yyyy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</si>
  <si>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</si>
  <si>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</si>
  <si>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</si>
  <si>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</si>
  <si>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Total amount shall get calculated automatically.</t>
  </si>
  <si>
    <t>Type Test charges shall appear automatically after filling up Sch-7 appropriately.</t>
  </si>
  <si>
    <t>Sch-2 (Freight &amp; Insurance Charges) :</t>
  </si>
  <si>
    <t>Sch-3 (Erection  Charges) :</t>
  </si>
  <si>
    <t>Sch-4a (Training  Charges) :</t>
  </si>
  <si>
    <t>Sch-4b (Maintenance Charges during and after Defect Liability Period) :</t>
  </si>
  <si>
    <t>Sch-5 (Summary of Taxes and Duties applicable on the Goods) :</t>
  </si>
  <si>
    <t>No cell is required to be filled in by the bidder in this worksheet.</t>
  </si>
  <si>
    <t>Sch -6 :</t>
  </si>
  <si>
    <t xml:space="preserve">Summary of all the Schedules without considering discount (mentioned in the work sheet discount) shall be displayed automatically. </t>
  </si>
  <si>
    <t>Sch-7 (Type Test Charges) :</t>
  </si>
  <si>
    <t>Fill up the rates &amp; location where type tests are proposed.</t>
  </si>
  <si>
    <t>Total of this Sch-7 shall automatically appear in Sch-1.</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</si>
  <si>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</si>
  <si>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</si>
  <si>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</si>
  <si>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Fill up additional information as required.</t>
  </si>
  <si>
    <t>* * *</t>
  </si>
  <si>
    <t>Happy Bidding !</t>
  </si>
  <si>
    <t>Sole Bidder</t>
  </si>
  <si>
    <t>JV (Joint Venture)</t>
  </si>
  <si>
    <t>2 or More</t>
  </si>
  <si>
    <t>Enter following details of the bidder</t>
  </si>
  <si>
    <t>Specify type of Bidder         [Select from drop down menu]</t>
  </si>
  <si>
    <t>Name of other Partner - 2 (more, if any)</t>
  </si>
  <si>
    <t>Address of other Partner - 2 (more, if any)</t>
  </si>
  <si>
    <t xml:space="preserve">Printed Name </t>
  </si>
  <si>
    <t>Designation</t>
  </si>
  <si>
    <t>email ID of Bid Signatory</t>
  </si>
  <si>
    <t>Mobile No. of Bid Signatory</t>
  </si>
  <si>
    <t>Tel No. of Bid Signatory</t>
  </si>
  <si>
    <t>Fax No. of Bid Signatory</t>
  </si>
  <si>
    <t xml:space="preserve">Date     </t>
  </si>
  <si>
    <t xml:space="preserve">Place     </t>
  </si>
  <si>
    <t>Schedule - 1</t>
  </si>
  <si>
    <t>Direct Total</t>
  </si>
  <si>
    <t>`</t>
  </si>
  <si>
    <t>BO Total</t>
  </si>
  <si>
    <t>(SCHEDULE OF RATES AND PRICES)</t>
  </si>
  <si>
    <t>To:</t>
  </si>
  <si>
    <t>Contracts Services, 3rd Floor</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</si>
  <si>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</si>
  <si>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</si>
  <si>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</si>
  <si>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</si>
  <si>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</si>
  <si>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</si>
  <si>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</si>
  <si>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Direct</t>
  </si>
  <si>
    <t>All Prices are in Indian Rupees.</t>
  </si>
  <si>
    <t>Bought-Out</t>
  </si>
  <si>
    <t>SI. No.</t>
  </si>
  <si>
    <t>PR No</t>
  </si>
  <si>
    <t>PR Line Item No</t>
  </si>
  <si>
    <t>Activity Description</t>
  </si>
  <si>
    <t>Material Code</t>
  </si>
  <si>
    <t xml:space="preserve">HSN Code </t>
  </si>
  <si>
    <t>Whether HSN in column ‘ 6 ’ is confirmed. If not  indicate applicable the HSN code *</t>
  </si>
  <si>
    <t>Rate of GST applicable ( in %)</t>
  </si>
  <si>
    <t>Whether  rate of GST in column ‘4’ is confirmed. If not  indicate applicable rate of GST *</t>
  </si>
  <si>
    <t>Item  Description</t>
  </si>
  <si>
    <t>Unit</t>
  </si>
  <si>
    <t>Qty.</t>
  </si>
  <si>
    <t>Unit Ex-works price (excluding GST)</t>
  </si>
  <si>
    <t>Total Ex-works price (excluding GST)</t>
  </si>
  <si>
    <t>GST Tax as confirmed by Bidder</t>
  </si>
  <si>
    <t>14= 12 x 13</t>
  </si>
  <si>
    <t>LOT</t>
  </si>
  <si>
    <t xml:space="preserve">EA </t>
  </si>
  <si>
    <t>WORKSTATION CONSOLE WITH ONE TFT WITH OSAND LICENSE</t>
  </si>
  <si>
    <t>Workstation Desk</t>
  </si>
  <si>
    <t>Chairs</t>
  </si>
  <si>
    <t>SET</t>
  </si>
  <si>
    <t>GPS Clock with antenna</t>
  </si>
  <si>
    <t xml:space="preserve">Total Ex-works Price </t>
  </si>
  <si>
    <t>Total Type Test charges as per Schedule-7</t>
  </si>
  <si>
    <t>Total Ex-works Price including Type Test charges</t>
  </si>
  <si>
    <t>Total GST Tax as confirmed by Bidder</t>
  </si>
  <si>
    <t>Note          :</t>
  </si>
  <si>
    <t>Specify amount of GST on the transaction between the Contractor and the Employer.</t>
  </si>
  <si>
    <t>*</t>
  </si>
  <si>
    <t>In case the bidder leaves the cell for confirmation of the HSN code and/or  GST rate  “blank”,  the HSN code and corresponding GST rate indicated by the Employer shall be deemed to be the one confirmed by the Bidder.</t>
  </si>
  <si>
    <t xml:space="preserve">Date          : </t>
  </si>
  <si>
    <t>Place         :</t>
  </si>
  <si>
    <t>Printed Name   :</t>
  </si>
  <si>
    <t>Designation   :</t>
  </si>
  <si>
    <t>Schedule - 2</t>
  </si>
  <si>
    <t>Local Transportation, In-transit insurance, loading and unloading</t>
  </si>
  <si>
    <t>Description</t>
  </si>
  <si>
    <t>Quantity</t>
  </si>
  <si>
    <t xml:space="preserve">Unit Freight, In-transit Insurance, loading &amp; unloading Charges </t>
  </si>
  <si>
    <t xml:space="preserve">Total Freight, 
In-transit Insurance, loading &amp; unloading Charges 
</t>
  </si>
  <si>
    <t>8= 6 x 7</t>
  </si>
  <si>
    <t xml:space="preserve">Total F&amp;I Price </t>
  </si>
  <si>
    <t>#</t>
  </si>
  <si>
    <t>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Insurance and other Incidental Services only in line with clause ITB 11.4(b).</t>
  </si>
  <si>
    <t xml:space="preserve">Date: </t>
  </si>
  <si>
    <t>Place:</t>
  </si>
  <si>
    <t>Schedule - 3</t>
  </si>
  <si>
    <t>As per Lum-sum</t>
  </si>
  <si>
    <t>(SCHEDULE OF RATES AND PRICES )</t>
  </si>
  <si>
    <t>AS per Percent</t>
  </si>
  <si>
    <t>As per lum-sum on Sch-3</t>
  </si>
  <si>
    <t>As per Percent on Sch-3</t>
  </si>
  <si>
    <t>Total Discount</t>
  </si>
  <si>
    <t>Multipackage lum-sum</t>
  </si>
  <si>
    <t>Installation Charges :</t>
  </si>
  <si>
    <t>Amount after Discount (Rs.)</t>
  </si>
  <si>
    <t>Dis Alert</t>
  </si>
  <si>
    <t>Amount after MPD (Rs.)</t>
  </si>
  <si>
    <t>Activity Header</t>
  </si>
  <si>
    <t>PR Activity No</t>
  </si>
  <si>
    <t>Service Code</t>
  </si>
  <si>
    <t>SAC (Service Accounting Codes)</t>
  </si>
  <si>
    <t>Whether SAC in column '8’ is confirmed. If not  indicate applicable the SAC *</t>
  </si>
  <si>
    <t>Unit Erection Charges</t>
  </si>
  <si>
    <t>Total Erection Charges</t>
  </si>
  <si>
    <t>Total GST as confirmed by Bidder</t>
  </si>
  <si>
    <t>16 = 14 x 15</t>
  </si>
  <si>
    <t>6 = 4 x 5</t>
  </si>
  <si>
    <t>Workstation Console integrated with single 24"Monitor along withoperating system and license .</t>
  </si>
  <si>
    <t>Workstation Desks .</t>
  </si>
  <si>
    <t>Furnitures- Chairs</t>
  </si>
  <si>
    <t>Synchronization Equipment -GPS clock including all hardware &amp; accessories</t>
  </si>
  <si>
    <t>Total Installation Charges</t>
  </si>
  <si>
    <t>In case the bidder leaves the cell for confirmation of the SAC and/or  GST rate “blank”,  the SAC and corresponding GST rate indicated by the Employer shall be deemed to be the one confirmed by the Bidder.</t>
  </si>
  <si>
    <t>Schedule - 4a</t>
  </si>
  <si>
    <t>Training Charges for Training to be imparted</t>
  </si>
  <si>
    <t>Unit Training Charges excluding GST</t>
  </si>
  <si>
    <t>Total Training  Charges excluding GST</t>
  </si>
  <si>
    <t>Total Training Charges</t>
  </si>
  <si>
    <t>Printed name</t>
  </si>
  <si>
    <t>Schedule - 4b</t>
  </si>
  <si>
    <t>Maintenance Charges during &amp; after Defect Liability Period</t>
  </si>
  <si>
    <t>Unit Maintenance Charges excluding GST</t>
  </si>
  <si>
    <t>Total Maintenance  Charges excluding GST</t>
  </si>
  <si>
    <t>Total Maintenance Charges during and after Defect Liabilty Period</t>
  </si>
  <si>
    <t>Schedule - 5</t>
  </si>
  <si>
    <t>SUMMARY OF TAXES &amp; DUTIES APPLICABLE ON GOODS</t>
  </si>
  <si>
    <t>Name     :</t>
  </si>
  <si>
    <t>Address :</t>
  </si>
  <si>
    <t>Sl. No.</t>
  </si>
  <si>
    <t>Item Nos.</t>
  </si>
  <si>
    <t>Total Price (INR)</t>
  </si>
  <si>
    <t>1</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</si>
  <si>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</si>
  <si>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</si>
  <si>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</si>
  <si>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</si>
  <si>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Total GST on Installation Services  (Schedule-3), Training to be imparted in India (Schedule-4a) and Maintenance Charges during and after Defect Liabilty Period (Schedule-4b)</t>
  </si>
  <si>
    <t xml:space="preserve">GRAND TOTAL [1+2] </t>
  </si>
  <si>
    <t xml:space="preserve">Date         : </t>
  </si>
  <si>
    <t>Place        :</t>
  </si>
  <si>
    <t>(SUMMARY OF TAXES &amp; DUTIES APPLICABLE ON PLANT &amp; EQUIPMENT)</t>
  </si>
  <si>
    <t>After Discount</t>
  </si>
  <si>
    <t>After MPDiscount</t>
  </si>
  <si>
    <t>Excise Duty</t>
  </si>
  <si>
    <t>Sales Tax</t>
  </si>
  <si>
    <t>Grand Total after Discount</t>
  </si>
  <si>
    <t>Grand Total after MPD</t>
  </si>
  <si>
    <t>Schedule - 6</t>
  </si>
  <si>
    <t>(GRAND SUMMARY)</t>
  </si>
  <si>
    <t>TOTAL SCHEDULE NO. 1</t>
  </si>
  <si>
    <t xml:space="preserve">Ex-works price of Plant and Equipment including Type Test Charges </t>
  </si>
  <si>
    <t>TOTAL SCHEDULE NO. 2</t>
  </si>
  <si>
    <t>Local Transportation, In-transit Insurance, loading &amp; unloading</t>
  </si>
  <si>
    <t>3</t>
  </si>
  <si>
    <t>TOTAL SCHEDULE NO. 3</t>
  </si>
  <si>
    <t>Installation Charges</t>
  </si>
  <si>
    <t>4a</t>
  </si>
  <si>
    <t>TOTAL SCHEDULE NO. 4a</t>
  </si>
  <si>
    <t xml:space="preserve">Training Charges </t>
  </si>
  <si>
    <t>4b</t>
  </si>
  <si>
    <t>TOTAL SCHEDULE NO. 4b</t>
  </si>
  <si>
    <t>TOTAL SCHEDULE NO. 5</t>
  </si>
  <si>
    <t>Taxes and Duties</t>
  </si>
  <si>
    <t>6</t>
  </si>
  <si>
    <t>TOTAL SCHEDULE NO. 7</t>
  </si>
  <si>
    <r>
      <t xml:space="preserve">Type Test Charges 
</t>
    </r>
    <r>
      <rPr>
        <sz val="10"/>
        <rFont val="Book Antiqua"/>
        <family val="1"/>
      </rPr>
      <t>[Total of this Schedule is included in Schedule - 1 above.]</t>
    </r>
  </si>
  <si>
    <t>GRAND TOTAL [1+2+3+4+5]</t>
  </si>
  <si>
    <t>Schedule - 6 After Discount</t>
  </si>
  <si>
    <t>Schedule 7</t>
  </si>
  <si>
    <t>As per lum-sum on Sch-7</t>
  </si>
  <si>
    <t>As per Percent on Sch-7</t>
  </si>
  <si>
    <t>Multipackage Discount</t>
  </si>
  <si>
    <t>Type tests Charges:</t>
  </si>
  <si>
    <t>SL. NO.</t>
  </si>
  <si>
    <t>Line Item No</t>
  </si>
  <si>
    <t>Code</t>
  </si>
  <si>
    <t>Whether HSN in column ‘2’ is confirmed. If not  indicate applicable the HSN code *</t>
  </si>
  <si>
    <t>Description of Test</t>
  </si>
  <si>
    <t>Unit Test Charge</t>
  </si>
  <si>
    <t>Total Test Charges (Rs.)</t>
  </si>
  <si>
    <t>Revaluation of M column</t>
  </si>
  <si>
    <t>Tax Calculation</t>
  </si>
  <si>
    <t>Total Test Charges After Discount (Rs.)</t>
  </si>
  <si>
    <t>Total Test Charges After MPD (Rs.)</t>
  </si>
  <si>
    <t>13 = 10 x 11</t>
  </si>
  <si>
    <t>NOT APPLICABLE</t>
  </si>
  <si>
    <t>TOTAL TYPE TEST CHARGES</t>
  </si>
  <si>
    <t>Note         :</t>
  </si>
  <si>
    <t>Bidder should indicate the name of test laboratories where type tests are proposed to be conducted</t>
  </si>
  <si>
    <t xml:space="preserve">This letter of discount is optional. Bidder may / may not offer any discount. </t>
  </si>
  <si>
    <t>Letter of Discount</t>
  </si>
  <si>
    <t>LETTER OF DISCOUNT</t>
  </si>
  <si>
    <t>Contract Services</t>
  </si>
  <si>
    <t>Sector-29, (near IFFCO Chowk)</t>
  </si>
  <si>
    <t>Gurgaon (Haryana) - 122001</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</si>
  <si>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</si>
  <si>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</si>
  <si>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</si>
  <si>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</si>
  <si>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</si>
  <si>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Sch-3, Sch-4a, Sch-4b &amp; Sch-7] </t>
    </r>
    <r>
      <rPr>
        <b/>
        <sz val="11"/>
        <rFont val="Book Antiqua"/>
        <family val="1"/>
      </rPr>
      <t>In Rs.</t>
    </r>
  </si>
  <si>
    <r>
      <t>Discount on percent basis on total price quoted by us without Taxes &amp; Duties.</t>
    </r>
    <r>
      <rPr>
        <sz val="11"/>
        <rFont val="Book Antiqua"/>
        <family val="1"/>
      </rPr>
      <t xml:space="preserve"> [The discount shall be applicable on all the items of all the Schdules i.e. Sch-1 (without type test charges), Sch-2 , Sch-3, Sch-4a, Sch-4b &amp; Sch-7]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</si>
  <si>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</si>
  <si>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 xml:space="preserve">Schedule-1 : Ex works prices </t>
  </si>
  <si>
    <t>In Rs.</t>
  </si>
  <si>
    <t>Schedule-1 : Ex-Works Price</t>
  </si>
  <si>
    <t>Schedule-2 : Freight &amp; Insurance</t>
  </si>
  <si>
    <t>Schedule-3 : Erection Charges</t>
  </si>
  <si>
    <t>Schedule-4a : Training Charges</t>
  </si>
  <si>
    <t>Schedule-4b : Maintenance Charges during and after DLP</t>
  </si>
  <si>
    <t>Schedule-4b : Maintenance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</si>
  <si>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</si>
  <si>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</si>
  <si>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Schedule-1 : Ex works prices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</si>
  <si>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</si>
  <si>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</si>
  <si>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</si>
  <si>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</si>
  <si>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</si>
  <si>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</si>
  <si>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</si>
  <si>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</si>
  <si>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</si>
  <si>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</si>
  <si>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</si>
  <si>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</si>
  <si>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</si>
  <si>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</si>
  <si>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</si>
  <si>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</si>
  <si>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</si>
  <si>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</si>
  <si>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</si>
  <si>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</si>
  <si>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</si>
  <si>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</si>
  <si>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</si>
  <si>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</si>
  <si>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</si>
  <si>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</si>
  <si>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</si>
  <si>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</si>
  <si>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</si>
  <si>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</si>
  <si>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</si>
  <si>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</si>
  <si>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</si>
  <si>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</si>
  <si>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</si>
  <si>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</si>
  <si>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</si>
  <si>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</si>
  <si>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</si>
  <si>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</si>
  <si>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</si>
  <si>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 xml:space="preserve">Local Transportation, In-transit Insurance, loading and unloading </t>
  </si>
  <si>
    <t>Schedule 3</t>
  </si>
  <si>
    <t>Installation Charges.</t>
  </si>
  <si>
    <t>Schedule 4a</t>
  </si>
  <si>
    <t>Training charges for training to be imparted.</t>
  </si>
  <si>
    <t>Schedule 4b</t>
  </si>
  <si>
    <t>Maintenance Charges during &amp; after Defect Liability Period.</t>
  </si>
  <si>
    <t>Schedule 5</t>
  </si>
  <si>
    <t>Taxes and Duties not included in Schedule 1</t>
  </si>
  <si>
    <t>Schedule 6</t>
  </si>
  <si>
    <t>Grand Summary [Schedule 1to 5]</t>
  </si>
  <si>
    <t>Break-up of Type Test Charges for Type Tests to be conducted (NOT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</si>
  <si>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</si>
  <si>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 xml:space="preserve">We declare that as specified in Clause 11.5, Section –II:ITB, Vol.-I of the Bidding Documents, prices quoted by us in the Price Schedules in Second Envelope shall be on ‘Firm’ basis during the entire currency of contract and shall not be subject to price variation, what-so-ever during contract execution. </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</si>
  <si>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</si>
  <si>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</si>
  <si>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</si>
  <si>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which are payable by the Employer under the Contract, shall be reimbursed by the Employer on production of satisfactory documentary evidence by the Contractor in accordance with the provisions of the Bidding Documents.</t>
    </r>
  </si>
  <si>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specified in Schedule No. 1,  Installation Services specified in Schedule No. 3, Charges for Training to be imparted  specified in Schedule No. 4a and Maintenance Charges during &amp; after Defect Laibility Period specified in Schedule No. 4b of the Price Schedule in this Second Envelope by the Indian Laws.</t>
  </si>
  <si>
    <t xml:space="preserve">We confirm that we have also registered/we shall also get registered in the GST Network with a GSTIN, in all the states where the project is located and the states from which we shall make our supply of goods. </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</si>
  <si>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</si>
  <si>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</si>
  <si>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</si>
  <si>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</si>
  <si>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</si>
  <si>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</si>
  <si>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</si>
  <si>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</si>
  <si>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</si>
  <si>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</si>
  <si>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III</t>
  </si>
  <si>
    <t>IV</t>
  </si>
  <si>
    <t>V</t>
  </si>
  <si>
    <t>VI</t>
  </si>
  <si>
    <t>VII</t>
  </si>
  <si>
    <t>VIII</t>
  </si>
  <si>
    <t>IX</t>
  </si>
  <si>
    <t>X</t>
  </si>
  <si>
    <t>DATA DIODE AS PER TS</t>
  </si>
  <si>
    <t>Installation of Data Diode as per TS</t>
  </si>
  <si>
    <t>XI</t>
  </si>
  <si>
    <t>Package – I : Supply and Installation of VOIP Communication system including Phones, Voice Recorder etc. for Grid - Operation for all Five Regions NR, NER, SR, WR, ER as PAN India at NLDC, RLDCs, SLDCs.</t>
  </si>
  <si>
    <t>Specification No: CC/NT/W-MISC/DOM/A02/25/07582</t>
  </si>
  <si>
    <t xml:space="preserve">VOIP Communication system for NR1  </t>
  </si>
  <si>
    <t xml:space="preserve">VOIP Communication system for NR2  </t>
  </si>
  <si>
    <t xml:space="preserve">VOIP Communication system for NR3  </t>
  </si>
  <si>
    <t xml:space="preserve">VOIP Communication system for ER1  </t>
  </si>
  <si>
    <t xml:space="preserve">VOIP Communication system for ER2  </t>
  </si>
  <si>
    <t xml:space="preserve">VOIP Communication system for OD   </t>
  </si>
  <si>
    <t xml:space="preserve">VOIP Communication system for NER  </t>
  </si>
  <si>
    <t xml:space="preserve">VOIP Communication system for SR1  </t>
  </si>
  <si>
    <t xml:space="preserve">VOIP Communication system for SR2  </t>
  </si>
  <si>
    <t xml:space="preserve">VOIP Communication system for WR1  </t>
  </si>
  <si>
    <t xml:space="preserve">VOIP Communication system for WR2  </t>
  </si>
  <si>
    <t xml:space="preserve">Supply BOQ for M-NRLDC                  </t>
  </si>
  <si>
    <t xml:space="preserve">Supply BOQ for M-DTL                    </t>
  </si>
  <si>
    <t xml:space="preserve">Supply BOQ for B-DTL                    </t>
  </si>
  <si>
    <t xml:space="preserve">Supply BOQ for M-RRVPNL                 </t>
  </si>
  <si>
    <t xml:space="preserve">Supply BOQ for B-RRVPNL                 </t>
  </si>
  <si>
    <t xml:space="preserve">Supply BOQ for M-PTCUL                  </t>
  </si>
  <si>
    <t xml:space="preserve">Supply BOQ for B-PTCUL                  </t>
  </si>
  <si>
    <t xml:space="preserve">Supply BOQ for M-HVPNL                  </t>
  </si>
  <si>
    <t xml:space="preserve">Supply BOQ for B-HVPNL                  </t>
  </si>
  <si>
    <t xml:space="preserve">Supply BOQ for B-ERLDC/NRLDC Delhi      </t>
  </si>
  <si>
    <t xml:space="preserve">Supply BOQ for M-NLDC-Delhi             </t>
  </si>
  <si>
    <t xml:space="preserve">Spares at NLDC                          </t>
  </si>
  <si>
    <t xml:space="preserve">Supply BOQ for M-Inter. Exch. Delhi     </t>
  </si>
  <si>
    <t xml:space="preserve">Supply BOQ for B-SRLDC/NRLDC Delhi      </t>
  </si>
  <si>
    <t xml:space="preserve">Supply BOQ for B-WRLDC/NRLDC Delhi      </t>
  </si>
  <si>
    <t xml:space="preserve">Supply of Video Phone for UNMS CC-NR1   </t>
  </si>
  <si>
    <t>VOIP/SIP COMPLIANT SERVER HARDWARE AS PER TECHNICAL SPECIFICATION</t>
  </si>
  <si>
    <t>SOFTWARE FOR VOIP/SIP COMPLIANT SERVER</t>
  </si>
  <si>
    <t>SERVER RACK  AS PER TECHNICAL SPECIFICATION</t>
  </si>
  <si>
    <t>SIP COMPLIANT VOIP PHONE FOR LOCAL LOCATIONS</t>
  </si>
  <si>
    <t>SIP COMPLIANT VOIP PHONE FOR REMOTE LOCATIONS</t>
  </si>
  <si>
    <t>SIP COMPLIANT VIDEO PHONE</t>
  </si>
  <si>
    <t>ANALOG PHONE</t>
  </si>
  <si>
    <t>NMS SOFTWARE FOR VoIP</t>
  </si>
  <si>
    <t>POE SWITCH  (WITH DUAL DC POWER SUPPLY)  AS PER TECHNICALSPECIFICATION</t>
  </si>
  <si>
    <t>CAT -6 CABLE (100 MM SET)</t>
  </si>
  <si>
    <t>24 LAN L-3 SWITCH (MINIMUM 8X1 GBPS FIBRE OPTIC PORTS AND 4X 10 GBPSFIBER PORTS)</t>
  </si>
  <si>
    <t>NGFW AS PER TECHNICAL SPECIFICATION</t>
  </si>
  <si>
    <t>SOFTWARE FOR RECORDING</t>
  </si>
  <si>
    <t>OPERATOR CONSOLE AS PER TECHNICAL SPECIFICATION</t>
  </si>
  <si>
    <t>SUPPLY OF BACKUP AND RESTORE SYSTEM INCLUDING NECESSARY HARDWARE ANDSOFTWARE AS PER TECHNICAL SPECIFICATION</t>
  </si>
  <si>
    <t>SUPPLY OF APPLICATION SERVER AT SLDC /RLDC AS PER TECHNICALSPECIFICATION</t>
  </si>
  <si>
    <t>SUPPLY OF SIEM SOFTWARE AT SLDC/RLDCÃ‚Â AS PER TECHNICAL SPECIFICATION</t>
  </si>
  <si>
    <t>SUPPLY OF PATCH SOFTWARE AT SLDC/RLDCÃ‚Â AS PER TECHNICAL SPECIFICATION</t>
  </si>
  <si>
    <t>POE SWITCHÃ‚Â ,48 PORT ,MANAGED L2 (WITH DUAL POWER SUPPLY)Ã‚Â AS PERTECHNICAL SPECIFICATION</t>
  </si>
  <si>
    <t>SUPPLY OF FXS MEDIA GATEWAY AS PER TECHNICAL SPECIFICATION</t>
  </si>
  <si>
    <t>SUPPLY OF PRI MEDIA GATEWAY AS PER TECHNICAL SPECIFICATION</t>
  </si>
  <si>
    <t>SUPPLY OF ROUTER AS PER TECHNICAL SPECIFICATION</t>
  </si>
  <si>
    <t>SOFTWARE FOR SIEM</t>
  </si>
  <si>
    <t>SERVER FOR VARIOUS APPLICATIO (THROUGH VM)1. FIREWALL MANAGEMENT 2.PATCH MANAGEMENT3. ENDPOINT4. IDENTITY AND ACCESS MANAGEMENT</t>
  </si>
  <si>
    <t>SOFTWARE LICENCE FOR1. FIREWALL MANAGEMENT 2. PATCH MANAGEMENT3.ENDPOINT4. IDENTITY AND ACCESS MANAGEMENT</t>
  </si>
  <si>
    <t>SUPPLY OF EMAIL SERVER AS PER TECHNICAL SPECIFICATION</t>
  </si>
  <si>
    <t>SIP COMPLIANT VOIP PHONE</t>
  </si>
  <si>
    <t xml:space="preserve">Supply BOQ for M-BBMB                   </t>
  </si>
  <si>
    <t xml:space="preserve">Supply BOQ for B-BBMB                   </t>
  </si>
  <si>
    <t xml:space="preserve">Supply BOQ for M-PSTCL                  </t>
  </si>
  <si>
    <t xml:space="preserve">Supply BOQ for B-PSTCL                  </t>
  </si>
  <si>
    <t xml:space="preserve">Supply BOQ for M-HPSEBL                 </t>
  </si>
  <si>
    <t xml:space="preserve">Supply BOQ for B-HPSEBL                 </t>
  </si>
  <si>
    <t xml:space="preserve">Supply BOQ for M-JKPTCL                 </t>
  </si>
  <si>
    <t xml:space="preserve">Supply BOQ for B-JKPTCL                 </t>
  </si>
  <si>
    <t xml:space="preserve">Supply of Video Phone for UNMS CC-NR2   </t>
  </si>
  <si>
    <t>E&amp;M GATEWAY FOR 4 WIRE PHONESÃ‚Â </t>
  </si>
  <si>
    <t xml:space="preserve">Supply BOQ for M-UPPTCL                 </t>
  </si>
  <si>
    <t xml:space="preserve">Supply BOQ for B-UPPTCL                 </t>
  </si>
  <si>
    <t xml:space="preserve">Supply of Video Phone for UNMS CC-NR3   </t>
  </si>
  <si>
    <t xml:space="preserve">Supply BOQ for M-SLDC Ranchi            </t>
  </si>
  <si>
    <t xml:space="preserve">Supply BOQ for B-SLDC Ranchi            </t>
  </si>
  <si>
    <t xml:space="preserve">Supply BOQ for M-SLDC Patna             </t>
  </si>
  <si>
    <t xml:space="preserve">Supply BOQ for B-SLDC Patna             </t>
  </si>
  <si>
    <t xml:space="preserve">Supply of Video Phone for UNMS CC-ER1   </t>
  </si>
  <si>
    <t xml:space="preserve">Supply BOQ for M-ERLDC Kolkata          </t>
  </si>
  <si>
    <t xml:space="preserve">Spares at ERLDC                         </t>
  </si>
  <si>
    <t xml:space="preserve">Supply BOQ for M-SLDC WB                </t>
  </si>
  <si>
    <t xml:space="preserve">Supply BOQ for B-SLDC WB                </t>
  </si>
  <si>
    <t xml:space="preserve">Supply BOQ for M-DVC Kolkata            </t>
  </si>
  <si>
    <t xml:space="preserve">Supply BOQ for M-SLDC Sikkim            </t>
  </si>
  <si>
    <t xml:space="preserve">Supply BOQ for B-SLDC Sikkim            </t>
  </si>
  <si>
    <t xml:space="preserve">Supply BOQ for B-NRLDC/ERLDC Kolkata    </t>
  </si>
  <si>
    <t>Supply BOQ for B-Int. Exch/ERLDC Kolkata</t>
  </si>
  <si>
    <t xml:space="preserve">Supply BOQ for B-NLDC/ERLDC Kolkata     </t>
  </si>
  <si>
    <t xml:space="preserve">Supply BOQ for B-DVC Maithon            </t>
  </si>
  <si>
    <t xml:space="preserve">Supply BOQ for M-OPTCL                  </t>
  </si>
  <si>
    <t xml:space="preserve">Supply BOQ for B-OPTCL                  </t>
  </si>
  <si>
    <t xml:space="preserve">Supply of Video Phone for UNMS CC-OD    </t>
  </si>
  <si>
    <t xml:space="preserve">Supply BOQ for M-NERLDC Shillong        </t>
  </si>
  <si>
    <t xml:space="preserve">Supply BOQ for B-NERLDC Guwahati        </t>
  </si>
  <si>
    <t xml:space="preserve">Supply BOQ for M-SLDC Mainpur           </t>
  </si>
  <si>
    <t xml:space="preserve">Supply BOQ for B-SLDC Mainpur           </t>
  </si>
  <si>
    <t xml:space="preserve">Supply BOQ for M-SLDC Meghalaya         </t>
  </si>
  <si>
    <t xml:space="preserve">Supply BOQ for B-SLDC Meghalaya         </t>
  </si>
  <si>
    <t xml:space="preserve">Supply BOQ for M-SLDC Assam             </t>
  </si>
  <si>
    <t xml:space="preserve">Supply BOQ for B-SLDC Assam             </t>
  </si>
  <si>
    <t xml:space="preserve">Supply BOQ for M-SLDC Mizoram           </t>
  </si>
  <si>
    <t xml:space="preserve">Supply BOQ for B-SLDC Mizoram           </t>
  </si>
  <si>
    <t xml:space="preserve">Supply BOQ for M-SLDC Naga              </t>
  </si>
  <si>
    <t xml:space="preserve">Supply BOQ for B-SLDC Naga              </t>
  </si>
  <si>
    <t xml:space="preserve">Supply BOQ for M-SLDC Tri               </t>
  </si>
  <si>
    <t xml:space="preserve">Supply BOQ for B-SLDC tri               </t>
  </si>
  <si>
    <t xml:space="preserve">Supply BOQ for M-SLDC Aru. Prad         </t>
  </si>
  <si>
    <t xml:space="preserve">Supply BOQ for B-SLDC Aru. Prad         </t>
  </si>
  <si>
    <t xml:space="preserve">Supply of Video Phone for UNMS CC-NER   </t>
  </si>
  <si>
    <t>POE SWITCH (WITH DUAL DC POWER SUPPLY) AND OPTICAL PORT AS PERTECHNICAL SPECIFICATION</t>
  </si>
  <si>
    <t xml:space="preserve">Supply BOQ for M-SLDC TSTRANSCO         </t>
  </si>
  <si>
    <t xml:space="preserve">Supply BOQ for B-SLDC TSTRANSCO         </t>
  </si>
  <si>
    <t xml:space="preserve">Supply BOQ for M-SLDC APTRANSCO         </t>
  </si>
  <si>
    <t xml:space="preserve">Supply BOQ for B-SLDC APTRANSCO         </t>
  </si>
  <si>
    <t xml:space="preserve">Supply of Video Phone for UNMS CC-SR1   </t>
  </si>
  <si>
    <t xml:space="preserve">Supply BOQ for M-SRLDC Banglore         </t>
  </si>
  <si>
    <t xml:space="preserve">Supply BOQ for M-KSEB                   </t>
  </si>
  <si>
    <t xml:space="preserve">Supply BOQ for B-KSEB                   </t>
  </si>
  <si>
    <t xml:space="preserve">Supply BOQ for M-KPTCL                  </t>
  </si>
  <si>
    <t xml:space="preserve">Supply BOQ for B-KPTCL                  </t>
  </si>
  <si>
    <t xml:space="preserve">Supply BOQ for M-Puducherry             </t>
  </si>
  <si>
    <t xml:space="preserve">Supply BOQ for B-Puducherry             </t>
  </si>
  <si>
    <t xml:space="preserve">Supply BOQ for M-TANTRANSCO             </t>
  </si>
  <si>
    <t xml:space="preserve">Supply BOQ for B-TANTRANSCO             </t>
  </si>
  <si>
    <t xml:space="preserve">Supply of Video Phone for UNMS CC-SR2   </t>
  </si>
  <si>
    <t xml:space="preserve">Supply BOQ for M-SLDC Panjim            </t>
  </si>
  <si>
    <t xml:space="preserve">Supply BOQ for B-SLDC Panjim            </t>
  </si>
  <si>
    <t xml:space="preserve">Supply BOQ for M-SLDC Raipur            </t>
  </si>
  <si>
    <t xml:space="preserve">Supply BOQ for B-SLDC Raipur            </t>
  </si>
  <si>
    <t xml:space="preserve">Supply BOQ for M-SLDC MUMBAI            </t>
  </si>
  <si>
    <t xml:space="preserve">Supply BOQ for B-SLDC MUMBAI            </t>
  </si>
  <si>
    <t xml:space="preserve">Supply of Video Phone for UNMS CC-WR1   </t>
  </si>
  <si>
    <t xml:space="preserve">Supply BOQ for M-SLDC Vadodara          </t>
  </si>
  <si>
    <t xml:space="preserve">Supply BOQ for B-SLDC Vadodara          </t>
  </si>
  <si>
    <t xml:space="preserve">Supply BOQ for M-SLDC Daman &amp; Diu       </t>
  </si>
  <si>
    <t xml:space="preserve">Supply BOQ for M-SLDC DNH               </t>
  </si>
  <si>
    <t xml:space="preserve">Supply BOQ for M-WRLDC Vadodara         </t>
  </si>
  <si>
    <t xml:space="preserve">Spares at WRLDC                         </t>
  </si>
  <si>
    <t xml:space="preserve">Supply BOQ for M-SLDC Bhopal            </t>
  </si>
  <si>
    <t xml:space="preserve">Supply BOQ for B-SLDC Bhopal            </t>
  </si>
  <si>
    <t xml:space="preserve">Supply of Video Phone for UNMS CC-WR2   </t>
  </si>
  <si>
    <t xml:space="preserve">VOIP Communication system for NR3 </t>
  </si>
  <si>
    <t xml:space="preserve">VOIP Communication system for OD  </t>
  </si>
  <si>
    <t xml:space="preserve">Training for BBMB                       </t>
  </si>
  <si>
    <t xml:space="preserve">Training for PSTCL                      </t>
  </si>
  <si>
    <t xml:space="preserve">Training for HPSEBL                     </t>
  </si>
  <si>
    <t xml:space="preserve">Training for JKPTCL                     </t>
  </si>
  <si>
    <t xml:space="preserve">Training for NR2_PG                     </t>
  </si>
  <si>
    <t>Training for Server base VOIP communication System</t>
  </si>
  <si>
    <t xml:space="preserve">Training for NRLDC                      </t>
  </si>
  <si>
    <t xml:space="preserve">Training for DTL                        </t>
  </si>
  <si>
    <t xml:space="preserve">Training for RRVPNL                     </t>
  </si>
  <si>
    <t xml:space="preserve">Training for PTCUL                      </t>
  </si>
  <si>
    <t xml:space="preserve">Training for HVPNL                      </t>
  </si>
  <si>
    <t xml:space="preserve">Training for NLDC                       </t>
  </si>
  <si>
    <t xml:space="preserve">Training for Int. Exh.                  </t>
  </si>
  <si>
    <t xml:space="preserve">Training for NR1_PG                     </t>
  </si>
  <si>
    <t xml:space="preserve">Training for UPPTCL                     </t>
  </si>
  <si>
    <t xml:space="preserve">Training for NR3_PG                     </t>
  </si>
  <si>
    <t xml:space="preserve">Training for SLDC Ranchi                </t>
  </si>
  <si>
    <t xml:space="preserve">Training for SLDC Patna                 </t>
  </si>
  <si>
    <t xml:space="preserve">Training for ER1_PG                     </t>
  </si>
  <si>
    <t xml:space="preserve">Training for ERLDC Kolkata              </t>
  </si>
  <si>
    <t xml:space="preserve">Training for SLDC WB                    </t>
  </si>
  <si>
    <t xml:space="preserve">Training for DVC                        </t>
  </si>
  <si>
    <t xml:space="preserve">Training for SLDC Sikkim                </t>
  </si>
  <si>
    <t xml:space="preserve">Training for ER2_PG                     </t>
  </si>
  <si>
    <t xml:space="preserve">Training for NERLDC                     </t>
  </si>
  <si>
    <t xml:space="preserve">Training for SLDC Manipur               </t>
  </si>
  <si>
    <t xml:space="preserve">Training for SLDC Meghalaya             </t>
  </si>
  <si>
    <t xml:space="preserve">Training for SLDC Assam                 </t>
  </si>
  <si>
    <t xml:space="preserve">Training for SLDC Mizoram               </t>
  </si>
  <si>
    <t xml:space="preserve">Training for SLDC Naga                  </t>
  </si>
  <si>
    <t xml:space="preserve">Training for SLDC Tri                   </t>
  </si>
  <si>
    <t xml:space="preserve">Training for SLDC Arun. Prad            </t>
  </si>
  <si>
    <t xml:space="preserve">Training for NER_PG                     </t>
  </si>
  <si>
    <t xml:space="preserve">Training for SLDC TSTRANSCO             </t>
  </si>
  <si>
    <t xml:space="preserve">Training for SLDC APTRANSCO             </t>
  </si>
  <si>
    <t xml:space="preserve">Training for SR1_PG                     </t>
  </si>
  <si>
    <t xml:space="preserve">Training for SRLDC Banglore             </t>
  </si>
  <si>
    <t xml:space="preserve">Training for KSEB                       </t>
  </si>
  <si>
    <t xml:space="preserve">Training for SLDC KPTCL                 </t>
  </si>
  <si>
    <t xml:space="preserve">Training for Puducherry                 </t>
  </si>
  <si>
    <t xml:space="preserve">Training for TANTRANSCO                 </t>
  </si>
  <si>
    <t xml:space="preserve">Training for SR2_PG                     </t>
  </si>
  <si>
    <t xml:space="preserve">Training for SLDC Panjim                </t>
  </si>
  <si>
    <t xml:space="preserve">Training for SLDC Raipur                </t>
  </si>
  <si>
    <t xml:space="preserve">Training for SLDC Mumbai                </t>
  </si>
  <si>
    <t xml:space="preserve">Training for WR1_PG                     </t>
  </si>
  <si>
    <t xml:space="preserve">Training for SLDC Vadodara              </t>
  </si>
  <si>
    <t xml:space="preserve">Training for SLDC Daman &amp; Diu           </t>
  </si>
  <si>
    <t xml:space="preserve">Training for SLDC DNH                   </t>
  </si>
  <si>
    <t xml:space="preserve">Training for WRLDC                      </t>
  </si>
  <si>
    <t xml:space="preserve">Training for SLDC Bhopal                </t>
  </si>
  <si>
    <t xml:space="preserve">Training for WR2_PG                     </t>
  </si>
  <si>
    <t xml:space="preserve">Training for OPTCL                      </t>
  </si>
  <si>
    <t xml:space="preserve">Training for Odhisha_PG                 </t>
  </si>
  <si>
    <t xml:space="preserve">AMC for M-BBMB                          </t>
  </si>
  <si>
    <t xml:space="preserve">Cyber Audit for M-BBMB                  </t>
  </si>
  <si>
    <t xml:space="preserve">AMC for B-BBMB                          </t>
  </si>
  <si>
    <t xml:space="preserve">Cyber Audit for B-BBMB                  </t>
  </si>
  <si>
    <t xml:space="preserve">AMC for M-PSTCL                         </t>
  </si>
  <si>
    <t xml:space="preserve">Cyber Audit for M-PSTCL                 </t>
  </si>
  <si>
    <t xml:space="preserve">AMC for B-PSTCL                         </t>
  </si>
  <si>
    <t xml:space="preserve">Cyber Audit for B-PSTCL                 </t>
  </si>
  <si>
    <t xml:space="preserve">AMC for M-HPSEBL                        </t>
  </si>
  <si>
    <t xml:space="preserve">Cyber Audit for M-HPSEBL                </t>
  </si>
  <si>
    <t xml:space="preserve">AMC for B-HPSEBL                        </t>
  </si>
  <si>
    <t xml:space="preserve">Cyber Audit for B-HPSEBL                </t>
  </si>
  <si>
    <t xml:space="preserve">AMC for M-JKPTCL                        </t>
  </si>
  <si>
    <t xml:space="preserve">Cyber Audit for M-JKPTCL                </t>
  </si>
  <si>
    <t xml:space="preserve">AMC for B-JKPTCL                        </t>
  </si>
  <si>
    <t xml:space="preserve">Cyber Audit for B-JKPTCL                </t>
  </si>
  <si>
    <t>Annual maintenance contract of VoIP system including operation and maintenace support during 1 year warranty period</t>
  </si>
  <si>
    <t>Annual maintenance contract of VoIP system including operation and maintenace support for 6 years after expiry of warranty period</t>
  </si>
  <si>
    <t>Yearly cyber security Audit during AMC</t>
  </si>
  <si>
    <t xml:space="preserve">AMC for M-NRLDC                         </t>
  </si>
  <si>
    <t xml:space="preserve">Cyber Audit for M-NRLDC                 </t>
  </si>
  <si>
    <t xml:space="preserve">AMC for M-DTL                           </t>
  </si>
  <si>
    <t xml:space="preserve">Cyber Audit for M-DTL                   </t>
  </si>
  <si>
    <t xml:space="preserve">AMC for B-DTL                           </t>
  </si>
  <si>
    <t xml:space="preserve">Cyber Audit for B-DTL                   </t>
  </si>
  <si>
    <t xml:space="preserve">AMC for M-RRVPNL                        </t>
  </si>
  <si>
    <t xml:space="preserve">Cyber Audit for M-RRVPNL                </t>
  </si>
  <si>
    <t xml:space="preserve">AMC for B-RRVPNL                        </t>
  </si>
  <si>
    <t xml:space="preserve">Cyber Audit for B-RRVPNL                </t>
  </si>
  <si>
    <t xml:space="preserve">AMC for M-PTCUL                         </t>
  </si>
  <si>
    <t xml:space="preserve">Cyber Audit for M-PTCUL                 </t>
  </si>
  <si>
    <t xml:space="preserve">AMC for B-PTCUL                         </t>
  </si>
  <si>
    <t xml:space="preserve">Cyber Audit for B-PTCUL                 </t>
  </si>
  <si>
    <t xml:space="preserve">AMC for M-HVPNL                         </t>
  </si>
  <si>
    <t xml:space="preserve">Cyber Audit for M-HVPNL                 </t>
  </si>
  <si>
    <t xml:space="preserve">AMC for B-HVPNL                         </t>
  </si>
  <si>
    <t xml:space="preserve">Cyber Audit for B-HVPNL                 </t>
  </si>
  <si>
    <t xml:space="preserve">AMC for B-ERLDC/NRLDC Delhi             </t>
  </si>
  <si>
    <t xml:space="preserve">Cyber Audit for B-ERLDC/NRLDC Delhi     </t>
  </si>
  <si>
    <t xml:space="preserve">AMC for M-NLDC Delhi                    </t>
  </si>
  <si>
    <t xml:space="preserve">Cyber Audit for M-NLDC Delhi            </t>
  </si>
  <si>
    <t xml:space="preserve">AMC for M-Int. exh. Delhi               </t>
  </si>
  <si>
    <t xml:space="preserve">Cyber Audit for M-Int. exh. Delhi       </t>
  </si>
  <si>
    <t xml:space="preserve">AMC for B-SRLDC/NRLDC Delhi             </t>
  </si>
  <si>
    <t xml:space="preserve">Cyber Audit for B-SRLDC/NRLDC Delhi     </t>
  </si>
  <si>
    <t xml:space="preserve">AMC for B-WRLDC/NRLDC Delhi             </t>
  </si>
  <si>
    <t xml:space="preserve">Cyber Audit for B-WRLDC/NRLDC Delhi     </t>
  </si>
  <si>
    <t xml:space="preserve">AMC for M-UPPTCL                        </t>
  </si>
  <si>
    <t xml:space="preserve">Cyber Audit for M-UPPTCL                </t>
  </si>
  <si>
    <t xml:space="preserve">AMC for B-UPPTCL                        </t>
  </si>
  <si>
    <t xml:space="preserve">Cyber Audit for B-UPPTCL                </t>
  </si>
  <si>
    <t xml:space="preserve">AMC for M-SLDC Ranchi                   </t>
  </si>
  <si>
    <t xml:space="preserve">Cyber Audit for M-SLDC Ranchi           </t>
  </si>
  <si>
    <t xml:space="preserve">AMC for B-SLDC Ranchi                   </t>
  </si>
  <si>
    <t xml:space="preserve">Cyber Audit for B-SLDC Ranchi           </t>
  </si>
  <si>
    <t xml:space="preserve">AMC for M-SLDC Patna                    </t>
  </si>
  <si>
    <t xml:space="preserve">Cyber Audit for M-SCDC Patna            </t>
  </si>
  <si>
    <t xml:space="preserve">AMC for B-SLDC Patna                    </t>
  </si>
  <si>
    <t xml:space="preserve">Cyber Audit for B-SLDC Patna            </t>
  </si>
  <si>
    <t xml:space="preserve">AMC for M-ERLDC Kolkata                 </t>
  </si>
  <si>
    <t xml:space="preserve">Cyber Audit for M-ERLDC Kolkata         </t>
  </si>
  <si>
    <t xml:space="preserve">AMC for M-SLDC WB                       </t>
  </si>
  <si>
    <t xml:space="preserve">Cyber Audit for M-SLDC WB               </t>
  </si>
  <si>
    <t xml:space="preserve">AMC for B-SLDC WB                       </t>
  </si>
  <si>
    <t xml:space="preserve">Cyber Audit for B-SLDC WB               </t>
  </si>
  <si>
    <t xml:space="preserve">AMC for M-DVC Kolkata                   </t>
  </si>
  <si>
    <t xml:space="preserve">Cyber Audit for M-DVC Kolkata           </t>
  </si>
  <si>
    <t xml:space="preserve">AMC for M-SLDC Sikkim                   </t>
  </si>
  <si>
    <t xml:space="preserve">Cyber Audit for M-SLDC Sikkim           </t>
  </si>
  <si>
    <t xml:space="preserve">AMC for B-SLDC Sikkim                   </t>
  </si>
  <si>
    <t xml:space="preserve">Cyber Audit for B-SLDC Sikkim           </t>
  </si>
  <si>
    <t xml:space="preserve">AMC for B-NRLDC/ERLDC Kolkata           </t>
  </si>
  <si>
    <t xml:space="preserve">Cyber Audit for B-NRLDC/ERLDC Kolkata   </t>
  </si>
  <si>
    <t xml:space="preserve">AMC for B-Int. Exch./ERLDC Kolkata      </t>
  </si>
  <si>
    <t>Cyber Audit for B-Int. Exc/ERLDC Kolkata</t>
  </si>
  <si>
    <t xml:space="preserve">AMC for B-NLDC/ERLDC Kolkata            </t>
  </si>
  <si>
    <t xml:space="preserve">Cyber Audit for B-NLDC/ERLDC Kolkata    </t>
  </si>
  <si>
    <t xml:space="preserve">AMC for B-DVC Maithon                   </t>
  </si>
  <si>
    <t xml:space="preserve">Cyber Audit for B-DVC Maithon           </t>
  </si>
  <si>
    <t xml:space="preserve">AMC for M-NERLDC Shillong               </t>
  </si>
  <si>
    <t xml:space="preserve">Cyber Audit for M-NERLDC Shillong       </t>
  </si>
  <si>
    <t xml:space="preserve">AMC for B-NERLDC Guwahati               </t>
  </si>
  <si>
    <t xml:space="preserve">Cyber Audit for B-NERLDC Guwahati       </t>
  </si>
  <si>
    <t xml:space="preserve">AMC for M-SLDC Manipur                  </t>
  </si>
  <si>
    <t xml:space="preserve">Cyber Audit for M-SLDC Manipur          </t>
  </si>
  <si>
    <t xml:space="preserve">AMC for B-SLDC Manipur                  </t>
  </si>
  <si>
    <t xml:space="preserve">Cyber Audit for B-SLDC Manipur          </t>
  </si>
  <si>
    <t xml:space="preserve">AMC for M-SLDC Meghalaya                </t>
  </si>
  <si>
    <t xml:space="preserve">Cyber Audit for M-SLDC Meghalaya        </t>
  </si>
  <si>
    <t xml:space="preserve">AMC for B-SLDC Meghalaya                </t>
  </si>
  <si>
    <t xml:space="preserve">Cyber Audit for B-SLDC Meghalaya        </t>
  </si>
  <si>
    <t xml:space="preserve">AMC for M-SLDC Assam                    </t>
  </si>
  <si>
    <t xml:space="preserve">Cyber Audit for M-SLDC Assam            </t>
  </si>
  <si>
    <t xml:space="preserve">AMC for B-SLDC Assam                    </t>
  </si>
  <si>
    <t xml:space="preserve">Cyber Audit for B-SLDC Assam            </t>
  </si>
  <si>
    <t xml:space="preserve">AMC for M-SLDC Mizoram                  </t>
  </si>
  <si>
    <t xml:space="preserve">Cyber Audit for M-SLDC  Mizoram         </t>
  </si>
  <si>
    <t xml:space="preserve">AMC for B-SLDC Mizoram                  </t>
  </si>
  <si>
    <t xml:space="preserve">Cyber Audit for B-SLDC Mizoram          </t>
  </si>
  <si>
    <t xml:space="preserve">AMC for M-SLDC Naga                     </t>
  </si>
  <si>
    <t xml:space="preserve">Cyber Audit for M-SLDC Naga             </t>
  </si>
  <si>
    <t xml:space="preserve">AMC for B-SLDC Naga                     </t>
  </si>
  <si>
    <t xml:space="preserve">Cyber Audit for B-SLDC Naga             </t>
  </si>
  <si>
    <t xml:space="preserve">AMC for M-SLDC Tri                      </t>
  </si>
  <si>
    <t xml:space="preserve">Cyber Audit for M-SLDC Tri              </t>
  </si>
  <si>
    <t xml:space="preserve">AMC for B-SLDC Tri                      </t>
  </si>
  <si>
    <t xml:space="preserve">Cyber Audit for B-SLDC Tri              </t>
  </si>
  <si>
    <t xml:space="preserve">AMC for M-SLDC Arun. Pra                </t>
  </si>
  <si>
    <t xml:space="preserve">Cyber Audit for M-SLDC Arun. Pra        </t>
  </si>
  <si>
    <t xml:space="preserve">AMC for B-SLDC Arun. Pra                </t>
  </si>
  <si>
    <t xml:space="preserve">Cyber Audit for B-SLDC Arun. Pra        </t>
  </si>
  <si>
    <t xml:space="preserve">AMC for M-SLDC TSTRANSCO                </t>
  </si>
  <si>
    <t xml:space="preserve">Cyber Audit for M-SLDC TSTRANSCO        </t>
  </si>
  <si>
    <t xml:space="preserve">AMC for B-SLDC TSTRANSCO                </t>
  </si>
  <si>
    <t xml:space="preserve">Cyber Audit for B-SLDC TSTRANSCO        </t>
  </si>
  <si>
    <t xml:space="preserve">AMC for M-SLDC APTRANSCO                </t>
  </si>
  <si>
    <t xml:space="preserve">Cyber Audit for M-SLDC APTRANSCO        </t>
  </si>
  <si>
    <t xml:space="preserve">AMC for B-SLDC APTRANSCO                </t>
  </si>
  <si>
    <t xml:space="preserve">Cyber Audit for B-SLDC APTRANSCO        </t>
  </si>
  <si>
    <t xml:space="preserve">AMC for M-SRLDC Banglore                </t>
  </si>
  <si>
    <t xml:space="preserve">Cyber Audit for M-SRLDC Banglore        </t>
  </si>
  <si>
    <t xml:space="preserve">AMC for M-KSEB                          </t>
  </si>
  <si>
    <t xml:space="preserve">Cyber Audit for M-KSEB                  </t>
  </si>
  <si>
    <t xml:space="preserve">AMC for B-KSEB                          </t>
  </si>
  <si>
    <t xml:space="preserve">Cyber Audit for B-KSEB                  </t>
  </si>
  <si>
    <t xml:space="preserve">AMC for M-KPTCL                         </t>
  </si>
  <si>
    <t xml:space="preserve">Cyber Audit for M-KPTCL                 </t>
  </si>
  <si>
    <t xml:space="preserve">AMC for B-KPTCL                         </t>
  </si>
  <si>
    <t xml:space="preserve">Cyber Audit for B-KPTCL                 </t>
  </si>
  <si>
    <t xml:space="preserve">AMC for M-Puducherry                    </t>
  </si>
  <si>
    <t xml:space="preserve">Cyber Audit for M-Puducherry            </t>
  </si>
  <si>
    <t xml:space="preserve">AMC for B-Puducherry                    </t>
  </si>
  <si>
    <t xml:space="preserve">Cyber Audit for B-Puducherry            </t>
  </si>
  <si>
    <t xml:space="preserve">AMC for M-TANTRANSCO                    </t>
  </si>
  <si>
    <t xml:space="preserve">Cyber Audit for M-TANTRANSCO            </t>
  </si>
  <si>
    <t xml:space="preserve">AMC for B-TANTRANSCO                    </t>
  </si>
  <si>
    <t xml:space="preserve">Cyber Audit for B-TANTRANSCO            </t>
  </si>
  <si>
    <t xml:space="preserve">AMC for M- SLDC Panjim                  </t>
  </si>
  <si>
    <t xml:space="preserve">Cyber Audit for M-SLDC Panjim           </t>
  </si>
  <si>
    <t xml:space="preserve">AMC for B- SLDC Panjim                  </t>
  </si>
  <si>
    <t xml:space="preserve">Cyber Audit for B-SLDC Panjim           </t>
  </si>
  <si>
    <t xml:space="preserve">AMC for M- SLDC Raipur                  </t>
  </si>
  <si>
    <t xml:space="preserve">Cyber Audit for M-SLDC Raipur           </t>
  </si>
  <si>
    <t xml:space="preserve">AMC for B - SLDC Raipur                 </t>
  </si>
  <si>
    <t xml:space="preserve">Cyber Audit for B-SLDC Raipur           </t>
  </si>
  <si>
    <t xml:space="preserve">AMC for M- SLDC Mumbai                  </t>
  </si>
  <si>
    <t xml:space="preserve">Cyber Audit for M-SLDC Mumbai           </t>
  </si>
  <si>
    <t xml:space="preserve">AMC for B- SLDC Mumbai                  </t>
  </si>
  <si>
    <t xml:space="preserve">Cyber Audit for B-SLDC Mumbai           </t>
  </si>
  <si>
    <t xml:space="preserve">AMC for M- SLDC Vadodara                </t>
  </si>
  <si>
    <t xml:space="preserve">Cyber Audit for M-SLDC Vadodara         </t>
  </si>
  <si>
    <t xml:space="preserve">AMC for B -SLDC Vadodara                </t>
  </si>
  <si>
    <t xml:space="preserve">Cyber Audit for B-SLDC Vadodara         </t>
  </si>
  <si>
    <t xml:space="preserve">AMC for M- SLDC Dman &amp; diu              </t>
  </si>
  <si>
    <t xml:space="preserve">Cyber Audit for M-SLDC Daman &amp; diu      </t>
  </si>
  <si>
    <t xml:space="preserve">AMC for M- SLDC DNH                     </t>
  </si>
  <si>
    <t xml:space="preserve">Cyber Audit for M-SLDC DNH              </t>
  </si>
  <si>
    <t xml:space="preserve">AMC for M- WRLDC Vadodara               </t>
  </si>
  <si>
    <t xml:space="preserve">Cyber Audit for M-WRLDC Vadodara        </t>
  </si>
  <si>
    <t xml:space="preserve">AMC for M- SLDC Bhopal                  </t>
  </si>
  <si>
    <t xml:space="preserve">Cyber Audit for M-SLDC Bhopal           </t>
  </si>
  <si>
    <t xml:space="preserve">AMC for B- SLDC Bhopal                  </t>
  </si>
  <si>
    <t xml:space="preserve">Cyber Audit for B- SLDC Bhopal          </t>
  </si>
  <si>
    <t xml:space="preserve">AMC for M-OPTCL                         </t>
  </si>
  <si>
    <t xml:space="preserve">Cyber Audit for M-OPTCL                 </t>
  </si>
  <si>
    <t xml:space="preserve">AMC for B-OPTCL                         </t>
  </si>
  <si>
    <t xml:space="preserve">Cyber Audit for B-OPTCL                 </t>
  </si>
  <si>
    <t xml:space="preserve">Service BOQ for M-BBMB                  </t>
  </si>
  <si>
    <t xml:space="preserve">Service BOQ for B-BBMB                  </t>
  </si>
  <si>
    <t xml:space="preserve">Service BOQ for M-PSTCL                 </t>
  </si>
  <si>
    <t xml:space="preserve">Service BOQ for B-PSTCL                 </t>
  </si>
  <si>
    <t xml:space="preserve">Service BOQ for M-HPSEBL                </t>
  </si>
  <si>
    <t xml:space="preserve">Service BOQ for B-HPSEBL                </t>
  </si>
  <si>
    <t xml:space="preserve">Service BOQ for M-JKPTCL                </t>
  </si>
  <si>
    <t xml:space="preserve">Service BOQ for B-JKPTCL                </t>
  </si>
  <si>
    <t xml:space="preserve">Service of Video Phone for UNMS CC-NR2  </t>
  </si>
  <si>
    <t xml:space="preserve">Service BOQ for M-NRLDC                 </t>
  </si>
  <si>
    <t xml:space="preserve">Service BOQ for M-DTL                   </t>
  </si>
  <si>
    <t xml:space="preserve">Service BOQ for B-DTL                   </t>
  </si>
  <si>
    <t xml:space="preserve">Service BOQ for M-RRVPNL                </t>
  </si>
  <si>
    <t xml:space="preserve">Service BOQ for B-RRVPNL                </t>
  </si>
  <si>
    <t xml:space="preserve">Service BOQ for M-PTCUL                 </t>
  </si>
  <si>
    <t xml:space="preserve">Service BOQ for B-PTCUL                 </t>
  </si>
  <si>
    <t xml:space="preserve">Service BOQ for M-HVPNL                 </t>
  </si>
  <si>
    <t xml:space="preserve">Service BOQ for B-HVPNL                 </t>
  </si>
  <si>
    <t xml:space="preserve">Intergration at HVPNL                   </t>
  </si>
  <si>
    <t xml:space="preserve">Service BOQ for B-ERLDC/NRLDC Delhi     </t>
  </si>
  <si>
    <t xml:space="preserve">Service BOQ for M-NLDC Delhi            </t>
  </si>
  <si>
    <t xml:space="preserve">Service BOQ for M-Int. exch. Delhi      </t>
  </si>
  <si>
    <t xml:space="preserve">Service BOQ for B-SRLDC/NRLDC Delhi     </t>
  </si>
  <si>
    <t xml:space="preserve">Service BOQ for B-WRLDC/NRLDC Delhi     </t>
  </si>
  <si>
    <t xml:space="preserve">Service of Video Phone for UNMS CC-NR1  </t>
  </si>
  <si>
    <t xml:space="preserve">Service BOQ for M-UPPTCL                </t>
  </si>
  <si>
    <t xml:space="preserve">Service BOQ for B-UPPTCL                </t>
  </si>
  <si>
    <t xml:space="preserve">Service of Video Phone for UNMS CC-NR3  </t>
  </si>
  <si>
    <t xml:space="preserve">Service BOQ for M-SLDC Ranchi           </t>
  </si>
  <si>
    <t xml:space="preserve">Service BOQ for B-SLDC Ranchi           </t>
  </si>
  <si>
    <t xml:space="preserve">Service BOQ for M-SLDC Patna            </t>
  </si>
  <si>
    <t xml:space="preserve">Service BOQ for B-SLDC Patna            </t>
  </si>
  <si>
    <t xml:space="preserve">Service of Video Phone for UNMS CC-ER1  </t>
  </si>
  <si>
    <t xml:space="preserve">Service BOQ for M-ERLDC Kolkata         </t>
  </si>
  <si>
    <t xml:space="preserve">Service BOQ for M-SLDC WB               </t>
  </si>
  <si>
    <t xml:space="preserve">Service BOQ for B-SLDC WB               </t>
  </si>
  <si>
    <t xml:space="preserve">Service BOQ for M-DVC Kolkata           </t>
  </si>
  <si>
    <t xml:space="preserve">Service BOQ for M-SLDC Sikkim           </t>
  </si>
  <si>
    <t xml:space="preserve">Service BOQ for B-SLDC Sikkim           </t>
  </si>
  <si>
    <t xml:space="preserve">Service BOQ for B-NRLDC/ERLDC Kolkata   </t>
  </si>
  <si>
    <t>Service BOQ for B-Int. Exc/ERLDC Kolkata</t>
  </si>
  <si>
    <t xml:space="preserve">Service BOQ for B-NLDC/ERLDC Kolkata    </t>
  </si>
  <si>
    <t xml:space="preserve">Service BOQ for B-DVC Maithon           </t>
  </si>
  <si>
    <t xml:space="preserve">Service BOQ for M-NERLDC Shillong       </t>
  </si>
  <si>
    <t xml:space="preserve">Service BOQ for B-NERLDC Guwahati       </t>
  </si>
  <si>
    <t xml:space="preserve">Service BOQ for M-SLDC Manipur          </t>
  </si>
  <si>
    <t xml:space="preserve">Service BOQ for B-SLDC Manipur          </t>
  </si>
  <si>
    <t xml:space="preserve">Service BOQ for M-SLDC Meghalaya        </t>
  </si>
  <si>
    <t xml:space="preserve">Service BOQ for B-SLDC Meghalaya        </t>
  </si>
  <si>
    <t xml:space="preserve">Service BOQ for M-SLDC Assam            </t>
  </si>
  <si>
    <t xml:space="preserve">Service BOQ for B-SLDC Assam            </t>
  </si>
  <si>
    <t xml:space="preserve">Service BOQ for M-SLDC Mizoram          </t>
  </si>
  <si>
    <t xml:space="preserve">Service BOQ for B-SLDC Mizoram          </t>
  </si>
  <si>
    <t xml:space="preserve">Service BOQ for M-SLDC Naga             </t>
  </si>
  <si>
    <t xml:space="preserve">Service BOQ for B-SLDC Naga             </t>
  </si>
  <si>
    <t xml:space="preserve">Service BOQ for M-SLDC Tri              </t>
  </si>
  <si>
    <t xml:space="preserve">Service BOQ for B-SLDC Tri              </t>
  </si>
  <si>
    <t xml:space="preserve">Service BOQ for M-SLDC Arun. Pra        </t>
  </si>
  <si>
    <t xml:space="preserve">Service BOQ for B-SLDC Arun. Pra        </t>
  </si>
  <si>
    <t xml:space="preserve">Service of Video Phone for UNMS CC-NER  </t>
  </si>
  <si>
    <t xml:space="preserve">Service BOQ for M-SLDC TSTRANSCO        </t>
  </si>
  <si>
    <t xml:space="preserve">Service BOQ for B-SLDC TSTRANSCO        </t>
  </si>
  <si>
    <t xml:space="preserve">Service BOQ for M-SLDC APTRANSCO        </t>
  </si>
  <si>
    <t xml:space="preserve">Intergration at APTRANSCO               </t>
  </si>
  <si>
    <t xml:space="preserve">Service BOQ for B-SLDC APTRANSCO        </t>
  </si>
  <si>
    <t xml:space="preserve">Service of Video Phone for UNMS CC-SR1  </t>
  </si>
  <si>
    <t xml:space="preserve">Service BOQ for M-SRLDC Banglore        </t>
  </si>
  <si>
    <t xml:space="preserve">Service BOQ for M-KSEB                  </t>
  </si>
  <si>
    <t xml:space="preserve">Service BOQ for B-KSEB                  </t>
  </si>
  <si>
    <t xml:space="preserve">Service BOQ for M-KPTCL                 </t>
  </si>
  <si>
    <t xml:space="preserve">Intergration at KPTCL                   </t>
  </si>
  <si>
    <t xml:space="preserve">Service BOQ for B-KPTCL                 </t>
  </si>
  <si>
    <t xml:space="preserve">Service BOQ for M-Puducherry            </t>
  </si>
  <si>
    <t xml:space="preserve">Service BOQ for B-Puducherry            </t>
  </si>
  <si>
    <t xml:space="preserve">Service BOQ for M-TANTRANSCO            </t>
  </si>
  <si>
    <t xml:space="preserve">Service BOQ for B-TANTRANSCO            </t>
  </si>
  <si>
    <t xml:space="preserve">Service of Video Phone for UNMS CC-SR2  </t>
  </si>
  <si>
    <t xml:space="preserve">Service BOQ for M-SLDC Panjim           </t>
  </si>
  <si>
    <t xml:space="preserve">Service BOQ for B-SLDC Panjim           </t>
  </si>
  <si>
    <t xml:space="preserve">Service BOQ for M-SLDC Raipur           </t>
  </si>
  <si>
    <t xml:space="preserve">Service BOQ for B-SLDC Raipur           </t>
  </si>
  <si>
    <t xml:space="preserve">Service BOQ for M-SLDC Mumbai           </t>
  </si>
  <si>
    <t xml:space="preserve">Service BOQ for B-SLDC Mumbai           </t>
  </si>
  <si>
    <t xml:space="preserve">Service of Video Phone for UNMS CC-WR1  </t>
  </si>
  <si>
    <t xml:space="preserve">Service BOQ for M-SLDC Vadodara         </t>
  </si>
  <si>
    <t xml:space="preserve">Service BOQ for B-SLDC Vadodara         </t>
  </si>
  <si>
    <t xml:space="preserve">Service BOQ for M-SLDC Daman &amp; diu      </t>
  </si>
  <si>
    <t xml:space="preserve">Service BOQ for M-SLDC DNH              </t>
  </si>
  <si>
    <t xml:space="preserve">Service BOQ for M-WRLDC Vadodara        </t>
  </si>
  <si>
    <t xml:space="preserve">Service BOQ for M-SLDC Bhopal           </t>
  </si>
  <si>
    <t xml:space="preserve">Service BOQ for B-SLDC Bhopal           </t>
  </si>
  <si>
    <t xml:space="preserve">Service of Video Phone for UNMS CC-WR2  </t>
  </si>
  <si>
    <t xml:space="preserve">Service BOQ for M-OPTCL                 </t>
  </si>
  <si>
    <t xml:space="preserve">Service BOQ for B-OPTCL                 </t>
  </si>
  <si>
    <t xml:space="preserve">Service of Video Phone for UNMS CC-OD   </t>
  </si>
  <si>
    <t>Installation of VOIP/SIP compliant server Hardware Processor- 2x8 min 3.0 GHZ base FreqRam- 256 GBStorage- 3.84 TB SSD (RAID 1)</t>
  </si>
  <si>
    <t>Installation of Software for VOIP Server</t>
  </si>
  <si>
    <t>Server Rack</t>
  </si>
  <si>
    <t>Installation of SIP compliant VOIP PHONE for local locations</t>
  </si>
  <si>
    <t>Installation of SIP compliant VOIP PHONE for remote locations</t>
  </si>
  <si>
    <t>Installation of SIP compliant Video phone</t>
  </si>
  <si>
    <t>Installation of Analog Phone</t>
  </si>
  <si>
    <t>Installation of NMS Software for VoIP</t>
  </si>
  <si>
    <t>Installation of POE Switch (with dual DC Power Supply)</t>
  </si>
  <si>
    <t>Installation of Cat -6 Cable (100 mm Set)</t>
  </si>
  <si>
    <t>Installation of 24 LAN L-3 Switch (Minimum 8x1 Gbps fibre optic ports and 4x 10 Gbps Fiber ports)</t>
  </si>
  <si>
    <t>Installation of NGFW (Next Genereation Firewall)</t>
  </si>
  <si>
    <t>Installation of Software for Recording</t>
  </si>
  <si>
    <t>Installation of Operator Console</t>
  </si>
  <si>
    <t>Installation of Backup and restore system including necessary hardware and software as per Technical specification</t>
  </si>
  <si>
    <t>Installation of Application Server at SLDC/RLDC</t>
  </si>
  <si>
    <t>Installation of SIEM software at SLDC/RLDC</t>
  </si>
  <si>
    <t>Installation of 48 port POE Switch</t>
  </si>
  <si>
    <t>Installation of FXS  media gateway as per Technical specification</t>
  </si>
  <si>
    <t>Installation of PRI Media gateway as per technical specification</t>
  </si>
  <si>
    <t>Installation of Router as per technical specification</t>
  </si>
  <si>
    <t>Inst of E&amp;M Gateway for 4 wire phones</t>
  </si>
  <si>
    <t>Installation of Patch Software at SLDC/RLDC</t>
  </si>
  <si>
    <t>Installation of Recording server Hardware</t>
  </si>
  <si>
    <t>Integration of existing exchange along with subscribers at both Main and Back up control centre</t>
  </si>
  <si>
    <t>Installation of Software for SIEM</t>
  </si>
  <si>
    <t>Installation of Server for Various Applicatio (Through VM)1. Firewall Management 2. Patch management3. Endpoint4. Identity andAccess Management</t>
  </si>
  <si>
    <t>Installation of Software Licence for1. Firewall Management 2. Patch management3. Endpoint4. Identity and Access Management</t>
  </si>
  <si>
    <t>Installation of Email server</t>
  </si>
  <si>
    <t>Installation of Software for VOIP/SIP compliant Server</t>
  </si>
  <si>
    <t>POE Switch (with dual DC Power Supply) and optical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</si>
</sst>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0.0000%"/>
    <numFmt numFmtId="166" formatCode="[$-409]dd\-mmm\-yy;@"/>
    <numFmt numFmtId="167" formatCode="0.0"/>
    <numFmt numFmtId="168" formatCode="_(* #,##0_);_(* \(#,##0\);_(* \-??_);_(@_)"/>
    <numFmt numFmtId="169" formatCode="_(* #,##0.00_);_(* \(#,##0.00\);_(* \-??_);_(@_)"/>
    <numFmt numFmtId="170" formatCode="0.00_)"/>
    <numFmt numFmtId="171" formatCode="_(* #,##0_);_(* \(#,##0\);_(* &quot;-&quot;??_);_(@_)"/>
    <numFmt numFmtId="172" formatCode="&quot; &quot;@"/>
    <numFmt numFmtId="173" formatCode="0.000"/>
    <numFmt numFmtId="174" formatCode="_(* #,##0.0_);_(* \(#,##0.0\);_(* \-??_);_(@_)"/>
    <numFmt numFmtId="175" formatCode="0.0000000000%"/>
  </numFmts>
  <fonts count="58" x14ac:knownFonts="1">
    <font>
      <sz val="11"/>
      <name val="Book Antiqua"/>
      <family val="1"/>
    </font>
    <font>
      <sz val="11"/>
      <name val="Book Antiqua"/>
      <family val="1"/>
    </font>
    <font>
      <b/>
      <sz val="12"/>
      <name val="Book Antiqua"/>
      <family val="1"/>
    </font>
    <font>
      <sz val="12"/>
      <name val="Book Antiqua"/>
      <family val="1"/>
    </font>
    <font>
      <b/>
      <sz val="12"/>
      <color indexed="9"/>
      <name val="Book Antiqua"/>
      <family val="1"/>
    </font>
    <font>
      <sz val="12"/>
      <color indexed="9"/>
      <name val="Book Antiqua"/>
      <family val="1"/>
    </font>
    <font>
      <b/>
      <sz val="14"/>
      <name val="Book Antiqua"/>
      <family val="1"/>
    </font>
    <font>
      <b/>
      <i/>
      <sz val="12"/>
      <name val="Book Antiqua"/>
      <family val="1"/>
    </font>
    <font>
      <sz val="12"/>
      <color indexed="8"/>
      <name val="Book Antiqua"/>
      <family val="1"/>
    </font>
    <font>
      <sz val="10"/>
      <name val="Arial"/>
      <family val="2"/>
    </font>
    <font>
      <b/>
      <sz val="12"/>
      <name val="Arial"/>
      <family val="2"/>
    </font>
    <font>
      <b/>
      <sz val="12"/>
      <color rgb="FFFF0000"/>
      <name val="Arial"/>
      <family val="2"/>
    </font>
    <font>
      <sz val="12"/>
      <name val="Arial"/>
      <family val="2"/>
    </font>
    <font>
      <b/>
      <sz val="22"/>
      <color indexed="10"/>
      <name val="Book Antiqua"/>
      <family val="1"/>
    </font>
    <font>
      <b/>
      <sz val="12"/>
      <color indexed="16"/>
      <name val="Book Antiqua"/>
      <family val="1"/>
    </font>
    <font>
      <b/>
      <u/>
      <sz val="12"/>
      <name val="Book Antiqua"/>
      <family val="1"/>
    </font>
    <font>
      <b/>
      <sz val="12"/>
      <color indexed="12"/>
      <name val="Book Antiqua"/>
      <family val="1"/>
    </font>
    <font>
      <sz val="12"/>
      <color indexed="12"/>
      <name val="Book Antiqua"/>
      <family val="1"/>
    </font>
    <font>
      <b/>
      <sz val="12"/>
      <color indexed="12"/>
      <name val="Arial"/>
      <family val="2"/>
    </font>
    <font>
      <b/>
      <vertAlign val="superscript"/>
      <sz val="12"/>
      <color indexed="12"/>
      <name val="Book Antiqua"/>
      <family val="1"/>
    </font>
    <font>
      <sz val="10"/>
      <name val="Book Antiqua"/>
      <family val="1"/>
    </font>
    <font>
      <sz val="11"/>
      <color indexed="9"/>
      <name val="Book Antiqua"/>
      <family val="1"/>
    </font>
    <font>
      <b/>
      <sz val="12"/>
      <color indexed="10"/>
      <name val="Book Antiqua"/>
      <family val="1"/>
    </font>
    <font>
      <b/>
      <sz val="11"/>
      <name val="Book Antiqua"/>
      <family val="1"/>
    </font>
    <font>
      <b/>
      <sz val="11"/>
      <color indexed="10"/>
      <name val="Book Antiqua"/>
      <family val="1"/>
    </font>
    <font>
      <b/>
      <sz val="11"/>
      <color indexed="9"/>
      <name val="Book Antiqua"/>
      <family val="1"/>
    </font>
    <font>
      <sz val="11"/>
      <color indexed="8"/>
      <name val="Book Antiqua"/>
      <family val="1"/>
    </font>
    <font>
      <sz val="14"/>
      <name val="Book Antiqua"/>
      <family val="1"/>
    </font>
    <font>
      <b/>
      <sz val="12"/>
      <color indexed="8"/>
      <name val="Book Antiqua"/>
      <family val="1"/>
    </font>
    <font>
      <sz val="12"/>
      <color rgb="FFFF0000"/>
      <name val="Book Antiqua"/>
      <family val="1"/>
    </font>
    <font>
      <b/>
      <sz val="12"/>
      <color rgb="FFFF0000"/>
      <name val="Book Antiqua"/>
      <family val="1"/>
    </font>
    <font>
      <b/>
      <sz val="20"/>
      <name val="Book Antiqua"/>
      <family val="1"/>
    </font>
    <font>
      <sz val="20"/>
      <name val="Book Antiqua"/>
      <family val="1"/>
    </font>
    <font>
      <b/>
      <sz val="14"/>
      <color indexed="8"/>
      <name val="Book Antiqua"/>
      <family val="1"/>
    </font>
    <font>
      <sz val="12"/>
      <color indexed="56"/>
      <name val="Book Antiqua"/>
      <family val="1"/>
    </font>
    <font>
      <sz val="12"/>
      <color indexed="10"/>
      <name val="Book Antiqua"/>
      <family val="1"/>
    </font>
    <font>
      <i/>
      <sz val="11"/>
      <name val="Book Antiqua"/>
      <family val="1"/>
    </font>
    <font>
      <b/>
      <sz val="10"/>
      <name val="Book Antiqua"/>
      <family val="1"/>
    </font>
    <font>
      <b/>
      <sz val="12"/>
      <name val="Times New Roman"/>
      <family val="1"/>
    </font>
    <font>
      <sz val="10"/>
      <name val="Arial"/>
      <family val="2"/>
    </font>
    <font>
      <sz val="12"/>
      <name val="Times New Roman"/>
      <family val="1"/>
    </font>
    <font>
      <sz val="12"/>
      <color indexed="9"/>
      <name val="Arial"/>
      <family val="2"/>
    </font>
    <font>
      <sz val="11"/>
      <name val="Calibri"/>
      <family val="2"/>
      <scheme val="minor"/>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b/>
      <sz val="11"/>
      <color indexed="8"/>
      <name val="Cambria"/>
      <family val="1"/>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trike/>
      <sz val="11"/>
      <name val="Book Antiqua"/>
      <family val="1"/>
    </font>
  </fonts>
  <fills count="16">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1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3" tint="0.59999389629810485"/>
        <bgColor indexed="64"/>
      </patternFill>
    </fill>
    <fill>
      <patternFill patternType="solid">
        <fgColor rgb="FF00B0F0"/>
        <bgColor indexed="64"/>
      </patternFill>
    </fill>
    <fill>
      <patternFill patternType="solid">
        <fgColor indexed="45"/>
        <bgColor indexed="64"/>
      </patternFill>
    </fill>
    <fill>
      <patternFill patternType="solid">
        <fgColor theme="1" tint="0.499984740745262"/>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s>
  <cellStyleXfs count="16">
    <xf numFmtId="0" fontId="0" fillId="0" borderId="0"/>
    <xf numFmtId="164" fontId="9" fillId="0" borderId="0" applyFont="0" applyFill="0" applyBorder="0" applyAlignment="0" applyProtection="0"/>
    <xf numFmtId="0" fontId="1" fillId="0" borderId="0"/>
    <xf numFmtId="0" fontId="1" fillId="0" borderId="0" applyNumberFormat="0" applyFill="0" applyBorder="0" applyProtection="0">
      <alignment vertical="top"/>
    </xf>
    <xf numFmtId="0" fontId="9" fillId="0" borderId="0" applyNumberFormat="0" applyFont="0" applyFill="0" applyBorder="0" applyAlignment="0" applyProtection="0">
      <alignment vertical="top"/>
    </xf>
    <xf numFmtId="0" fontId="9" fillId="0" borderId="0"/>
    <xf numFmtId="0" fontId="20" fillId="0" borderId="0"/>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applyNumberFormat="0" applyFont="0" applyFill="0" applyBorder="0" applyAlignment="0" applyProtection="0">
      <alignment vertical="top"/>
    </xf>
    <xf numFmtId="0" fontId="9" fillId="0" borderId="0"/>
    <xf numFmtId="0" fontId="39" fillId="0" borderId="0" applyNumberFormat="0" applyFont="0" applyFill="0" applyBorder="0" applyAlignment="0" applyProtection="0">
      <alignment vertical="top"/>
    </xf>
    <xf numFmtId="0" fontId="39" fillId="0" borderId="0" applyNumberFormat="0" applyFont="0" applyFill="0" applyBorder="0" applyAlignment="0" applyProtection="0">
      <alignment vertical="top"/>
    </xf>
    <xf numFmtId="0" fontId="20" fillId="0" borderId="0"/>
    <xf numFmtId="0" fontId="1" fillId="0" borderId="0"/>
    <xf numFmtId="0" fontId="1" fillId="0" borderId="0"/>
  </cellStyleXfs>
  <cellXfs count="1012">
    <xf numFmtId="0" fontId="0" fillId="0" borderId="0" xfId="0"/>
    <xf numFmtId="0" fontId="2" fillId="0" borderId="1" xfId="0" applyFont="1" applyBorder="1" applyAlignment="1">
      <alignment horizontal="left" vertical="top"/>
    </xf>
    <xf numFmtId="10" fontId="2" fillId="0" borderId="1" xfId="0" applyNumberFormat="1" applyFont="1" applyBorder="1" applyAlignment="1">
      <alignment horizontal="left" vertical="top"/>
    </xf>
    <xf numFmtId="0" fontId="3" fillId="0" borderId="1" xfId="0" applyFont="1" applyBorder="1" applyAlignment="1">
      <alignment vertical="top"/>
    </xf>
    <xf numFmtId="0" fontId="2" fillId="0" borderId="1" xfId="0" applyFont="1" applyBorder="1" applyAlignment="1">
      <alignment horizontal="center" vertical="top"/>
    </xf>
    <xf numFmtId="0" fontId="2" fillId="0" borderId="1" xfId="0" applyFont="1" applyBorder="1" applyAlignment="1">
      <alignment vertical="top"/>
    </xf>
    <xf numFmtId="0" fontId="4"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3" fillId="0" borderId="0" xfId="0" applyFont="1" applyAlignment="1">
      <alignment vertical="top"/>
    </xf>
    <xf numFmtId="0" fontId="3" fillId="0" borderId="0" xfId="0" applyFont="1" applyAlignment="1">
      <alignment horizontal="center" vertical="top"/>
    </xf>
    <xf numFmtId="0" fontId="3" fillId="2" borderId="0" xfId="0" applyFont="1" applyFill="1" applyAlignment="1">
      <alignment horizontal="left" vertical="top"/>
    </xf>
    <xf numFmtId="0" fontId="3" fillId="2" borderId="0" xfId="0" applyFont="1" applyFill="1" applyAlignment="1">
      <alignment vertical="top"/>
    </xf>
    <xf numFmtId="0" fontId="3" fillId="0" borderId="0" xfId="0" applyFont="1" applyAlignment="1">
      <alignment horizontal="left" vertical="top"/>
    </xf>
    <xf numFmtId="10" fontId="3" fillId="0" borderId="0" xfId="0" applyNumberFormat="1" applyFont="1" applyAlignment="1">
      <alignment horizontal="left" vertical="top"/>
    </xf>
    <xf numFmtId="1" fontId="3" fillId="2" borderId="0" xfId="0" applyNumberFormat="1" applyFont="1" applyFill="1" applyAlignment="1">
      <alignment vertical="top"/>
    </xf>
    <xf numFmtId="2" fontId="3" fillId="0" borderId="0" xfId="0" applyNumberFormat="1" applyFont="1" applyAlignment="1">
      <alignment vertical="top"/>
    </xf>
    <xf numFmtId="0" fontId="5" fillId="0" borderId="0" xfId="0" applyFont="1" applyAlignment="1">
      <alignment horizontal="left" vertical="top"/>
    </xf>
    <xf numFmtId="10" fontId="3" fillId="0" borderId="0" xfId="0" applyNumberFormat="1" applyFont="1" applyAlignment="1">
      <alignment horizontal="center" vertical="top"/>
    </xf>
    <xf numFmtId="1" fontId="3" fillId="0" borderId="0" xfId="0" applyNumberFormat="1" applyFont="1" applyAlignment="1">
      <alignment vertical="top"/>
    </xf>
    <xf numFmtId="0" fontId="2" fillId="0" borderId="0" xfId="2" applyFont="1" applyAlignment="1" applyProtection="1">
      <alignment vertical="top"/>
      <protection hidden="1"/>
    </xf>
    <xf numFmtId="10" fontId="2" fillId="0" borderId="0" xfId="2" applyNumberFormat="1" applyFont="1" applyAlignment="1" applyProtection="1">
      <alignment vertical="top"/>
      <protection hidden="1"/>
    </xf>
    <xf numFmtId="0" fontId="3" fillId="0" borderId="0" xfId="2" applyFont="1" applyAlignment="1" applyProtection="1">
      <alignment vertical="top"/>
      <protection hidden="1"/>
    </xf>
    <xf numFmtId="0" fontId="2" fillId="0" borderId="0" xfId="2" applyFont="1" applyAlignment="1" applyProtection="1">
      <alignment horizontal="center" vertical="top"/>
      <protection hidden="1"/>
    </xf>
    <xf numFmtId="0" fontId="3" fillId="0" borderId="0" xfId="0" applyFont="1" applyAlignment="1" applyProtection="1">
      <alignment horizontal="left" vertical="top"/>
      <protection hidden="1"/>
    </xf>
    <xf numFmtId="0" fontId="3" fillId="0" borderId="0" xfId="2" applyFont="1" applyAlignment="1" applyProtection="1">
      <alignment horizontal="left" vertical="top"/>
      <protection hidden="1"/>
    </xf>
    <xf numFmtId="10" fontId="2" fillId="0" borderId="0" xfId="0" applyNumberFormat="1" applyFont="1" applyAlignment="1">
      <alignment horizontal="center" vertical="top"/>
    </xf>
    <xf numFmtId="2" fontId="3" fillId="0" borderId="0" xfId="0" applyNumberFormat="1" applyFont="1" applyAlignment="1">
      <alignment horizontal="center" vertical="top"/>
    </xf>
    <xf numFmtId="10" fontId="3" fillId="0" borderId="0" xfId="2" applyNumberFormat="1" applyFont="1" applyAlignment="1" applyProtection="1">
      <alignment vertical="top"/>
      <protection hidden="1"/>
    </xf>
    <xf numFmtId="2" fontId="2" fillId="0" borderId="0" xfId="0" applyNumberFormat="1" applyFont="1" applyAlignment="1">
      <alignment horizontal="center" vertical="top"/>
    </xf>
    <xf numFmtId="165" fontId="3" fillId="0" borderId="0" xfId="0" applyNumberFormat="1" applyFont="1" applyAlignment="1">
      <alignment horizontal="center" vertical="top"/>
    </xf>
    <xf numFmtId="0" fontId="3" fillId="0" borderId="0" xfId="2" applyFont="1" applyAlignment="1" applyProtection="1">
      <alignment horizontal="center" vertical="top"/>
      <protection hidden="1"/>
    </xf>
    <xf numFmtId="0" fontId="3" fillId="0" borderId="0" xfId="0" applyFont="1" applyAlignment="1" applyProtection="1">
      <alignment vertical="top"/>
      <protection hidden="1"/>
    </xf>
    <xf numFmtId="15" fontId="3" fillId="0" borderId="0" xfId="0" applyNumberFormat="1" applyFont="1" applyAlignment="1">
      <alignment vertical="top"/>
    </xf>
    <xf numFmtId="0" fontId="5" fillId="5" borderId="0" xfId="0" applyFont="1" applyFill="1" applyAlignment="1">
      <alignment vertical="top"/>
    </xf>
    <xf numFmtId="0" fontId="3" fillId="5" borderId="0" xfId="0" applyFont="1" applyFill="1" applyAlignment="1">
      <alignment vertical="top"/>
    </xf>
    <xf numFmtId="0" fontId="3" fillId="0" borderId="0" xfId="0" applyFont="1" applyAlignment="1">
      <alignment horizontal="justify" vertical="top" wrapText="1"/>
    </xf>
    <xf numFmtId="10" fontId="3" fillId="0" borderId="0" xfId="0" applyNumberFormat="1" applyFont="1" applyAlignment="1">
      <alignment horizontal="justify" vertical="top" wrapText="1"/>
    </xf>
    <xf numFmtId="0" fontId="4"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0" fontId="2" fillId="0" borderId="0" xfId="0" applyFont="1" applyAlignment="1">
      <alignment vertical="top"/>
    </xf>
    <xf numFmtId="0" fontId="2" fillId="0" borderId="0" xfId="0" applyFont="1" applyAlignment="1" applyProtection="1">
      <alignment horizontal="center" vertical="top" wrapText="1"/>
      <protection hidden="1"/>
    </xf>
    <xf numFmtId="0" fontId="2" fillId="0" borderId="0" xfId="0" applyFont="1" applyAlignment="1" applyProtection="1">
      <alignment horizontal="center" vertical="top"/>
      <protection hidden="1"/>
    </xf>
    <xf numFmtId="0" fontId="6" fillId="6" borderId="6" xfId="0" applyFont="1" applyFill="1" applyBorder="1" applyAlignment="1">
      <alignment horizontal="center" vertical="top" wrapText="1"/>
    </xf>
    <xf numFmtId="0" fontId="6" fillId="6" borderId="7" xfId="0" applyFont="1" applyFill="1" applyBorder="1" applyAlignment="1">
      <alignment vertical="top"/>
    </xf>
    <xf numFmtId="0" fontId="2" fillId="6" borderId="7" xfId="0" applyFont="1" applyFill="1" applyBorder="1" applyAlignment="1">
      <alignment vertical="top" wrapText="1"/>
    </xf>
    <xf numFmtId="0" fontId="2" fillId="6" borderId="4" xfId="0" applyFont="1" applyFill="1" applyBorder="1" applyAlignment="1">
      <alignment vertical="top" wrapText="1"/>
    </xf>
    <xf numFmtId="0" fontId="3" fillId="0" borderId="8" xfId="0" applyFont="1" applyBorder="1" applyAlignment="1">
      <alignment horizontal="center" vertical="top" wrapText="1"/>
    </xf>
    <xf numFmtId="1" fontId="3" fillId="0" borderId="9" xfId="3" applyNumberFormat="1" applyFont="1" applyFill="1" applyBorder="1" applyAlignment="1" applyProtection="1">
      <alignment horizontal="center" vertical="top"/>
      <protection locked="0" hidden="1"/>
    </xf>
    <xf numFmtId="10" fontId="3" fillId="0" borderId="8" xfId="3" applyNumberFormat="1" applyFont="1" applyFill="1" applyBorder="1" applyAlignment="1" applyProtection="1">
      <alignment horizontal="center" vertical="top"/>
      <protection locked="0" hidden="1"/>
    </xf>
    <xf numFmtId="2" fontId="3" fillId="0" borderId="8" xfId="3" applyNumberFormat="1" applyFont="1" applyFill="1" applyBorder="1" applyAlignment="1" applyProtection="1">
      <alignment horizontal="right" vertical="top"/>
      <protection locked="0" hidden="1"/>
    </xf>
    <xf numFmtId="2" fontId="3" fillId="0" borderId="8" xfId="0" applyNumberFormat="1" applyFont="1" applyBorder="1" applyAlignment="1">
      <alignment horizontal="right" vertical="top"/>
    </xf>
    <xf numFmtId="2" fontId="8" fillId="0" borderId="8" xfId="0" applyNumberFormat="1" applyFont="1" applyBorder="1" applyAlignment="1">
      <alignment horizontal="right" vertical="top"/>
    </xf>
    <xf numFmtId="1" fontId="5" fillId="0" borderId="0" xfId="0" applyNumberFormat="1" applyFont="1" applyAlignment="1" applyProtection="1">
      <alignment vertical="top"/>
      <protection hidden="1"/>
    </xf>
    <xf numFmtId="0" fontId="5" fillId="0" borderId="0" xfId="0" applyFont="1" applyAlignment="1" applyProtection="1">
      <alignment vertical="top"/>
      <protection hidden="1"/>
    </xf>
    <xf numFmtId="9" fontId="3" fillId="0" borderId="2" xfId="0" applyNumberFormat="1" applyFont="1" applyBorder="1" applyAlignment="1">
      <alignment horizontal="center" vertical="top" wrapText="1"/>
    </xf>
    <xf numFmtId="0" fontId="3" fillId="7" borderId="11" xfId="0" applyFont="1" applyFill="1" applyBorder="1" applyAlignment="1">
      <alignment horizontal="center" vertical="top" wrapText="1"/>
    </xf>
    <xf numFmtId="0" fontId="3" fillId="7" borderId="1" xfId="0" applyFont="1" applyFill="1" applyBorder="1" applyAlignment="1">
      <alignment horizontal="center" vertical="top" wrapText="1"/>
    </xf>
    <xf numFmtId="39" fontId="2" fillId="7" borderId="8" xfId="1" applyNumberFormat="1" applyFont="1" applyFill="1" applyBorder="1" applyAlignment="1" applyProtection="1">
      <alignment horizontal="right" vertical="top"/>
    </xf>
    <xf numFmtId="0" fontId="3" fillId="7" borderId="12" xfId="0" applyFont="1" applyFill="1" applyBorder="1" applyAlignment="1">
      <alignment vertical="top"/>
    </xf>
    <xf numFmtId="0" fontId="3" fillId="0" borderId="3" xfId="4" applyNumberFormat="1" applyFont="1" applyFill="1" applyBorder="1" applyAlignment="1" applyProtection="1">
      <alignment horizontal="center" vertical="top"/>
    </xf>
    <xf numFmtId="0" fontId="3" fillId="0" borderId="7" xfId="4" applyNumberFormat="1" applyFont="1" applyFill="1" applyBorder="1" applyAlignment="1" applyProtection="1">
      <alignment horizontal="center" vertical="top"/>
    </xf>
    <xf numFmtId="39" fontId="2" fillId="0" borderId="2" xfId="1" applyNumberFormat="1" applyFont="1" applyFill="1" applyBorder="1" applyAlignment="1" applyProtection="1">
      <alignment horizontal="right" vertical="top"/>
    </xf>
    <xf numFmtId="0" fontId="3" fillId="0" borderId="5" xfId="0" applyFont="1" applyBorder="1" applyAlignment="1">
      <alignment vertical="top"/>
    </xf>
    <xf numFmtId="0" fontId="3" fillId="8" borderId="13" xfId="4" applyNumberFormat="1" applyFont="1" applyFill="1" applyBorder="1" applyAlignment="1" applyProtection="1">
      <alignment horizontal="center" vertical="top"/>
    </xf>
    <xf numFmtId="0" fontId="3" fillId="8" borderId="14" xfId="4" applyNumberFormat="1" applyFont="1" applyFill="1" applyBorder="1" applyAlignment="1" applyProtection="1">
      <alignment horizontal="center" vertical="top"/>
    </xf>
    <xf numFmtId="39" fontId="2" fillId="8" borderId="2" xfId="1" applyNumberFormat="1" applyFont="1" applyFill="1" applyBorder="1" applyAlignment="1" applyProtection="1">
      <alignment horizontal="right" vertical="top"/>
    </xf>
    <xf numFmtId="0" fontId="3" fillId="8" borderId="2" xfId="0" applyFont="1" applyFill="1" applyBorder="1" applyAlignment="1">
      <alignment vertical="top"/>
    </xf>
    <xf numFmtId="2" fontId="2" fillId="0" borderId="0" xfId="0" applyNumberFormat="1" applyFont="1" applyAlignment="1">
      <alignment vertical="top"/>
    </xf>
    <xf numFmtId="0" fontId="2" fillId="0" borderId="0" xfId="0" applyFont="1" applyAlignment="1">
      <alignment horizontal="center" vertical="top"/>
    </xf>
    <xf numFmtId="0" fontId="3" fillId="0" borderId="0" xfId="0" applyFont="1" applyAlignment="1">
      <alignment horizontal="right" vertical="top"/>
    </xf>
    <xf numFmtId="0" fontId="3" fillId="8" borderId="0" xfId="4" applyNumberFormat="1" applyFont="1" applyFill="1" applyBorder="1" applyAlignment="1" applyProtection="1">
      <alignment horizontal="center" vertical="top"/>
    </xf>
    <xf numFmtId="0" fontId="2" fillId="0" borderId="0" xfId="0" applyFont="1" applyAlignment="1">
      <alignment horizontal="left" vertical="top"/>
    </xf>
    <xf numFmtId="0" fontId="2" fillId="0" borderId="0" xfId="0" applyFont="1" applyAlignment="1">
      <alignment horizontal="justify" vertical="top"/>
    </xf>
    <xf numFmtId="166" fontId="2" fillId="0" borderId="0" xfId="0" applyNumberFormat="1" applyFont="1" applyAlignment="1">
      <alignment vertical="top"/>
    </xf>
    <xf numFmtId="10" fontId="2" fillId="0" borderId="0" xfId="0" applyNumberFormat="1" applyFont="1" applyAlignment="1">
      <alignment horizontal="justify" vertical="top"/>
    </xf>
    <xf numFmtId="14" fontId="3" fillId="0" borderId="0" xfId="0" applyNumberFormat="1" applyFont="1" applyAlignment="1">
      <alignment horizontal="center" vertical="top"/>
    </xf>
    <xf numFmtId="0" fontId="2" fillId="0" borderId="0" xfId="0" applyFont="1" applyAlignment="1">
      <alignment horizontal="right" vertical="top"/>
    </xf>
    <xf numFmtId="10" fontId="5" fillId="0" borderId="0" xfId="0" applyNumberFormat="1" applyFont="1" applyAlignment="1">
      <alignment horizontal="center" vertical="top"/>
    </xf>
    <xf numFmtId="0" fontId="5" fillId="0" borderId="0" xfId="0" applyFont="1" applyAlignment="1" applyProtection="1">
      <alignment horizontal="center" vertical="top"/>
      <protection hidden="1"/>
    </xf>
    <xf numFmtId="10" fontId="5" fillId="0" borderId="0" xfId="0" applyNumberFormat="1" applyFont="1" applyAlignment="1" applyProtection="1">
      <alignment horizontal="center"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left" vertical="top"/>
      <protection hidden="1"/>
    </xf>
    <xf numFmtId="10" fontId="4" fillId="0" borderId="0" xfId="0" applyNumberFormat="1" applyFont="1" applyAlignment="1" applyProtection="1">
      <alignment horizontal="left" vertical="top"/>
      <protection hidden="1"/>
    </xf>
    <xf numFmtId="0" fontId="4"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3" fillId="0" borderId="0" xfId="0" applyFont="1" applyAlignment="1" applyProtection="1">
      <alignment horizontal="right" vertical="top"/>
      <protection hidden="1"/>
    </xf>
    <xf numFmtId="0" fontId="5" fillId="0" borderId="0" xfId="0" applyFont="1" applyAlignment="1" applyProtection="1">
      <alignment horizontal="left" vertical="top"/>
      <protection hidden="1"/>
    </xf>
    <xf numFmtId="10" fontId="5" fillId="0" borderId="0" xfId="0" applyNumberFormat="1" applyFont="1" applyAlignment="1" applyProtection="1">
      <alignment horizontal="left" vertical="top"/>
      <protection hidden="1"/>
    </xf>
    <xf numFmtId="0" fontId="4" fillId="0" borderId="0" xfId="2" applyFont="1" applyAlignment="1" applyProtection="1">
      <alignment vertical="top"/>
      <protection hidden="1"/>
    </xf>
    <xf numFmtId="10" fontId="4" fillId="0" borderId="0" xfId="2" applyNumberFormat="1" applyFont="1" applyAlignment="1" applyProtection="1">
      <alignment vertical="top"/>
      <protection hidden="1"/>
    </xf>
    <xf numFmtId="0" fontId="5" fillId="0" borderId="0" xfId="2" applyFont="1" applyAlignment="1" applyProtection="1">
      <alignment vertical="top"/>
      <protection hidden="1"/>
    </xf>
    <xf numFmtId="0" fontId="4" fillId="0" borderId="0" xfId="2" applyFont="1" applyAlignment="1" applyProtection="1">
      <alignment horizontal="center" vertical="top"/>
      <protection hidden="1"/>
    </xf>
    <xf numFmtId="0" fontId="5" fillId="0" borderId="0" xfId="2" applyFont="1" applyAlignment="1" applyProtection="1">
      <alignment horizontal="left" vertical="top"/>
      <protection hidden="1"/>
    </xf>
    <xf numFmtId="10" fontId="5" fillId="0" borderId="0" xfId="2" applyNumberFormat="1" applyFont="1" applyAlignment="1" applyProtection="1">
      <alignment vertical="top"/>
      <protection hidden="1"/>
    </xf>
    <xf numFmtId="165" fontId="3" fillId="0" borderId="0" xfId="0" applyNumberFormat="1" applyFont="1" applyAlignment="1">
      <alignment vertical="top"/>
    </xf>
    <xf numFmtId="0" fontId="5" fillId="0" borderId="0" xfId="2" applyFont="1" applyAlignment="1" applyProtection="1">
      <alignment horizontal="center" vertical="top"/>
      <protection hidden="1"/>
    </xf>
    <xf numFmtId="0" fontId="4"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wrapText="1"/>
      <protection hidden="1"/>
    </xf>
    <xf numFmtId="0" fontId="4" fillId="0" borderId="0" xfId="0" applyFont="1" applyAlignment="1" applyProtection="1">
      <alignment vertical="top" wrapText="1"/>
      <protection hidden="1"/>
    </xf>
    <xf numFmtId="0" fontId="3" fillId="0" borderId="0" xfId="0" applyFont="1" applyAlignment="1" applyProtection="1">
      <alignment horizontal="center" vertical="top" wrapText="1"/>
      <protection hidden="1"/>
    </xf>
    <xf numFmtId="10" fontId="4" fillId="0" borderId="0" xfId="0" applyNumberFormat="1" applyFont="1" applyAlignment="1" applyProtection="1">
      <alignment horizontal="center" vertical="top"/>
      <protection hidden="1"/>
    </xf>
    <xf numFmtId="0" fontId="3" fillId="0" borderId="0" xfId="0" applyFont="1" applyAlignment="1" applyProtection="1">
      <alignment horizontal="center" vertical="top"/>
      <protection hidden="1"/>
    </xf>
    <xf numFmtId="167" fontId="4" fillId="0" borderId="0" xfId="4" applyNumberFormat="1" applyFont="1" applyFill="1" applyBorder="1" applyAlignment="1" applyProtection="1">
      <alignment horizontal="center" vertical="top" wrapText="1"/>
      <protection hidden="1"/>
    </xf>
    <xf numFmtId="10" fontId="4" fillId="0" borderId="0" xfId="4" applyNumberFormat="1" applyFont="1" applyFill="1" applyBorder="1" applyAlignment="1" applyProtection="1">
      <alignment horizontal="center" vertical="top" wrapText="1"/>
      <protection hidden="1"/>
    </xf>
    <xf numFmtId="0" fontId="4" fillId="0" borderId="0" xfId="4" applyFont="1" applyFill="1" applyBorder="1" applyAlignment="1" applyProtection="1">
      <alignment vertical="top"/>
      <protection hidden="1"/>
    </xf>
    <xf numFmtId="0" fontId="5" fillId="0" borderId="0" xfId="4" applyNumberFormat="1"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right" vertical="top" wrapText="1"/>
      <protection hidden="1"/>
    </xf>
    <xf numFmtId="2"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horizontal="right" vertical="top"/>
      <protection hidden="1"/>
    </xf>
    <xf numFmtId="2" fontId="2" fillId="0" borderId="0" xfId="0" applyNumberFormat="1" applyFont="1" applyAlignment="1" applyProtection="1">
      <alignment horizontal="center" vertical="top"/>
      <protection hidden="1"/>
    </xf>
    <xf numFmtId="167" fontId="5" fillId="0" borderId="0" xfId="4" applyNumberFormat="1" applyFont="1" applyFill="1" applyBorder="1" applyAlignment="1" applyProtection="1">
      <alignment horizontal="center" vertical="top" wrapText="1"/>
      <protection hidden="1"/>
    </xf>
    <xf numFmtId="10" fontId="5" fillId="0" borderId="0" xfId="4" applyNumberFormat="1" applyFont="1" applyFill="1" applyBorder="1" applyAlignment="1" applyProtection="1">
      <alignment horizontal="center" vertical="top" wrapText="1"/>
      <protection hidden="1"/>
    </xf>
    <xf numFmtId="0" fontId="5" fillId="0" borderId="0" xfId="4" applyFont="1" applyFill="1" applyBorder="1" applyAlignment="1" applyProtection="1">
      <alignment vertical="top" wrapText="1"/>
      <protection hidden="1"/>
    </xf>
    <xf numFmtId="168"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wrapText="1"/>
      <protection hidden="1"/>
    </xf>
    <xf numFmtId="0" fontId="3" fillId="0" borderId="0" xfId="0" applyFont="1" applyAlignment="1" applyProtection="1">
      <alignment vertical="top" wrapText="1"/>
      <protection hidden="1"/>
    </xf>
    <xf numFmtId="168" fontId="3" fillId="0" borderId="0" xfId="0" applyNumberFormat="1" applyFont="1" applyAlignment="1" applyProtection="1">
      <alignment horizontal="right" vertical="top" wrapText="1"/>
      <protection hidden="1"/>
    </xf>
    <xf numFmtId="2" fontId="3" fillId="0" borderId="0" xfId="0" applyNumberFormat="1" applyFont="1" applyAlignment="1" applyProtection="1">
      <alignment vertical="top" wrapText="1"/>
      <protection hidden="1"/>
    </xf>
    <xf numFmtId="0" fontId="5" fillId="0" borderId="0" xfId="4" applyNumberFormat="1" applyFont="1" applyFill="1" applyBorder="1" applyAlignment="1" applyProtection="1">
      <alignment vertical="top"/>
      <protection hidden="1"/>
    </xf>
    <xf numFmtId="169" fontId="5" fillId="0" borderId="0" xfId="0" applyNumberFormat="1" applyFont="1" applyAlignment="1" applyProtection="1">
      <alignment horizontal="right" vertical="top" wrapText="1"/>
      <protection hidden="1"/>
    </xf>
    <xf numFmtId="2" fontId="5" fillId="0" borderId="0" xfId="0" applyNumberFormat="1" applyFont="1" applyAlignment="1" applyProtection="1">
      <alignment vertical="top"/>
      <protection hidden="1"/>
    </xf>
    <xf numFmtId="2" fontId="3" fillId="0" borderId="0" xfId="0" applyNumberFormat="1" applyFont="1" applyAlignment="1" applyProtection="1">
      <alignment vertical="top"/>
      <protection hidden="1"/>
    </xf>
    <xf numFmtId="0" fontId="5" fillId="0" borderId="0" xfId="4" applyFont="1" applyFill="1" applyBorder="1" applyAlignment="1" applyProtection="1">
      <alignment horizontal="center" vertical="top" wrapText="1"/>
      <protection hidden="1"/>
    </xf>
    <xf numFmtId="2" fontId="5" fillId="0" borderId="0" xfId="1" applyNumberFormat="1" applyFont="1" applyFill="1" applyBorder="1" applyAlignment="1" applyProtection="1">
      <alignment horizontal="right" vertical="top" wrapText="1"/>
      <protection hidden="1"/>
    </xf>
    <xf numFmtId="168" fontId="3" fillId="0" borderId="0" xfId="1" applyNumberFormat="1" applyFont="1" applyFill="1" applyBorder="1" applyAlignment="1" applyProtection="1">
      <alignment horizontal="center" vertical="top"/>
      <protection hidden="1"/>
    </xf>
    <xf numFmtId="170" fontId="5" fillId="0" borderId="0" xfId="4" quotePrefix="1" applyNumberFormat="1" applyFont="1" applyFill="1" applyBorder="1" applyAlignment="1" applyProtection="1">
      <alignment vertical="top" wrapText="1"/>
      <protection hidden="1"/>
    </xf>
    <xf numFmtId="170" fontId="5" fillId="0" borderId="0" xfId="4" applyNumberFormat="1" applyFont="1" applyFill="1" applyBorder="1" applyAlignment="1" applyProtection="1">
      <alignment vertical="top" wrapText="1"/>
      <protection hidden="1"/>
    </xf>
    <xf numFmtId="0" fontId="4" fillId="0" borderId="0" xfId="4" applyFont="1" applyFill="1" applyBorder="1" applyAlignment="1" applyProtection="1">
      <alignment vertical="top" wrapText="1"/>
      <protection hidden="1"/>
    </xf>
    <xf numFmtId="167" fontId="5" fillId="0" borderId="0" xfId="4" applyNumberFormat="1" applyFont="1" applyFill="1" applyBorder="1" applyAlignment="1" applyProtection="1">
      <alignment vertical="top" wrapText="1"/>
      <protection hidden="1"/>
    </xf>
    <xf numFmtId="2" fontId="3" fillId="0" borderId="0" xfId="1"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vertical="top" wrapText="1"/>
      <protection hidden="1"/>
    </xf>
    <xf numFmtId="3" fontId="5" fillId="0" borderId="0" xfId="4" applyNumberFormat="1" applyFont="1" applyFill="1" applyBorder="1" applyAlignment="1" applyProtection="1">
      <alignment vertical="top" wrapText="1"/>
      <protection hidden="1"/>
    </xf>
    <xf numFmtId="0" fontId="5" fillId="0" borderId="0" xfId="4" applyFont="1" applyFill="1" applyBorder="1" applyAlignment="1" applyProtection="1">
      <alignment horizontal="right" vertical="top" wrapText="1"/>
      <protection hidden="1"/>
    </xf>
    <xf numFmtId="0" fontId="4" fillId="0" borderId="0" xfId="4" applyFont="1" applyFill="1" applyBorder="1" applyAlignment="1" applyProtection="1">
      <alignment horizontal="center" vertical="top" wrapText="1"/>
      <protection hidden="1"/>
    </xf>
    <xf numFmtId="0" fontId="5" fillId="0" borderId="0" xfId="4" applyNumberFormat="1" applyFont="1" applyFill="1" applyBorder="1" applyAlignment="1" applyProtection="1">
      <alignment horizontal="center" vertical="top"/>
      <protection hidden="1"/>
    </xf>
    <xf numFmtId="10" fontId="5" fillId="0" borderId="0" xfId="4" applyNumberFormat="1" applyFont="1" applyFill="1" applyBorder="1" applyAlignment="1" applyProtection="1">
      <alignment horizontal="center" vertical="top"/>
      <protection hidden="1"/>
    </xf>
    <xf numFmtId="0" fontId="5" fillId="0" borderId="0" xfId="4" applyNumberFormat="1" applyFont="1" applyFill="1" applyBorder="1" applyAlignment="1" applyProtection="1">
      <alignment horizontal="right" vertical="top"/>
      <protection hidden="1"/>
    </xf>
    <xf numFmtId="0" fontId="3" fillId="0" borderId="2" xfId="5" quotePrefix="1" applyFont="1" applyBorder="1" applyAlignment="1" applyProtection="1">
      <alignment horizontal="left" vertical="center"/>
      <protection hidden="1"/>
    </xf>
    <xf numFmtId="0" fontId="10" fillId="0" borderId="2" xfId="5" applyFont="1" applyBorder="1" applyAlignment="1" applyProtection="1">
      <alignment vertical="center"/>
      <protection hidden="1"/>
    </xf>
    <xf numFmtId="0" fontId="11" fillId="0" borderId="0" xfId="5" applyFont="1" applyAlignment="1" applyProtection="1">
      <alignment vertical="center"/>
      <protection hidden="1"/>
    </xf>
    <xf numFmtId="0" fontId="12" fillId="0" borderId="0" xfId="5" applyFont="1" applyAlignment="1" applyProtection="1">
      <alignment vertical="center"/>
      <protection hidden="1"/>
    </xf>
    <xf numFmtId="0" fontId="12" fillId="0" borderId="0" xfId="5" applyFont="1" applyProtection="1">
      <protection hidden="1"/>
    </xf>
    <xf numFmtId="0" fontId="16" fillId="0" borderId="20" xfId="5" applyFont="1" applyBorder="1" applyAlignment="1" applyProtection="1">
      <alignment horizontal="center" vertical="center"/>
      <protection hidden="1"/>
    </xf>
    <xf numFmtId="0" fontId="12" fillId="0" borderId="0" xfId="5" applyFont="1"/>
    <xf numFmtId="0" fontId="12" fillId="0" borderId="0" xfId="5" quotePrefix="1" applyFont="1" applyAlignment="1">
      <alignment horizontal="left"/>
    </xf>
    <xf numFmtId="0" fontId="3" fillId="0" borderId="23" xfId="5" applyFont="1" applyBorder="1" applyAlignment="1" applyProtection="1">
      <alignment vertical="center"/>
      <protection hidden="1"/>
    </xf>
    <xf numFmtId="0" fontId="3" fillId="0" borderId="0" xfId="5" applyFont="1" applyAlignment="1" applyProtection="1">
      <alignment vertical="center"/>
      <protection hidden="1"/>
    </xf>
    <xf numFmtId="0" fontId="3" fillId="0" borderId="24" xfId="5" applyFont="1" applyBorder="1" applyAlignment="1" applyProtection="1">
      <alignment vertical="center"/>
      <protection hidden="1"/>
    </xf>
    <xf numFmtId="0" fontId="3" fillId="0" borderId="25" xfId="5" applyFont="1" applyBorder="1" applyAlignment="1" applyProtection="1">
      <alignment vertical="center"/>
      <protection hidden="1"/>
    </xf>
    <xf numFmtId="0" fontId="3" fillId="0" borderId="1" xfId="5" applyFont="1" applyBorder="1" applyAlignment="1" applyProtection="1">
      <alignment vertical="center"/>
      <protection hidden="1"/>
    </xf>
    <xf numFmtId="0" fontId="3" fillId="0" borderId="9" xfId="5" applyFont="1" applyBorder="1" applyAlignment="1" applyProtection="1">
      <alignment vertical="center"/>
      <protection hidden="1"/>
    </xf>
    <xf numFmtId="0" fontId="2" fillId="0" borderId="24" xfId="5" applyFont="1" applyBorder="1" applyAlignment="1" applyProtection="1">
      <alignment vertical="center"/>
      <protection hidden="1"/>
    </xf>
    <xf numFmtId="0" fontId="18" fillId="0" borderId="0" xfId="5" applyFont="1" applyAlignment="1" applyProtection="1">
      <alignment vertical="center"/>
      <protection hidden="1"/>
    </xf>
    <xf numFmtId="0" fontId="3" fillId="0" borderId="10" xfId="5" applyFont="1" applyBorder="1" applyAlignment="1" applyProtection="1">
      <alignment vertical="center"/>
      <protection hidden="1"/>
    </xf>
    <xf numFmtId="0" fontId="16" fillId="0" borderId="0" xfId="0" applyFont="1" applyAlignment="1" applyProtection="1">
      <alignment horizontal="center" vertical="center" wrapText="1"/>
      <protection hidden="1"/>
    </xf>
    <xf numFmtId="0" fontId="10" fillId="0" borderId="0" xfId="0" applyFont="1" applyProtection="1">
      <protection hidden="1"/>
    </xf>
    <xf numFmtId="0" fontId="3" fillId="0" borderId="0" xfId="0" applyFont="1" applyProtection="1">
      <protection hidden="1"/>
    </xf>
    <xf numFmtId="0" fontId="3" fillId="0" borderId="0" xfId="0" applyFont="1" applyAlignment="1" applyProtection="1">
      <alignment vertical="center"/>
      <protection hidden="1"/>
    </xf>
    <xf numFmtId="0" fontId="12" fillId="0" borderId="0" xfId="0" applyFont="1" applyProtection="1">
      <protection hidden="1"/>
    </xf>
    <xf numFmtId="0" fontId="3" fillId="0" borderId="0" xfId="0" applyFont="1" applyAlignment="1" applyProtection="1">
      <alignment horizontal="justify" vertical="center"/>
      <protection hidden="1"/>
    </xf>
    <xf numFmtId="0" fontId="12" fillId="0" borderId="0" xfId="0" applyFont="1" applyAlignment="1" applyProtection="1">
      <alignment vertical="top" wrapText="1"/>
      <protection hidden="1"/>
    </xf>
    <xf numFmtId="167" fontId="2" fillId="0" borderId="0" xfId="0" quotePrefix="1" applyNumberFormat="1" applyFont="1" applyAlignment="1" applyProtection="1">
      <alignment horizontal="left" vertical="top" wrapText="1" indent="1"/>
      <protection hidden="1"/>
    </xf>
    <xf numFmtId="0" fontId="3" fillId="0" borderId="0" xfId="0" applyFont="1" applyAlignment="1" applyProtection="1">
      <alignment horizontal="justify" vertical="top"/>
      <protection hidden="1"/>
    </xf>
    <xf numFmtId="0" fontId="16" fillId="0" borderId="0" xfId="0" applyFont="1" applyAlignment="1" applyProtection="1">
      <alignment horizontal="justify" vertical="center"/>
      <protection hidden="1"/>
    </xf>
    <xf numFmtId="0" fontId="3" fillId="0" borderId="0" xfId="0" applyFont="1" applyAlignment="1" applyProtection="1">
      <alignment horizontal="right" vertical="top" wrapText="1"/>
      <protection hidden="1"/>
    </xf>
    <xf numFmtId="0" fontId="3" fillId="0" borderId="0" xfId="0" applyFont="1" applyAlignment="1" applyProtection="1">
      <alignment horizontal="justify"/>
      <protection hidden="1"/>
    </xf>
    <xf numFmtId="167" fontId="2" fillId="0" borderId="0" xfId="0" quotePrefix="1" applyNumberFormat="1" applyFont="1" applyAlignment="1" applyProtection="1">
      <alignment horizontal="left" vertical="top" wrapText="1"/>
      <protection hidden="1"/>
    </xf>
    <xf numFmtId="0" fontId="16" fillId="0" borderId="0" xfId="6" applyFont="1" applyAlignment="1" applyProtection="1">
      <alignment horizontal="center" vertical="center" wrapText="1"/>
      <protection hidden="1"/>
    </xf>
    <xf numFmtId="0" fontId="3" fillId="0" borderId="0" xfId="6" applyFont="1" applyAlignment="1" applyProtection="1">
      <alignment vertical="center"/>
      <protection hidden="1"/>
    </xf>
    <xf numFmtId="0" fontId="5" fillId="0" borderId="0" xfId="6" applyFont="1" applyAlignment="1" applyProtection="1">
      <alignment vertical="center"/>
      <protection hidden="1"/>
    </xf>
    <xf numFmtId="0" fontId="3" fillId="0" borderId="0" xfId="6" applyFont="1" applyProtection="1">
      <protection hidden="1"/>
    </xf>
    <xf numFmtId="0" fontId="3" fillId="0" borderId="0" xfId="6" applyFont="1" applyAlignment="1" applyProtection="1">
      <alignment horizontal="center"/>
      <protection hidden="1"/>
    </xf>
    <xf numFmtId="0" fontId="5" fillId="0" borderId="0" xfId="6" applyFont="1" applyProtection="1">
      <protection hidden="1"/>
    </xf>
    <xf numFmtId="0" fontId="2" fillId="0" borderId="0" xfId="6" applyFont="1" applyAlignment="1" applyProtection="1">
      <alignment horizontal="center" vertical="center"/>
      <protection hidden="1"/>
    </xf>
    <xf numFmtId="0" fontId="3" fillId="0" borderId="0" xfId="6" applyFont="1" applyAlignment="1" applyProtection="1">
      <alignment horizontal="justify" vertical="center"/>
      <protection hidden="1"/>
    </xf>
    <xf numFmtId="0" fontId="3" fillId="0" borderId="6" xfId="6" applyFont="1" applyBorder="1" applyAlignment="1" applyProtection="1">
      <alignment vertical="center" wrapText="1"/>
      <protection hidden="1"/>
    </xf>
    <xf numFmtId="0" fontId="3" fillId="0" borderId="28" xfId="6" applyFont="1" applyBorder="1" applyAlignment="1" applyProtection="1">
      <alignment vertical="center" wrapText="1"/>
      <protection hidden="1"/>
    </xf>
    <xf numFmtId="0" fontId="3" fillId="0" borderId="0" xfId="6" applyFont="1" applyAlignment="1" applyProtection="1">
      <alignment horizontal="center" vertical="center"/>
      <protection hidden="1"/>
    </xf>
    <xf numFmtId="0" fontId="8" fillId="0" borderId="0" xfId="6" applyFont="1" applyAlignment="1" applyProtection="1">
      <alignment horizontal="center" vertical="center"/>
      <protection hidden="1"/>
    </xf>
    <xf numFmtId="0" fontId="3" fillId="0" borderId="4" xfId="6" applyFont="1" applyBorder="1" applyAlignment="1" applyProtection="1">
      <alignment vertical="center" wrapText="1"/>
      <protection hidden="1"/>
    </xf>
    <xf numFmtId="0" fontId="3" fillId="0" borderId="0" xfId="6" applyFont="1" applyAlignment="1" applyProtection="1">
      <alignment vertical="center" wrapText="1"/>
      <protection hidden="1"/>
    </xf>
    <xf numFmtId="0" fontId="3" fillId="0" borderId="6" xfId="6" applyFont="1" applyBorder="1" applyAlignment="1" applyProtection="1">
      <alignment vertical="center"/>
      <protection hidden="1"/>
    </xf>
    <xf numFmtId="0" fontId="3" fillId="0" borderId="4" xfId="6" applyFont="1" applyBorder="1" applyAlignment="1" applyProtection="1">
      <alignment vertical="center"/>
      <protection hidden="1"/>
    </xf>
    <xf numFmtId="0" fontId="3" fillId="0" borderId="25" xfId="6" applyFont="1" applyBorder="1" applyAlignment="1" applyProtection="1">
      <alignment vertical="center"/>
      <protection hidden="1"/>
    </xf>
    <xf numFmtId="0" fontId="3" fillId="0" borderId="9" xfId="6" applyFont="1" applyBorder="1" applyAlignment="1" applyProtection="1">
      <alignment vertical="center"/>
      <protection hidden="1"/>
    </xf>
    <xf numFmtId="0" fontId="3" fillId="0" borderId="23" xfId="6" applyFont="1" applyBorder="1" applyAlignment="1" applyProtection="1">
      <alignment vertical="center"/>
      <protection hidden="1"/>
    </xf>
    <xf numFmtId="0" fontId="3" fillId="0" borderId="24" xfId="6" applyFont="1" applyBorder="1" applyAlignment="1" applyProtection="1">
      <alignment vertical="center"/>
      <protection hidden="1"/>
    </xf>
    <xf numFmtId="0" fontId="3" fillId="0" borderId="16" xfId="6" applyFont="1" applyBorder="1" applyAlignment="1" applyProtection="1">
      <alignment vertical="center"/>
      <protection hidden="1"/>
    </xf>
    <xf numFmtId="0" fontId="3" fillId="0" borderId="18" xfId="6" applyFont="1" applyBorder="1" applyAlignment="1" applyProtection="1">
      <alignment vertical="center"/>
      <protection hidden="1"/>
    </xf>
    <xf numFmtId="0" fontId="3" fillId="0" borderId="20" xfId="6" applyFont="1" applyBorder="1" applyAlignment="1" applyProtection="1">
      <alignment vertical="center"/>
      <protection hidden="1"/>
    </xf>
    <xf numFmtId="0" fontId="3" fillId="0" borderId="22" xfId="6" applyFont="1" applyBorder="1" applyAlignment="1" applyProtection="1">
      <alignment vertical="center"/>
      <protection hidden="1"/>
    </xf>
    <xf numFmtId="0" fontId="3" fillId="0" borderId="29" xfId="6" applyFont="1" applyBorder="1" applyAlignment="1" applyProtection="1">
      <alignment vertical="center"/>
      <protection hidden="1"/>
    </xf>
    <xf numFmtId="0" fontId="3" fillId="0" borderId="30" xfId="6" applyFont="1" applyBorder="1" applyAlignment="1" applyProtection="1">
      <alignment vertical="center"/>
      <protection hidden="1"/>
    </xf>
    <xf numFmtId="0" fontId="3" fillId="0" borderId="6" xfId="6" applyFont="1" applyBorder="1" applyAlignment="1" applyProtection="1">
      <alignment horizontal="left" vertical="center"/>
      <protection hidden="1"/>
    </xf>
    <xf numFmtId="0" fontId="3" fillId="0" borderId="4" xfId="6" applyFont="1" applyBorder="1" applyAlignment="1" applyProtection="1">
      <alignment horizontal="left" vertical="center"/>
      <protection hidden="1"/>
    </xf>
    <xf numFmtId="0" fontId="3" fillId="0" borderId="0" xfId="6" applyFont="1" applyAlignment="1" applyProtection="1">
      <alignment horizontal="left" vertical="center"/>
      <protection hidden="1"/>
    </xf>
    <xf numFmtId="1" fontId="3" fillId="9" borderId="15" xfId="6" applyNumberFormat="1" applyFont="1" applyFill="1" applyBorder="1" applyAlignment="1" applyProtection="1">
      <alignment horizontal="center" vertical="center"/>
      <protection locked="0"/>
    </xf>
    <xf numFmtId="166" fontId="3" fillId="9" borderId="15" xfId="6" applyNumberFormat="1" applyFont="1" applyFill="1" applyBorder="1" applyAlignment="1" applyProtection="1">
      <alignment horizontal="center" vertical="center"/>
      <protection locked="0"/>
    </xf>
    <xf numFmtId="0" fontId="22" fillId="0" borderId="0" xfId="6" applyFont="1" applyAlignment="1" applyProtection="1">
      <alignment horizontal="center" vertical="center"/>
      <protection hidden="1"/>
    </xf>
    <xf numFmtId="0" fontId="23" fillId="0" borderId="1" xfId="0" applyFont="1" applyBorder="1" applyAlignment="1">
      <alignment horizontal="left" vertical="top"/>
    </xf>
    <xf numFmtId="0" fontId="23" fillId="0" borderId="1" xfId="0" applyFont="1" applyBorder="1" applyAlignment="1">
      <alignment horizontal="justify" vertical="top"/>
    </xf>
    <xf numFmtId="0" fontId="23" fillId="0" borderId="1" xfId="0" applyFont="1" applyBorder="1" applyAlignment="1">
      <alignment horizontal="center" vertical="top"/>
    </xf>
    <xf numFmtId="0" fontId="23" fillId="0" borderId="1" xfId="0" applyFont="1" applyBorder="1" applyAlignment="1">
      <alignment vertical="top"/>
    </xf>
    <xf numFmtId="0" fontId="23" fillId="0" borderId="1" xfId="0" applyFont="1" applyBorder="1" applyAlignment="1">
      <alignment horizontal="right" vertical="top"/>
    </xf>
    <xf numFmtId="0" fontId="21"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horizontal="justify" vertical="top"/>
    </xf>
    <xf numFmtId="0" fontId="23" fillId="0" borderId="0" xfId="0" applyFont="1" applyAlignment="1">
      <alignment vertical="top" wrapText="1"/>
    </xf>
    <xf numFmtId="0" fontId="24" fillId="0" borderId="0" xfId="0" applyFont="1" applyAlignment="1">
      <alignment vertical="top"/>
    </xf>
    <xf numFmtId="0" fontId="21" fillId="0" borderId="0" xfId="0" applyFont="1" applyAlignment="1">
      <alignment horizontal="center" vertical="top"/>
    </xf>
    <xf numFmtId="0" fontId="21" fillId="0" borderId="0" xfId="0" applyFont="1" applyAlignment="1">
      <alignment horizontal="left" vertical="top"/>
    </xf>
    <xf numFmtId="0" fontId="25" fillId="0" borderId="0" xfId="0" applyFont="1" applyAlignment="1">
      <alignment vertical="top"/>
    </xf>
    <xf numFmtId="0" fontId="0" fillId="0" borderId="0" xfId="3" applyNumberFormat="1" applyFont="1" applyFill="1" applyBorder="1" applyAlignment="1" applyProtection="1">
      <alignment horizontal="center" vertical="top"/>
    </xf>
    <xf numFmtId="0" fontId="0" fillId="0" borderId="0" xfId="3" applyNumberFormat="1" applyFont="1" applyFill="1" applyBorder="1" applyAlignment="1" applyProtection="1">
      <alignment horizontal="justify" vertical="top" wrapText="1"/>
    </xf>
    <xf numFmtId="0" fontId="0" fillId="0" borderId="0" xfId="3" applyNumberFormat="1" applyFont="1" applyFill="1" applyBorder="1" applyProtection="1">
      <alignment vertical="top"/>
    </xf>
    <xf numFmtId="0" fontId="23" fillId="0" borderId="0" xfId="2" applyFont="1" applyAlignment="1" applyProtection="1">
      <alignment vertical="top"/>
      <protection hidden="1"/>
    </xf>
    <xf numFmtId="0" fontId="23" fillId="0" borderId="0" xfId="2" applyFont="1" applyAlignment="1" applyProtection="1">
      <alignment horizontal="center" vertical="top"/>
      <protection hidden="1"/>
    </xf>
    <xf numFmtId="0" fontId="0" fillId="0" borderId="0" xfId="2" applyFont="1" applyAlignment="1" applyProtection="1">
      <alignment horizontal="justify" vertical="top"/>
      <protection hidden="1"/>
    </xf>
    <xf numFmtId="0" fontId="0" fillId="0" borderId="0" xfId="2" applyFont="1" applyAlignment="1" applyProtection="1">
      <alignment horizontal="center" vertical="top"/>
      <protection hidden="1"/>
    </xf>
    <xf numFmtId="0" fontId="0" fillId="0" borderId="0" xfId="0" applyAlignment="1" applyProtection="1">
      <alignment horizontal="left" vertical="top"/>
      <protection hidden="1"/>
    </xf>
    <xf numFmtId="0" fontId="21" fillId="0" borderId="0" xfId="2" applyFont="1" applyAlignment="1" applyProtection="1">
      <alignment vertical="top"/>
      <protection hidden="1"/>
    </xf>
    <xf numFmtId="0" fontId="0" fillId="0" borderId="0" xfId="2" applyFont="1" applyAlignment="1" applyProtection="1">
      <alignment horizontal="left" vertical="top"/>
      <protection hidden="1"/>
    </xf>
    <xf numFmtId="0" fontId="0" fillId="0" borderId="0" xfId="2" applyFont="1" applyAlignment="1">
      <alignment horizontal="left" vertical="top"/>
    </xf>
    <xf numFmtId="0" fontId="21" fillId="5" borderId="0" xfId="2" applyFont="1" applyFill="1" applyAlignment="1" applyProtection="1">
      <alignment vertical="top"/>
      <protection hidden="1"/>
    </xf>
    <xf numFmtId="0" fontId="0" fillId="5" borderId="0" xfId="0" applyFill="1" applyAlignment="1">
      <alignment vertical="top"/>
    </xf>
    <xf numFmtId="0" fontId="21" fillId="5" borderId="0" xfId="0" applyFont="1" applyFill="1" applyAlignment="1">
      <alignment vertical="top"/>
    </xf>
    <xf numFmtId="0" fontId="23" fillId="0" borderId="0" xfId="2" applyFont="1" applyAlignment="1" applyProtection="1">
      <alignment horizontal="justify" vertical="top"/>
      <protection hidden="1"/>
    </xf>
    <xf numFmtId="0" fontId="21" fillId="0" borderId="0" xfId="0" applyFont="1" applyAlignment="1" applyProtection="1">
      <alignment vertical="top"/>
      <protection hidden="1"/>
    </xf>
    <xf numFmtId="0" fontId="6" fillId="6" borderId="7" xfId="2" applyFont="1" applyFill="1" applyBorder="1" applyAlignment="1" applyProtection="1">
      <alignment vertical="top"/>
      <protection hidden="1"/>
    </xf>
    <xf numFmtId="0" fontId="3" fillId="6" borderId="7" xfId="2" applyFont="1" applyFill="1" applyBorder="1" applyAlignment="1" applyProtection="1">
      <alignment vertical="top"/>
      <protection hidden="1"/>
    </xf>
    <xf numFmtId="0" fontId="0" fillId="0" borderId="8" xfId="0" applyBorder="1" applyAlignment="1">
      <alignment horizontal="center" vertical="top" wrapText="1"/>
    </xf>
    <xf numFmtId="0" fontId="0" fillId="0" borderId="8" xfId="0" applyBorder="1" applyAlignment="1">
      <alignment vertical="top" wrapText="1"/>
    </xf>
    <xf numFmtId="2" fontId="0" fillId="0" borderId="8" xfId="3" applyNumberFormat="1" applyFont="1" applyFill="1" applyBorder="1" applyAlignment="1" applyProtection="1">
      <alignment horizontal="right" vertical="top"/>
      <protection locked="0" hidden="1"/>
    </xf>
    <xf numFmtId="0" fontId="26" fillId="0" borderId="0" xfId="0" applyFont="1" applyAlignment="1">
      <alignment horizontal="center" vertical="top"/>
    </xf>
    <xf numFmtId="0" fontId="0" fillId="11" borderId="0" xfId="0" applyFill="1" applyAlignment="1">
      <alignment horizontal="center" vertical="top" wrapText="1"/>
    </xf>
    <xf numFmtId="0" fontId="23" fillId="11" borderId="0" xfId="4" applyFont="1" applyFill="1" applyBorder="1" applyAlignment="1" applyProtection="1">
      <alignment horizontal="justify" vertical="top" wrapText="1"/>
    </xf>
    <xf numFmtId="0" fontId="23" fillId="11" borderId="0" xfId="4" applyFont="1" applyFill="1" applyBorder="1" applyAlignment="1" applyProtection="1">
      <alignment horizontal="center" vertical="top" wrapText="1"/>
    </xf>
    <xf numFmtId="2" fontId="0" fillId="11" borderId="0" xfId="0" applyNumberFormat="1" applyFill="1" applyAlignment="1">
      <alignment horizontal="right" vertical="top"/>
    </xf>
    <xf numFmtId="164" fontId="0" fillId="11" borderId="0" xfId="1" applyFont="1" applyFill="1" applyBorder="1" applyAlignment="1" applyProtection="1">
      <alignment horizontal="right" vertical="top"/>
    </xf>
    <xf numFmtId="0" fontId="0" fillId="0" borderId="0" xfId="0" applyAlignment="1">
      <alignment horizontal="right" vertical="top"/>
    </xf>
    <xf numFmtId="0" fontId="23" fillId="0" borderId="0" xfId="0" applyFont="1" applyAlignment="1">
      <alignment horizontal="center" vertical="top"/>
    </xf>
    <xf numFmtId="166" fontId="23" fillId="0" borderId="0" xfId="0" applyNumberFormat="1" applyFont="1" applyAlignment="1">
      <alignment horizontal="justify" vertical="top"/>
    </xf>
    <xf numFmtId="14" fontId="0" fillId="0" borderId="0" xfId="0" applyNumberFormat="1" applyAlignment="1">
      <alignment horizontal="center" vertical="top"/>
    </xf>
    <xf numFmtId="0" fontId="23" fillId="0" borderId="0" xfId="0" applyFont="1" applyAlignment="1">
      <alignment vertical="top"/>
    </xf>
    <xf numFmtId="0" fontId="21" fillId="0" borderId="0" xfId="0" applyFont="1" applyAlignment="1">
      <alignment horizontal="justify" vertical="top"/>
    </xf>
    <xf numFmtId="0" fontId="0" fillId="0" borderId="0" xfId="0" applyAlignment="1">
      <alignment horizontal="justify" vertical="top" wrapText="1"/>
    </xf>
    <xf numFmtId="0" fontId="0" fillId="0" borderId="0" xfId="3" applyNumberFormat="1" applyFont="1" applyFill="1" applyBorder="1" applyAlignment="1" applyProtection="1">
      <alignment horizontal="center" vertical="top"/>
      <protection hidden="1"/>
    </xf>
    <xf numFmtId="0" fontId="0" fillId="0" borderId="0" xfId="3" applyNumberFormat="1" applyFont="1" applyFill="1" applyBorder="1" applyAlignment="1" applyProtection="1">
      <alignment horizontal="justify" vertical="top"/>
      <protection hidden="1"/>
    </xf>
    <xf numFmtId="0" fontId="0" fillId="0" borderId="0" xfId="3" applyNumberFormat="1" applyFont="1" applyFill="1" applyBorder="1" applyAlignment="1" applyProtection="1">
      <alignment horizontal="justify" vertical="top" wrapText="1"/>
      <protection hidden="1"/>
    </xf>
    <xf numFmtId="0" fontId="0" fillId="0" borderId="0" xfId="3" applyNumberFormat="1" applyFont="1" applyFill="1" applyBorder="1" applyProtection="1">
      <alignment vertical="top"/>
      <protection hidden="1"/>
    </xf>
    <xf numFmtId="1" fontId="2" fillId="0" borderId="1" xfId="0" applyNumberFormat="1" applyFont="1" applyBorder="1" applyAlignment="1">
      <alignment horizontal="left" vertical="top"/>
    </xf>
    <xf numFmtId="167" fontId="2" fillId="0" borderId="1" xfId="0" applyNumberFormat="1" applyFont="1" applyBorder="1" applyAlignment="1">
      <alignment horizontal="left" vertical="top"/>
    </xf>
    <xf numFmtId="1" fontId="2" fillId="0" borderId="1" xfId="0" applyNumberFormat="1" applyFont="1" applyBorder="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right" vertical="top"/>
    </xf>
    <xf numFmtId="1" fontId="3" fillId="0" borderId="0" xfId="0" applyNumberFormat="1" applyFont="1" applyAlignment="1">
      <alignment horizontal="center" vertical="top"/>
    </xf>
    <xf numFmtId="167" fontId="3" fillId="0" borderId="0" xfId="0" applyNumberFormat="1" applyFont="1" applyAlignment="1">
      <alignment horizontal="center" vertical="top"/>
    </xf>
    <xf numFmtId="1" fontId="3" fillId="0" borderId="0" xfId="0" applyNumberFormat="1" applyFont="1" applyAlignment="1">
      <alignment horizontal="center" vertical="center"/>
    </xf>
    <xf numFmtId="0" fontId="3" fillId="0" borderId="0" xfId="0" applyFont="1" applyAlignment="1">
      <alignment horizontal="justify" vertical="top"/>
    </xf>
    <xf numFmtId="1" fontId="3" fillId="0" borderId="0" xfId="3" applyNumberFormat="1" applyFont="1" applyFill="1" applyBorder="1" applyAlignment="1" applyProtection="1">
      <alignment horizontal="center" vertical="top"/>
    </xf>
    <xf numFmtId="167" fontId="3" fillId="0" borderId="0" xfId="3" applyNumberFormat="1" applyFont="1" applyFill="1" applyBorder="1" applyAlignment="1" applyProtection="1">
      <alignment horizontal="center" vertical="top"/>
    </xf>
    <xf numFmtId="1"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justify" vertical="top" wrapText="1"/>
    </xf>
    <xf numFmtId="0" fontId="3" fillId="0" borderId="0" xfId="3" applyNumberFormat="1" applyFont="1" applyFill="1" applyBorder="1" applyProtection="1">
      <alignment vertical="top"/>
    </xf>
    <xf numFmtId="1" fontId="2" fillId="0" borderId="0" xfId="2" applyNumberFormat="1" applyFont="1" applyAlignment="1" applyProtection="1">
      <alignment horizontal="left" vertical="top"/>
      <protection hidden="1"/>
    </xf>
    <xf numFmtId="167" fontId="2" fillId="0" borderId="0" xfId="2" applyNumberFormat="1" applyFont="1" applyAlignment="1" applyProtection="1">
      <alignment horizontal="left" vertical="top"/>
      <protection hidden="1"/>
    </xf>
    <xf numFmtId="1" fontId="2" fillId="0" borderId="0" xfId="2" applyNumberFormat="1" applyFont="1" applyAlignment="1" applyProtection="1">
      <alignment horizontal="center" vertical="center"/>
      <protection hidden="1"/>
    </xf>
    <xf numFmtId="0" fontId="2" fillId="0" borderId="0" xfId="2" applyFont="1" applyAlignment="1" applyProtection="1">
      <alignment horizontal="left" vertical="top"/>
      <protection hidden="1"/>
    </xf>
    <xf numFmtId="0" fontId="3" fillId="0" borderId="0" xfId="2" applyFont="1" applyAlignment="1" applyProtection="1">
      <alignment horizontal="justify" vertical="top"/>
      <protection hidden="1"/>
    </xf>
    <xf numFmtId="0" fontId="2" fillId="0" borderId="0" xfId="3" applyNumberFormat="1" applyFont="1" applyFill="1" applyBorder="1" applyAlignment="1" applyProtection="1">
      <alignment vertical="top" wrapText="1"/>
    </xf>
    <xf numFmtId="1" fontId="2" fillId="0" borderId="0" xfId="3" applyNumberFormat="1" applyFont="1" applyFill="1" applyBorder="1" applyAlignment="1" applyProtection="1">
      <alignment horizontal="center" vertical="center" wrapText="1"/>
    </xf>
    <xf numFmtId="0" fontId="3" fillId="0" borderId="0" xfId="2" applyFont="1" applyAlignment="1">
      <alignment vertical="top"/>
    </xf>
    <xf numFmtId="1" fontId="3" fillId="0" borderId="0" xfId="2" applyNumberFormat="1" applyFont="1" applyAlignment="1" applyProtection="1">
      <alignment horizontal="left" vertical="top"/>
      <protection hidden="1"/>
    </xf>
    <xf numFmtId="167" fontId="3" fillId="0" borderId="0" xfId="2" applyNumberFormat="1" applyFont="1" applyAlignment="1" applyProtection="1">
      <alignment horizontal="left" vertical="top"/>
      <protection hidden="1"/>
    </xf>
    <xf numFmtId="167" fontId="3" fillId="0" borderId="0" xfId="2" applyNumberFormat="1" applyFont="1" applyAlignment="1" applyProtection="1">
      <alignment vertical="top"/>
      <protection hidden="1"/>
    </xf>
    <xf numFmtId="1" fontId="3" fillId="0" borderId="0" xfId="2" applyNumberFormat="1" applyFont="1" applyAlignment="1" applyProtection="1">
      <alignment horizontal="center" vertical="center"/>
      <protection hidden="1"/>
    </xf>
    <xf numFmtId="1" fontId="3" fillId="0" borderId="0" xfId="2" applyNumberFormat="1" applyFont="1" applyAlignment="1" applyProtection="1">
      <alignment horizontal="center" vertical="top"/>
      <protection hidden="1"/>
    </xf>
    <xf numFmtId="167" fontId="3" fillId="0" borderId="0" xfId="2" applyNumberFormat="1" applyFont="1" applyAlignment="1" applyProtection="1">
      <alignment horizontal="center" vertical="top"/>
      <protection hidden="1"/>
    </xf>
    <xf numFmtId="0" fontId="3" fillId="0" borderId="0" xfId="2" applyFont="1" applyAlignment="1">
      <alignment horizontal="justify" vertical="top"/>
    </xf>
    <xf numFmtId="0" fontId="3" fillId="0" borderId="0" xfId="2" applyFont="1" applyAlignment="1">
      <alignment horizontal="center" vertical="top"/>
    </xf>
    <xf numFmtId="167" fontId="6" fillId="5" borderId="0" xfId="2" applyNumberFormat="1" applyFont="1" applyFill="1" applyAlignment="1" applyProtection="1">
      <alignment vertical="top"/>
      <protection hidden="1"/>
    </xf>
    <xf numFmtId="167" fontId="27" fillId="5" borderId="0" xfId="2" applyNumberFormat="1" applyFont="1" applyFill="1" applyAlignment="1" applyProtection="1">
      <alignment vertical="top"/>
      <protection hidden="1"/>
    </xf>
    <xf numFmtId="0" fontId="8" fillId="5" borderId="0" xfId="0" applyFont="1" applyFill="1" applyAlignment="1">
      <alignment vertical="top"/>
    </xf>
    <xf numFmtId="0" fontId="5" fillId="5" borderId="0" xfId="0" applyFont="1" applyFill="1" applyAlignment="1">
      <alignment horizontal="center" vertical="top"/>
    </xf>
    <xf numFmtId="0" fontId="8" fillId="0" borderId="0" xfId="0" applyFont="1" applyAlignment="1">
      <alignment vertical="top"/>
    </xf>
    <xf numFmtId="0" fontId="4" fillId="0" borderId="0" xfId="0" applyFont="1" applyAlignment="1">
      <alignment horizontal="center" vertical="top"/>
    </xf>
    <xf numFmtId="0" fontId="5" fillId="0" borderId="0" xfId="0" applyFont="1" applyAlignment="1">
      <alignment vertical="center"/>
    </xf>
    <xf numFmtId="0" fontId="3" fillId="0" borderId="0" xfId="0" applyFont="1" applyAlignment="1">
      <alignment vertical="center"/>
    </xf>
    <xf numFmtId="1" fontId="3" fillId="0" borderId="2" xfId="0" applyNumberFormat="1" applyFont="1" applyBorder="1" applyAlignment="1">
      <alignment horizontal="center" vertical="top" wrapText="1"/>
    </xf>
    <xf numFmtId="10" fontId="3" fillId="0" borderId="2" xfId="3" applyNumberFormat="1" applyFont="1" applyFill="1" applyBorder="1" applyAlignment="1" applyProtection="1">
      <alignment horizontal="center" vertical="top"/>
      <protection locked="0" hidden="1"/>
    </xf>
    <xf numFmtId="1" fontId="3" fillId="0" borderId="2" xfId="3" applyNumberFormat="1" applyFont="1" applyFill="1" applyBorder="1" applyAlignment="1" applyProtection="1">
      <alignment horizontal="right" vertical="top"/>
      <protection locked="0"/>
    </xf>
    <xf numFmtId="2" fontId="3" fillId="0" borderId="2" xfId="3" applyNumberFormat="1" applyFont="1" applyFill="1" applyBorder="1" applyAlignment="1" applyProtection="1">
      <alignment horizontal="right" vertical="top"/>
    </xf>
    <xf numFmtId="2" fontId="3" fillId="0" borderId="2" xfId="3" applyNumberFormat="1" applyFont="1" applyFill="1" applyBorder="1" applyProtection="1">
      <alignment vertical="top"/>
    </xf>
    <xf numFmtId="0" fontId="8" fillId="0" borderId="0" xfId="3" applyNumberFormat="1" applyFont="1" applyFill="1" applyBorder="1" applyProtection="1">
      <alignment vertical="top"/>
    </xf>
    <xf numFmtId="0" fontId="3" fillId="0" borderId="0" xfId="3" applyNumberFormat="1" applyFont="1" applyFill="1" applyBorder="1" applyAlignment="1" applyProtection="1">
      <alignment vertical="top" wrapText="1"/>
    </xf>
    <xf numFmtId="2" fontId="2" fillId="12" borderId="2" xfId="3" applyNumberFormat="1" applyFont="1" applyFill="1" applyBorder="1" applyAlignment="1" applyProtection="1">
      <alignment horizontal="right" vertical="top"/>
    </xf>
    <xf numFmtId="0" fontId="5" fillId="12" borderId="2" xfId="0" applyFont="1" applyFill="1" applyBorder="1" applyAlignment="1">
      <alignment vertical="top"/>
    </xf>
    <xf numFmtId="1" fontId="3" fillId="12" borderId="0" xfId="0" applyNumberFormat="1" applyFont="1" applyFill="1" applyAlignment="1">
      <alignment horizontal="center" vertical="top" wrapText="1"/>
    </xf>
    <xf numFmtId="167" fontId="3" fillId="12" borderId="0" xfId="0" applyNumberFormat="1" applyFont="1" applyFill="1" applyAlignment="1">
      <alignment horizontal="center" vertical="top" wrapText="1"/>
    </xf>
    <xf numFmtId="1" fontId="3" fillId="12" borderId="0" xfId="0" applyNumberFormat="1" applyFont="1" applyFill="1" applyAlignment="1">
      <alignment horizontal="center" vertical="center" wrapText="1"/>
    </xf>
    <xf numFmtId="0" fontId="3" fillId="12" borderId="0" xfId="0" applyFont="1" applyFill="1" applyAlignment="1">
      <alignment horizontal="center" vertical="top" wrapText="1"/>
    </xf>
    <xf numFmtId="2" fontId="2" fillId="12" borderId="2" xfId="3" applyNumberFormat="1" applyFont="1" applyFill="1" applyBorder="1" applyProtection="1">
      <alignment vertical="top"/>
    </xf>
    <xf numFmtId="1" fontId="3" fillId="0" borderId="0" xfId="0" applyNumberFormat="1" applyFont="1" applyAlignment="1">
      <alignment horizontal="right" vertical="top"/>
    </xf>
    <xf numFmtId="2" fontId="3" fillId="0" borderId="0" xfId="3" applyNumberFormat="1" applyFont="1" applyFill="1" applyBorder="1" applyAlignment="1" applyProtection="1">
      <alignment horizontal="right" vertical="top"/>
    </xf>
    <xf numFmtId="2" fontId="2" fillId="0" borderId="0" xfId="3" applyNumberFormat="1" applyFont="1" applyFill="1" applyBorder="1" applyAlignment="1" applyProtection="1">
      <alignment horizontal="right" vertical="top"/>
    </xf>
    <xf numFmtId="0" fontId="3" fillId="0" borderId="0" xfId="0" applyFont="1" applyAlignment="1">
      <alignment vertical="top" wrapText="1"/>
    </xf>
    <xf numFmtId="167" fontId="2" fillId="0" borderId="0" xfId="0" applyNumberFormat="1" applyFont="1" applyAlignment="1">
      <alignment horizontal="center" vertical="top"/>
    </xf>
    <xf numFmtId="0" fontId="2" fillId="0" borderId="0" xfId="0" applyFont="1" applyAlignment="1">
      <alignment horizontal="center" vertical="top" wrapText="1"/>
    </xf>
    <xf numFmtId="1" fontId="5" fillId="0" borderId="0" xfId="0" applyNumberFormat="1" applyFont="1" applyAlignment="1">
      <alignment horizontal="center" vertical="top"/>
    </xf>
    <xf numFmtId="167" fontId="5" fillId="0" borderId="0" xfId="0" applyNumberFormat="1" applyFont="1" applyAlignment="1">
      <alignment horizontal="center" vertical="top"/>
    </xf>
    <xf numFmtId="1" fontId="5" fillId="0" borderId="0" xfId="0" applyNumberFormat="1" applyFont="1" applyAlignment="1">
      <alignment horizontal="center" vertical="center"/>
    </xf>
    <xf numFmtId="0" fontId="5" fillId="0" borderId="0" xfId="0" applyFont="1" applyAlignment="1">
      <alignment horizontal="justify" vertical="top"/>
    </xf>
    <xf numFmtId="1" fontId="2" fillId="0" borderId="0" xfId="0" applyNumberFormat="1" applyFont="1" applyAlignment="1">
      <alignment horizontal="center" vertical="top"/>
    </xf>
    <xf numFmtId="1" fontId="2" fillId="0" borderId="0" xfId="0" applyNumberFormat="1" applyFont="1" applyAlignment="1">
      <alignment horizontal="center" vertical="center"/>
    </xf>
    <xf numFmtId="166" fontId="2" fillId="0" borderId="0" xfId="0" applyNumberFormat="1" applyFont="1" applyAlignment="1" applyProtection="1">
      <alignment horizontal="justify" vertical="top"/>
      <protection hidden="1"/>
    </xf>
    <xf numFmtId="1" fontId="2" fillId="0" borderId="0" xfId="7" applyNumberFormat="1" applyFont="1" applyFill="1" applyBorder="1" applyAlignment="1" applyProtection="1">
      <alignment horizontal="center" vertical="top" wrapText="1"/>
      <protection hidden="1"/>
    </xf>
    <xf numFmtId="167" fontId="2" fillId="0" borderId="0" xfId="7" applyNumberFormat="1" applyFont="1" applyFill="1" applyBorder="1" applyAlignment="1" applyProtection="1">
      <alignment horizontal="center" vertical="top" wrapText="1"/>
      <protection hidden="1"/>
    </xf>
    <xf numFmtId="1" fontId="2" fillId="0" borderId="0" xfId="7" applyNumberFormat="1" applyFont="1" applyFill="1" applyBorder="1" applyAlignment="1" applyProtection="1">
      <alignment horizontal="center" vertical="center" wrapText="1"/>
      <protection hidden="1"/>
    </xf>
    <xf numFmtId="0" fontId="2" fillId="0" borderId="0" xfId="7"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justify" vertical="top" wrapText="1"/>
      <protection hidden="1"/>
    </xf>
    <xf numFmtId="171" fontId="3" fillId="0" borderId="0" xfId="1" applyNumberFormat="1" applyFont="1" applyFill="1" applyBorder="1" applyAlignment="1" applyProtection="1">
      <alignment horizontal="center" vertical="top" wrapText="1"/>
      <protection hidden="1"/>
    </xf>
    <xf numFmtId="0" fontId="3" fillId="0" borderId="0" xfId="8" applyNumberFormat="1" applyFont="1" applyFill="1" applyBorder="1" applyAlignment="1" applyProtection="1">
      <alignment horizontal="center" vertical="top"/>
      <protection hidden="1"/>
    </xf>
    <xf numFmtId="2" fontId="3" fillId="0" borderId="0" xfId="3" applyNumberFormat="1" applyFont="1" applyFill="1" applyBorder="1" applyAlignment="1" applyProtection="1">
      <alignment horizontal="right" vertical="top"/>
      <protection hidden="1"/>
    </xf>
    <xf numFmtId="2" fontId="5" fillId="0" borderId="0" xfId="3" applyNumberFormat="1" applyFont="1" applyFill="1" applyBorder="1" applyAlignment="1" applyProtection="1">
      <alignment horizontal="right" vertical="top"/>
      <protection hidden="1"/>
    </xf>
    <xf numFmtId="4" fontId="5" fillId="0" borderId="0" xfId="3" applyNumberFormat="1" applyFont="1" applyFill="1" applyBorder="1" applyProtection="1">
      <alignment vertical="top"/>
      <protection hidden="1"/>
    </xf>
    <xf numFmtId="2" fontId="4" fillId="0" borderId="0" xfId="3" applyNumberFormat="1" applyFont="1" applyFill="1" applyBorder="1" applyAlignment="1" applyProtection="1">
      <alignment horizontal="right" vertical="top"/>
      <protection hidden="1"/>
    </xf>
    <xf numFmtId="1" fontId="5" fillId="0" borderId="0" xfId="3" applyNumberFormat="1" applyFont="1" applyFill="1" applyBorder="1" applyAlignment="1" applyProtection="1">
      <alignment horizontal="center" vertical="top"/>
      <protection hidden="1"/>
    </xf>
    <xf numFmtId="167" fontId="5" fillId="0" borderId="0" xfId="3" applyNumberFormat="1" applyFont="1" applyFill="1" applyBorder="1" applyAlignment="1" applyProtection="1">
      <alignment horizontal="center" vertical="top"/>
      <protection hidden="1"/>
    </xf>
    <xf numFmtId="1" fontId="5" fillId="0" borderId="0" xfId="3" applyNumberFormat="1" applyFont="1" applyFill="1" applyBorder="1" applyAlignment="1" applyProtection="1">
      <alignment horizontal="center" vertical="center"/>
      <protection hidden="1"/>
    </xf>
    <xf numFmtId="0" fontId="5" fillId="0" borderId="0" xfId="3" applyNumberFormat="1" applyFont="1" applyFill="1" applyBorder="1" applyAlignment="1" applyProtection="1">
      <alignment horizontal="center" vertical="top"/>
      <protection hidden="1"/>
    </xf>
    <xf numFmtId="0" fontId="5" fillId="0" borderId="0" xfId="0" applyFont="1" applyAlignment="1" applyProtection="1">
      <alignment horizontal="justify" vertical="top" wrapText="1"/>
      <protection hidden="1"/>
    </xf>
    <xf numFmtId="0" fontId="4" fillId="0" borderId="0" xfId="3" applyNumberFormat="1" applyFont="1" applyFill="1" applyBorder="1" applyAlignment="1" applyProtection="1">
      <alignment horizontal="justify" vertical="top" wrapText="1"/>
      <protection hidden="1"/>
    </xf>
    <xf numFmtId="1" fontId="3" fillId="0" borderId="0" xfId="3" applyNumberFormat="1" applyFont="1" applyFill="1" applyBorder="1" applyAlignment="1" applyProtection="1">
      <alignment horizontal="center" vertical="top"/>
      <protection hidden="1"/>
    </xf>
    <xf numFmtId="167" fontId="3" fillId="0" borderId="0" xfId="3" applyNumberFormat="1" applyFont="1" applyFill="1" applyBorder="1" applyAlignment="1" applyProtection="1">
      <alignment horizontal="center" vertical="top"/>
      <protection hidden="1"/>
    </xf>
    <xf numFmtId="1" fontId="3" fillId="0" borderId="0" xfId="3" applyNumberFormat="1" applyFont="1" applyFill="1" applyBorder="1" applyAlignment="1" applyProtection="1">
      <alignment horizontal="center" vertical="center"/>
      <protection hidden="1"/>
    </xf>
    <xf numFmtId="0" fontId="3" fillId="0" borderId="0" xfId="3" applyNumberFormat="1" applyFont="1" applyFill="1" applyBorder="1" applyAlignment="1" applyProtection="1">
      <alignment horizontal="center" vertical="top"/>
      <protection hidden="1"/>
    </xf>
    <xf numFmtId="0" fontId="3" fillId="0" borderId="0" xfId="3" applyNumberFormat="1" applyFont="1" applyFill="1" applyBorder="1" applyAlignment="1" applyProtection="1">
      <alignment horizontal="justify" vertical="top" wrapText="1"/>
      <protection hidden="1"/>
    </xf>
    <xf numFmtId="0" fontId="3" fillId="0" borderId="0" xfId="3" applyNumberFormat="1" applyFont="1" applyFill="1" applyBorder="1" applyProtection="1">
      <alignment vertical="top"/>
      <protection hidden="1"/>
    </xf>
    <xf numFmtId="1" fontId="2" fillId="0" borderId="0" xfId="0" applyNumberFormat="1" applyFont="1" applyAlignment="1" applyProtection="1">
      <alignment horizontal="center" vertical="top"/>
      <protection hidden="1"/>
    </xf>
    <xf numFmtId="167" fontId="2" fillId="0" borderId="0" xfId="0" applyNumberFormat="1" applyFont="1" applyAlignment="1" applyProtection="1">
      <alignment horizontal="center" vertical="top"/>
      <protection hidden="1"/>
    </xf>
    <xf numFmtId="1" fontId="2" fillId="0" borderId="0" xfId="0" applyNumberFormat="1" applyFont="1" applyAlignment="1" applyProtection="1">
      <alignment horizontal="center" vertical="center"/>
      <protection hidden="1"/>
    </xf>
    <xf numFmtId="0" fontId="2" fillId="0" borderId="0" xfId="0" applyFont="1" applyAlignment="1" applyProtection="1">
      <alignment horizontal="justify" vertical="top"/>
      <protection hidden="1"/>
    </xf>
    <xf numFmtId="0" fontId="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2" fillId="0" borderId="1" xfId="0" applyFont="1" applyBorder="1" applyAlignment="1" applyProtection="1">
      <alignment horizontal="justify" vertical="center"/>
      <protection hidden="1"/>
    </xf>
    <xf numFmtId="0" fontId="2" fillId="0" borderId="1"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1" xfId="0" applyFont="1" applyBorder="1" applyAlignment="1" applyProtection="1">
      <alignment horizontal="right" vertical="center"/>
      <protection hidden="1"/>
    </xf>
    <xf numFmtId="0" fontId="3" fillId="0" borderId="0" xfId="9" applyNumberFormat="1" applyFont="1" applyFill="1" applyBorder="1" applyAlignment="1" applyProtection="1">
      <alignment vertical="center"/>
      <protection hidden="1"/>
    </xf>
    <xf numFmtId="0" fontId="3" fillId="0" borderId="0" xfId="9" applyNumberFormat="1" applyFont="1" applyFill="1" applyBorder="1" applyAlignment="1" applyProtection="1">
      <alignment vertical="top"/>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vertical="center"/>
      <protection hidden="1"/>
    </xf>
    <xf numFmtId="0" fontId="3" fillId="0" borderId="0" xfId="3" applyNumberFormat="1" applyFont="1" applyFill="1" applyBorder="1" applyAlignment="1" applyProtection="1">
      <alignment vertical="center"/>
      <protection hidden="1"/>
    </xf>
    <xf numFmtId="0" fontId="3" fillId="0" borderId="0" xfId="3" applyNumberFormat="1" applyFont="1" applyFill="1" applyBorder="1" applyAlignment="1" applyProtection="1">
      <alignment vertical="center" wrapText="1"/>
      <protection hidden="1"/>
    </xf>
    <xf numFmtId="0" fontId="2" fillId="0" borderId="0" xfId="2" applyFont="1" applyAlignment="1" applyProtection="1">
      <alignment vertical="center"/>
      <protection hidden="1"/>
    </xf>
    <xf numFmtId="0" fontId="3" fillId="0" borderId="0" xfId="2" applyFont="1" applyAlignment="1" applyProtection="1">
      <alignment vertical="center"/>
      <protection hidden="1"/>
    </xf>
    <xf numFmtId="0" fontId="3" fillId="0" borderId="0" xfId="0" applyFont="1" applyAlignment="1" applyProtection="1">
      <alignment horizontal="left" vertical="center" indent="1"/>
      <protection hidden="1"/>
    </xf>
    <xf numFmtId="0" fontId="3" fillId="0" borderId="0" xfId="2" applyFont="1" applyAlignment="1" applyProtection="1">
      <alignment horizontal="left" vertical="center" indent="1"/>
      <protection hidden="1"/>
    </xf>
    <xf numFmtId="0" fontId="3" fillId="0" borderId="0" xfId="9" applyFont="1" applyAlignment="1" applyProtection="1">
      <alignment vertical="center"/>
      <protection hidden="1"/>
    </xf>
    <xf numFmtId="0" fontId="3" fillId="0" borderId="0" xfId="9" applyFont="1" applyAlignment="1" applyProtection="1">
      <alignment vertical="center" wrapText="1"/>
      <protection hidden="1"/>
    </xf>
    <xf numFmtId="0" fontId="6" fillId="5" borderId="0" xfId="9" applyFont="1" applyFill="1" applyAlignment="1" applyProtection="1">
      <alignment vertical="center"/>
      <protection hidden="1"/>
    </xf>
    <xf numFmtId="0" fontId="3" fillId="5" borderId="0" xfId="9" applyFont="1" applyFill="1" applyAlignment="1" applyProtection="1">
      <alignment vertical="center" wrapText="1"/>
      <protection hidden="1"/>
    </xf>
    <xf numFmtId="0" fontId="3" fillId="5" borderId="0" xfId="9" applyFont="1" applyFill="1" applyAlignment="1" applyProtection="1">
      <alignment vertical="center"/>
      <protection hidden="1"/>
    </xf>
    <xf numFmtId="0" fontId="3" fillId="5" borderId="0" xfId="9" applyNumberFormat="1" applyFont="1" applyFill="1" applyBorder="1" applyAlignment="1" applyProtection="1">
      <alignment vertical="center"/>
      <protection hidden="1"/>
    </xf>
    <xf numFmtId="0" fontId="3" fillId="5" borderId="0" xfId="9" applyNumberFormat="1" applyFont="1" applyFill="1" applyBorder="1" applyAlignment="1" applyProtection="1">
      <alignment vertical="top"/>
      <protection hidden="1"/>
    </xf>
    <xf numFmtId="0" fontId="2" fillId="0" borderId="0" xfId="9" applyFont="1" applyAlignment="1" applyProtection="1">
      <alignment vertical="center"/>
      <protection hidden="1"/>
    </xf>
    <xf numFmtId="0" fontId="2" fillId="6" borderId="0" xfId="9" applyFont="1" applyFill="1" applyAlignment="1" applyProtection="1">
      <alignment vertical="center"/>
      <protection hidden="1"/>
    </xf>
    <xf numFmtId="0" fontId="3" fillId="6" borderId="0" xfId="9" applyFont="1" applyFill="1" applyAlignment="1" applyProtection="1">
      <alignment vertical="center"/>
      <protection hidden="1"/>
    </xf>
    <xf numFmtId="1" fontId="3" fillId="0" borderId="2" xfId="3" applyNumberFormat="1" applyFont="1" applyFill="1" applyBorder="1" applyAlignment="1" applyProtection="1">
      <alignment horizontal="center" vertical="top"/>
      <protection locked="0"/>
    </xf>
    <xf numFmtId="0" fontId="2" fillId="0" borderId="0" xfId="9" applyFont="1" applyAlignment="1" applyProtection="1">
      <alignment horizontal="center" vertical="center" wrapText="1"/>
      <protection hidden="1"/>
    </xf>
    <xf numFmtId="0" fontId="3" fillId="0" borderId="0" xfId="9" applyNumberFormat="1" applyFont="1" applyFill="1" applyBorder="1" applyAlignment="1" applyProtection="1">
      <alignment vertical="center" wrapText="1"/>
      <protection hidden="1"/>
    </xf>
    <xf numFmtId="0" fontId="3" fillId="0" borderId="2" xfId="9" applyNumberFormat="1" applyFont="1" applyFill="1" applyBorder="1" applyAlignment="1" applyProtection="1">
      <alignment vertical="center" wrapText="1"/>
      <protection hidden="1"/>
    </xf>
    <xf numFmtId="0" fontId="30" fillId="0" borderId="0" xfId="0" applyFont="1" applyAlignment="1">
      <alignment vertical="top"/>
    </xf>
    <xf numFmtId="0" fontId="2" fillId="0" borderId="0" xfId="9" applyFont="1" applyBorder="1" applyAlignment="1" applyProtection="1">
      <alignment horizontal="left" vertical="center"/>
      <protection hidden="1"/>
    </xf>
    <xf numFmtId="0" fontId="3" fillId="0" borderId="0" xfId="9" applyFont="1" applyBorder="1" applyAlignment="1" applyProtection="1">
      <alignment horizontal="justify" vertical="center" wrapText="1"/>
      <protection hidden="1"/>
    </xf>
    <xf numFmtId="0" fontId="2" fillId="0" borderId="0" xfId="0" applyFont="1" applyAlignment="1" applyProtection="1">
      <alignment horizontal="justify" vertical="center"/>
      <protection hidden="1"/>
    </xf>
    <xf numFmtId="166" fontId="2" fillId="0" borderId="0" xfId="0" applyNumberFormat="1" applyFont="1" applyAlignment="1" applyProtection="1">
      <alignment horizontal="justify" vertical="center"/>
      <protection hidden="1"/>
    </xf>
    <xf numFmtId="14" fontId="3" fillId="0" borderId="0" xfId="0" applyNumberFormat="1" applyFont="1" applyAlignment="1" applyProtection="1">
      <alignment horizontal="left" vertical="center"/>
      <protection hidden="1"/>
    </xf>
    <xf numFmtId="0" fontId="2" fillId="0" borderId="0" xfId="0" applyFont="1" applyAlignment="1" applyProtection="1">
      <alignment horizontal="left" vertical="center"/>
      <protection hidden="1"/>
    </xf>
    <xf numFmtId="0" fontId="3" fillId="0" borderId="0" xfId="0" applyFont="1" applyAlignment="1" applyProtection="1">
      <alignment horizontal="right" vertical="center"/>
      <protection hidden="1"/>
    </xf>
    <xf numFmtId="0" fontId="23" fillId="0" borderId="1" xfId="0" applyFont="1" applyBorder="1" applyAlignment="1" applyProtection="1">
      <alignment horizontal="left" vertical="center"/>
      <protection hidden="1"/>
    </xf>
    <xf numFmtId="0" fontId="23" fillId="0" borderId="1" xfId="0" applyFont="1" applyBorder="1" applyAlignment="1" applyProtection="1">
      <alignment horizontal="justify" vertical="center"/>
      <protection hidden="1"/>
    </xf>
    <xf numFmtId="0" fontId="23" fillId="0" borderId="1" xfId="0" applyFont="1" applyBorder="1" applyAlignment="1" applyProtection="1">
      <alignment horizontal="center" vertical="center"/>
      <protection hidden="1"/>
    </xf>
    <xf numFmtId="0" fontId="23" fillId="0" borderId="1" xfId="0" applyFont="1" applyBorder="1" applyAlignment="1" applyProtection="1">
      <alignment vertical="center"/>
      <protection hidden="1"/>
    </xf>
    <xf numFmtId="0" fontId="23" fillId="0" borderId="1" xfId="0" applyFont="1" applyBorder="1" applyAlignment="1" applyProtection="1">
      <alignment horizontal="right" vertical="center"/>
      <protection hidden="1"/>
    </xf>
    <xf numFmtId="0" fontId="20" fillId="0" borderId="0" xfId="9" applyNumberFormat="1" applyFont="1" applyFill="1" applyBorder="1" applyAlignment="1" applyProtection="1">
      <alignment vertical="center"/>
      <protection hidden="1"/>
    </xf>
    <xf numFmtId="0" fontId="20" fillId="0" borderId="0" xfId="9" applyNumberFormat="1" applyFont="1" applyFill="1" applyBorder="1" applyAlignment="1" applyProtection="1">
      <alignment vertical="top"/>
      <protection hidden="1"/>
    </xf>
    <xf numFmtId="0" fontId="0" fillId="0" borderId="0" xfId="0" applyAlignment="1" applyProtection="1">
      <alignment horizontal="left" vertical="center"/>
      <protection hidden="1"/>
    </xf>
    <xf numFmtId="0" fontId="0" fillId="0" borderId="0" xfId="0" applyAlignment="1" applyProtection="1">
      <alignment horizontal="justify"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3" applyNumberFormat="1" applyFont="1" applyFill="1" applyBorder="1" applyAlignment="1" applyProtection="1">
      <alignment vertical="center"/>
      <protection hidden="1"/>
    </xf>
    <xf numFmtId="0" fontId="0" fillId="0" borderId="0" xfId="3" applyNumberFormat="1" applyFont="1" applyFill="1" applyBorder="1" applyAlignment="1" applyProtection="1">
      <alignment vertical="center" wrapText="1"/>
      <protection hidden="1"/>
    </xf>
    <xf numFmtId="0" fontId="23" fillId="0" borderId="0" xfId="2" applyFont="1" applyAlignment="1" applyProtection="1">
      <alignment vertical="center"/>
      <protection hidden="1"/>
    </xf>
    <xf numFmtId="0" fontId="0" fillId="0" borderId="0" xfId="2" applyFont="1" applyAlignment="1" applyProtection="1">
      <alignment vertical="center"/>
      <protection hidden="1"/>
    </xf>
    <xf numFmtId="0" fontId="0" fillId="0" borderId="0" xfId="0" applyAlignment="1" applyProtection="1">
      <alignment horizontal="left" vertical="center" indent="1"/>
      <protection hidden="1"/>
    </xf>
    <xf numFmtId="0" fontId="0" fillId="0" borderId="0" xfId="2" applyFont="1" applyAlignment="1" applyProtection="1">
      <alignment horizontal="left" vertical="center" indent="1"/>
      <protection hidden="1"/>
    </xf>
    <xf numFmtId="0" fontId="0" fillId="0" borderId="0" xfId="2" applyFont="1" applyAlignment="1" applyProtection="1">
      <alignment vertical="top"/>
      <protection hidden="1"/>
    </xf>
    <xf numFmtId="0" fontId="27" fillId="5" borderId="0" xfId="9" applyFont="1" applyFill="1" applyAlignment="1" applyProtection="1">
      <alignment vertical="center" wrapText="1"/>
      <protection hidden="1"/>
    </xf>
    <xf numFmtId="0" fontId="27" fillId="5" borderId="0" xfId="9" applyFont="1" applyFill="1" applyAlignment="1" applyProtection="1">
      <alignment vertical="center"/>
      <protection hidden="1"/>
    </xf>
    <xf numFmtId="0" fontId="20" fillId="5" borderId="0" xfId="9" applyNumberFormat="1" applyFont="1" applyFill="1" applyBorder="1" applyAlignment="1" applyProtection="1">
      <alignment vertical="center"/>
      <protection hidden="1"/>
    </xf>
    <xf numFmtId="0" fontId="20" fillId="5" borderId="0" xfId="9" applyNumberFormat="1" applyFont="1" applyFill="1" applyBorder="1" applyAlignment="1" applyProtection="1">
      <alignment vertical="top"/>
      <protection hidden="1"/>
    </xf>
    <xf numFmtId="0" fontId="20" fillId="6" borderId="0" xfId="9" applyNumberFormat="1" applyFont="1" applyFill="1" applyBorder="1" applyAlignment="1" applyProtection="1">
      <alignment vertical="center"/>
      <protection hidden="1"/>
    </xf>
    <xf numFmtId="0" fontId="20" fillId="6" borderId="0" xfId="9" applyNumberFormat="1" applyFont="1" applyFill="1" applyBorder="1" applyAlignment="1" applyProtection="1">
      <alignment vertical="top"/>
      <protection hidden="1"/>
    </xf>
    <xf numFmtId="0" fontId="31" fillId="0" borderId="0" xfId="9" applyFont="1" applyAlignment="1" applyProtection="1">
      <alignment horizontal="center" vertical="center" wrapText="1"/>
      <protection hidden="1"/>
    </xf>
    <xf numFmtId="0" fontId="32" fillId="0" borderId="0" xfId="9" applyNumberFormat="1" applyFont="1" applyFill="1" applyBorder="1" applyAlignment="1" applyProtection="1">
      <alignment vertical="center" wrapText="1"/>
      <protection hidden="1"/>
    </xf>
    <xf numFmtId="0" fontId="4" fillId="12" borderId="2" xfId="0" applyFont="1" applyFill="1" applyBorder="1" applyAlignment="1">
      <alignment vertical="top"/>
    </xf>
    <xf numFmtId="0" fontId="23" fillId="0" borderId="0" xfId="0" applyFont="1" applyAlignment="1" applyProtection="1">
      <alignment horizontal="justify" vertical="center"/>
      <protection hidden="1"/>
    </xf>
    <xf numFmtId="166" fontId="23" fillId="0" borderId="0" xfId="0" applyNumberFormat="1"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right" vertical="center"/>
      <protection hidden="1"/>
    </xf>
    <xf numFmtId="0" fontId="23" fillId="0" borderId="1" xfId="0" applyFont="1" applyBorder="1" applyAlignment="1">
      <alignment horizontal="left" vertical="center"/>
    </xf>
    <xf numFmtId="0" fontId="23" fillId="0" borderId="1" xfId="0" applyFont="1" applyBorder="1" applyAlignment="1">
      <alignment horizontal="justify" vertical="center"/>
    </xf>
    <xf numFmtId="0" fontId="23" fillId="0" borderId="1" xfId="0" applyFont="1" applyBorder="1" applyAlignment="1">
      <alignment horizontal="center" vertical="center"/>
    </xf>
    <xf numFmtId="0" fontId="23" fillId="0" borderId="1" xfId="0" applyFont="1" applyBorder="1" applyAlignment="1">
      <alignment horizontal="right" vertical="center"/>
    </xf>
    <xf numFmtId="0" fontId="5" fillId="0" borderId="0" xfId="5" applyFont="1" applyAlignment="1" applyProtection="1">
      <alignment vertical="top"/>
      <protection hidden="1"/>
    </xf>
    <xf numFmtId="0" fontId="1" fillId="0" borderId="0" xfId="0"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center" vertical="center"/>
    </xf>
    <xf numFmtId="0" fontId="1" fillId="0" borderId="0" xfId="0" applyFont="1" applyAlignment="1">
      <alignment vertical="center"/>
    </xf>
    <xf numFmtId="0" fontId="21" fillId="0" borderId="0" xfId="0" applyFont="1" applyAlignment="1" applyProtection="1">
      <alignment vertical="center"/>
      <protection hidden="1"/>
    </xf>
    <xf numFmtId="0" fontId="25" fillId="0" borderId="0" xfId="5" applyFont="1" applyAlignment="1" applyProtection="1">
      <alignment vertical="center"/>
      <protection hidden="1"/>
    </xf>
    <xf numFmtId="0" fontId="25" fillId="0" borderId="0" xfId="5" applyFont="1" applyAlignment="1" applyProtection="1">
      <alignment horizontal="center" vertical="center"/>
      <protection hidden="1"/>
    </xf>
    <xf numFmtId="0" fontId="1" fillId="0" borderId="0" xfId="5" applyFont="1" applyAlignment="1" applyProtection="1">
      <alignment vertical="center"/>
      <protection hidden="1"/>
    </xf>
    <xf numFmtId="0" fontId="1" fillId="0" borderId="0" xfId="5" applyFont="1" applyAlignment="1" applyProtection="1">
      <alignment horizontal="left" vertical="center" indent="1"/>
      <protection hidden="1"/>
    </xf>
    <xf numFmtId="0" fontId="23" fillId="0" borderId="0" xfId="3" applyNumberFormat="1" applyFont="1" applyFill="1" applyBorder="1" applyAlignment="1" applyProtection="1">
      <alignment horizontal="left" vertical="center"/>
    </xf>
    <xf numFmtId="0" fontId="1" fillId="0" borderId="0" xfId="10" applyFont="1" applyAlignment="1" applyProtection="1">
      <alignment horizontal="left" vertical="center" indent="1"/>
      <protection hidden="1"/>
    </xf>
    <xf numFmtId="0" fontId="23" fillId="0" borderId="0" xfId="10" applyFont="1" applyAlignment="1" applyProtection="1">
      <alignment vertical="top"/>
      <protection hidden="1"/>
    </xf>
    <xf numFmtId="0" fontId="1" fillId="0" borderId="0" xfId="5" applyFont="1" applyAlignment="1" applyProtection="1">
      <alignment vertical="top"/>
      <protection hidden="1"/>
    </xf>
    <xf numFmtId="0" fontId="23" fillId="0" borderId="15" xfId="5" applyFont="1" applyBorder="1" applyAlignment="1" applyProtection="1">
      <alignment horizontal="center" vertical="center" wrapText="1"/>
      <protection hidden="1"/>
    </xf>
    <xf numFmtId="172" fontId="23" fillId="0" borderId="15" xfId="5" applyNumberFormat="1" applyFont="1" applyBorder="1" applyAlignment="1" applyProtection="1">
      <alignment horizontal="center" vertical="center"/>
      <protection hidden="1"/>
    </xf>
    <xf numFmtId="0" fontId="4" fillId="0" borderId="0" xfId="5" applyFont="1" applyAlignment="1" applyProtection="1">
      <alignment vertical="top"/>
      <protection hidden="1"/>
    </xf>
    <xf numFmtId="0" fontId="1" fillId="0" borderId="19" xfId="5" applyFont="1" applyBorder="1" applyAlignment="1" applyProtection="1">
      <alignment horizontal="center" vertical="center"/>
      <protection hidden="1"/>
    </xf>
    <xf numFmtId="0" fontId="34" fillId="0" borderId="0" xfId="5" applyFont="1" applyAlignment="1" applyProtection="1">
      <alignment vertical="top"/>
      <protection hidden="1"/>
    </xf>
    <xf numFmtId="2" fontId="4" fillId="0" borderId="0" xfId="5" applyNumberFormat="1" applyFont="1" applyAlignment="1" applyProtection="1">
      <alignment vertical="top"/>
      <protection hidden="1"/>
    </xf>
    <xf numFmtId="0" fontId="35" fillId="0" borderId="0" xfId="5" applyFont="1" applyAlignment="1" applyProtection="1">
      <alignment vertical="top"/>
      <protection hidden="1"/>
    </xf>
    <xf numFmtId="173" fontId="5" fillId="0" borderId="0" xfId="5" applyNumberFormat="1" applyFont="1" applyAlignment="1" applyProtection="1">
      <alignment vertical="top"/>
      <protection hidden="1"/>
    </xf>
    <xf numFmtId="2" fontId="4" fillId="11" borderId="0" xfId="5" applyNumberFormat="1" applyFont="1" applyFill="1" applyAlignment="1" applyProtection="1">
      <alignment vertical="top"/>
      <protection hidden="1"/>
    </xf>
    <xf numFmtId="0" fontId="23" fillId="0" borderId="0" xfId="5" applyFont="1" applyAlignment="1" applyProtection="1">
      <alignment vertical="center" wrapText="1"/>
      <protection hidden="1"/>
    </xf>
    <xf numFmtId="4" fontId="23" fillId="0" borderId="0" xfId="5" applyNumberFormat="1" applyFont="1" applyAlignment="1" applyProtection="1">
      <alignment vertical="center"/>
      <protection hidden="1"/>
    </xf>
    <xf numFmtId="0" fontId="23" fillId="0" borderId="0" xfId="5" applyFont="1" applyAlignment="1" applyProtection="1">
      <alignment horizontal="left" vertical="top" wrapText="1"/>
      <protection hidden="1"/>
    </xf>
    <xf numFmtId="0" fontId="1" fillId="0" borderId="0" xfId="5" applyFont="1" applyAlignment="1" applyProtection="1">
      <alignment horizontal="left" vertical="center" wrapText="1"/>
      <protection hidden="1"/>
    </xf>
    <xf numFmtId="0" fontId="23" fillId="0" borderId="0" xfId="0" applyFont="1" applyAlignment="1">
      <alignment horizontal="right" vertical="center"/>
    </xf>
    <xf numFmtId="0" fontId="23" fillId="0" borderId="0" xfId="0" applyFont="1" applyAlignment="1">
      <alignment horizontal="justify" vertical="center"/>
    </xf>
    <xf numFmtId="166" fontId="23" fillId="0" borderId="0" xfId="0" applyNumberFormat="1" applyFont="1" applyAlignment="1">
      <alignment horizontal="left" vertical="center" indent="1"/>
    </xf>
    <xf numFmtId="0" fontId="23" fillId="0" borderId="0" xfId="5" applyFont="1" applyAlignment="1" applyProtection="1">
      <alignment horizontal="left" vertical="center" indent="1"/>
      <protection hidden="1"/>
    </xf>
    <xf numFmtId="0" fontId="21" fillId="0" borderId="0" xfId="0" applyFont="1" applyAlignment="1" applyProtection="1">
      <alignment horizontal="right" vertical="center"/>
      <protection hidden="1"/>
    </xf>
    <xf numFmtId="0" fontId="23" fillId="0" borderId="0" xfId="0" applyFont="1" applyAlignment="1">
      <alignment horizontal="left" vertical="center" indent="1"/>
    </xf>
    <xf numFmtId="0" fontId="21" fillId="0" borderId="0" xfId="0" applyFont="1" applyAlignment="1" applyProtection="1">
      <alignment horizontal="center" vertical="center"/>
      <protection hidden="1"/>
    </xf>
    <xf numFmtId="0" fontId="21" fillId="0" borderId="0" xfId="0" applyFont="1" applyAlignment="1" applyProtection="1">
      <alignment horizontal="justify" vertical="center"/>
      <protection hidden="1"/>
    </xf>
    <xf numFmtId="0" fontId="25" fillId="0" borderId="0" xfId="0" applyFont="1" applyAlignment="1" applyProtection="1">
      <alignment horizontal="right" vertical="center"/>
      <protection hidden="1"/>
    </xf>
    <xf numFmtId="0" fontId="21" fillId="0" borderId="0" xfId="5" applyFont="1" applyAlignment="1" applyProtection="1">
      <alignment vertical="center"/>
      <protection hidden="1"/>
    </xf>
    <xf numFmtId="0" fontId="21" fillId="0" borderId="0" xfId="5" applyFont="1" applyAlignment="1" applyProtection="1">
      <alignment horizontal="right" vertical="center"/>
      <protection hidden="1"/>
    </xf>
    <xf numFmtId="0" fontId="21" fillId="0" borderId="0" xfId="5" applyFont="1" applyAlignment="1" applyProtection="1">
      <alignment horizontal="left" vertical="center"/>
      <protection hidden="1"/>
    </xf>
    <xf numFmtId="0" fontId="3" fillId="0" borderId="0" xfId="5" applyFont="1" applyAlignment="1" applyProtection="1">
      <alignment vertical="top"/>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justify" vertical="center"/>
      <protection hidden="1"/>
    </xf>
    <xf numFmtId="0" fontId="1" fillId="0" borderId="0" xfId="0" applyFont="1" applyAlignment="1" applyProtection="1">
      <alignment vertical="center"/>
      <protection hidden="1"/>
    </xf>
    <xf numFmtId="0" fontId="2" fillId="0" borderId="0" xfId="5" applyFont="1" applyAlignment="1" applyProtection="1">
      <alignment horizontal="center" vertical="top"/>
      <protection hidden="1"/>
    </xf>
    <xf numFmtId="0" fontId="23" fillId="0" borderId="0" xfId="5" applyFont="1" applyAlignment="1" applyProtection="1">
      <alignment vertical="center"/>
      <protection hidden="1"/>
    </xf>
    <xf numFmtId="0" fontId="23" fillId="0" borderId="1" xfId="5" applyFont="1" applyBorder="1" applyAlignment="1" applyProtection="1">
      <alignment vertical="top"/>
      <protection hidden="1"/>
    </xf>
    <xf numFmtId="0" fontId="23" fillId="0" borderId="15" xfId="5" applyFont="1" applyBorder="1" applyAlignment="1" applyProtection="1">
      <alignment horizontal="justify" vertical="top" wrapText="1"/>
      <protection hidden="1"/>
    </xf>
    <xf numFmtId="0" fontId="23" fillId="0" borderId="15" xfId="5" applyFont="1" applyBorder="1" applyAlignment="1" applyProtection="1">
      <alignment horizontal="right" vertical="center" wrapText="1" indent="5"/>
      <protection hidden="1"/>
    </xf>
    <xf numFmtId="4" fontId="23" fillId="0" borderId="15" xfId="5" applyNumberFormat="1" applyFont="1" applyBorder="1" applyAlignment="1" applyProtection="1">
      <alignment vertical="center"/>
      <protection hidden="1"/>
    </xf>
    <xf numFmtId="0" fontId="1" fillId="0" borderId="8" xfId="5" applyFont="1" applyBorder="1" applyAlignment="1" applyProtection="1">
      <alignment horizontal="center" vertical="center"/>
      <protection hidden="1"/>
    </xf>
    <xf numFmtId="0" fontId="1" fillId="0" borderId="8" xfId="5" applyFont="1" applyBorder="1" applyAlignment="1" applyProtection="1">
      <alignment vertical="center"/>
      <protection hidden="1"/>
    </xf>
    <xf numFmtId="4" fontId="23" fillId="0" borderId="15" xfId="5" applyNumberFormat="1" applyFont="1" applyBorder="1" applyAlignment="1" applyProtection="1">
      <alignment horizontal="right" vertical="top"/>
      <protection hidden="1"/>
    </xf>
    <xf numFmtId="0" fontId="0" fillId="0" borderId="8" xfId="5" applyFont="1" applyBorder="1" applyAlignment="1" applyProtection="1">
      <alignment horizontal="justify" vertical="top" wrapText="1"/>
      <protection hidden="1"/>
    </xf>
    <xf numFmtId="4" fontId="23" fillId="0" borderId="15" xfId="5" applyNumberFormat="1" applyFont="1" applyBorder="1" applyAlignment="1" applyProtection="1">
      <alignment horizontal="right" vertical="center"/>
      <protection hidden="1"/>
    </xf>
    <xf numFmtId="4" fontId="23" fillId="0" borderId="15" xfId="5" applyNumberFormat="1" applyFont="1" applyBorder="1" applyAlignment="1" applyProtection="1">
      <alignment vertical="center" wrapText="1"/>
      <protection hidden="1"/>
    </xf>
    <xf numFmtId="3" fontId="37" fillId="0" borderId="8" xfId="5" applyNumberFormat="1" applyFont="1" applyBorder="1" applyAlignment="1" applyProtection="1">
      <alignment horizontal="justify" vertical="center" wrapText="1"/>
      <protection hidden="1"/>
    </xf>
    <xf numFmtId="0" fontId="1" fillId="0" borderId="0" xfId="5" applyFont="1" applyAlignment="1" applyProtection="1">
      <alignment horizontal="center" vertical="center"/>
      <protection hidden="1"/>
    </xf>
    <xf numFmtId="0" fontId="23" fillId="0" borderId="0" xfId="5" applyFont="1" applyAlignment="1" applyProtection="1">
      <alignment horizontal="left" vertical="center" wrapText="1"/>
      <protection hidden="1"/>
    </xf>
    <xf numFmtId="0" fontId="23" fillId="0" borderId="0" xfId="5" applyFont="1" applyAlignment="1" applyProtection="1">
      <alignment horizontal="right" vertical="center" wrapText="1"/>
      <protection hidden="1"/>
    </xf>
    <xf numFmtId="0" fontId="23" fillId="0" borderId="0" xfId="0" applyFont="1" applyAlignment="1" applyProtection="1">
      <alignment horizontal="right" vertical="center"/>
      <protection hidden="1"/>
    </xf>
    <xf numFmtId="166" fontId="23" fillId="0" borderId="0" xfId="0" applyNumberFormat="1" applyFont="1" applyAlignment="1" applyProtection="1">
      <alignment horizontal="left" vertical="center" indent="1"/>
      <protection hidden="1"/>
    </xf>
    <xf numFmtId="0" fontId="23" fillId="0" borderId="0" xfId="0" applyFont="1" applyAlignment="1" applyProtection="1">
      <alignment horizontal="left" vertical="center" indent="1"/>
      <protection hidden="1"/>
    </xf>
    <xf numFmtId="0" fontId="1" fillId="0" borderId="0" xfId="0" applyFont="1" applyAlignment="1" applyProtection="1">
      <alignment horizontal="right" vertical="center"/>
      <protection hidden="1"/>
    </xf>
    <xf numFmtId="0" fontId="1" fillId="0" borderId="0" xfId="0" applyFont="1" applyAlignment="1" applyProtection="1">
      <alignment horizontal="center" vertical="center"/>
      <protection hidden="1"/>
    </xf>
    <xf numFmtId="0" fontId="1" fillId="0" borderId="0" xfId="5" applyFont="1" applyAlignment="1" applyProtection="1">
      <alignment horizontal="right" vertical="center"/>
      <protection hidden="1"/>
    </xf>
    <xf numFmtId="0" fontId="1" fillId="0" borderId="0" xfId="5" applyFont="1" applyAlignment="1" applyProtection="1">
      <alignment horizontal="left" vertical="center"/>
      <protection hidden="1"/>
    </xf>
    <xf numFmtId="0" fontId="3" fillId="0" borderId="0" xfId="5" applyFont="1" applyAlignment="1" applyProtection="1">
      <alignment horizontal="right"/>
      <protection hidden="1"/>
    </xf>
    <xf numFmtId="0" fontId="1" fillId="0" borderId="8" xfId="5" applyFont="1" applyBorder="1" applyAlignment="1" applyProtection="1">
      <alignment horizontal="justify" vertical="top" wrapText="1"/>
      <protection hidden="1"/>
    </xf>
    <xf numFmtId="0" fontId="24" fillId="0" borderId="0" xfId="0" applyFont="1" applyAlignment="1" applyProtection="1">
      <alignment vertical="center"/>
      <protection hidden="1"/>
    </xf>
    <xf numFmtId="0" fontId="1" fillId="0" borderId="0" xfId="0" applyFont="1" applyProtection="1">
      <protection hidden="1"/>
    </xf>
    <xf numFmtId="0" fontId="21" fillId="0" borderId="0" xfId="0" applyFont="1" applyProtection="1">
      <protection hidden="1"/>
    </xf>
    <xf numFmtId="0" fontId="21" fillId="0" borderId="0" xfId="0" applyFont="1" applyAlignment="1" applyProtection="1">
      <alignment horizontal="left" vertical="center"/>
      <protection hidden="1"/>
    </xf>
    <xf numFmtId="10" fontId="21" fillId="0" borderId="0" xfId="0" applyNumberFormat="1" applyFont="1" applyAlignment="1" applyProtection="1">
      <alignment horizontal="center" vertical="center"/>
      <protection hidden="1"/>
    </xf>
    <xf numFmtId="0" fontId="23" fillId="0" borderId="0" xfId="2" applyFont="1" applyAlignment="1" applyProtection="1">
      <alignment horizontal="left" vertical="center"/>
      <protection hidden="1"/>
    </xf>
    <xf numFmtId="0" fontId="23" fillId="0" borderId="0" xfId="2" applyFont="1" applyAlignment="1" applyProtection="1">
      <alignment horizontal="center" vertical="center"/>
      <protection hidden="1"/>
    </xf>
    <xf numFmtId="0" fontId="0" fillId="0" borderId="0" xfId="5" applyFont="1" applyAlignment="1" applyProtection="1">
      <alignment vertical="center"/>
      <protection hidden="1"/>
    </xf>
    <xf numFmtId="0" fontId="1" fillId="0" borderId="0" xfId="2" applyAlignment="1" applyProtection="1">
      <alignment vertical="center"/>
      <protection hidden="1"/>
    </xf>
    <xf numFmtId="0" fontId="1" fillId="0" borderId="0" xfId="3" applyNumberFormat="1" applyFill="1" applyBorder="1" applyAlignment="1" applyProtection="1">
      <alignment vertical="center"/>
      <protection hidden="1"/>
    </xf>
    <xf numFmtId="0" fontId="23" fillId="0" borderId="0" xfId="3" applyNumberFormat="1" applyFont="1" applyFill="1" applyBorder="1" applyAlignment="1" applyProtection="1">
      <alignment horizontal="justify" vertical="center"/>
      <protection hidden="1"/>
    </xf>
    <xf numFmtId="0" fontId="1" fillId="0" borderId="0" xfId="5" applyFont="1" applyAlignment="1" applyProtection="1">
      <alignment horizontal="left" vertical="top"/>
      <protection hidden="1"/>
    </xf>
    <xf numFmtId="165" fontId="21" fillId="0" borderId="0" xfId="0" applyNumberFormat="1" applyFont="1" applyAlignment="1" applyProtection="1">
      <alignment horizontal="center" vertical="center"/>
      <protection hidden="1"/>
    </xf>
    <xf numFmtId="0" fontId="25" fillId="0" borderId="0" xfId="0" applyFont="1" applyAlignment="1" applyProtection="1">
      <alignment vertical="center"/>
      <protection hidden="1"/>
    </xf>
    <xf numFmtId="0" fontId="21" fillId="0" borderId="0" xfId="0" applyFont="1" applyAlignment="1" applyProtection="1">
      <alignment horizontal="center"/>
      <protection hidden="1"/>
    </xf>
    <xf numFmtId="168" fontId="25" fillId="0" borderId="0" xfId="0" applyNumberFormat="1" applyFont="1" applyAlignment="1" applyProtection="1">
      <alignment horizontal="center" vertical="center" wrapText="1"/>
      <protection hidden="1"/>
    </xf>
    <xf numFmtId="0" fontId="1" fillId="0" borderId="0" xfId="0" applyFont="1" applyAlignment="1" applyProtection="1">
      <alignment horizontal="center"/>
      <protection hidden="1"/>
    </xf>
    <xf numFmtId="0" fontId="23" fillId="13" borderId="4" xfId="0" applyFont="1" applyFill="1" applyBorder="1" applyAlignment="1" applyProtection="1">
      <alignment horizontal="center" vertical="center" wrapText="1"/>
      <protection hidden="1"/>
    </xf>
    <xf numFmtId="0" fontId="40" fillId="11" borderId="2" xfId="11" applyNumberFormat="1" applyFont="1" applyFill="1" applyBorder="1" applyAlignment="1" applyProtection="1">
      <alignment horizontal="center" vertical="top" wrapText="1"/>
    </xf>
    <xf numFmtId="0" fontId="0" fillId="0" borderId="2" xfId="0" applyBorder="1" applyAlignment="1">
      <alignment horizontal="center" vertical="center"/>
    </xf>
    <xf numFmtId="1" fontId="3" fillId="0" borderId="8" xfId="3" applyNumberFormat="1" applyFont="1" applyFill="1" applyBorder="1" applyAlignment="1" applyProtection="1">
      <alignment horizontal="center" vertical="top"/>
      <protection locked="0" hidden="1"/>
    </xf>
    <xf numFmtId="0" fontId="40" fillId="11" borderId="2" xfId="11" applyNumberFormat="1" applyFont="1" applyFill="1" applyBorder="1" applyAlignment="1" applyProtection="1">
      <alignment vertical="top" wrapText="1"/>
    </xf>
    <xf numFmtId="0" fontId="3" fillId="0" borderId="2" xfId="0" applyFont="1" applyBorder="1" applyAlignment="1">
      <alignment horizontal="center" vertical="top"/>
    </xf>
    <xf numFmtId="3" fontId="3" fillId="0" borderId="2" xfId="1" applyNumberFormat="1" applyFont="1" applyFill="1" applyBorder="1" applyAlignment="1" applyProtection="1">
      <alignment horizontal="center" vertical="top"/>
    </xf>
    <xf numFmtId="0" fontId="3" fillId="0" borderId="2" xfId="0" applyFont="1" applyBorder="1" applyAlignment="1" applyProtection="1">
      <alignment vertical="top"/>
      <protection locked="0"/>
    </xf>
    <xf numFmtId="2" fontId="0" fillId="0" borderId="2" xfId="3" applyNumberFormat="1" applyFont="1" applyFill="1" applyBorder="1" applyAlignment="1" applyProtection="1">
      <alignment horizontal="right" vertical="top"/>
    </xf>
    <xf numFmtId="2" fontId="12" fillId="0" borderId="2" xfId="0" applyNumberFormat="1" applyFont="1" applyBorder="1" applyAlignment="1">
      <alignment vertical="top"/>
    </xf>
    <xf numFmtId="0" fontId="41" fillId="0" borderId="0" xfId="0" applyFont="1" applyAlignment="1">
      <alignment vertical="top"/>
    </xf>
    <xf numFmtId="0" fontId="12" fillId="0" borderId="0" xfId="0" applyFont="1" applyAlignment="1">
      <alignment vertical="top"/>
    </xf>
    <xf numFmtId="0" fontId="23" fillId="12" borderId="2" xfId="0" applyFont="1" applyFill="1" applyBorder="1" applyAlignment="1">
      <alignment horizontal="left" vertical="top" wrapText="1"/>
    </xf>
    <xf numFmtId="4" fontId="23" fillId="12" borderId="2" xfId="1" applyNumberFormat="1" applyFont="1" applyFill="1" applyBorder="1" applyAlignment="1" applyProtection="1">
      <alignment vertical="top" wrapText="1"/>
    </xf>
    <xf numFmtId="0" fontId="41" fillId="12" borderId="2" xfId="0" applyFont="1" applyFill="1" applyBorder="1" applyAlignment="1">
      <alignment vertical="top"/>
    </xf>
    <xf numFmtId="0" fontId="23" fillId="12" borderId="2" xfId="0" applyFont="1" applyFill="1" applyBorder="1" applyAlignment="1" applyProtection="1">
      <alignment horizontal="left" vertical="center" wrapText="1"/>
      <protection hidden="1"/>
    </xf>
    <xf numFmtId="2" fontId="21" fillId="0" borderId="0" xfId="2" applyNumberFormat="1" applyFont="1" applyAlignment="1" applyProtection="1">
      <alignment vertical="center"/>
      <protection hidden="1"/>
    </xf>
    <xf numFmtId="0" fontId="24" fillId="0" borderId="0" xfId="2" applyFont="1" applyAlignment="1" applyProtection="1">
      <alignment horizontal="center" vertical="center" wrapText="1"/>
      <protection hidden="1"/>
    </xf>
    <xf numFmtId="0" fontId="42" fillId="0" borderId="0" xfId="0" applyFont="1" applyAlignment="1">
      <alignment horizontal="right" vertical="top"/>
    </xf>
    <xf numFmtId="0" fontId="21" fillId="0" borderId="0" xfId="0" applyFont="1" applyAlignment="1" applyProtection="1">
      <alignment horizontal="right"/>
      <protection hidden="1"/>
    </xf>
    <xf numFmtId="2" fontId="21" fillId="0" borderId="0" xfId="0" applyNumberFormat="1" applyFont="1" applyProtection="1">
      <protection hidden="1"/>
    </xf>
    <xf numFmtId="0" fontId="23" fillId="0" borderId="0" xfId="2" applyFont="1" applyAlignment="1" applyProtection="1">
      <alignment horizontal="left" vertical="top"/>
      <protection hidden="1"/>
    </xf>
    <xf numFmtId="0" fontId="1" fillId="0" borderId="0" xfId="2" applyAlignment="1" applyProtection="1">
      <alignment horizontal="left" vertical="center"/>
      <protection hidden="1"/>
    </xf>
    <xf numFmtId="0" fontId="24" fillId="0" borderId="0" xfId="2" applyFont="1" applyAlignment="1" applyProtection="1">
      <alignment vertical="center" wrapText="1"/>
      <protection hidden="1"/>
    </xf>
    <xf numFmtId="0" fontId="21" fillId="0" borderId="0" xfId="2" applyFont="1" applyAlignment="1" applyProtection="1">
      <alignment horizontal="left" vertical="center"/>
      <protection hidden="1"/>
    </xf>
    <xf numFmtId="0" fontId="21" fillId="0" borderId="0" xfId="2" applyFont="1" applyAlignment="1" applyProtection="1">
      <alignment vertical="center"/>
      <protection hidden="1"/>
    </xf>
    <xf numFmtId="0" fontId="23"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23" fillId="0" borderId="0" xfId="0" applyFont="1" applyAlignment="1" applyProtection="1">
      <alignment horizontal="left" vertical="center" wrapText="1"/>
      <protection hidden="1"/>
    </xf>
    <xf numFmtId="0" fontId="23" fillId="0" borderId="0" xfId="0" applyFont="1" applyAlignment="1" applyProtection="1">
      <alignment horizontal="center" vertical="center" wrapText="1"/>
      <protection hidden="1"/>
    </xf>
    <xf numFmtId="174" fontId="23" fillId="0" borderId="0" xfId="1" applyNumberFormat="1" applyFont="1" applyFill="1" applyBorder="1" applyAlignment="1" applyProtection="1">
      <alignment horizontal="left" vertical="center" wrapText="1" indent="1"/>
      <protection hidden="1"/>
    </xf>
    <xf numFmtId="0" fontId="23" fillId="0" borderId="0" xfId="0" applyFont="1" applyAlignment="1" applyProtection="1">
      <alignment vertical="center" wrapText="1"/>
      <protection hidden="1"/>
    </xf>
    <xf numFmtId="174" fontId="1" fillId="0" borderId="0" xfId="1" applyNumberFormat="1" applyFont="1" applyFill="1" applyBorder="1" applyAlignment="1" applyProtection="1">
      <alignment horizontal="right" vertical="center" wrapText="1" indent="1"/>
      <protection hidden="1"/>
    </xf>
    <xf numFmtId="0" fontId="1" fillId="0" borderId="0" xfId="0" applyFont="1" applyAlignment="1" applyProtection="1">
      <alignment vertical="center" wrapText="1"/>
      <protection hidden="1"/>
    </xf>
    <xf numFmtId="2" fontId="1" fillId="0" borderId="0" xfId="2" applyNumberFormat="1" applyAlignment="1" applyProtection="1">
      <alignment horizontal="right" vertical="center"/>
      <protection hidden="1"/>
    </xf>
    <xf numFmtId="2" fontId="1" fillId="0" borderId="0" xfId="2" applyNumberFormat="1" applyAlignment="1" applyProtection="1">
      <alignment vertical="center"/>
      <protection hidden="1"/>
    </xf>
    <xf numFmtId="174" fontId="1" fillId="0" borderId="0" xfId="1" applyNumberFormat="1" applyFont="1" applyFill="1" applyBorder="1" applyAlignment="1" applyProtection="1">
      <alignment horizontal="left" vertical="center" wrapText="1"/>
      <protection hidden="1"/>
    </xf>
    <xf numFmtId="167" fontId="23" fillId="0" borderId="0" xfId="2" applyNumberFormat="1" applyFont="1" applyAlignment="1" applyProtection="1">
      <alignment horizontal="center" vertical="center"/>
      <protection hidden="1"/>
    </xf>
    <xf numFmtId="174" fontId="23" fillId="0" borderId="0" xfId="1" applyNumberFormat="1" applyFont="1" applyFill="1" applyBorder="1" applyAlignment="1" applyProtection="1">
      <alignment horizontal="right" vertical="center" wrapText="1" indent="1"/>
      <protection hidden="1"/>
    </xf>
    <xf numFmtId="174" fontId="23" fillId="0" borderId="0" xfId="1" applyNumberFormat="1" applyFont="1" applyFill="1" applyBorder="1" applyAlignment="1" applyProtection="1">
      <alignment horizontal="left" vertical="center" wrapText="1"/>
      <protection hidden="1"/>
    </xf>
    <xf numFmtId="0" fontId="23" fillId="0" borderId="0" xfId="0" applyFont="1" applyProtection="1">
      <protection hidden="1"/>
    </xf>
    <xf numFmtId="0" fontId="1" fillId="0" borderId="0" xfId="2" applyAlignment="1" applyProtection="1">
      <alignment horizontal="left" vertical="center" wrapText="1"/>
      <protection hidden="1"/>
    </xf>
    <xf numFmtId="0" fontId="1" fillId="0" borderId="0" xfId="2"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74" fontId="1" fillId="0" borderId="0" xfId="1" applyNumberFormat="1" applyFont="1" applyFill="1" applyBorder="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5" fillId="0" borderId="0" xfId="0" applyFont="1" applyAlignment="1" applyProtection="1">
      <alignment horizontal="center" vertical="center" wrapText="1"/>
      <protection hidden="1"/>
    </xf>
    <xf numFmtId="0" fontId="43" fillId="0" borderId="0" xfId="12" applyNumberFormat="1" applyFont="1" applyFill="1" applyBorder="1" applyAlignment="1" applyProtection="1">
      <alignment horizontal="center" vertical="center"/>
      <protection hidden="1"/>
    </xf>
    <xf numFmtId="0" fontId="43" fillId="0" borderId="0" xfId="12" applyNumberFormat="1" applyFont="1" applyFill="1" applyBorder="1" applyAlignment="1" applyProtection="1">
      <alignment horizontal="center" vertical="top"/>
      <protection hidden="1"/>
    </xf>
    <xf numFmtId="0" fontId="44" fillId="0" borderId="0" xfId="12" applyNumberFormat="1" applyFont="1" applyFill="1" applyBorder="1" applyAlignment="1" applyProtection="1">
      <alignment horizontal="center" vertical="top"/>
      <protection hidden="1"/>
    </xf>
    <xf numFmtId="0" fontId="45" fillId="0" borderId="0" xfId="12" applyNumberFormat="1" applyFont="1" applyFill="1" applyBorder="1" applyAlignment="1" applyProtection="1">
      <alignment horizontal="center" vertical="top"/>
      <protection hidden="1"/>
    </xf>
    <xf numFmtId="0" fontId="10" fillId="0" borderId="0" xfId="12" applyNumberFormat="1" applyFont="1" applyFill="1" applyBorder="1" applyAlignment="1" applyProtection="1">
      <alignment horizontal="center" vertical="top"/>
      <protection hidden="1"/>
    </xf>
    <xf numFmtId="0" fontId="46" fillId="0" borderId="0" xfId="12" applyNumberFormat="1" applyFont="1" applyFill="1" applyBorder="1" applyAlignment="1" applyProtection="1">
      <alignment vertical="center"/>
      <protection hidden="1"/>
    </xf>
    <xf numFmtId="0" fontId="46" fillId="0" borderId="0" xfId="12" applyNumberFormat="1" applyFont="1" applyFill="1" applyBorder="1" applyAlignment="1" applyProtection="1">
      <alignment vertical="top"/>
      <protection hidden="1"/>
    </xf>
    <xf numFmtId="0" fontId="47" fillId="0" borderId="0" xfId="12" applyNumberFormat="1" applyFont="1" applyFill="1" applyBorder="1" applyAlignment="1" applyProtection="1">
      <alignment vertical="top"/>
      <protection hidden="1"/>
    </xf>
    <xf numFmtId="0" fontId="48" fillId="0" borderId="0" xfId="12" applyNumberFormat="1" applyFont="1" applyFill="1" applyBorder="1" applyAlignment="1" applyProtection="1">
      <alignment vertical="top"/>
      <protection hidden="1"/>
    </xf>
    <xf numFmtId="0" fontId="49" fillId="0" borderId="0" xfId="12" applyNumberFormat="1" applyFont="1" applyFill="1" applyBorder="1" applyAlignment="1" applyProtection="1">
      <alignment vertical="top"/>
      <protection hidden="1"/>
    </xf>
    <xf numFmtId="0" fontId="39" fillId="0" borderId="0" xfId="12" applyNumberFormat="1" applyFont="1" applyFill="1" applyBorder="1" applyAlignment="1" applyProtection="1">
      <alignment vertical="top"/>
      <protection hidden="1"/>
    </xf>
    <xf numFmtId="0" fontId="1" fillId="0" borderId="0" xfId="0" applyFont="1" applyAlignment="1" applyProtection="1">
      <alignment horizontal="left" vertical="center" indent="1"/>
      <protection hidden="1"/>
    </xf>
    <xf numFmtId="0" fontId="1" fillId="0" borderId="0" xfId="2" applyAlignment="1" applyProtection="1">
      <alignment horizontal="left" vertical="center" indent="1"/>
      <protection hidden="1"/>
    </xf>
    <xf numFmtId="0" fontId="1" fillId="0" borderId="0" xfId="12" applyFont="1" applyAlignment="1" applyProtection="1">
      <alignment vertical="top"/>
      <protection hidden="1"/>
    </xf>
    <xf numFmtId="0" fontId="1" fillId="0" borderId="0" xfId="12" applyFont="1" applyAlignment="1" applyProtection="1">
      <alignment vertical="center"/>
      <protection hidden="1"/>
    </xf>
    <xf numFmtId="0" fontId="1" fillId="0" borderId="0" xfId="12" applyFont="1" applyAlignment="1" applyProtection="1">
      <alignment vertical="center" wrapText="1"/>
      <protection hidden="1"/>
    </xf>
    <xf numFmtId="0" fontId="46" fillId="0" borderId="0" xfId="12" applyNumberFormat="1" applyFont="1" applyFill="1" applyBorder="1" applyAlignment="1" applyProtection="1">
      <alignment horizontal="left" vertical="top" wrapText="1"/>
      <protection hidden="1"/>
    </xf>
    <xf numFmtId="0" fontId="46" fillId="0" borderId="0" xfId="12" applyNumberFormat="1" applyFont="1" applyFill="1" applyBorder="1" applyAlignment="1" applyProtection="1">
      <alignment vertical="top" wrapText="1"/>
      <protection hidden="1"/>
    </xf>
    <xf numFmtId="0" fontId="1" fillId="0" borderId="0" xfId="12" applyNumberFormat="1" applyFont="1" applyFill="1" applyBorder="1" applyAlignment="1" applyProtection="1">
      <alignment vertical="center"/>
      <protection hidden="1"/>
    </xf>
    <xf numFmtId="0" fontId="1" fillId="0" borderId="2" xfId="12" applyFont="1" applyBorder="1" applyAlignment="1" applyProtection="1">
      <alignment horizontal="center" vertical="top"/>
      <protection hidden="1"/>
    </xf>
    <xf numFmtId="4" fontId="1" fillId="9" borderId="2" xfId="12" applyNumberFormat="1" applyFont="1" applyFill="1" applyBorder="1" applyAlignment="1" applyProtection="1">
      <alignment horizontal="right" vertical="center"/>
      <protection locked="0"/>
    </xf>
    <xf numFmtId="2" fontId="46" fillId="0" borderId="0" xfId="12" applyNumberFormat="1" applyFont="1" applyFill="1" applyBorder="1" applyAlignment="1" applyProtection="1">
      <alignment vertical="center"/>
      <protection hidden="1"/>
    </xf>
    <xf numFmtId="175" fontId="50" fillId="0" borderId="0" xfId="12" applyNumberFormat="1" applyFont="1" applyFill="1" applyBorder="1" applyAlignment="1" applyProtection="1">
      <alignment vertical="center"/>
      <protection hidden="1"/>
    </xf>
    <xf numFmtId="10" fontId="1" fillId="9" borderId="2" xfId="12" applyNumberFormat="1" applyFont="1" applyFill="1" applyBorder="1" applyAlignment="1" applyProtection="1">
      <alignment horizontal="right" vertical="center"/>
      <protection locked="0"/>
    </xf>
    <xf numFmtId="10" fontId="46" fillId="0" borderId="0" xfId="12" applyNumberFormat="1" applyFont="1" applyFill="1" applyBorder="1" applyAlignment="1" applyProtection="1">
      <alignment vertical="top"/>
      <protection hidden="1"/>
    </xf>
    <xf numFmtId="0" fontId="51" fillId="0" borderId="0" xfId="12" applyNumberFormat="1" applyFont="1" applyFill="1" applyBorder="1" applyAlignment="1" applyProtection="1">
      <alignment vertical="top"/>
      <protection hidden="1"/>
    </xf>
    <xf numFmtId="0" fontId="1" fillId="0" borderId="15" xfId="12" applyFont="1" applyBorder="1" applyAlignment="1" applyProtection="1">
      <alignment horizontal="center" vertical="top"/>
      <protection hidden="1"/>
    </xf>
    <xf numFmtId="0" fontId="51" fillId="0" borderId="31" xfId="12" applyNumberFormat="1" applyFont="1" applyFill="1" applyBorder="1" applyAlignment="1" applyProtection="1">
      <alignment horizontal="right" vertical="top"/>
      <protection hidden="1"/>
    </xf>
    <xf numFmtId="0" fontId="50" fillId="0" borderId="0" xfId="12" applyNumberFormat="1" applyFont="1" applyFill="1" applyBorder="1" applyAlignment="1" applyProtection="1">
      <alignment vertical="center"/>
      <protection hidden="1"/>
    </xf>
    <xf numFmtId="0" fontId="50" fillId="0" borderId="0" xfId="12" applyNumberFormat="1" applyFont="1" applyFill="1" applyBorder="1" applyAlignment="1" applyProtection="1">
      <alignment vertical="top"/>
      <protection hidden="1"/>
    </xf>
    <xf numFmtId="0" fontId="52" fillId="0" borderId="0" xfId="12" applyNumberFormat="1" applyFont="1" applyFill="1" applyBorder="1" applyAlignment="1" applyProtection="1">
      <alignment vertical="top"/>
      <protection hidden="1"/>
    </xf>
    <xf numFmtId="0" fontId="53" fillId="0" borderId="0" xfId="12" applyNumberFormat="1" applyFont="1" applyFill="1" applyBorder="1" applyAlignment="1" applyProtection="1">
      <alignment vertical="top"/>
      <protection hidden="1"/>
    </xf>
    <xf numFmtId="0" fontId="54" fillId="0" borderId="0" xfId="12" applyNumberFormat="1" applyFont="1" applyFill="1" applyBorder="1" applyAlignment="1" applyProtection="1">
      <alignment vertical="top"/>
      <protection hidden="1"/>
    </xf>
    <xf numFmtId="0" fontId="23" fillId="0" borderId="19" xfId="12" applyFont="1" applyBorder="1" applyAlignment="1" applyProtection="1">
      <alignment horizontal="center" vertical="center" wrapText="1"/>
      <protection hidden="1"/>
    </xf>
    <xf numFmtId="0" fontId="0" fillId="0" borderId="20" xfId="12" applyNumberFormat="1" applyFont="1" applyFill="1" applyBorder="1" applyAlignment="1" applyProtection="1">
      <alignment horizontal="left" vertical="center" indent="3"/>
      <protection hidden="1"/>
    </xf>
    <xf numFmtId="0" fontId="51" fillId="0" borderId="21" xfId="12" applyNumberFormat="1" applyFont="1" applyFill="1" applyBorder="1" applyAlignment="1" applyProtection="1">
      <alignment vertical="top"/>
      <protection hidden="1"/>
    </xf>
    <xf numFmtId="0" fontId="1" fillId="0" borderId="21" xfId="12" applyFont="1" applyBorder="1" applyAlignment="1" applyProtection="1">
      <alignment horizontal="center" vertical="center"/>
      <protection hidden="1"/>
    </xf>
    <xf numFmtId="0" fontId="1" fillId="0" borderId="22" xfId="12" applyFont="1" applyBorder="1" applyAlignment="1" applyProtection="1">
      <alignment horizontal="right" vertical="center"/>
      <protection hidden="1"/>
    </xf>
    <xf numFmtId="4" fontId="1" fillId="9" borderId="36" xfId="12" applyNumberFormat="1" applyFont="1" applyFill="1" applyBorder="1" applyAlignment="1" applyProtection="1">
      <alignment horizontal="right" vertical="center" wrapText="1"/>
      <protection locked="0"/>
    </xf>
    <xf numFmtId="2" fontId="50" fillId="0" borderId="0" xfId="12" applyNumberFormat="1" applyFont="1" applyFill="1" applyBorder="1" applyAlignment="1" applyProtection="1">
      <alignment vertical="center"/>
      <protection hidden="1"/>
    </xf>
    <xf numFmtId="175" fontId="50" fillId="0" borderId="0" xfId="12" applyNumberFormat="1" applyFont="1" applyFill="1" applyBorder="1" applyAlignment="1" applyProtection="1">
      <alignment vertical="top"/>
      <protection hidden="1"/>
    </xf>
    <xf numFmtId="0" fontId="55" fillId="0" borderId="0" xfId="12" applyNumberFormat="1" applyFont="1" applyFill="1" applyBorder="1" applyAlignment="1" applyProtection="1">
      <alignment horizontal="left" vertical="center" indent="3"/>
      <protection hidden="1"/>
    </xf>
    <xf numFmtId="175" fontId="50" fillId="0" borderId="2" xfId="12" applyNumberFormat="1" applyFont="1" applyFill="1" applyBorder="1" applyAlignment="1" applyProtection="1">
      <alignment vertical="top"/>
      <protection hidden="1"/>
    </xf>
    <xf numFmtId="0" fontId="1" fillId="0" borderId="20" xfId="12" applyNumberFormat="1" applyFont="1" applyFill="1" applyBorder="1" applyAlignment="1" applyProtection="1">
      <alignment horizontal="left" vertical="center" indent="3"/>
      <protection hidden="1"/>
    </xf>
    <xf numFmtId="0" fontId="23" fillId="0" borderId="8" xfId="12" applyFont="1" applyBorder="1" applyAlignment="1" applyProtection="1">
      <alignment horizontal="center" vertical="center" wrapText="1"/>
      <protection hidden="1"/>
    </xf>
    <xf numFmtId="0" fontId="0" fillId="0" borderId="32" xfId="12" applyNumberFormat="1" applyFont="1" applyFill="1" applyBorder="1" applyAlignment="1" applyProtection="1">
      <alignment horizontal="left" vertical="center" indent="3"/>
      <protection hidden="1"/>
    </xf>
    <xf numFmtId="0" fontId="51" fillId="0" borderId="37" xfId="12" applyNumberFormat="1" applyFont="1" applyFill="1" applyBorder="1" applyAlignment="1" applyProtection="1">
      <alignment vertical="top"/>
      <protection hidden="1"/>
    </xf>
    <xf numFmtId="0" fontId="1" fillId="0" borderId="33" xfId="12" applyFont="1" applyBorder="1" applyAlignment="1" applyProtection="1">
      <alignment horizontal="right" vertical="center"/>
      <protection hidden="1"/>
    </xf>
    <xf numFmtId="0" fontId="23" fillId="15" borderId="19" xfId="12" applyFont="1" applyFill="1" applyBorder="1" applyAlignment="1" applyProtection="1">
      <alignment horizontal="center" vertical="center" wrapText="1"/>
      <protection hidden="1"/>
    </xf>
    <xf numFmtId="0" fontId="23" fillId="0" borderId="0" xfId="12" applyFont="1" applyAlignment="1" applyProtection="1">
      <alignment horizontal="center" vertical="center" wrapText="1"/>
      <protection hidden="1"/>
    </xf>
    <xf numFmtId="0" fontId="1" fillId="0" borderId="21" xfId="12" applyFont="1" applyBorder="1" applyAlignment="1" applyProtection="1">
      <alignment horizontal="right" vertical="center"/>
      <protection hidden="1"/>
    </xf>
    <xf numFmtId="10" fontId="1" fillId="9" borderId="36" xfId="12" applyNumberFormat="1" applyFont="1" applyFill="1" applyBorder="1" applyAlignment="1" applyProtection="1">
      <alignment horizontal="right" vertical="center" wrapText="1"/>
      <protection locked="0"/>
    </xf>
    <xf numFmtId="10" fontId="50" fillId="0" borderId="0" xfId="12" applyNumberFormat="1" applyFont="1" applyFill="1" applyBorder="1" applyAlignment="1" applyProtection="1">
      <alignment vertical="top"/>
      <protection hidden="1"/>
    </xf>
    <xf numFmtId="0" fontId="1" fillId="0" borderId="37" xfId="12" applyFont="1" applyBorder="1" applyAlignment="1" applyProtection="1">
      <alignment horizontal="right" vertical="center"/>
      <protection hidden="1"/>
    </xf>
    <xf numFmtId="0" fontId="1" fillId="0" borderId="10" xfId="12" applyFont="1" applyBorder="1" applyAlignment="1" applyProtection="1">
      <alignment vertical="center"/>
      <protection hidden="1"/>
    </xf>
    <xf numFmtId="0" fontId="1" fillId="0" borderId="0" xfId="12" applyFont="1" applyBorder="1" applyAlignment="1" applyProtection="1">
      <alignment horizontal="center" vertical="center"/>
      <protection hidden="1"/>
    </xf>
    <xf numFmtId="0" fontId="23" fillId="0" borderId="0" xfId="12" applyFont="1" applyBorder="1" applyAlignment="1" applyProtection="1">
      <alignment horizontal="center" vertical="center" wrapText="1"/>
      <protection hidden="1"/>
    </xf>
    <xf numFmtId="0" fontId="1" fillId="0" borderId="0" xfId="12" applyNumberFormat="1" applyFont="1" applyFill="1" applyBorder="1" applyAlignment="1" applyProtection="1">
      <alignment horizontal="left" vertical="center" indent="6"/>
      <protection hidden="1"/>
    </xf>
    <xf numFmtId="0" fontId="1" fillId="0" borderId="0" xfId="12" applyFont="1" applyBorder="1" applyAlignment="1" applyProtection="1">
      <alignment horizontal="justify" vertical="center"/>
      <protection hidden="1"/>
    </xf>
    <xf numFmtId="0" fontId="1" fillId="0" borderId="0" xfId="12" applyNumberFormat="1" applyFont="1" applyFill="1" applyBorder="1" applyAlignment="1" applyProtection="1">
      <alignment vertical="center" wrapText="1"/>
      <protection hidden="1"/>
    </xf>
    <xf numFmtId="0" fontId="0" fillId="0" borderId="0" xfId="0" applyProtection="1">
      <protection hidden="1"/>
    </xf>
    <xf numFmtId="0" fontId="1" fillId="0" borderId="0" xfId="13" applyFont="1" applyAlignment="1" applyProtection="1">
      <alignment vertical="center"/>
      <protection hidden="1"/>
    </xf>
    <xf numFmtId="167" fontId="1" fillId="0" borderId="0" xfId="0" applyNumberFormat="1" applyFont="1" applyAlignment="1" applyProtection="1">
      <alignment horizontal="center" vertical="center"/>
      <protection hidden="1"/>
    </xf>
    <xf numFmtId="0" fontId="20" fillId="0" borderId="0" xfId="13" applyProtection="1">
      <protection hidden="1"/>
    </xf>
    <xf numFmtId="166" fontId="23" fillId="0" borderId="0" xfId="13" applyNumberFormat="1" applyFont="1" applyAlignment="1" applyProtection="1">
      <alignment vertical="center"/>
      <protection hidden="1"/>
    </xf>
    <xf numFmtId="0" fontId="23" fillId="0" borderId="0" xfId="13" applyFont="1" applyAlignment="1" applyProtection="1">
      <alignment horizontal="right" vertical="center"/>
      <protection hidden="1"/>
    </xf>
    <xf numFmtId="0" fontId="23" fillId="0" borderId="0" xfId="13" applyFont="1" applyAlignment="1" applyProtection="1">
      <alignment horizontal="left" vertical="center" indent="2"/>
      <protection hidden="1"/>
    </xf>
    <xf numFmtId="0" fontId="1" fillId="0" borderId="0" xfId="13" applyFont="1" applyAlignment="1" applyProtection="1">
      <alignment horizontal="left" vertical="center" indent="1"/>
      <protection hidden="1"/>
    </xf>
    <xf numFmtId="0" fontId="23" fillId="0" borderId="1" xfId="13" applyFont="1" applyBorder="1" applyAlignment="1">
      <alignment vertical="center"/>
    </xf>
    <xf numFmtId="0" fontId="1" fillId="0" borderId="1" xfId="13" applyFont="1" applyBorder="1" applyAlignment="1">
      <alignment vertical="center"/>
    </xf>
    <xf numFmtId="0" fontId="23" fillId="0" borderId="1" xfId="13" applyFont="1" applyBorder="1" applyAlignment="1">
      <alignment horizontal="right" vertical="center"/>
    </xf>
    <xf numFmtId="0" fontId="1" fillId="0" borderId="0" xfId="13" applyFont="1" applyAlignment="1">
      <alignment vertical="center"/>
    </xf>
    <xf numFmtId="0" fontId="1" fillId="0" borderId="0" xfId="13" applyFont="1"/>
    <xf numFmtId="0" fontId="21" fillId="0" borderId="0" xfId="13" applyFont="1"/>
    <xf numFmtId="0" fontId="21" fillId="0" borderId="0" xfId="13" applyFont="1" applyAlignment="1">
      <alignment horizontal="center" vertical="center"/>
    </xf>
    <xf numFmtId="0" fontId="23" fillId="0" borderId="0" xfId="13" applyFont="1" applyAlignment="1">
      <alignment horizontal="center" vertical="center"/>
    </xf>
    <xf numFmtId="0" fontId="1" fillId="0" borderId="0" xfId="13" applyFont="1" applyAlignment="1">
      <alignment horizontal="left" vertical="center"/>
    </xf>
    <xf numFmtId="0" fontId="21" fillId="0" borderId="0" xfId="13" applyFont="1" applyAlignment="1">
      <alignment horizontal="center"/>
    </xf>
    <xf numFmtId="166" fontId="1" fillId="0" borderId="0" xfId="13" applyNumberFormat="1" applyFont="1" applyAlignment="1">
      <alignment horizontal="left" vertical="center"/>
    </xf>
    <xf numFmtId="0" fontId="1" fillId="0" borderId="0" xfId="14" applyAlignment="1">
      <alignment horizontal="left" vertical="center"/>
    </xf>
    <xf numFmtId="0" fontId="23" fillId="0" borderId="0" xfId="14" applyFont="1" applyAlignment="1">
      <alignment horizontal="left" vertical="center"/>
    </xf>
    <xf numFmtId="0" fontId="1" fillId="0" borderId="0" xfId="13" applyFont="1" applyAlignment="1">
      <alignment horizontal="justify" vertical="center"/>
    </xf>
    <xf numFmtId="0" fontId="1" fillId="0" borderId="0" xfId="15" applyAlignment="1">
      <alignment horizontal="left" vertical="center"/>
    </xf>
    <xf numFmtId="0" fontId="1" fillId="0" borderId="0" xfId="13" applyFont="1" applyAlignment="1">
      <alignment vertical="top"/>
    </xf>
    <xf numFmtId="167" fontId="1" fillId="0" borderId="0" xfId="13" applyNumberFormat="1" applyFont="1" applyAlignment="1">
      <alignment horizontal="center" vertical="top"/>
    </xf>
    <xf numFmtId="0" fontId="1" fillId="0" borderId="0" xfId="13" applyFont="1" applyAlignment="1">
      <alignment horizontal="justify"/>
    </xf>
    <xf numFmtId="0" fontId="0" fillId="0" borderId="0" xfId="13" quotePrefix="1" applyFont="1" applyAlignment="1">
      <alignment horizontal="justify"/>
    </xf>
    <xf numFmtId="4" fontId="23" fillId="0" borderId="0" xfId="13" applyNumberFormat="1" applyFont="1" applyAlignment="1">
      <alignment vertical="center"/>
    </xf>
    <xf numFmtId="0" fontId="23" fillId="0" borderId="0" xfId="13" applyFont="1" applyAlignment="1">
      <alignment horizontal="justify" vertical="center"/>
    </xf>
    <xf numFmtId="167" fontId="1" fillId="0" borderId="0" xfId="13" applyNumberFormat="1" applyFont="1" applyAlignment="1">
      <alignment horizontal="center" vertical="center"/>
    </xf>
    <xf numFmtId="0" fontId="21" fillId="0" borderId="0" xfId="13" applyFont="1" applyAlignment="1">
      <alignment vertical="center"/>
    </xf>
    <xf numFmtId="0" fontId="0" fillId="0" borderId="0" xfId="13" applyFont="1" applyAlignment="1">
      <alignment vertical="top"/>
    </xf>
    <xf numFmtId="0" fontId="1" fillId="0" borderId="0" xfId="13" applyFont="1" applyAlignment="1">
      <alignment horizontal="center" vertical="top"/>
    </xf>
    <xf numFmtId="0" fontId="1" fillId="0" borderId="0" xfId="0" applyFont="1" applyAlignment="1">
      <alignment horizontal="center" vertical="center" wrapText="1"/>
    </xf>
    <xf numFmtId="0" fontId="1" fillId="0" borderId="0" xfId="0" applyFont="1"/>
    <xf numFmtId="167" fontId="1" fillId="0" borderId="0" xfId="0" applyNumberFormat="1" applyFont="1" applyAlignment="1">
      <alignment horizontal="center" vertical="center"/>
    </xf>
    <xf numFmtId="0" fontId="1" fillId="0" borderId="0" xfId="0" applyFont="1" applyAlignment="1">
      <alignment horizontal="right" vertical="center"/>
    </xf>
    <xf numFmtId="166" fontId="23" fillId="0" borderId="0" xfId="13" applyNumberFormat="1" applyFont="1" applyAlignment="1">
      <alignment vertical="center"/>
    </xf>
    <xf numFmtId="0" fontId="23" fillId="0" borderId="0" xfId="13" applyFont="1" applyAlignment="1">
      <alignment horizontal="right" vertical="center"/>
    </xf>
    <xf numFmtId="0" fontId="23" fillId="0" borderId="0" xfId="13" applyFont="1" applyAlignment="1">
      <alignment horizontal="left" vertical="center" indent="2"/>
    </xf>
    <xf numFmtId="0" fontId="23" fillId="0" borderId="0" xfId="13" applyFont="1" applyAlignment="1">
      <alignment horizontal="left" vertical="center" indent="1"/>
    </xf>
    <xf numFmtId="0" fontId="1" fillId="0" borderId="0" xfId="13" applyFont="1" applyAlignment="1">
      <alignment horizontal="left" vertical="center" indent="1"/>
    </xf>
    <xf numFmtId="0" fontId="1" fillId="0" borderId="0" xfId="0" applyFont="1" applyAlignment="1">
      <alignment horizontal="left" vertical="center" indent="2"/>
    </xf>
    <xf numFmtId="0" fontId="23" fillId="0" borderId="0" xfId="0" applyFont="1" applyAlignment="1">
      <alignment horizontal="left" vertical="center"/>
    </xf>
    <xf numFmtId="0" fontId="1" fillId="9" borderId="21" xfId="0" applyFont="1" applyFill="1" applyBorder="1" applyAlignment="1" applyProtection="1">
      <alignment horizontal="left" vertical="center"/>
      <protection locked="0"/>
    </xf>
    <xf numFmtId="0" fontId="23" fillId="0" borderId="0" xfId="0" applyFont="1" applyAlignment="1">
      <alignment horizontal="justify" vertical="top"/>
    </xf>
    <xf numFmtId="2" fontId="23" fillId="7" borderId="6" xfId="5" applyNumberFormat="1" applyFont="1" applyFill="1" applyBorder="1" applyAlignment="1" applyProtection="1">
      <alignment vertical="center"/>
      <protection hidden="1"/>
    </xf>
    <xf numFmtId="2" fontId="23" fillId="7" borderId="4" xfId="5" applyNumberFormat="1" applyFont="1" applyFill="1" applyBorder="1" applyAlignment="1" applyProtection="1">
      <alignment vertical="center"/>
      <protection hidden="1"/>
    </xf>
    <xf numFmtId="9" fontId="23" fillId="9" borderId="26" xfId="5" applyNumberFormat="1" applyFont="1" applyFill="1" applyBorder="1" applyAlignment="1" applyProtection="1">
      <alignment vertical="center"/>
      <protection locked="0"/>
    </xf>
    <xf numFmtId="9" fontId="23" fillId="9" borderId="28" xfId="5" applyNumberFormat="1" applyFont="1" applyFill="1" applyBorder="1" applyAlignment="1" applyProtection="1">
      <alignment vertical="center"/>
      <protection locked="0"/>
    </xf>
    <xf numFmtId="2" fontId="23" fillId="7" borderId="6" xfId="5" applyNumberFormat="1" applyFont="1" applyFill="1" applyBorder="1" applyAlignment="1" applyProtection="1">
      <alignment vertical="center" wrapText="1"/>
      <protection hidden="1"/>
    </xf>
    <xf numFmtId="2" fontId="23" fillId="7" borderId="4" xfId="5" applyNumberFormat="1" applyFont="1" applyFill="1" applyBorder="1" applyAlignment="1" applyProtection="1">
      <alignment vertical="center" wrapText="1"/>
      <protection hidden="1"/>
    </xf>
    <xf numFmtId="0" fontId="23" fillId="9" borderId="26" xfId="5" applyFont="1" applyFill="1" applyBorder="1" applyAlignment="1" applyProtection="1">
      <alignment vertical="center"/>
      <protection locked="0"/>
    </xf>
    <xf numFmtId="0" fontId="23" fillId="9" borderId="28" xfId="5" applyFont="1" applyFill="1" applyBorder="1" applyAlignment="1" applyProtection="1">
      <alignment vertical="center"/>
      <protection locked="0"/>
    </xf>
    <xf numFmtId="2" fontId="23" fillId="7" borderId="26" xfId="5" applyNumberFormat="1" applyFont="1" applyFill="1" applyBorder="1" applyAlignment="1" applyProtection="1">
      <alignment vertical="center"/>
      <protection hidden="1"/>
    </xf>
    <xf numFmtId="2" fontId="23" fillId="7" borderId="28" xfId="5" applyNumberFormat="1" applyFont="1" applyFill="1" applyBorder="1" applyAlignment="1" applyProtection="1">
      <alignment vertical="center"/>
      <protection hidden="1"/>
    </xf>
    <xf numFmtId="4" fontId="23" fillId="10" borderId="15" xfId="5" applyNumberFormat="1" applyFont="1" applyFill="1" applyBorder="1" applyAlignment="1" applyProtection="1">
      <alignment vertical="center"/>
      <protection hidden="1"/>
    </xf>
    <xf numFmtId="14" fontId="2" fillId="0" borderId="0" xfId="0" applyNumberFormat="1" applyFont="1" applyAlignment="1" applyProtection="1">
      <alignment horizontal="left" vertical="center" wrapText="1"/>
      <protection hidden="1"/>
    </xf>
    <xf numFmtId="0" fontId="2" fillId="0" borderId="0" xfId="0" applyFont="1" applyAlignment="1" applyProtection="1">
      <alignment vertical="center" wrapText="1"/>
      <protection hidden="1"/>
    </xf>
    <xf numFmtId="0" fontId="24" fillId="0" borderId="0" xfId="0" applyFont="1" applyAlignment="1" applyProtection="1">
      <alignment vertical="center" wrapText="1"/>
      <protection hidden="1"/>
    </xf>
    <xf numFmtId="1" fontId="3" fillId="10" borderId="9" xfId="3" applyNumberFormat="1" applyFont="1" applyFill="1" applyBorder="1" applyAlignment="1" applyProtection="1">
      <alignment horizontal="center" vertical="top"/>
      <protection locked="0" hidden="1"/>
    </xf>
    <xf numFmtId="10" fontId="3" fillId="10" borderId="8" xfId="3" applyNumberFormat="1" applyFont="1" applyFill="1" applyBorder="1" applyAlignment="1" applyProtection="1">
      <alignment horizontal="center" vertical="top"/>
      <protection locked="0" hidden="1"/>
    </xf>
    <xf numFmtId="0" fontId="5" fillId="10" borderId="0" xfId="0" applyFont="1" applyFill="1" applyAlignment="1">
      <alignment vertical="top"/>
    </xf>
    <xf numFmtId="0" fontId="3" fillId="10" borderId="0" xfId="0" applyFont="1" applyFill="1" applyAlignment="1">
      <alignment vertical="top"/>
    </xf>
    <xf numFmtId="2" fontId="3" fillId="10" borderId="0" xfId="0" applyNumberFormat="1" applyFont="1" applyFill="1" applyAlignment="1">
      <alignment vertical="top"/>
    </xf>
    <xf numFmtId="0" fontId="5" fillId="10" borderId="0" xfId="0" applyFont="1" applyFill="1" applyAlignment="1" applyProtection="1">
      <alignment vertical="top"/>
      <protection hidden="1"/>
    </xf>
    <xf numFmtId="0" fontId="3" fillId="0" borderId="0" xfId="2" applyFont="1" applyAlignment="1">
      <alignment horizontal="left" vertical="center"/>
    </xf>
    <xf numFmtId="0" fontId="2" fillId="0" borderId="0" xfId="3" applyNumberFormat="1" applyFont="1" applyFill="1" applyBorder="1" applyAlignment="1" applyProtection="1">
      <alignment horizontal="justify" vertical="center" wrapText="1"/>
    </xf>
    <xf numFmtId="0" fontId="2" fillId="10" borderId="2" xfId="0" applyFont="1" applyFill="1" applyBorder="1" applyAlignment="1">
      <alignment horizontal="center" vertical="top" wrapText="1"/>
    </xf>
    <xf numFmtId="10" fontId="2" fillId="10" borderId="2" xfId="0" applyNumberFormat="1" applyFont="1" applyFill="1" applyBorder="1" applyAlignment="1">
      <alignment horizontal="center" vertical="top" wrapText="1"/>
    </xf>
    <xf numFmtId="0" fontId="2" fillId="10" borderId="2" xfId="0" applyFont="1" applyFill="1" applyBorder="1" applyAlignment="1">
      <alignment vertical="top" wrapText="1"/>
    </xf>
    <xf numFmtId="0" fontId="2" fillId="10" borderId="2" xfId="0" applyFont="1" applyFill="1" applyBorder="1" applyAlignment="1">
      <alignment horizontal="center" vertical="top"/>
    </xf>
    <xf numFmtId="0" fontId="4" fillId="10" borderId="0" xfId="0" applyFont="1" applyFill="1" applyAlignment="1">
      <alignment horizontal="left" vertical="top"/>
    </xf>
    <xf numFmtId="0" fontId="5" fillId="10" borderId="0" xfId="0" applyFont="1" applyFill="1" applyAlignment="1">
      <alignment horizontal="center" vertical="top"/>
    </xf>
    <xf numFmtId="0" fontId="2" fillId="10" borderId="0" xfId="0" applyFont="1" applyFill="1" applyAlignment="1" applyProtection="1">
      <alignment horizontal="center" vertical="top" wrapText="1"/>
      <protection hidden="1"/>
    </xf>
    <xf numFmtId="0" fontId="3" fillId="10" borderId="0" xfId="0" applyFont="1" applyFill="1" applyAlignment="1">
      <alignment horizontal="center" vertical="top"/>
    </xf>
    <xf numFmtId="0" fontId="2" fillId="10" borderId="3" xfId="0" applyFont="1" applyFill="1" applyBorder="1" applyAlignment="1">
      <alignment horizontal="center" vertical="top"/>
    </xf>
    <xf numFmtId="0" fontId="2" fillId="10" borderId="4" xfId="0" applyFont="1" applyFill="1" applyBorder="1" applyAlignment="1">
      <alignment horizontal="center" vertical="top"/>
    </xf>
    <xf numFmtId="0" fontId="3" fillId="10" borderId="5" xfId="0" applyFont="1" applyFill="1" applyBorder="1" applyAlignment="1">
      <alignment horizontal="center" vertical="top"/>
    </xf>
    <xf numFmtId="0" fontId="2" fillId="10" borderId="0" xfId="0" applyFont="1" applyFill="1" applyAlignment="1" applyProtection="1">
      <alignment horizontal="center" vertical="top"/>
      <protection hidden="1"/>
    </xf>
    <xf numFmtId="0" fontId="23" fillId="10" borderId="2" xfId="3" applyNumberFormat="1" applyFont="1" applyFill="1" applyBorder="1" applyAlignment="1" applyProtection="1">
      <alignment horizontal="center" vertical="top" wrapText="1"/>
    </xf>
    <xf numFmtId="0" fontId="23" fillId="10" borderId="2" xfId="3" applyNumberFormat="1" applyFont="1" applyFill="1" applyBorder="1" applyAlignment="1" applyProtection="1">
      <alignment horizontal="justify" vertical="top" wrapText="1"/>
    </xf>
    <xf numFmtId="0" fontId="23" fillId="10" borderId="2" xfId="3" applyNumberFormat="1" applyFont="1" applyFill="1" applyBorder="1" applyAlignment="1" applyProtection="1">
      <alignment horizontal="center" vertical="top"/>
    </xf>
    <xf numFmtId="0" fontId="21" fillId="10" borderId="0" xfId="0" applyFont="1" applyFill="1" applyAlignment="1">
      <alignment vertical="top"/>
    </xf>
    <xf numFmtId="0" fontId="0" fillId="10" borderId="0" xfId="0" applyFill="1" applyAlignment="1">
      <alignment vertical="top"/>
    </xf>
    <xf numFmtId="0" fontId="23" fillId="10" borderId="2" xfId="0" applyFont="1" applyFill="1" applyBorder="1" applyAlignment="1">
      <alignment horizontal="center" vertical="top"/>
    </xf>
    <xf numFmtId="0" fontId="25" fillId="10" borderId="0" xfId="0" applyFont="1" applyFill="1" applyAlignment="1">
      <alignment horizontal="center" vertical="top"/>
    </xf>
    <xf numFmtId="0" fontId="0" fillId="8" borderId="2" xfId="0" applyFill="1" applyBorder="1" applyAlignment="1">
      <alignment horizontal="center" vertical="center" wrapText="1"/>
    </xf>
    <xf numFmtId="0" fontId="23" fillId="8" borderId="2" xfId="4" applyFont="1" applyFill="1" applyBorder="1" applyAlignment="1" applyProtection="1">
      <alignment horizontal="justify" vertical="center" wrapText="1"/>
    </xf>
    <xf numFmtId="0" fontId="23" fillId="8" borderId="2" xfId="4" applyFont="1" applyFill="1" applyBorder="1" applyAlignment="1" applyProtection="1">
      <alignment horizontal="center" vertical="center" wrapText="1"/>
    </xf>
    <xf numFmtId="2" fontId="0" fillId="8" borderId="2" xfId="0" applyNumberFormat="1" applyFill="1" applyBorder="1" applyAlignment="1">
      <alignment horizontal="right" vertical="center"/>
    </xf>
    <xf numFmtId="39" fontId="23" fillId="8" borderId="2" xfId="1" applyNumberFormat="1" applyFont="1" applyFill="1" applyBorder="1" applyAlignment="1" applyProtection="1">
      <alignment horizontal="right" vertical="center"/>
    </xf>
    <xf numFmtId="0" fontId="21" fillId="0" borderId="0" xfId="0" applyFont="1" applyAlignment="1">
      <alignment vertical="center"/>
    </xf>
    <xf numFmtId="0" fontId="0" fillId="0" borderId="0" xfId="0" applyAlignment="1">
      <alignment vertical="center"/>
    </xf>
    <xf numFmtId="1" fontId="2" fillId="10" borderId="2" xfId="3" applyNumberFormat="1" applyFont="1" applyFill="1" applyBorder="1" applyAlignment="1" applyProtection="1">
      <alignment horizontal="center" vertical="top" wrapText="1"/>
    </xf>
    <xf numFmtId="0" fontId="2" fillId="10" borderId="2" xfId="3" applyNumberFormat="1" applyFont="1" applyFill="1" applyBorder="1" applyAlignment="1" applyProtection="1">
      <alignment horizontal="center" vertical="top" wrapText="1"/>
    </xf>
    <xf numFmtId="167" fontId="2" fillId="10" borderId="2" xfId="3" applyNumberFormat="1" applyFont="1" applyFill="1" applyBorder="1" applyAlignment="1" applyProtection="1">
      <alignment horizontal="center" vertical="top" wrapText="1"/>
    </xf>
    <xf numFmtId="1" fontId="23" fillId="10" borderId="2" xfId="0" applyNumberFormat="1" applyFont="1" applyFill="1" applyBorder="1" applyAlignment="1">
      <alignment horizontal="center" vertical="top" wrapText="1"/>
    </xf>
    <xf numFmtId="0" fontId="23" fillId="10" borderId="2" xfId="0" applyFont="1" applyFill="1" applyBorder="1" applyAlignment="1">
      <alignment horizontal="center" vertical="top" wrapText="1"/>
    </xf>
    <xf numFmtId="0" fontId="2" fillId="10" borderId="2" xfId="3" applyNumberFormat="1" applyFont="1" applyFill="1" applyBorder="1" applyAlignment="1" applyProtection="1">
      <alignment horizontal="center" vertical="top"/>
    </xf>
    <xf numFmtId="0" fontId="8" fillId="10" borderId="0" xfId="0" applyFont="1" applyFill="1" applyAlignment="1">
      <alignment vertical="top"/>
    </xf>
    <xf numFmtId="0" fontId="4" fillId="10" borderId="0" xfId="3" applyNumberFormat="1" applyFont="1" applyFill="1" applyBorder="1" applyAlignment="1" applyProtection="1">
      <alignment horizontal="center" vertical="top" wrapText="1"/>
      <protection hidden="1"/>
    </xf>
    <xf numFmtId="1" fontId="2" fillId="10" borderId="2" xfId="0" applyNumberFormat="1" applyFont="1" applyFill="1" applyBorder="1" applyAlignment="1">
      <alignment horizontal="center" vertical="center"/>
    </xf>
    <xf numFmtId="1" fontId="7" fillId="10" borderId="2" xfId="0" applyNumberFormat="1" applyFont="1" applyFill="1" applyBorder="1" applyAlignment="1">
      <alignment horizontal="center" vertical="center"/>
    </xf>
    <xf numFmtId="1" fontId="7" fillId="10" borderId="2" xfId="0" applyNumberFormat="1" applyFont="1" applyFill="1" applyBorder="1" applyAlignment="1">
      <alignment horizontal="center" vertical="center" wrapText="1"/>
    </xf>
    <xf numFmtId="1" fontId="23" fillId="10" borderId="2" xfId="0" applyNumberFormat="1"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 fillId="10" borderId="2" xfId="0" applyFont="1" applyFill="1" applyBorder="1" applyAlignment="1">
      <alignment horizontal="center" vertical="center"/>
    </xf>
    <xf numFmtId="0" fontId="8" fillId="10" borderId="0" xfId="0" applyFont="1" applyFill="1" applyAlignment="1">
      <alignment vertical="center"/>
    </xf>
    <xf numFmtId="0" fontId="5" fillId="10" borderId="0" xfId="0" applyFont="1" applyFill="1" applyAlignment="1">
      <alignment vertical="center"/>
    </xf>
    <xf numFmtId="0" fontId="4" fillId="10" borderId="0" xfId="0" applyFont="1" applyFill="1" applyAlignment="1" applyProtection="1">
      <alignment horizontal="center" vertical="center"/>
      <protection hidden="1"/>
    </xf>
    <xf numFmtId="0" fontId="5" fillId="10" borderId="0" xfId="0" applyFont="1" applyFill="1" applyAlignment="1">
      <alignment horizontal="center" vertical="center"/>
    </xf>
    <xf numFmtId="0" fontId="3" fillId="10" borderId="0" xfId="0" applyFont="1" applyFill="1" applyAlignment="1">
      <alignment vertical="center"/>
    </xf>
    <xf numFmtId="170" fontId="28" fillId="12" borderId="2" xfId="0" applyNumberFormat="1" applyFont="1" applyFill="1" applyBorder="1" applyAlignment="1">
      <alignment horizontal="justify" vertical="center" wrapText="1"/>
    </xf>
    <xf numFmtId="0" fontId="3" fillId="12" borderId="2" xfId="0" applyFont="1" applyFill="1" applyBorder="1" applyAlignment="1">
      <alignment horizontal="center" vertical="center" wrapText="1"/>
    </xf>
    <xf numFmtId="0" fontId="3" fillId="12" borderId="2" xfId="0" applyFont="1" applyFill="1" applyBorder="1" applyAlignment="1">
      <alignment horizontal="center" vertical="center"/>
    </xf>
    <xf numFmtId="2" fontId="3" fillId="12" borderId="2" xfId="3" applyNumberFormat="1" applyFont="1" applyFill="1" applyBorder="1" applyAlignment="1" applyProtection="1">
      <alignment horizontal="right" vertical="center"/>
    </xf>
    <xf numFmtId="2" fontId="2" fillId="12" borderId="2" xfId="3" applyNumberFormat="1" applyFont="1" applyFill="1" applyBorder="1" applyAlignment="1" applyProtection="1">
      <alignment horizontal="right" vertical="center"/>
    </xf>
    <xf numFmtId="0" fontId="5" fillId="12" borderId="2" xfId="0" applyFont="1" applyFill="1" applyBorder="1" applyAlignment="1">
      <alignment vertical="center"/>
    </xf>
    <xf numFmtId="173" fontId="29" fillId="0" borderId="0" xfId="0" applyNumberFormat="1" applyFont="1" applyAlignment="1">
      <alignment vertical="center"/>
    </xf>
    <xf numFmtId="1" fontId="2" fillId="10" borderId="2" xfId="0" applyNumberFormat="1" applyFont="1" applyFill="1" applyBorder="1" applyAlignment="1">
      <alignment horizontal="center" vertical="top" wrapText="1"/>
    </xf>
    <xf numFmtId="0" fontId="3" fillId="10" borderId="0" xfId="9" applyNumberFormat="1" applyFont="1" applyFill="1" applyBorder="1" applyAlignment="1" applyProtection="1">
      <alignment vertical="center"/>
      <protection hidden="1"/>
    </xf>
    <xf numFmtId="0" fontId="3" fillId="10" borderId="0" xfId="9" applyNumberFormat="1" applyFont="1" applyFill="1" applyBorder="1" applyAlignment="1" applyProtection="1">
      <alignment vertical="top"/>
      <protection hidden="1"/>
    </xf>
    <xf numFmtId="1" fontId="2" fillId="1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0" fontId="20" fillId="10" borderId="0" xfId="9" applyNumberFormat="1" applyFont="1" applyFill="1" applyBorder="1" applyAlignment="1" applyProtection="1">
      <alignment vertical="center"/>
      <protection hidden="1"/>
    </xf>
    <xf numFmtId="0" fontId="20" fillId="10" borderId="0" xfId="9" applyNumberFormat="1" applyFont="1" applyFill="1" applyBorder="1" applyAlignment="1" applyProtection="1">
      <alignment vertical="top"/>
      <protection hidden="1"/>
    </xf>
    <xf numFmtId="0" fontId="23" fillId="10" borderId="2" xfId="0" applyFont="1" applyFill="1" applyBorder="1" applyAlignment="1" applyProtection="1">
      <alignment horizontal="left" vertical="top" wrapText="1"/>
      <protection hidden="1"/>
    </xf>
    <xf numFmtId="0" fontId="2" fillId="10" borderId="34" xfId="0" applyFont="1" applyFill="1" applyBorder="1" applyAlignment="1">
      <alignment horizontal="center" vertical="top" wrapText="1"/>
    </xf>
    <xf numFmtId="0" fontId="23" fillId="10" borderId="35" xfId="0" applyFont="1" applyFill="1" applyBorder="1" applyAlignment="1">
      <alignment horizontal="left" vertical="top" wrapText="1"/>
    </xf>
    <xf numFmtId="0" fontId="38" fillId="10" borderId="2" xfId="0" applyFont="1" applyFill="1" applyBorder="1" applyAlignment="1">
      <alignment horizontal="center" vertical="top" wrapText="1"/>
    </xf>
    <xf numFmtId="0" fontId="23" fillId="10" borderId="2" xfId="0" applyFont="1" applyFill="1" applyBorder="1" applyAlignment="1" applyProtection="1">
      <alignment horizontal="center" vertical="center" wrapText="1"/>
      <protection hidden="1"/>
    </xf>
    <xf numFmtId="168" fontId="23" fillId="10" borderId="2" xfId="0" applyNumberFormat="1" applyFont="1" applyFill="1" applyBorder="1" applyAlignment="1" applyProtection="1">
      <alignment horizontal="center" vertical="center" wrapText="1"/>
      <protection hidden="1"/>
    </xf>
    <xf numFmtId="0" fontId="21" fillId="10" borderId="0" xfId="0" applyFont="1" applyFill="1" applyProtection="1">
      <protection hidden="1"/>
    </xf>
    <xf numFmtId="0" fontId="29" fillId="10" borderId="2" xfId="0" applyFont="1" applyFill="1" applyBorder="1" applyAlignment="1">
      <alignment vertical="top" wrapText="1"/>
    </xf>
    <xf numFmtId="0" fontId="21" fillId="10" borderId="0" xfId="0" applyFont="1" applyFill="1" applyAlignment="1" applyProtection="1">
      <alignment horizontal="center" vertical="center"/>
      <protection hidden="1"/>
    </xf>
    <xf numFmtId="0" fontId="1" fillId="10" borderId="0" xfId="0" applyFont="1" applyFill="1" applyProtection="1">
      <protection hidden="1"/>
    </xf>
    <xf numFmtId="0" fontId="23" fillId="10" borderId="4" xfId="0" applyFont="1" applyFill="1" applyBorder="1" applyAlignment="1" applyProtection="1">
      <alignment horizontal="center" vertical="center" wrapText="1"/>
      <protection hidden="1"/>
    </xf>
    <xf numFmtId="0" fontId="38" fillId="10" borderId="4" xfId="0" applyFont="1" applyFill="1" applyBorder="1" applyAlignment="1">
      <alignment horizontal="center" vertical="top" wrapText="1"/>
    </xf>
    <xf numFmtId="0" fontId="21" fillId="10" borderId="0" xfId="0" applyFont="1" applyFill="1" applyAlignment="1" applyProtection="1">
      <alignment horizontal="center"/>
      <protection hidden="1"/>
    </xf>
    <xf numFmtId="168" fontId="25" fillId="10" borderId="0" xfId="0" applyNumberFormat="1" applyFont="1" applyFill="1" applyAlignment="1" applyProtection="1">
      <alignment horizontal="center" vertical="center" wrapText="1"/>
      <protection hidden="1"/>
    </xf>
    <xf numFmtId="0" fontId="1" fillId="10" borderId="0" xfId="0" applyFont="1" applyFill="1" applyAlignment="1" applyProtection="1">
      <alignment horizontal="center"/>
      <protection hidden="1"/>
    </xf>
    <xf numFmtId="1" fontId="2" fillId="0" borderId="1" xfId="0" applyNumberFormat="1" applyFont="1" applyBorder="1" applyAlignment="1" applyProtection="1">
      <alignment horizontal="left" vertical="center"/>
      <protection hidden="1"/>
    </xf>
    <xf numFmtId="1" fontId="23" fillId="0" borderId="1" xfId="0" applyNumberFormat="1" applyFont="1" applyBorder="1" applyAlignment="1" applyProtection="1">
      <alignment horizontal="left" vertical="center"/>
      <protection hidden="1"/>
    </xf>
    <xf numFmtId="1" fontId="23" fillId="0" borderId="1" xfId="0" applyNumberFormat="1" applyFont="1" applyBorder="1" applyAlignment="1">
      <alignment horizontal="left" vertical="center"/>
    </xf>
    <xf numFmtId="0" fontId="4" fillId="5" borderId="0" xfId="0" applyFont="1" applyFill="1" applyAlignment="1">
      <alignment horizontal="left" vertical="center" wrapText="1"/>
    </xf>
    <xf numFmtId="0" fontId="5" fillId="5" borderId="0" xfId="0" applyFont="1" applyFill="1" applyAlignment="1">
      <alignment horizontal="center" vertical="center" wrapText="1"/>
    </xf>
    <xf numFmtId="0" fontId="5" fillId="5" borderId="0" xfId="0" applyFont="1" applyFill="1" applyAlignment="1">
      <alignment vertical="center" wrapText="1"/>
    </xf>
    <xf numFmtId="0" fontId="5" fillId="5" borderId="0" xfId="0" applyFont="1" applyFill="1" applyAlignment="1">
      <alignment vertical="center"/>
    </xf>
    <xf numFmtId="0" fontId="3" fillId="5" borderId="0" xfId="0" applyFont="1" applyFill="1" applyAlignment="1">
      <alignment vertical="center"/>
    </xf>
    <xf numFmtId="0" fontId="3" fillId="5" borderId="0" xfId="0" applyFont="1" applyFill="1" applyAlignment="1">
      <alignment horizontal="center" vertical="center"/>
    </xf>
    <xf numFmtId="15" fontId="3" fillId="5" borderId="0" xfId="0" applyNumberFormat="1" applyFont="1" applyFill="1" applyAlignment="1">
      <alignment vertical="center"/>
    </xf>
    <xf numFmtId="0" fontId="9" fillId="0" borderId="0" xfId="12" applyNumberFormat="1" applyFont="1" applyFill="1" applyBorder="1" applyAlignment="1" applyProtection="1">
      <alignment vertical="top"/>
      <protection hidden="1"/>
    </xf>
    <xf numFmtId="0" fontId="0" fillId="0" borderId="0" xfId="0" applyAlignment="1">
      <alignment vertical="top" wrapText="1"/>
    </xf>
    <xf numFmtId="0" fontId="6" fillId="6" borderId="2" xfId="0" applyFont="1" applyFill="1" applyBorder="1" applyAlignment="1">
      <alignment horizontal="center" vertical="top" wrapText="1"/>
    </xf>
    <xf numFmtId="0" fontId="6" fillId="6" borderId="2" xfId="0" applyFont="1" applyFill="1" applyBorder="1" applyAlignment="1">
      <alignment vertical="top"/>
    </xf>
    <xf numFmtId="0" fontId="0" fillId="0" borderId="2" xfId="0" applyBorder="1" applyAlignment="1">
      <alignment horizontal="left" vertical="top" wrapText="1"/>
    </xf>
    <xf numFmtId="0" fontId="0" fillId="0" borderId="2" xfId="0" applyBorder="1" applyAlignment="1">
      <alignment horizontal="center" vertical="top"/>
    </xf>
    <xf numFmtId="0" fontId="0" fillId="0" borderId="2" xfId="0" applyBorder="1" applyAlignment="1">
      <alignment horizontal="center" vertical="top" wrapText="1"/>
    </xf>
    <xf numFmtId="0" fontId="6" fillId="6" borderId="2" xfId="0" applyFont="1" applyFill="1" applyBorder="1" applyAlignment="1">
      <alignment horizontal="left" vertical="top"/>
    </xf>
    <xf numFmtId="0" fontId="3" fillId="6" borderId="28" xfId="2" applyFont="1" applyFill="1" applyBorder="1" applyAlignment="1" applyProtection="1">
      <alignment vertical="top"/>
      <protection hidden="1"/>
    </xf>
    <xf numFmtId="2" fontId="0" fillId="0" borderId="2" xfId="0" applyNumberFormat="1" applyBorder="1" applyAlignment="1">
      <alignment horizontal="right" vertical="top"/>
    </xf>
    <xf numFmtId="0" fontId="26" fillId="0" borderId="2" xfId="0" applyFont="1" applyBorder="1" applyAlignment="1">
      <alignment horizontal="center" vertical="top"/>
    </xf>
    <xf numFmtId="167" fontId="6" fillId="6" borderId="2" xfId="2" applyNumberFormat="1" applyFont="1" applyFill="1" applyBorder="1" applyAlignment="1" applyProtection="1">
      <alignment horizontal="center" vertical="top"/>
      <protection hidden="1"/>
    </xf>
    <xf numFmtId="0" fontId="6" fillId="6" borderId="2" xfId="9" applyFont="1" applyFill="1" applyBorder="1" applyAlignment="1" applyProtection="1">
      <alignment horizontal="center" vertical="center"/>
      <protection hidden="1"/>
    </xf>
    <xf numFmtId="0" fontId="0" fillId="0" borderId="2" xfId="0" applyBorder="1" applyAlignment="1">
      <alignment horizontal="center" vertical="center" wrapText="1"/>
    </xf>
    <xf numFmtId="0" fontId="0" fillId="0" borderId="2" xfId="0" applyBorder="1" applyAlignment="1">
      <alignment horizontal="left" vertical="top"/>
    </xf>
    <xf numFmtId="2" fontId="3" fillId="0" borderId="4" xfId="3" applyNumberFormat="1" applyFont="1" applyFill="1" applyBorder="1" applyProtection="1">
      <alignment vertical="top"/>
    </xf>
    <xf numFmtId="0" fontId="2" fillId="6" borderId="2" xfId="9" applyFont="1" applyFill="1" applyBorder="1" applyAlignment="1" applyProtection="1">
      <alignment vertical="center"/>
      <protection hidden="1"/>
    </xf>
    <xf numFmtId="0" fontId="3" fillId="6" borderId="2" xfId="9" applyFont="1" applyFill="1" applyBorder="1" applyAlignment="1" applyProtection="1">
      <alignment vertical="center"/>
      <protection hidden="1"/>
    </xf>
    <xf numFmtId="10" fontId="3" fillId="0" borderId="2" xfId="3" applyNumberFormat="1" applyFont="1" applyFill="1" applyBorder="1" applyAlignment="1" applyProtection="1">
      <alignment horizontal="left" vertical="top" wrapText="1"/>
      <protection locked="0" hidden="1"/>
    </xf>
    <xf numFmtId="1" fontId="3" fillId="0" borderId="2" xfId="3" applyNumberFormat="1" applyFont="1" applyFill="1" applyBorder="1" applyAlignment="1" applyProtection="1">
      <alignment horizontal="left" vertical="top" wrapText="1"/>
      <protection locked="0"/>
    </xf>
    <xf numFmtId="2" fontId="3" fillId="0" borderId="2" xfId="3" applyNumberFormat="1" applyFont="1" applyFill="1" applyBorder="1" applyAlignment="1" applyProtection="1">
      <alignment horizontal="left" vertical="top" wrapText="1"/>
    </xf>
    <xf numFmtId="167" fontId="6" fillId="6" borderId="2" xfId="2" applyNumberFormat="1" applyFont="1" applyFill="1" applyBorder="1" applyAlignment="1" applyProtection="1">
      <alignment horizontal="left" vertical="top"/>
      <protection hidden="1"/>
    </xf>
    <xf numFmtId="167" fontId="6" fillId="6" borderId="2" xfId="2" applyNumberFormat="1" applyFont="1" applyFill="1" applyBorder="1" applyAlignment="1" applyProtection="1">
      <alignment vertical="top"/>
      <protection hidden="1"/>
    </xf>
    <xf numFmtId="167" fontId="27" fillId="6" borderId="2" xfId="2" applyNumberFormat="1" applyFont="1" applyFill="1" applyBorder="1" applyAlignment="1" applyProtection="1">
      <alignment vertical="top"/>
      <protection hidden="1"/>
    </xf>
    <xf numFmtId="0" fontId="5" fillId="6" borderId="2" xfId="0" applyFont="1" applyFill="1" applyBorder="1" applyAlignment="1">
      <alignment vertical="top"/>
    </xf>
    <xf numFmtId="0" fontId="3" fillId="0" borderId="2" xfId="5" applyFont="1" applyBorder="1" applyAlignment="1" applyProtection="1">
      <alignment horizontal="center" vertical="center"/>
      <protection hidden="1"/>
    </xf>
    <xf numFmtId="0" fontId="16" fillId="0" borderId="23" xfId="5" applyFont="1" applyBorder="1" applyAlignment="1" applyProtection="1">
      <alignment horizontal="right" vertical="center"/>
      <protection hidden="1"/>
    </xf>
    <xf numFmtId="0" fontId="16" fillId="0" borderId="0" xfId="5" applyFont="1" applyAlignment="1" applyProtection="1">
      <alignment horizontal="right" vertical="center"/>
      <protection hidden="1"/>
    </xf>
    <xf numFmtId="0" fontId="18" fillId="0" borderId="2" xfId="5" applyFont="1" applyBorder="1" applyAlignment="1" applyProtection="1">
      <alignment horizontal="center" vertical="center"/>
      <protection hidden="1"/>
    </xf>
    <xf numFmtId="0" fontId="17" fillId="0" borderId="25" xfId="5" applyFont="1" applyBorder="1" applyAlignment="1" applyProtection="1">
      <alignment horizontal="right" vertical="center"/>
      <protection hidden="1"/>
    </xf>
    <xf numFmtId="0" fontId="17" fillId="0" borderId="1" xfId="5" applyFont="1" applyBorder="1" applyAlignment="1" applyProtection="1">
      <alignment horizontal="right" vertical="center"/>
      <protection hidden="1"/>
    </xf>
    <xf numFmtId="0" fontId="2" fillId="0" borderId="6" xfId="5" applyFont="1" applyBorder="1" applyAlignment="1" applyProtection="1">
      <alignment horizontal="center" vertical="center"/>
      <protection hidden="1"/>
    </xf>
    <xf numFmtId="0" fontId="2" fillId="0" borderId="7" xfId="5" applyFont="1" applyBorder="1" applyAlignment="1" applyProtection="1">
      <alignment horizontal="center" vertical="center"/>
      <protection hidden="1"/>
    </xf>
    <xf numFmtId="0" fontId="2" fillId="0" borderId="4" xfId="5" applyFont="1" applyBorder="1" applyAlignment="1" applyProtection="1">
      <alignment horizontal="center" vertical="center"/>
      <protection hidden="1"/>
    </xf>
    <xf numFmtId="0" fontId="13" fillId="0" borderId="15" xfId="5" applyFont="1" applyBorder="1" applyAlignment="1" applyProtection="1">
      <alignment horizontal="center" vertical="center" textRotation="90"/>
      <protection hidden="1"/>
    </xf>
    <xf numFmtId="0" fontId="13" fillId="0" borderId="19" xfId="5" applyFont="1" applyBorder="1" applyAlignment="1" applyProtection="1">
      <alignment horizontal="center" vertical="center" textRotation="90"/>
      <protection hidden="1"/>
    </xf>
    <xf numFmtId="0" fontId="13" fillId="0" borderId="8" xfId="5" applyFont="1" applyBorder="1" applyAlignment="1" applyProtection="1">
      <alignment horizontal="center" vertical="center" textRotation="90"/>
      <protection hidden="1"/>
    </xf>
    <xf numFmtId="0" fontId="14" fillId="3" borderId="16" xfId="5" applyFont="1" applyFill="1" applyBorder="1" applyAlignment="1" applyProtection="1">
      <alignment horizontal="left" vertical="center" wrapText="1"/>
      <protection hidden="1"/>
    </xf>
    <xf numFmtId="0" fontId="14" fillId="3" borderId="17" xfId="5" applyFont="1" applyFill="1" applyBorder="1" applyAlignment="1" applyProtection="1">
      <alignment horizontal="left" vertical="center" wrapText="1"/>
      <protection hidden="1"/>
    </xf>
    <xf numFmtId="0" fontId="14" fillId="3" borderId="18" xfId="5" applyFont="1" applyFill="1" applyBorder="1" applyAlignment="1" applyProtection="1">
      <alignment horizontal="left" vertical="center" wrapText="1"/>
      <protection hidden="1"/>
    </xf>
    <xf numFmtId="0" fontId="15" fillId="0" borderId="20" xfId="5" applyFont="1" applyBorder="1" applyAlignment="1" applyProtection="1">
      <alignment horizontal="center" vertical="center"/>
      <protection hidden="1"/>
    </xf>
    <xf numFmtId="0" fontId="15" fillId="0" borderId="21" xfId="5" applyFont="1" applyBorder="1" applyAlignment="1" applyProtection="1">
      <alignment horizontal="center" vertical="center"/>
      <protection hidden="1"/>
    </xf>
    <xf numFmtId="0" fontId="15" fillId="0" borderId="22" xfId="5" applyFont="1" applyBorder="1" applyAlignment="1" applyProtection="1">
      <alignment horizontal="center" vertical="center"/>
      <protection hidden="1"/>
    </xf>
    <xf numFmtId="0" fontId="16" fillId="0" borderId="21" xfId="5" applyFont="1" applyBorder="1" applyAlignment="1" applyProtection="1">
      <alignment horizontal="justify" vertical="center"/>
      <protection hidden="1"/>
    </xf>
    <xf numFmtId="0" fontId="16" fillId="0" borderId="22" xfId="5" applyFont="1" applyBorder="1" applyAlignment="1" applyProtection="1">
      <alignment horizontal="justify" vertical="center"/>
      <protection hidden="1"/>
    </xf>
    <xf numFmtId="0" fontId="12" fillId="0" borderId="23" xfId="5" applyFont="1" applyBorder="1"/>
    <xf numFmtId="0" fontId="12" fillId="0" borderId="0" xfId="5" applyFont="1"/>
    <xf numFmtId="0" fontId="12" fillId="0" borderId="24" xfId="5" applyFont="1" applyBorder="1"/>
    <xf numFmtId="0" fontId="16" fillId="0" borderId="26" xfId="5" applyFont="1" applyBorder="1" applyAlignment="1" applyProtection="1">
      <alignment horizontal="right" vertical="center"/>
      <protection hidden="1"/>
    </xf>
    <xf numFmtId="0" fontId="16" fillId="0" borderId="10" xfId="5" applyFont="1" applyBorder="1" applyAlignment="1" applyProtection="1">
      <alignment horizontal="right" vertical="center"/>
      <protection hidden="1"/>
    </xf>
    <xf numFmtId="0" fontId="17" fillId="0" borderId="23" xfId="5" applyFont="1" applyBorder="1" applyAlignment="1" applyProtection="1">
      <alignment horizontal="right" vertical="center"/>
      <protection hidden="1"/>
    </xf>
    <xf numFmtId="0" fontId="17" fillId="0" borderId="0" xfId="5" applyFont="1" applyAlignment="1" applyProtection="1">
      <alignment horizontal="right" vertical="center"/>
      <protection hidden="1"/>
    </xf>
    <xf numFmtId="0" fontId="2" fillId="0" borderId="27" xfId="0" applyFont="1" applyBorder="1" applyAlignment="1" applyProtection="1">
      <alignment horizontal="center" vertical="top"/>
      <protection hidden="1"/>
    </xf>
    <xf numFmtId="0" fontId="16" fillId="0" borderId="21" xfId="0" applyFont="1" applyBorder="1" applyAlignment="1" applyProtection="1">
      <alignment horizontal="center" vertical="center"/>
      <protection hidden="1"/>
    </xf>
    <xf numFmtId="0" fontId="16" fillId="0" borderId="0" xfId="0" applyFont="1" applyAlignment="1" applyProtection="1">
      <alignment horizontal="left" vertical="top"/>
      <protection hidden="1"/>
    </xf>
    <xf numFmtId="0" fontId="4" fillId="4" borderId="0" xfId="0" applyFont="1" applyFill="1" applyAlignment="1" applyProtection="1">
      <alignment horizontal="center" vertical="top" wrapText="1"/>
      <protection hidden="1"/>
    </xf>
    <xf numFmtId="0" fontId="3" fillId="9" borderId="6" xfId="6" applyFont="1" applyFill="1" applyBorder="1" applyAlignment="1" applyProtection="1">
      <alignment horizontal="left" vertical="center"/>
      <protection locked="0"/>
    </xf>
    <xf numFmtId="0" fontId="3" fillId="9" borderId="7" xfId="6" applyFont="1" applyFill="1" applyBorder="1" applyAlignment="1" applyProtection="1">
      <alignment horizontal="left" vertical="center"/>
      <protection locked="0"/>
    </xf>
    <xf numFmtId="0" fontId="3" fillId="9" borderId="4" xfId="6" applyFont="1" applyFill="1" applyBorder="1" applyAlignment="1" applyProtection="1">
      <alignment horizontal="left" vertical="center"/>
      <protection locked="0"/>
    </xf>
    <xf numFmtId="0" fontId="8" fillId="9" borderId="6" xfId="6" applyFont="1" applyFill="1" applyBorder="1" applyAlignment="1" applyProtection="1">
      <alignment horizontal="left" vertical="center"/>
      <protection locked="0"/>
    </xf>
    <xf numFmtId="0" fontId="8" fillId="9" borderId="7" xfId="6" applyFont="1" applyFill="1" applyBorder="1" applyAlignment="1" applyProtection="1">
      <alignment horizontal="left" vertical="center"/>
      <protection locked="0"/>
    </xf>
    <xf numFmtId="0" fontId="8" fillId="9" borderId="4" xfId="6" applyFont="1" applyFill="1" applyBorder="1" applyAlignment="1" applyProtection="1">
      <alignment horizontal="left" vertical="center"/>
      <protection locked="0"/>
    </xf>
    <xf numFmtId="0" fontId="3" fillId="9" borderId="16" xfId="6" applyFont="1" applyFill="1" applyBorder="1" applyAlignment="1" applyProtection="1">
      <alignment horizontal="left" vertical="center"/>
      <protection locked="0"/>
    </xf>
    <xf numFmtId="0" fontId="3" fillId="9" borderId="17" xfId="6" applyFont="1" applyFill="1" applyBorder="1" applyAlignment="1" applyProtection="1">
      <alignment horizontal="left" vertical="center"/>
      <protection locked="0"/>
    </xf>
    <xf numFmtId="0" fontId="3" fillId="9" borderId="18" xfId="6" applyFont="1" applyFill="1" applyBorder="1" applyAlignment="1" applyProtection="1">
      <alignment horizontal="left" vertical="center"/>
      <protection locked="0"/>
    </xf>
    <xf numFmtId="0" fontId="3" fillId="9" borderId="2" xfId="6" applyFont="1" applyFill="1" applyBorder="1" applyAlignment="1" applyProtection="1">
      <alignment horizontal="left" vertical="center" wrapText="1"/>
      <protection locked="0"/>
    </xf>
    <xf numFmtId="0" fontId="3" fillId="9" borderId="2" xfId="6" applyFont="1" applyFill="1" applyBorder="1" applyAlignment="1" applyProtection="1">
      <alignment horizontal="left" vertical="center"/>
      <protection locked="0"/>
    </xf>
    <xf numFmtId="0" fontId="8" fillId="9" borderId="16" xfId="6" applyFont="1" applyFill="1" applyBorder="1" applyAlignment="1" applyProtection="1">
      <alignment horizontal="left" vertical="center"/>
      <protection locked="0"/>
    </xf>
    <xf numFmtId="0" fontId="8" fillId="9" borderId="17" xfId="6" applyFont="1" applyFill="1" applyBorder="1" applyAlignment="1" applyProtection="1">
      <alignment horizontal="left" vertical="center"/>
      <protection locked="0"/>
    </xf>
    <xf numFmtId="0" fontId="8" fillId="9" borderId="18" xfId="6" applyFont="1" applyFill="1" applyBorder="1" applyAlignment="1" applyProtection="1">
      <alignment horizontal="left" vertical="center"/>
      <protection locked="0"/>
    </xf>
    <xf numFmtId="0" fontId="16" fillId="3" borderId="1" xfId="6" applyFont="1" applyFill="1" applyBorder="1" applyAlignment="1" applyProtection="1">
      <alignment horizontal="left" vertical="center" wrapText="1"/>
      <protection hidden="1"/>
    </xf>
    <xf numFmtId="0" fontId="2" fillId="0" borderId="0" xfId="6" applyFont="1" applyAlignment="1" applyProtection="1">
      <alignment horizontal="center" vertical="center"/>
      <protection hidden="1"/>
    </xf>
    <xf numFmtId="0" fontId="4" fillId="4" borderId="0" xfId="6" applyFont="1" applyFill="1" applyAlignment="1" applyProtection="1">
      <alignment horizontal="center" vertical="center"/>
      <protection hidden="1"/>
    </xf>
    <xf numFmtId="0" fontId="3" fillId="9" borderId="2" xfId="6" applyFont="1" applyFill="1" applyBorder="1" applyAlignment="1" applyProtection="1">
      <alignment horizontal="center" vertical="center"/>
      <protection locked="0"/>
    </xf>
    <xf numFmtId="0" fontId="3" fillId="9" borderId="16" xfId="6" applyFont="1" applyFill="1" applyBorder="1" applyAlignment="1" applyProtection="1">
      <alignment horizontal="center" vertical="center"/>
      <protection locked="0"/>
    </xf>
    <xf numFmtId="0" fontId="3" fillId="9" borderId="17" xfId="6" applyFont="1" applyFill="1" applyBorder="1" applyAlignment="1" applyProtection="1">
      <alignment horizontal="center" vertical="center"/>
      <protection locked="0"/>
    </xf>
    <xf numFmtId="0" fontId="3" fillId="9" borderId="18" xfId="6" applyFont="1" applyFill="1" applyBorder="1" applyAlignment="1" applyProtection="1">
      <alignment horizontal="center" vertical="center"/>
      <protection locked="0"/>
    </xf>
    <xf numFmtId="0" fontId="5" fillId="0" borderId="0" xfId="2" applyFont="1" applyAlignment="1" applyProtection="1">
      <alignment horizontal="left" vertical="top"/>
      <protection hidden="1"/>
    </xf>
    <xf numFmtId="0" fontId="3" fillId="0" borderId="0" xfId="0" applyFont="1" applyAlignment="1">
      <alignment horizontal="center" vertical="top"/>
    </xf>
    <xf numFmtId="0" fontId="4" fillId="0" borderId="0" xfId="4" applyFont="1" applyFill="1" applyBorder="1" applyAlignment="1" applyProtection="1">
      <alignment horizontal="left" vertical="top" wrapText="1"/>
      <protection hidden="1"/>
    </xf>
    <xf numFmtId="0" fontId="4" fillId="0" borderId="0" xfId="4" applyNumberFormat="1" applyFont="1" applyFill="1" applyBorder="1" applyAlignment="1" applyProtection="1">
      <alignment horizontal="left" vertical="top"/>
      <protection hidden="1"/>
    </xf>
    <xf numFmtId="0" fontId="4" fillId="0" borderId="0" xfId="4" applyNumberFormat="1" applyFont="1" applyFill="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4" fillId="0" borderId="0" xfId="0" applyFont="1" applyAlignment="1">
      <alignment horizontal="center" vertical="top"/>
    </xf>
    <xf numFmtId="0" fontId="4" fillId="0" borderId="0" xfId="0" applyFont="1" applyAlignment="1" applyProtection="1">
      <alignment horizontal="justify" vertical="top" wrapText="1"/>
      <protection hidden="1"/>
    </xf>
    <xf numFmtId="0" fontId="2" fillId="0" borderId="0" xfId="0" applyFont="1" applyAlignment="1">
      <alignment horizontal="center" vertical="top"/>
    </xf>
    <xf numFmtId="0" fontId="4" fillId="0" borderId="0" xfId="0" applyFont="1" applyAlignment="1" applyProtection="1">
      <alignment horizontal="center" vertical="top"/>
      <protection hidden="1"/>
    </xf>
    <xf numFmtId="0" fontId="3" fillId="0" borderId="10" xfId="0" applyFont="1" applyBorder="1" applyAlignment="1">
      <alignment horizontal="center" vertical="top" wrapText="1"/>
    </xf>
    <xf numFmtId="10" fontId="2" fillId="7" borderId="1" xfId="0" applyNumberFormat="1" applyFont="1" applyFill="1" applyBorder="1" applyAlignment="1">
      <alignment horizontal="center" vertical="top" wrapText="1"/>
    </xf>
    <xf numFmtId="10" fontId="2" fillId="7" borderId="9" xfId="0" applyNumberFormat="1" applyFont="1" applyFill="1" applyBorder="1" applyAlignment="1">
      <alignment horizontal="center" vertical="top" wrapText="1"/>
    </xf>
    <xf numFmtId="0" fontId="2" fillId="0" borderId="7" xfId="4" applyNumberFormat="1" applyFont="1" applyFill="1" applyBorder="1" applyAlignment="1" applyProtection="1">
      <alignment horizontal="left" vertical="top"/>
    </xf>
    <xf numFmtId="0" fontId="2" fillId="0" borderId="4" xfId="4" applyNumberFormat="1" applyFont="1" applyFill="1" applyBorder="1" applyAlignment="1" applyProtection="1">
      <alignment horizontal="left" vertical="top"/>
    </xf>
    <xf numFmtId="0" fontId="2" fillId="8" borderId="6" xfId="4" applyNumberFormat="1" applyFont="1" applyFill="1" applyBorder="1" applyAlignment="1" applyProtection="1">
      <alignment horizontal="left" vertical="top" wrapText="1"/>
    </xf>
    <xf numFmtId="0" fontId="2" fillId="8" borderId="7" xfId="4" applyNumberFormat="1" applyFont="1" applyFill="1" applyBorder="1" applyAlignment="1" applyProtection="1">
      <alignment horizontal="left" vertical="top" wrapText="1"/>
    </xf>
    <xf numFmtId="0" fontId="2" fillId="8" borderId="4" xfId="4" applyNumberFormat="1" applyFont="1" applyFill="1" applyBorder="1" applyAlignment="1" applyProtection="1">
      <alignment horizontal="left" vertical="top" wrapText="1"/>
    </xf>
    <xf numFmtId="0" fontId="7" fillId="0" borderId="0" xfId="4" applyNumberFormat="1" applyFont="1" applyFill="1" applyBorder="1" applyAlignment="1" applyProtection="1">
      <alignment horizontal="justify" vertical="top"/>
    </xf>
    <xf numFmtId="0" fontId="3" fillId="0" borderId="0" xfId="0" applyFont="1" applyAlignment="1">
      <alignment horizontal="left" vertical="top" wrapText="1"/>
    </xf>
    <xf numFmtId="0" fontId="4" fillId="0" borderId="0" xfId="0" applyFont="1" applyAlignment="1" applyProtection="1">
      <alignment horizontal="center" vertical="top" wrapText="1"/>
      <protection hidden="1"/>
    </xf>
    <xf numFmtId="0" fontId="6" fillId="3" borderId="0" xfId="0" applyFont="1" applyFill="1" applyAlignment="1">
      <alignment horizontal="center" vertical="top" wrapText="1"/>
    </xf>
    <xf numFmtId="0" fontId="4" fillId="4" borderId="0" xfId="0" applyFont="1" applyFill="1" applyAlignment="1">
      <alignment horizontal="center" vertical="top"/>
    </xf>
    <xf numFmtId="0" fontId="2" fillId="0" borderId="0" xfId="0" applyFont="1" applyAlignment="1">
      <alignment horizontal="justify" vertical="top" wrapText="1"/>
    </xf>
    <xf numFmtId="0" fontId="3" fillId="0" borderId="0" xfId="2" applyFont="1" applyAlignment="1" applyProtection="1">
      <alignment horizontal="left" vertical="top"/>
      <protection hidden="1"/>
    </xf>
    <xf numFmtId="0" fontId="6" fillId="5" borderId="0" xfId="0" applyFont="1" applyFill="1" applyAlignment="1">
      <alignment horizontal="justify" vertical="center"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left" vertical="top" wrapText="1"/>
    </xf>
    <xf numFmtId="0" fontId="23" fillId="0" borderId="0" xfId="0" applyFont="1" applyAlignment="1">
      <alignment horizontal="center" vertical="top"/>
    </xf>
    <xf numFmtId="0" fontId="23" fillId="0" borderId="0" xfId="2" applyFont="1" applyAlignment="1" applyProtection="1">
      <alignment horizontal="left" vertical="top"/>
      <protection hidden="1"/>
    </xf>
    <xf numFmtId="0" fontId="0" fillId="0" borderId="0" xfId="2" applyFont="1" applyAlignment="1">
      <alignment horizontal="left" vertical="top"/>
    </xf>
    <xf numFmtId="0" fontId="6" fillId="5" borderId="0" xfId="2" applyFont="1" applyFill="1" applyAlignment="1" applyProtection="1">
      <alignment horizontal="left" vertical="top"/>
      <protection hidden="1"/>
    </xf>
    <xf numFmtId="0" fontId="23" fillId="0" borderId="0" xfId="0" applyFont="1" applyAlignment="1">
      <alignment horizontal="right" vertical="top"/>
    </xf>
    <xf numFmtId="0" fontId="6" fillId="3" borderId="0" xfId="0" applyFont="1" applyFill="1" applyAlignment="1">
      <alignment horizontal="center" vertical="center" wrapText="1"/>
    </xf>
    <xf numFmtId="0" fontId="21" fillId="0" borderId="0" xfId="0" applyFont="1" applyAlignment="1">
      <alignment horizontal="center" vertical="top"/>
    </xf>
    <xf numFmtId="0" fontId="25" fillId="4" borderId="0" xfId="0" applyFont="1" applyFill="1" applyAlignment="1">
      <alignment horizontal="center" vertical="top"/>
    </xf>
    <xf numFmtId="0" fontId="23" fillId="0" borderId="0" xfId="3" applyNumberFormat="1" applyFont="1" applyFill="1" applyBorder="1" applyAlignment="1" applyProtection="1">
      <alignment horizontal="justify" vertical="top" wrapText="1"/>
    </xf>
    <xf numFmtId="1" fontId="3" fillId="12" borderId="6" xfId="0" applyNumberFormat="1" applyFont="1" applyFill="1" applyBorder="1" applyAlignment="1">
      <alignment horizontal="center" vertical="center" wrapText="1"/>
    </xf>
    <xf numFmtId="1" fontId="3" fillId="12" borderId="7" xfId="0" applyNumberFormat="1" applyFont="1" applyFill="1" applyBorder="1" applyAlignment="1">
      <alignment horizontal="center" vertical="center" wrapText="1"/>
    </xf>
    <xf numFmtId="1" fontId="3" fillId="12" borderId="4" xfId="0" applyNumberFormat="1" applyFont="1" applyFill="1" applyBorder="1" applyAlignment="1">
      <alignment horizontal="center" vertical="center" wrapText="1"/>
    </xf>
    <xf numFmtId="2" fontId="3" fillId="0" borderId="6" xfId="3" applyNumberFormat="1" applyFont="1" applyFill="1" applyBorder="1" applyAlignment="1" applyProtection="1">
      <alignment horizontal="center" vertical="top"/>
    </xf>
    <xf numFmtId="2" fontId="3" fillId="0" borderId="7" xfId="3" applyNumberFormat="1" applyFont="1" applyFill="1" applyBorder="1" applyAlignment="1" applyProtection="1">
      <alignment horizontal="center" vertical="top"/>
    </xf>
    <xf numFmtId="2" fontId="3" fillId="0" borderId="4" xfId="3" applyNumberFormat="1" applyFont="1" applyFill="1" applyBorder="1" applyAlignment="1" applyProtection="1">
      <alignment horizontal="center" vertical="top"/>
    </xf>
    <xf numFmtId="0" fontId="3" fillId="0" borderId="0" xfId="0" applyFont="1" applyAlignment="1">
      <alignment horizontal="right" vertical="top"/>
    </xf>
    <xf numFmtId="170" fontId="28" fillId="12" borderId="6" xfId="0" applyNumberFormat="1" applyFont="1" applyFill="1" applyBorder="1" applyAlignment="1">
      <alignment horizontal="left" vertical="top" wrapText="1"/>
    </xf>
    <xf numFmtId="170" fontId="28" fillId="12" borderId="7" xfId="0" applyNumberFormat="1" applyFont="1" applyFill="1" applyBorder="1" applyAlignment="1">
      <alignment horizontal="left" vertical="top" wrapText="1"/>
    </xf>
    <xf numFmtId="170" fontId="28" fillId="12" borderId="4" xfId="0" applyNumberFormat="1" applyFont="1" applyFill="1" applyBorder="1" applyAlignment="1">
      <alignment horizontal="left" vertical="top" wrapText="1"/>
    </xf>
    <xf numFmtId="0" fontId="2" fillId="0" borderId="0" xfId="0" applyFont="1" applyAlignment="1">
      <alignment horizontal="left" vertical="top" wrapText="1"/>
    </xf>
    <xf numFmtId="1" fontId="2" fillId="0" borderId="0" xfId="0" applyNumberFormat="1" applyFont="1" applyAlignment="1">
      <alignment horizontal="right" vertical="top"/>
    </xf>
    <xf numFmtId="1" fontId="2"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0" fontId="4" fillId="5" borderId="0" xfId="0" applyFont="1" applyFill="1" applyAlignment="1">
      <alignment horizontal="center" vertical="top"/>
    </xf>
    <xf numFmtId="0" fontId="2" fillId="0" borderId="0" xfId="0" applyFont="1" applyAlignment="1">
      <alignment horizontal="right" vertical="top"/>
    </xf>
    <xf numFmtId="1" fontId="2" fillId="0" borderId="0" xfId="3" applyNumberFormat="1" applyFont="1" applyFill="1" applyBorder="1" applyAlignment="1" applyProtection="1">
      <alignment horizontal="left" vertical="top" wrapText="1"/>
    </xf>
    <xf numFmtId="0" fontId="2" fillId="0" borderId="0" xfId="0" applyFont="1" applyAlignment="1" applyProtection="1">
      <alignment horizontal="left" vertical="center" wrapText="1"/>
      <protection hidden="1"/>
    </xf>
    <xf numFmtId="1" fontId="3" fillId="12" borderId="6" xfId="0" applyNumberFormat="1" applyFont="1" applyFill="1" applyBorder="1" applyAlignment="1">
      <alignment horizontal="center" vertical="top" wrapText="1"/>
    </xf>
    <xf numFmtId="1" fontId="3" fillId="12" borderId="7" xfId="0" applyNumberFormat="1" applyFont="1" applyFill="1" applyBorder="1" applyAlignment="1">
      <alignment horizontal="center" vertical="top" wrapText="1"/>
    </xf>
    <xf numFmtId="1" fontId="3" fillId="12" borderId="4" xfId="0" applyNumberFormat="1" applyFont="1" applyFill="1" applyBorder="1" applyAlignment="1">
      <alignment horizontal="center" vertical="top" wrapText="1"/>
    </xf>
    <xf numFmtId="170" fontId="28" fillId="12" borderId="6" xfId="0" applyNumberFormat="1" applyFont="1" applyFill="1" applyBorder="1" applyAlignment="1">
      <alignment horizontal="center" vertical="top" wrapText="1"/>
    </xf>
    <xf numFmtId="170" fontId="28" fillId="12" borderId="7" xfId="0" applyNumberFormat="1" applyFont="1" applyFill="1" applyBorder="1" applyAlignment="1">
      <alignment horizontal="center" vertical="top" wrapText="1"/>
    </xf>
    <xf numFmtId="170" fontId="28" fillId="12" borderId="4" xfId="0" applyNumberFormat="1" applyFont="1" applyFill="1" applyBorder="1" applyAlignment="1">
      <alignment horizontal="center" vertical="top" wrapText="1"/>
    </xf>
    <xf numFmtId="170" fontId="28" fillId="12" borderId="10" xfId="0" applyNumberFormat="1" applyFont="1" applyFill="1" applyBorder="1" applyAlignment="1">
      <alignment horizontal="center" vertical="top" wrapText="1"/>
    </xf>
    <xf numFmtId="170" fontId="28" fillId="12" borderId="28" xfId="0" applyNumberFormat="1" applyFont="1" applyFill="1" applyBorder="1" applyAlignment="1">
      <alignment horizontal="center" vertical="top" wrapText="1"/>
    </xf>
    <xf numFmtId="0" fontId="6" fillId="3" borderId="0" xfId="0" applyFont="1" applyFill="1" applyAlignment="1" applyProtection="1">
      <alignment horizontal="center" vertical="center" wrapText="1"/>
      <protection hidden="1"/>
    </xf>
    <xf numFmtId="0" fontId="4" fillId="4" borderId="0" xfId="0" applyFont="1" applyFill="1" applyAlignment="1" applyProtection="1">
      <alignment horizontal="center" vertical="center"/>
      <protection hidden="1"/>
    </xf>
    <xf numFmtId="0" fontId="23" fillId="0" borderId="0" xfId="0" applyFont="1" applyAlignment="1" applyProtection="1">
      <alignment horizontal="left" vertical="center" wrapText="1"/>
      <protection hidden="1"/>
    </xf>
    <xf numFmtId="0" fontId="0" fillId="0" borderId="0" xfId="2" applyFont="1" applyAlignment="1">
      <alignment horizontal="left" vertical="center"/>
    </xf>
    <xf numFmtId="170" fontId="33" fillId="12" borderId="6" xfId="0" applyNumberFormat="1" applyFont="1" applyFill="1" applyBorder="1" applyAlignment="1">
      <alignment horizontal="center" vertical="top" wrapText="1"/>
    </xf>
    <xf numFmtId="170" fontId="33" fillId="12" borderId="7" xfId="0" applyNumberFormat="1" applyFont="1" applyFill="1" applyBorder="1" applyAlignment="1">
      <alignment horizontal="center" vertical="top" wrapText="1"/>
    </xf>
    <xf numFmtId="170" fontId="33" fillId="12" borderId="4" xfId="0" applyNumberFormat="1" applyFont="1" applyFill="1" applyBorder="1" applyAlignment="1">
      <alignment horizontal="center" vertical="top" wrapText="1"/>
    </xf>
    <xf numFmtId="170" fontId="33" fillId="12" borderId="10" xfId="0" applyNumberFormat="1" applyFont="1" applyFill="1" applyBorder="1" applyAlignment="1">
      <alignment horizontal="center" vertical="top" wrapText="1"/>
    </xf>
    <xf numFmtId="170" fontId="33" fillId="12" borderId="28" xfId="0" applyNumberFormat="1" applyFont="1" applyFill="1" applyBorder="1" applyAlignment="1">
      <alignment horizontal="center" vertical="top" wrapText="1"/>
    </xf>
    <xf numFmtId="0" fontId="25" fillId="4" borderId="0" xfId="0" applyFont="1" applyFill="1" applyAlignment="1" applyProtection="1">
      <alignment horizontal="center" vertical="center"/>
      <protection hidden="1"/>
    </xf>
    <xf numFmtId="0" fontId="23" fillId="0" borderId="0" xfId="3" applyNumberFormat="1" applyFont="1" applyFill="1" applyBorder="1" applyAlignment="1" applyProtection="1">
      <alignment horizontal="justify" vertical="center" wrapText="1"/>
    </xf>
    <xf numFmtId="0" fontId="1" fillId="0" borderId="2" xfId="5" applyFont="1" applyBorder="1" applyAlignment="1" applyProtection="1">
      <alignment horizontal="center" vertical="center"/>
      <protection hidden="1"/>
    </xf>
    <xf numFmtId="0" fontId="23" fillId="7" borderId="26" xfId="5" applyFont="1" applyFill="1" applyBorder="1" applyAlignment="1" applyProtection="1">
      <alignment horizontal="left" vertical="center" wrapText="1"/>
      <protection hidden="1"/>
    </xf>
    <xf numFmtId="0" fontId="23" fillId="7" borderId="28" xfId="5" applyFont="1" applyFill="1" applyBorder="1" applyAlignment="1" applyProtection="1">
      <alignment horizontal="left" vertical="center" wrapText="1"/>
      <protection hidden="1"/>
    </xf>
    <xf numFmtId="0" fontId="36" fillId="7" borderId="25" xfId="5" applyFont="1" applyFill="1" applyBorder="1" applyAlignment="1" applyProtection="1">
      <alignment horizontal="justify" vertical="center" wrapText="1"/>
      <protection hidden="1"/>
    </xf>
    <xf numFmtId="0" fontId="36" fillId="7" borderId="9" xfId="5" applyFont="1" applyFill="1" applyBorder="1" applyAlignment="1" applyProtection="1">
      <alignment horizontal="justify" vertical="center" wrapText="1"/>
      <protection hidden="1"/>
    </xf>
    <xf numFmtId="0" fontId="23" fillId="7" borderId="25" xfId="5" applyFont="1" applyFill="1" applyBorder="1" applyAlignment="1" applyProtection="1">
      <alignment horizontal="justify" vertical="center" wrapText="1"/>
      <protection hidden="1"/>
    </xf>
    <xf numFmtId="0" fontId="23" fillId="7" borderId="9" xfId="5" applyFont="1" applyFill="1" applyBorder="1" applyAlignment="1" applyProtection="1">
      <alignment horizontal="justify" vertical="center" wrapText="1"/>
      <protection hidden="1"/>
    </xf>
    <xf numFmtId="0" fontId="4" fillId="0" borderId="0" xfId="5" applyFont="1" applyAlignment="1" applyProtection="1">
      <alignment horizontal="center" vertical="top"/>
      <protection hidden="1"/>
    </xf>
    <xf numFmtId="0" fontId="23" fillId="7" borderId="6" xfId="5" applyFont="1" applyFill="1" applyBorder="1" applyAlignment="1" applyProtection="1">
      <alignment horizontal="left" vertical="center" wrapText="1"/>
      <protection hidden="1"/>
    </xf>
    <xf numFmtId="0" fontId="23" fillId="7" borderId="7" xfId="5" applyFont="1" applyFill="1" applyBorder="1" applyAlignment="1" applyProtection="1">
      <alignment horizontal="left" vertical="center" wrapText="1"/>
      <protection hidden="1"/>
    </xf>
    <xf numFmtId="0" fontId="1" fillId="0" borderId="0" xfId="5" applyFont="1" applyAlignment="1" applyProtection="1">
      <alignment horizontal="justify" vertical="center" wrapText="1"/>
      <protection hidden="1"/>
    </xf>
    <xf numFmtId="0" fontId="0" fillId="0" borderId="2" xfId="5" applyFont="1" applyBorder="1" applyAlignment="1" applyProtection="1">
      <alignment horizontal="justify" vertical="center" wrapText="1"/>
      <protection hidden="1"/>
    </xf>
    <xf numFmtId="0" fontId="1" fillId="0" borderId="2" xfId="5" applyFont="1" applyBorder="1" applyAlignment="1" applyProtection="1">
      <alignment horizontal="justify" vertical="center" wrapText="1"/>
      <protection hidden="1"/>
    </xf>
    <xf numFmtId="0" fontId="1" fillId="0" borderId="0" xfId="5" applyFont="1" applyAlignment="1" applyProtection="1">
      <alignment horizontal="left" vertical="top"/>
      <protection hidden="1"/>
    </xf>
    <xf numFmtId="0" fontId="23" fillId="0" borderId="6" xfId="5" applyFont="1" applyBorder="1" applyAlignment="1" applyProtection="1">
      <alignment horizontal="left" vertical="center" wrapText="1"/>
      <protection hidden="1"/>
    </xf>
    <xf numFmtId="0" fontId="23" fillId="0" borderId="4" xfId="5" applyFont="1" applyBorder="1" applyAlignment="1" applyProtection="1">
      <alignment horizontal="left" vertical="center" wrapText="1"/>
      <protection hidden="1"/>
    </xf>
    <xf numFmtId="0" fontId="23" fillId="0" borderId="6" xfId="5" applyFont="1" applyBorder="1" applyAlignment="1" applyProtection="1">
      <alignment horizontal="center" vertical="center" wrapText="1"/>
      <protection hidden="1"/>
    </xf>
    <xf numFmtId="0" fontId="23" fillId="0" borderId="4" xfId="5" applyFont="1" applyBorder="1" applyAlignment="1" applyProtection="1">
      <alignment horizontal="center" vertical="center" wrapText="1"/>
      <protection hidden="1"/>
    </xf>
    <xf numFmtId="0" fontId="23" fillId="3" borderId="0" xfId="5" applyFont="1" applyFill="1" applyAlignment="1" applyProtection="1">
      <alignment horizontal="center" vertical="center" wrapText="1"/>
      <protection hidden="1"/>
    </xf>
    <xf numFmtId="0" fontId="25" fillId="4" borderId="0" xfId="5" applyFont="1" applyFill="1" applyAlignment="1" applyProtection="1">
      <alignment horizontal="center" vertical="center"/>
      <protection hidden="1"/>
    </xf>
    <xf numFmtId="164" fontId="23" fillId="7" borderId="26" xfId="1" applyFont="1" applyFill="1" applyBorder="1" applyAlignment="1" applyProtection="1">
      <alignment horizontal="center" vertical="top"/>
      <protection hidden="1"/>
    </xf>
    <xf numFmtId="164" fontId="23" fillId="7" borderId="28" xfId="1" applyFont="1" applyFill="1" applyBorder="1" applyAlignment="1" applyProtection="1">
      <alignment horizontal="center" vertical="top"/>
      <protection hidden="1"/>
    </xf>
    <xf numFmtId="2" fontId="0" fillId="0" borderId="6" xfId="5" applyNumberFormat="1" applyFont="1" applyBorder="1" applyAlignment="1" applyProtection="1">
      <alignment horizontal="center" vertical="center" wrapText="1"/>
      <protection hidden="1"/>
    </xf>
    <xf numFmtId="2" fontId="1" fillId="0" borderId="4" xfId="5" applyNumberFormat="1" applyFont="1" applyBorder="1" applyAlignment="1" applyProtection="1">
      <alignment horizontal="center" vertical="center" wrapText="1"/>
      <protection hidden="1"/>
    </xf>
    <xf numFmtId="2" fontId="23" fillId="7" borderId="2" xfId="5" applyNumberFormat="1" applyFont="1" applyFill="1" applyBorder="1" applyAlignment="1" applyProtection="1">
      <alignment horizontal="center" vertical="center" wrapText="1"/>
      <protection hidden="1"/>
    </xf>
    <xf numFmtId="2" fontId="23" fillId="7" borderId="6" xfId="5" applyNumberFormat="1" applyFont="1" applyFill="1" applyBorder="1" applyAlignment="1" applyProtection="1">
      <alignment horizontal="center" vertical="center" wrapText="1"/>
      <protection hidden="1"/>
    </xf>
    <xf numFmtId="2" fontId="23" fillId="7" borderId="4" xfId="5" applyNumberFormat="1" applyFont="1" applyFill="1" applyBorder="1" applyAlignment="1" applyProtection="1">
      <alignment horizontal="center" vertical="center" wrapText="1"/>
      <protection hidden="1"/>
    </xf>
    <xf numFmtId="0" fontId="23" fillId="7" borderId="31" xfId="5" applyFont="1" applyFill="1" applyBorder="1" applyAlignment="1" applyProtection="1">
      <alignment horizontal="left" vertical="center" wrapText="1"/>
      <protection hidden="1"/>
    </xf>
    <xf numFmtId="0" fontId="1" fillId="0" borderId="32" xfId="5" applyFont="1" applyBorder="1" applyAlignment="1" applyProtection="1">
      <alignment horizontal="justify" vertical="center" wrapText="1"/>
      <protection hidden="1"/>
    </xf>
    <xf numFmtId="0" fontId="1" fillId="0" borderId="33" xfId="5" applyFont="1" applyBorder="1" applyAlignment="1" applyProtection="1">
      <alignment horizontal="justify" vertical="center" wrapText="1"/>
      <protection hidden="1"/>
    </xf>
    <xf numFmtId="0" fontId="23" fillId="0" borderId="2" xfId="5" applyFont="1" applyBorder="1" applyAlignment="1" applyProtection="1">
      <alignment horizontal="left" vertical="center" wrapText="1"/>
      <protection hidden="1"/>
    </xf>
    <xf numFmtId="0" fontId="0" fillId="0" borderId="32" xfId="5" applyFont="1" applyBorder="1" applyAlignment="1" applyProtection="1">
      <alignment horizontal="justify" vertical="center" wrapText="1"/>
      <protection hidden="1"/>
    </xf>
    <xf numFmtId="0" fontId="23" fillId="3" borderId="0" xfId="5" applyFont="1" applyFill="1" applyAlignment="1" applyProtection="1">
      <alignment horizontal="left" vertical="center" wrapText="1"/>
      <protection hidden="1"/>
    </xf>
    <xf numFmtId="0" fontId="23" fillId="0" borderId="0" xfId="3" applyNumberFormat="1" applyFont="1" applyFill="1" applyBorder="1" applyAlignment="1" applyProtection="1">
      <alignment horizontal="justify" vertical="center" wrapText="1"/>
      <protection hidden="1"/>
    </xf>
    <xf numFmtId="2" fontId="1" fillId="0" borderId="0" xfId="2" applyNumberFormat="1" applyAlignment="1" applyProtection="1">
      <alignment horizontal="right" vertical="center"/>
      <protection hidden="1"/>
    </xf>
    <xf numFmtId="168" fontId="25" fillId="0" borderId="0" xfId="0" applyNumberFormat="1" applyFont="1" applyAlignment="1" applyProtection="1">
      <alignment horizontal="center" vertical="center" wrapText="1"/>
      <protection hidden="1"/>
    </xf>
    <xf numFmtId="0" fontId="23" fillId="0" borderId="0" xfId="2" applyFont="1" applyAlignment="1" applyProtection="1">
      <alignment horizontal="center" vertical="center"/>
      <protection hidden="1"/>
    </xf>
    <xf numFmtId="168" fontId="23" fillId="0" borderId="0" xfId="0" applyNumberFormat="1" applyFont="1" applyAlignment="1" applyProtection="1">
      <alignment horizontal="center" vertical="center" wrapText="1"/>
      <protection hidden="1"/>
    </xf>
    <xf numFmtId="0" fontId="1" fillId="0" borderId="0" xfId="2" applyAlignment="1" applyProtection="1">
      <alignment horizontal="left" vertical="top" wrapText="1"/>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0" xfId="3" applyNumberFormat="1" applyFont="1" applyFill="1" applyBorder="1" applyAlignment="1" applyProtection="1">
      <alignment horizontal="justify" vertical="center"/>
      <protection hidden="1"/>
    </xf>
    <xf numFmtId="0" fontId="3" fillId="12" borderId="6" xfId="2" applyFont="1" applyFill="1" applyBorder="1" applyAlignment="1">
      <alignment horizontal="center" vertical="top" wrapText="1"/>
    </xf>
    <xf numFmtId="0" fontId="3" fillId="12" borderId="7" xfId="2" applyFont="1" applyFill="1" applyBorder="1" applyAlignment="1">
      <alignment horizontal="center" vertical="top" wrapText="1"/>
    </xf>
    <xf numFmtId="0" fontId="3" fillId="12" borderId="4" xfId="2" applyFont="1" applyFill="1" applyBorder="1" applyAlignment="1">
      <alignment horizontal="center" vertical="top" wrapText="1"/>
    </xf>
    <xf numFmtId="0" fontId="1" fillId="12" borderId="6" xfId="2" applyFill="1" applyBorder="1" applyAlignment="1" applyProtection="1">
      <alignment horizontal="center" vertical="center" wrapText="1"/>
      <protection hidden="1"/>
    </xf>
    <xf numFmtId="0" fontId="1" fillId="12" borderId="7" xfId="2" applyFill="1" applyBorder="1" applyAlignment="1" applyProtection="1">
      <alignment horizontal="center" vertical="center" wrapText="1"/>
      <protection hidden="1"/>
    </xf>
    <xf numFmtId="0" fontId="1" fillId="12" borderId="4" xfId="2" applyFill="1" applyBorder="1" applyAlignment="1" applyProtection="1">
      <alignment horizontal="center" vertical="center" wrapText="1"/>
      <protection hidden="1"/>
    </xf>
    <xf numFmtId="0" fontId="42" fillId="0" borderId="0" xfId="0" applyFont="1" applyAlignment="1">
      <alignment horizontal="left" vertical="top" wrapText="1"/>
    </xf>
    <xf numFmtId="0" fontId="23" fillId="0" borderId="1" xfId="2" applyFont="1" applyBorder="1" applyAlignment="1" applyProtection="1">
      <alignment horizontal="left" vertical="center"/>
      <protection hidden="1"/>
    </xf>
    <xf numFmtId="168" fontId="25" fillId="10" borderId="0" xfId="0" applyNumberFormat="1" applyFont="1" applyFill="1" applyAlignment="1" applyProtection="1">
      <alignment horizontal="center" vertical="center" wrapText="1"/>
      <protection hidden="1"/>
    </xf>
    <xf numFmtId="0" fontId="23" fillId="13" borderId="6" xfId="0" applyFont="1" applyFill="1" applyBorder="1" applyAlignment="1" applyProtection="1">
      <alignment horizontal="left" vertical="center"/>
      <protection hidden="1"/>
    </xf>
    <xf numFmtId="0" fontId="23" fillId="13" borderId="7" xfId="0" applyFont="1" applyFill="1" applyBorder="1" applyAlignment="1" applyProtection="1">
      <alignment horizontal="left" vertical="center"/>
      <protection hidden="1"/>
    </xf>
    <xf numFmtId="0" fontId="23" fillId="13" borderId="4" xfId="0" applyFont="1" applyFill="1" applyBorder="1" applyAlignment="1" applyProtection="1">
      <alignment horizontal="left" vertical="center"/>
      <protection hidden="1"/>
    </xf>
    <xf numFmtId="0" fontId="31" fillId="0" borderId="7" xfId="5" applyFont="1" applyBorder="1" applyAlignment="1" applyProtection="1">
      <alignment horizontal="center" vertical="top"/>
      <protection hidden="1"/>
    </xf>
    <xf numFmtId="0" fontId="23" fillId="3" borderId="0" xfId="2" applyFont="1" applyFill="1" applyAlignment="1" applyProtection="1">
      <alignment horizontal="center" vertical="center" wrapText="1"/>
      <protection hidden="1"/>
    </xf>
    <xf numFmtId="0" fontId="23" fillId="0" borderId="0" xfId="13" applyFont="1" applyAlignment="1" applyProtection="1">
      <alignment horizontal="left" vertical="center" indent="2"/>
      <protection hidden="1"/>
    </xf>
    <xf numFmtId="0" fontId="23" fillId="0" borderId="16" xfId="12" applyFont="1" applyBorder="1" applyAlignment="1" applyProtection="1">
      <alignment horizontal="justify" vertical="top"/>
      <protection hidden="1"/>
    </xf>
    <xf numFmtId="0" fontId="1" fillId="0" borderId="17" xfId="12" applyFont="1" applyBorder="1" applyAlignment="1" applyProtection="1">
      <alignment horizontal="justify" vertical="top"/>
      <protection hidden="1"/>
    </xf>
    <xf numFmtId="0" fontId="1" fillId="0" borderId="18" xfId="12" applyFont="1" applyBorder="1" applyAlignment="1" applyProtection="1">
      <alignment horizontal="justify" vertical="top"/>
      <protection hidden="1"/>
    </xf>
    <xf numFmtId="0" fontId="23" fillId="0" borderId="16" xfId="12" applyFont="1" applyBorder="1" applyAlignment="1" applyProtection="1">
      <alignment horizontal="justify" vertical="center"/>
      <protection hidden="1"/>
    </xf>
    <xf numFmtId="0" fontId="1" fillId="0" borderId="17" xfId="12" applyFont="1" applyBorder="1" applyAlignment="1" applyProtection="1">
      <alignment horizontal="justify" vertical="center"/>
      <protection hidden="1"/>
    </xf>
    <xf numFmtId="0" fontId="1" fillId="0" borderId="18" xfId="12" applyFont="1" applyBorder="1" applyAlignment="1" applyProtection="1">
      <alignment horizontal="justify" vertical="center"/>
      <protection hidden="1"/>
    </xf>
    <xf numFmtId="0" fontId="0" fillId="0" borderId="10" xfId="12" applyFont="1" applyBorder="1" applyAlignment="1" applyProtection="1">
      <alignment horizontal="justify" vertical="center"/>
      <protection hidden="1"/>
    </xf>
    <xf numFmtId="0" fontId="1" fillId="0" borderId="10" xfId="12" applyFont="1" applyBorder="1" applyAlignment="1" applyProtection="1">
      <alignment horizontal="justify" vertical="center"/>
      <protection hidden="1"/>
    </xf>
    <xf numFmtId="0" fontId="0" fillId="0" borderId="0" xfId="12" applyFont="1" applyBorder="1" applyAlignment="1" applyProtection="1">
      <alignment horizontal="justify" vertical="center"/>
      <protection hidden="1"/>
    </xf>
    <xf numFmtId="0" fontId="1" fillId="9" borderId="0" xfId="12" applyFont="1" applyFill="1" applyBorder="1" applyAlignment="1" applyProtection="1">
      <alignment horizontal="justify" vertical="top" wrapText="1"/>
      <protection locked="0" hidden="1"/>
    </xf>
    <xf numFmtId="0" fontId="1" fillId="0" borderId="0" xfId="12" applyFont="1" applyBorder="1" applyAlignment="1" applyProtection="1">
      <alignment horizontal="justify" vertical="center"/>
      <protection hidden="1"/>
    </xf>
    <xf numFmtId="0" fontId="23" fillId="0" borderId="6" xfId="12" applyFont="1" applyBorder="1" applyAlignment="1" applyProtection="1">
      <alignment horizontal="justify" vertical="top"/>
      <protection hidden="1"/>
    </xf>
    <xf numFmtId="0" fontId="1" fillId="0" borderId="7" xfId="12" applyFont="1" applyBorder="1" applyAlignment="1" applyProtection="1">
      <alignment horizontal="justify" vertical="top"/>
      <protection hidden="1"/>
    </xf>
    <xf numFmtId="0" fontId="1" fillId="0" borderId="4" xfId="12" applyFont="1" applyBorder="1" applyAlignment="1" applyProtection="1">
      <alignment horizontal="justify" vertical="top"/>
      <protection hidden="1"/>
    </xf>
    <xf numFmtId="0" fontId="23" fillId="14" borderId="0" xfId="12" applyNumberFormat="1" applyFont="1" applyFill="1" applyBorder="1" applyAlignment="1" applyProtection="1">
      <alignment horizontal="center" vertical="center" wrapText="1"/>
      <protection hidden="1"/>
    </xf>
    <xf numFmtId="0" fontId="23" fillId="3" borderId="0" xfId="0" applyFont="1" applyFill="1" applyAlignment="1" applyProtection="1">
      <alignment horizontal="justify" vertical="top" wrapText="1"/>
      <protection hidden="1"/>
    </xf>
    <xf numFmtId="0" fontId="1" fillId="0" borderId="0" xfId="12" applyFont="1" applyAlignment="1" applyProtection="1">
      <alignment horizontal="justify" vertical="center"/>
      <protection hidden="1"/>
    </xf>
    <xf numFmtId="0" fontId="1" fillId="0" borderId="0" xfId="0" applyFont="1" applyAlignment="1">
      <alignment horizontal="left" vertical="center" indent="2"/>
    </xf>
    <xf numFmtId="0" fontId="1" fillId="0" borderId="27" xfId="0" applyFont="1" applyBorder="1" applyAlignment="1">
      <alignment horizontal="left" vertical="center" indent="2"/>
    </xf>
    <xf numFmtId="0" fontId="1" fillId="0" borderId="38" xfId="0" applyFont="1" applyBorder="1" applyAlignment="1">
      <alignment horizontal="justify" vertical="center" wrapText="1"/>
    </xf>
    <xf numFmtId="0" fontId="6" fillId="0" borderId="0" xfId="13" quotePrefix="1" applyFont="1" applyAlignment="1">
      <alignment horizontal="center" vertical="center"/>
    </xf>
    <xf numFmtId="0" fontId="1" fillId="0" borderId="21" xfId="0" applyFont="1" applyBorder="1" applyAlignment="1">
      <alignment horizontal="left" vertical="center" indent="2"/>
    </xf>
    <xf numFmtId="0" fontId="0" fillId="9" borderId="21" xfId="0" applyFill="1" applyBorder="1" applyAlignment="1" applyProtection="1">
      <alignment horizontal="left" vertical="center"/>
      <protection locked="0"/>
    </xf>
    <xf numFmtId="0" fontId="1" fillId="9" borderId="21" xfId="0" applyFont="1" applyFill="1" applyBorder="1" applyAlignment="1" applyProtection="1">
      <alignment horizontal="left" vertical="center"/>
      <protection locked="0"/>
    </xf>
    <xf numFmtId="0" fontId="1" fillId="0" borderId="38" xfId="0" applyFont="1" applyBorder="1" applyAlignment="1">
      <alignment horizontal="left" vertical="center" indent="2"/>
    </xf>
    <xf numFmtId="0" fontId="0" fillId="0" borderId="0" xfId="13" applyFont="1" applyAlignment="1">
      <alignment horizontal="justify" vertical="top"/>
    </xf>
    <xf numFmtId="0" fontId="1" fillId="0" borderId="0" xfId="13" applyFont="1" applyAlignment="1">
      <alignment horizontal="justify" vertical="top"/>
    </xf>
    <xf numFmtId="0" fontId="57" fillId="0" borderId="0" xfId="13" applyFont="1" applyAlignment="1">
      <alignment horizontal="justify" vertical="top"/>
    </xf>
    <xf numFmtId="166" fontId="23" fillId="0" borderId="0" xfId="13" applyNumberFormat="1" applyFont="1" applyAlignment="1">
      <alignment horizontal="left" vertical="center" indent="1"/>
    </xf>
    <xf numFmtId="0" fontId="0" fillId="0" borderId="0" xfId="13" applyFont="1" applyAlignment="1">
      <alignment horizontal="center" vertical="top"/>
    </xf>
    <xf numFmtId="0" fontId="1" fillId="0" borderId="0" xfId="13" applyFont="1" applyAlignment="1">
      <alignment horizontal="center" vertical="top"/>
    </xf>
    <xf numFmtId="0" fontId="0" fillId="0" borderId="0" xfId="13" applyFont="1" applyAlignment="1">
      <alignment vertical="top" wrapText="1"/>
    </xf>
    <xf numFmtId="0" fontId="23" fillId="0" borderId="0" xfId="13" applyFont="1" applyAlignment="1">
      <alignment horizontal="center" vertical="center"/>
    </xf>
    <xf numFmtId="0" fontId="1" fillId="9" borderId="0" xfId="13" applyFont="1" applyFill="1" applyAlignment="1" applyProtection="1">
      <alignment horizontal="left" vertical="center"/>
      <protection locked="0"/>
    </xf>
    <xf numFmtId="166" fontId="1" fillId="0" borderId="0" xfId="13" applyNumberFormat="1" applyFont="1" applyAlignment="1">
      <alignment horizontal="left" vertical="center"/>
    </xf>
    <xf numFmtId="0" fontId="23" fillId="3" borderId="0" xfId="13" applyFont="1" applyFill="1" applyAlignment="1">
      <alignment horizontal="justify" vertical="top"/>
    </xf>
    <xf numFmtId="0" fontId="1" fillId="0" borderId="0" xfId="13" applyFont="1" applyAlignment="1">
      <alignment horizontal="justify" vertical="center"/>
    </xf>
    <xf numFmtId="0" fontId="23" fillId="0" borderId="0" xfId="13" applyFont="1" applyAlignment="1">
      <alignment horizontal="justify" vertical="center"/>
    </xf>
  </cellXfs>
  <cellStyles count="16">
    <cellStyle name="Comma" xfId="1" builtinId="3"/>
    <cellStyle name="Normal" xfId="0" builtinId="0"/>
    <cellStyle name="Normal_Annexures TW 04 2" xfId="13" xr:uid="{00000000-0005-0000-0000-000002000000}"/>
    <cellStyle name="Normal_Attach 3(JV)" xfId="14" xr:uid="{00000000-0005-0000-0000-000003000000}"/>
    <cellStyle name="Normal_Attacments TW 04" xfId="6" xr:uid="{00000000-0005-0000-0000-000004000000}"/>
    <cellStyle name="Normal_final 765-6Z-DOM-1" xfId="11" xr:uid="{00000000-0005-0000-0000-000005000000}"/>
    <cellStyle name="Normal_pgcil-tivim-pricesched" xfId="3" xr:uid="{00000000-0005-0000-0000-000006000000}"/>
    <cellStyle name="Normal_pgcil-tivim-pricesched_Sch-3 " xfId="8" xr:uid="{00000000-0005-0000-0000-000007000000}"/>
    <cellStyle name="Normal_PRICE SCHEDULE-4 to 6-A4" xfId="9" xr:uid="{00000000-0005-0000-0000-000008000000}"/>
    <cellStyle name="Normal_PRICE SCHEDULE-4 to 6-A4 2" xfId="12" xr:uid="{00000000-0005-0000-0000-000009000000}"/>
    <cellStyle name="Normal_Price_Schedules for Insulator Package Rev-01" xfId="5" xr:uid="{00000000-0005-0000-0000-00000A000000}"/>
    <cellStyle name="Normal_PRICE-SCHE Bihar-Rev-2-corrections" xfId="2" xr:uid="{00000000-0005-0000-0000-00000B000000}"/>
    <cellStyle name="Normal_PRICE-SCHE Bihar-Rev-2-corrections_Annexures TW 04" xfId="15" xr:uid="{00000000-0005-0000-0000-00000C000000}"/>
    <cellStyle name="Normal_PRICE-SCHE Bihar-Rev-2-corrections_Price_Schedules for Insulator Package Rev-01" xfId="10" xr:uid="{00000000-0005-0000-0000-00000D000000}"/>
    <cellStyle name="Normal_Sch-1" xfId="4" xr:uid="{00000000-0005-0000-0000-00000E000000}"/>
    <cellStyle name="Normal_Sch-3 " xfId="7" xr:uid="{00000000-0005-0000-0000-00000F000000}"/>
  </cellStyles>
  <dxfs count="26">
    <dxf>
      <font>
        <condense val="0"/>
        <extend val="0"/>
        <color indexed="9"/>
      </font>
    </dxf>
    <dxf>
      <font>
        <condense val="0"/>
        <extend val="0"/>
        <color indexed="9"/>
      </font>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10"/>
      </font>
    </dxf>
    <dxf>
      <fill>
        <patternFill>
          <bgColor rgb="FFCCFFCC"/>
        </patternFill>
      </fill>
    </dxf>
    <dxf>
      <fill>
        <patternFill>
          <bgColor rgb="FFCCFFCC"/>
        </patternFill>
      </fill>
    </dxf>
    <dxf>
      <font>
        <condense val="0"/>
        <extend val="0"/>
        <color indexed="10"/>
      </font>
    </dxf>
    <dxf>
      <font>
        <condense val="0"/>
        <extend val="0"/>
        <color indexed="9"/>
      </font>
      <fill>
        <patternFill patternType="none">
          <bgColor indexed="65"/>
        </patternFill>
      </fill>
    </dxf>
    <dxf>
      <font>
        <b val="0"/>
        <condense val="0"/>
        <extend val="0"/>
        <color indexed="10"/>
      </font>
    </dxf>
    <dxf>
      <font>
        <condense val="0"/>
        <extend val="0"/>
        <color indexed="10"/>
      </font>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3 '!A1"/></Relationships>
</file>

<file path=xl/drawings/_rels/drawing6.xml.rels><?xml version="1.0" encoding="UTF-8" standalone="yes"?>
<Relationships xmlns="http://schemas.openxmlformats.org/package/2006/relationships"><Relationship Id="rId1" Type="http://schemas.openxmlformats.org/officeDocument/2006/relationships/hyperlink" Target="#'Sch-4'!A1"/></Relationships>
</file>

<file path=xl/drawings/_rels/drawing7.xml.rels><?xml version="1.0" encoding="UTF-8" standalone="yes"?>
<Relationships xmlns="http://schemas.openxmlformats.org/package/2006/relationships"><Relationship Id="rId1" Type="http://schemas.openxmlformats.org/officeDocument/2006/relationships/hyperlink" Target="#'Sch-5'!A1"/></Relationships>
</file>

<file path=xl/drawings/_rels/drawing8.xml.rels><?xml version="1.0" encoding="UTF-8" standalone="yes"?>
<Relationships xmlns="http://schemas.openxmlformats.org/package/2006/relationships"><Relationship Id="rId1" Type="http://schemas.openxmlformats.org/officeDocument/2006/relationships/hyperlink" Target="#'Sch-5'!A1"/></Relationships>
</file>

<file path=xl/drawings/_rels/drawing9.xml.rels><?xml version="1.0" encoding="UTF-8" standalone="yes"?>
<Relationships xmlns="http://schemas.openxmlformats.org/package/2006/relationships"><Relationship Id="rId1" Type="http://schemas.openxmlformats.org/officeDocument/2006/relationships/hyperlink" Target="#'Sch-6'!A1"/></Relationships>
</file>

<file path=xl/drawings/_rels/drawing10.xml.rels><?xml version="1.0" encoding="UTF-8" standalone="yes"?>
<Relationships xmlns="http://schemas.openxmlformats.org/package/2006/relationships"><Relationship Id="rId1" Type="http://schemas.openxmlformats.org/officeDocument/2006/relationships/hyperlink" Target="#'Sch-6'!A1"/></Relationships>
</file>

<file path=xl/drawings/_rels/drawing11.xml.rels><?xml version="1.0" encoding="UTF-8" standalone="yes"?>
<Relationships xmlns="http://schemas.openxmlformats.org/package/2006/relationships"><Relationship Id="rId1" Type="http://schemas.openxmlformats.org/officeDocument/2006/relationships/hyperlink" Target="#'Sch-7'!A1"/></Relationships>
</file>

<file path=xl/drawings/_rels/drawing12.xml.rels><?xml version="1.0" encoding="UTF-8" standalone="yes"?>
<Relationships xmlns="http://schemas.openxmlformats.org/package/2006/relationships"><Relationship Id="rId1" Type="http://schemas.openxmlformats.org/officeDocument/2006/relationships/hyperlink" Target="#'Sch-7'!A1"/></Relationships>
</file>

<file path=xl/drawings/_rels/drawing13.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7'!A1"/></Relationships>
</file>

<file path=xl/drawings/_rels/drawing14.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2" name="Text Box 2">
          <a:hlinkClick xmlns:r="http://schemas.openxmlformats.org/officeDocument/2006/relationships" r:id="rId1" tooltip="Skip Instructions &amp;  Proceed"/>
          <a:extLst>
            <a:ext uri="{FF2B5EF4-FFF2-40B4-BE49-F238E27FC236}">
              <a16:creationId xmlns:a16="http://schemas.microsoft.com/office/drawing/2014/main" id="{42EEFE30-264D-4D40-A068-11CC070862FD}"/>
            </a:ext>
          </a:extLst>
        </xdr:cNvPr>
        <xdr:cNvSpPr txBox="1">
          <a:spLocks noChangeArrowheads="1"/>
        </xdr:cNvSpPr>
      </xdr:nvSpPr>
      <xdr:spPr bwMode="auto">
        <a:xfrm>
          <a:off x="4457700"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3" name="AutoShape 6">
          <a:extLst>
            <a:ext uri="{FF2B5EF4-FFF2-40B4-BE49-F238E27FC236}">
              <a16:creationId xmlns:a16="http://schemas.microsoft.com/office/drawing/2014/main" id="{C4E9352A-6A29-4081-83C5-445037AF5E2D}"/>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4" name="AutoShape 7">
          <a:extLst>
            <a:ext uri="{FF2B5EF4-FFF2-40B4-BE49-F238E27FC236}">
              <a16:creationId xmlns:a16="http://schemas.microsoft.com/office/drawing/2014/main" id="{D1DFBB31-B9BD-4C42-ACD8-38D8BDBD3AAD}"/>
            </a:ext>
          </a:extLst>
        </xdr:cNvPr>
        <xdr:cNvSpPr>
          <a:spLocks noChangeArrowheads="1"/>
        </xdr:cNvSpPr>
      </xdr:nvSpPr>
      <xdr:spPr bwMode="auto">
        <a:xfrm>
          <a:off x="8362950"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5" name="AutoShape 8">
          <a:extLst>
            <a:ext uri="{FF2B5EF4-FFF2-40B4-BE49-F238E27FC236}">
              <a16:creationId xmlns:a16="http://schemas.microsoft.com/office/drawing/2014/main" id="{6B6E958D-BF66-48A3-874D-6A00DAAC2563}"/>
            </a:ext>
          </a:extLst>
        </xdr:cNvPr>
        <xdr:cNvSpPr>
          <a:spLocks noChangeArrowheads="1"/>
        </xdr:cNvSpPr>
      </xdr:nvSpPr>
      <xdr:spPr bwMode="auto">
        <a:xfrm>
          <a:off x="104775" y="40481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6" name="AutoShape 9">
          <a:extLst>
            <a:ext uri="{FF2B5EF4-FFF2-40B4-BE49-F238E27FC236}">
              <a16:creationId xmlns:a16="http://schemas.microsoft.com/office/drawing/2014/main" id="{81E2F48F-636F-4AEA-B481-95829F2EE20C}"/>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7" name="Text Box 12">
          <a:hlinkClick xmlns:r="http://schemas.openxmlformats.org/officeDocument/2006/relationships" r:id="rId2" tooltip="Click For Detailed General Instructions"/>
          <a:extLst>
            <a:ext uri="{FF2B5EF4-FFF2-40B4-BE49-F238E27FC236}">
              <a16:creationId xmlns:a16="http://schemas.microsoft.com/office/drawing/2014/main" id="{B6390D47-E3CD-4C55-BB4D-FD3473E90500}"/>
            </a:ext>
          </a:extLst>
        </xdr:cNvPr>
        <xdr:cNvSpPr txBox="1">
          <a:spLocks noChangeArrowheads="1"/>
        </xdr:cNvSpPr>
      </xdr:nvSpPr>
      <xdr:spPr bwMode="auto">
        <a:xfrm>
          <a:off x="657225" y="3067050"/>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8" name="Text Box 13">
          <a:extLst>
            <a:ext uri="{FF2B5EF4-FFF2-40B4-BE49-F238E27FC236}">
              <a16:creationId xmlns:a16="http://schemas.microsoft.com/office/drawing/2014/main" id="{F67B7627-337D-416C-8222-65AA094062D7}"/>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0</xdr:colOff>
      <xdr:row>10</xdr:row>
      <xdr:rowOff>0</xdr:rowOff>
    </xdr:from>
    <xdr:to>
      <xdr:col>5</xdr:col>
      <xdr:colOff>52551</xdr:colOff>
      <xdr:row>14</xdr:row>
      <xdr:rowOff>85725</xdr:rowOff>
    </xdr:to>
    <xdr:pic>
      <xdr:nvPicPr>
        <xdr:cNvPr id="9" name="Picture 8">
          <a:extLst>
            <a:ext uri="{FF2B5EF4-FFF2-40B4-BE49-F238E27FC236}">
              <a16:creationId xmlns:a16="http://schemas.microsoft.com/office/drawing/2014/main" id="{C0C2A0B4-3DE2-4BC3-9822-77170E2FC59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7225" y="3495675"/>
          <a:ext cx="76439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a:extLst>
            <a:ext uri="{FF2B5EF4-FFF2-40B4-BE49-F238E27FC236}">
              <a16:creationId xmlns:a16="http://schemas.microsoft.com/office/drawing/2014/main" id="{45BE2039-E161-4847-B632-EB955A006908}"/>
            </a:ext>
          </a:extLst>
        </xdr:cNvPr>
        <xdr:cNvGrpSpPr>
          <a:grpSpLocks/>
        </xdr:cNvGrpSpPr>
      </xdr:nvGrpSpPr>
      <xdr:grpSpPr bwMode="auto">
        <a:xfrm>
          <a:off x="7105650" y="57150"/>
          <a:ext cx="1209675" cy="771525"/>
          <a:chOff x="804" y="5"/>
          <a:chExt cx="116" cy="73"/>
        </a:xfrm>
      </xdr:grpSpPr>
      <xdr:sp macro="" textlink="">
        <xdr:nvSpPr>
          <xdr:cNvPr id="3" name="AutoShape 2">
            <a:extLst>
              <a:ext uri="{FF2B5EF4-FFF2-40B4-BE49-F238E27FC236}">
                <a16:creationId xmlns:a16="http://schemas.microsoft.com/office/drawing/2014/main" id="{F2EEA33A-D144-4B94-A8BA-0A9848B6E05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00E06A9-AA85-43D2-928F-8DA088CCBB7F}"/>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2" name="Group 6">
          <a:hlinkClick xmlns:r="http://schemas.openxmlformats.org/officeDocument/2006/relationships" r:id="rId1" tooltip="Click for Sch-1"/>
          <a:extLst>
            <a:ext uri="{FF2B5EF4-FFF2-40B4-BE49-F238E27FC236}">
              <a16:creationId xmlns:a16="http://schemas.microsoft.com/office/drawing/2014/main" id="{E8E20143-953E-4D0E-A624-A8501A412AC0}"/>
            </a:ext>
          </a:extLst>
        </xdr:cNvPr>
        <xdr:cNvGrpSpPr>
          <a:grpSpLocks/>
        </xdr:cNvGrpSpPr>
      </xdr:nvGrpSpPr>
      <xdr:grpSpPr bwMode="auto">
        <a:xfrm>
          <a:off x="6953250" y="47625"/>
          <a:ext cx="571500" cy="1085850"/>
          <a:chOff x="804" y="5"/>
          <a:chExt cx="116" cy="73"/>
        </a:xfrm>
      </xdr:grpSpPr>
      <xdr:sp macro="" textlink="">
        <xdr:nvSpPr>
          <xdr:cNvPr id="3" name="AutoShape 2">
            <a:extLst>
              <a:ext uri="{FF2B5EF4-FFF2-40B4-BE49-F238E27FC236}">
                <a16:creationId xmlns:a16="http://schemas.microsoft.com/office/drawing/2014/main" id="{10A0AEEF-9ED1-4F47-9CA6-C9D4B7205F5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2C0C581-69BE-4EE3-A61A-2ADE8BD5EC20}"/>
              </a:ext>
            </a:extLst>
          </xdr:cNvPr>
          <xdr:cNvSpPr txBox="1">
            <a:spLocks noChangeArrowheads="1"/>
          </xdr:cNvSpPr>
        </xdr:nvSpPr>
        <xdr:spPr bwMode="auto">
          <a:xfrm>
            <a:off x="819" y="23"/>
            <a:ext cx="99"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28575</xdr:rowOff>
    </xdr:from>
    <xdr:to>
      <xdr:col>15</xdr:col>
      <xdr:colOff>0</xdr:colOff>
      <xdr:row>2</xdr:row>
      <xdr:rowOff>257175</xdr:rowOff>
    </xdr:to>
    <xdr:grpSp>
      <xdr:nvGrpSpPr>
        <xdr:cNvPr id="2" name="Group 38">
          <a:hlinkClick xmlns:r="http://schemas.openxmlformats.org/officeDocument/2006/relationships" r:id="rId1" tooltip="Click for Sch-2"/>
          <a:extLst>
            <a:ext uri="{FF2B5EF4-FFF2-40B4-BE49-F238E27FC236}">
              <a16:creationId xmlns:a16="http://schemas.microsoft.com/office/drawing/2014/main" id="{8620167F-1218-4AA2-ACC8-2DDE5B8FA579}"/>
            </a:ext>
          </a:extLst>
        </xdr:cNvPr>
        <xdr:cNvGrpSpPr>
          <a:grpSpLocks/>
        </xdr:cNvGrpSpPr>
      </xdr:nvGrpSpPr>
      <xdr:grpSpPr bwMode="auto">
        <a:xfrm>
          <a:off x="22399625" y="28575"/>
          <a:ext cx="0" cy="641350"/>
          <a:chOff x="804" y="5"/>
          <a:chExt cx="116" cy="73"/>
        </a:xfrm>
      </xdr:grpSpPr>
      <xdr:sp macro="" textlink="">
        <xdr:nvSpPr>
          <xdr:cNvPr id="3" name="AutoShape 39">
            <a:extLst>
              <a:ext uri="{FF2B5EF4-FFF2-40B4-BE49-F238E27FC236}">
                <a16:creationId xmlns:a16="http://schemas.microsoft.com/office/drawing/2014/main" id="{941E2681-0359-4EBA-AE33-E428548B958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D23211-DD7F-4D87-BD9A-740E188F008E}"/>
              </a:ext>
            </a:extLst>
          </xdr:cNvPr>
          <xdr:cNvSpPr txBox="1">
            <a:spLocks noChangeArrowheads="1"/>
          </xdr:cNvSpPr>
        </xdr:nvSpPr>
        <xdr:spPr bwMode="auto">
          <a:xfrm>
            <a:off x="20021550" y="6810464439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19050</xdr:rowOff>
    </xdr:from>
    <xdr:to>
      <xdr:col>10</xdr:col>
      <xdr:colOff>0</xdr:colOff>
      <xdr:row>2</xdr:row>
      <xdr:rowOff>257175</xdr:rowOff>
    </xdr:to>
    <xdr:grpSp>
      <xdr:nvGrpSpPr>
        <xdr:cNvPr id="2" name="Group 1">
          <a:hlinkClick xmlns:r="http://schemas.openxmlformats.org/officeDocument/2006/relationships" r:id="rId1" tooltip="Click for Sch-3"/>
          <a:extLst>
            <a:ext uri="{FF2B5EF4-FFF2-40B4-BE49-F238E27FC236}">
              <a16:creationId xmlns:a16="http://schemas.microsoft.com/office/drawing/2014/main" id="{8D8BB78A-3697-45BA-A821-97C24452974E}"/>
            </a:ext>
          </a:extLst>
        </xdr:cNvPr>
        <xdr:cNvGrpSpPr>
          <a:grpSpLocks/>
        </xdr:cNvGrpSpPr>
      </xdr:nvGrpSpPr>
      <xdr:grpSpPr bwMode="auto">
        <a:xfrm>
          <a:off x="15028333" y="19050"/>
          <a:ext cx="0" cy="555625"/>
          <a:chOff x="804" y="5"/>
          <a:chExt cx="116" cy="73"/>
        </a:xfrm>
      </xdr:grpSpPr>
      <xdr:sp macro="" textlink="">
        <xdr:nvSpPr>
          <xdr:cNvPr id="3" name="AutoShape 2">
            <a:extLst>
              <a:ext uri="{FF2B5EF4-FFF2-40B4-BE49-F238E27FC236}">
                <a16:creationId xmlns:a16="http://schemas.microsoft.com/office/drawing/2014/main" id="{4FDE62AA-3A70-4C51-BEE1-C8A781A00AD2}"/>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BFD2F6F-5387-432C-8C67-78E875F01B0C}"/>
              </a:ext>
            </a:extLst>
          </xdr:cNvPr>
          <xdr:cNvSpPr txBox="1">
            <a:spLocks noChangeArrowheads="1"/>
          </xdr:cNvSpPr>
        </xdr:nvSpPr>
        <xdr:spPr bwMode="auto">
          <a:xfrm>
            <a:off x="14839950" y="-742337261532"/>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257175</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4"/>
          <a:extLst>
            <a:ext uri="{FF2B5EF4-FFF2-40B4-BE49-F238E27FC236}">
              <a16:creationId xmlns:a16="http://schemas.microsoft.com/office/drawing/2014/main" id="{09D68121-FDCE-434A-9889-4DA0E8230629}"/>
            </a:ext>
          </a:extLst>
        </xdr:cNvPr>
        <xdr:cNvGrpSpPr>
          <a:grpSpLocks/>
        </xdr:cNvGrpSpPr>
      </xdr:nvGrpSpPr>
      <xdr:grpSpPr bwMode="auto">
        <a:xfrm>
          <a:off x="24613961" y="19050"/>
          <a:ext cx="763360" cy="646339"/>
          <a:chOff x="804" y="5"/>
          <a:chExt cx="116" cy="73"/>
        </a:xfrm>
      </xdr:grpSpPr>
      <xdr:sp macro="" textlink="">
        <xdr:nvSpPr>
          <xdr:cNvPr id="3" name="AutoShape 2">
            <a:extLst>
              <a:ext uri="{FF2B5EF4-FFF2-40B4-BE49-F238E27FC236}">
                <a16:creationId xmlns:a16="http://schemas.microsoft.com/office/drawing/2014/main" id="{C3ACB9EC-F085-49D3-A932-3EF96EDCA6A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5F47F767-29EF-465A-93DF-CAC211CC68B4}"/>
              </a:ext>
            </a:extLst>
          </xdr:cNvPr>
          <xdr:cNvSpPr txBox="1">
            <a:spLocks noChangeArrowheads="1"/>
          </xdr:cNvSpPr>
        </xdr:nvSpPr>
        <xdr:spPr bwMode="auto">
          <a:xfrm>
            <a:off x="819" y="24"/>
            <a:ext cx="100"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Sch-4</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EDA2CB60-C961-4239-BD53-2E9171D60850}"/>
            </a:ext>
          </a:extLst>
        </xdr:cNvPr>
        <xdr:cNvGrpSpPr>
          <a:grpSpLocks/>
        </xdr:cNvGrpSpPr>
      </xdr:nvGrpSpPr>
      <xdr:grpSpPr bwMode="auto">
        <a:xfrm>
          <a:off x="20907375" y="19050"/>
          <a:ext cx="0" cy="690563"/>
          <a:chOff x="804" y="5"/>
          <a:chExt cx="116" cy="73"/>
        </a:xfrm>
      </xdr:grpSpPr>
      <xdr:sp macro="" textlink="">
        <xdr:nvSpPr>
          <xdr:cNvPr id="3" name="AutoShape 2">
            <a:extLst>
              <a:ext uri="{FF2B5EF4-FFF2-40B4-BE49-F238E27FC236}">
                <a16:creationId xmlns:a16="http://schemas.microsoft.com/office/drawing/2014/main" id="{146209F0-6287-46A0-A3E8-00D85973A71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94D89C32-F3EF-4F0C-B167-C3DC28386AEC}"/>
              </a:ext>
            </a:extLst>
          </xdr:cNvPr>
          <xdr:cNvSpPr txBox="1">
            <a:spLocks noChangeArrowheads="1"/>
          </xdr:cNvSpPr>
        </xdr:nvSpPr>
        <xdr:spPr bwMode="auto">
          <a:xfrm>
            <a:off x="20478750"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0</xdr:colOff>
      <xdr:row>0</xdr:row>
      <xdr:rowOff>19050</xdr:rowOff>
    </xdr:from>
    <xdr:to>
      <xdr:col>17</xdr:col>
      <xdr:colOff>0</xdr:colOff>
      <xdr:row>2</xdr:row>
      <xdr:rowOff>257175</xdr:rowOff>
    </xdr:to>
    <xdr:grpSp>
      <xdr:nvGrpSpPr>
        <xdr:cNvPr id="2" name="Group 1">
          <a:hlinkClick xmlns:r="http://schemas.openxmlformats.org/officeDocument/2006/relationships" r:id="rId1" tooltip="Click for Sch-5"/>
          <a:extLst>
            <a:ext uri="{FF2B5EF4-FFF2-40B4-BE49-F238E27FC236}">
              <a16:creationId xmlns:a16="http://schemas.microsoft.com/office/drawing/2014/main" id="{90D63C0B-ABF8-4E52-A13C-EC5CB27C1523}"/>
            </a:ext>
          </a:extLst>
        </xdr:cNvPr>
        <xdr:cNvGrpSpPr>
          <a:grpSpLocks/>
        </xdr:cNvGrpSpPr>
      </xdr:nvGrpSpPr>
      <xdr:grpSpPr bwMode="auto">
        <a:xfrm>
          <a:off x="24737786" y="19050"/>
          <a:ext cx="0" cy="700768"/>
          <a:chOff x="804" y="5"/>
          <a:chExt cx="116" cy="73"/>
        </a:xfrm>
      </xdr:grpSpPr>
      <xdr:sp macro="" textlink="">
        <xdr:nvSpPr>
          <xdr:cNvPr id="3" name="AutoShape 2">
            <a:extLst>
              <a:ext uri="{FF2B5EF4-FFF2-40B4-BE49-F238E27FC236}">
                <a16:creationId xmlns:a16="http://schemas.microsoft.com/office/drawing/2014/main" id="{1B029EA2-001C-48ED-BF27-2B012CE8FBB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5FC6F40-438B-4DED-BCAA-2ACC338CA226}"/>
              </a:ext>
            </a:extLst>
          </xdr:cNvPr>
          <xdr:cNvSpPr txBox="1">
            <a:spLocks noChangeArrowheads="1"/>
          </xdr:cNvSpPr>
        </xdr:nvSpPr>
        <xdr:spPr bwMode="auto">
          <a:xfrm>
            <a:off x="23802975" y="169178054709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Sch-5</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9B68E4C1-C058-452D-B725-5BE9782578D2}"/>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2306BCE6-8BEB-4D16-A9A2-95A28B91E19C}"/>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5F7A9768-4268-452B-9FAF-D4717B0C0A37}"/>
              </a:ext>
            </a:extLst>
          </xdr:cNvPr>
          <xdr:cNvSpPr txBox="1">
            <a:spLocks noChangeArrowheads="1"/>
          </xdr:cNvSpPr>
        </xdr:nvSpPr>
        <xdr:spPr bwMode="auto">
          <a:xfrm>
            <a:off x="819" y="24"/>
            <a:ext cx="98"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2" name="Group 25">
          <a:hlinkClick xmlns:r="http://schemas.openxmlformats.org/officeDocument/2006/relationships" r:id="rId1" tooltip="Click for Sch-6"/>
          <a:extLst>
            <a:ext uri="{FF2B5EF4-FFF2-40B4-BE49-F238E27FC236}">
              <a16:creationId xmlns:a16="http://schemas.microsoft.com/office/drawing/2014/main" id="{5683DED9-3BC4-42C8-9E27-CA3067A644F9}"/>
            </a:ext>
          </a:extLst>
        </xdr:cNvPr>
        <xdr:cNvGrpSpPr>
          <a:grpSpLocks/>
        </xdr:cNvGrpSpPr>
      </xdr:nvGrpSpPr>
      <xdr:grpSpPr bwMode="auto">
        <a:xfrm>
          <a:off x="8534400" y="47625"/>
          <a:ext cx="1104900" cy="600075"/>
          <a:chOff x="804" y="5"/>
          <a:chExt cx="116" cy="73"/>
        </a:xfrm>
      </xdr:grpSpPr>
      <xdr:sp macro="" textlink="">
        <xdr:nvSpPr>
          <xdr:cNvPr id="3" name="AutoShape 26">
            <a:extLst>
              <a:ext uri="{FF2B5EF4-FFF2-40B4-BE49-F238E27FC236}">
                <a16:creationId xmlns:a16="http://schemas.microsoft.com/office/drawing/2014/main" id="{B4D78A8C-C9D0-421E-B30A-22FC13F9876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C0BA807-D557-459C-B881-1548268A6E16}"/>
              </a:ext>
            </a:extLst>
          </xdr:cNvPr>
          <xdr:cNvSpPr txBox="1">
            <a:spLocks noChangeArrowheads="1"/>
          </xdr:cNvSpPr>
        </xdr:nvSpPr>
        <xdr:spPr bwMode="auto">
          <a:xfrm>
            <a:off x="819" y="24"/>
            <a:ext cx="98" cy="38"/>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CBC7D05C-487F-4515-A1C0-E17FFCCC2FE1}"/>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7FC70AF4-1BE8-45FD-9831-8D73EA0C689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DA5DA8FF-A1DF-4963-B1E7-283BBDE983B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2" name="Group 1">
          <a:hlinkClick xmlns:r="http://schemas.openxmlformats.org/officeDocument/2006/relationships" r:id="rId1" tooltip="Click for Sch-7"/>
          <a:extLst>
            <a:ext uri="{FF2B5EF4-FFF2-40B4-BE49-F238E27FC236}">
              <a16:creationId xmlns:a16="http://schemas.microsoft.com/office/drawing/2014/main" id="{05ECFE80-191B-416D-8BEE-40F0E587DF39}"/>
            </a:ext>
          </a:extLst>
        </xdr:cNvPr>
        <xdr:cNvGrpSpPr>
          <a:grpSpLocks/>
        </xdr:cNvGrpSpPr>
      </xdr:nvGrpSpPr>
      <xdr:grpSpPr bwMode="auto">
        <a:xfrm>
          <a:off x="7400925" y="19050"/>
          <a:ext cx="1104900" cy="695325"/>
          <a:chOff x="804" y="5"/>
          <a:chExt cx="116" cy="73"/>
        </a:xfrm>
      </xdr:grpSpPr>
      <xdr:sp macro="" textlink="">
        <xdr:nvSpPr>
          <xdr:cNvPr id="3" name="AutoShape 2">
            <a:extLst>
              <a:ext uri="{FF2B5EF4-FFF2-40B4-BE49-F238E27FC236}">
                <a16:creationId xmlns:a16="http://schemas.microsoft.com/office/drawing/2014/main" id="{112D7FF7-5316-4F7B-98EB-14A4521CD27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7FCE5EC4-9275-49DA-8901-353ABA81A323}"/>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238125</xdr:colOff>
      <xdr:row>0</xdr:row>
      <xdr:rowOff>76200</xdr:rowOff>
    </xdr:from>
    <xdr:to>
      <xdr:col>14</xdr:col>
      <xdr:colOff>28575</xdr:colOff>
      <xdr:row>2</xdr:row>
      <xdr:rowOff>276225</xdr:rowOff>
    </xdr:to>
    <xdr:grpSp>
      <xdr:nvGrpSpPr>
        <xdr:cNvPr id="2" name="Group 5">
          <a:hlinkClick xmlns:r="http://schemas.openxmlformats.org/officeDocument/2006/relationships" r:id="rId1" tooltip="Click For Bid Form 2nd Envelope"/>
          <a:extLst>
            <a:ext uri="{FF2B5EF4-FFF2-40B4-BE49-F238E27FC236}">
              <a16:creationId xmlns:a16="http://schemas.microsoft.com/office/drawing/2014/main" id="{B72D49F0-C372-435D-8C89-3035E9204FB9}"/>
            </a:ext>
          </a:extLst>
        </xdr:cNvPr>
        <xdr:cNvGrpSpPr>
          <a:grpSpLocks/>
        </xdr:cNvGrpSpPr>
      </xdr:nvGrpSpPr>
      <xdr:grpSpPr bwMode="auto">
        <a:xfrm>
          <a:off x="14117411" y="76200"/>
          <a:ext cx="1083128" cy="472168"/>
          <a:chOff x="762" y="2"/>
          <a:chExt cx="116" cy="73"/>
        </a:xfrm>
      </xdr:grpSpPr>
      <xdr:sp macro="" textlink="">
        <xdr:nvSpPr>
          <xdr:cNvPr id="3" name="AutoShape 2">
            <a:extLst>
              <a:ext uri="{FF2B5EF4-FFF2-40B4-BE49-F238E27FC236}">
                <a16:creationId xmlns:a16="http://schemas.microsoft.com/office/drawing/2014/main" id="{CA952342-6A27-42C0-B58D-3913B75DA40D}"/>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6C427DC7-D7F9-4576-AC7D-5C47EE200C6D}"/>
              </a:ext>
            </a:extLst>
          </xdr:cNvPr>
          <xdr:cNvSpPr txBox="1">
            <a:spLocks noChangeArrowheads="1"/>
          </xdr:cNvSpPr>
        </xdr:nvSpPr>
        <xdr:spPr bwMode="auto">
          <a:xfrm>
            <a:off x="6838951" y="-65230154"/>
            <a:ext cx="0" cy="37"/>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900" b="1" i="0" u="none" strike="noStrike" baseline="0">
                <a:solidFill>
                  <a:srgbClr val="000000"/>
                </a:solidFill>
                <a:latin typeface="Book Antiqua"/>
              </a:rPr>
              <a:t>Click for Bid Form 2nd Envelope</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0</xdr:row>
      <xdr:rowOff>19050</xdr:rowOff>
    </xdr:from>
    <xdr:to>
      <xdr:col>7</xdr:col>
      <xdr:colOff>0</xdr:colOff>
      <xdr:row>3</xdr:row>
      <xdr:rowOff>0</xdr:rowOff>
    </xdr:to>
    <xdr:grpSp>
      <xdr:nvGrpSpPr>
        <xdr:cNvPr id="2" name="Group 4">
          <a:hlinkClick xmlns:r="http://schemas.openxmlformats.org/officeDocument/2006/relationships" r:id="rId1" tooltip="Click for Bid Form"/>
          <a:extLst>
            <a:ext uri="{FF2B5EF4-FFF2-40B4-BE49-F238E27FC236}">
              <a16:creationId xmlns:a16="http://schemas.microsoft.com/office/drawing/2014/main" id="{42D8FB49-A527-4E38-B972-8E2557C299CF}"/>
            </a:ext>
          </a:extLst>
        </xdr:cNvPr>
        <xdr:cNvGrpSpPr>
          <a:grpSpLocks/>
        </xdr:cNvGrpSpPr>
      </xdr:nvGrpSpPr>
      <xdr:grpSpPr bwMode="auto">
        <a:xfrm>
          <a:off x="7477125" y="19050"/>
          <a:ext cx="0" cy="942975"/>
          <a:chOff x="784" y="2"/>
          <a:chExt cx="116" cy="73"/>
        </a:xfrm>
      </xdr:grpSpPr>
      <xdr:sp macro="" textlink="">
        <xdr:nvSpPr>
          <xdr:cNvPr id="3" name="AutoShape 2">
            <a:extLst>
              <a:ext uri="{FF2B5EF4-FFF2-40B4-BE49-F238E27FC236}">
                <a16:creationId xmlns:a16="http://schemas.microsoft.com/office/drawing/2014/main" id="{D12DC354-54A7-4123-90B3-745799E782CD}"/>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BBC5EA23-BE34-4108-8375-4B4DAE8FBB74}"/>
              </a:ext>
            </a:extLst>
          </xdr:cNvPr>
          <xdr:cNvSpPr txBox="1">
            <a:spLocks noChangeArrowheads="1"/>
          </xdr:cNvSpPr>
        </xdr:nvSpPr>
        <xdr:spPr bwMode="auto">
          <a:xfrm>
            <a:off x="7477125" y="-4028911360500"/>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2" name="Group 10">
          <a:hlinkClick xmlns:r="http://schemas.openxmlformats.org/officeDocument/2006/relationships" r:id="rId1" tooltip="Back to Cover Page"/>
          <a:extLst>
            <a:ext uri="{FF2B5EF4-FFF2-40B4-BE49-F238E27FC236}">
              <a16:creationId xmlns:a16="http://schemas.microsoft.com/office/drawing/2014/main" id="{79B07493-E2C5-4824-9CA6-F57E5C31A00B}"/>
            </a:ext>
          </a:extLst>
        </xdr:cNvPr>
        <xdr:cNvGrpSpPr>
          <a:grpSpLocks/>
        </xdr:cNvGrpSpPr>
      </xdr:nvGrpSpPr>
      <xdr:grpSpPr bwMode="auto">
        <a:xfrm>
          <a:off x="6936441" y="104775"/>
          <a:ext cx="0" cy="758078"/>
          <a:chOff x="744" y="11"/>
          <a:chExt cx="113" cy="74"/>
        </a:xfrm>
      </xdr:grpSpPr>
      <xdr:sp macro="" textlink="">
        <xdr:nvSpPr>
          <xdr:cNvPr id="3" name="AutoShape 7">
            <a:extLst>
              <a:ext uri="{FF2B5EF4-FFF2-40B4-BE49-F238E27FC236}">
                <a16:creationId xmlns:a16="http://schemas.microsoft.com/office/drawing/2014/main" id="{C6B71F98-52BA-42FD-AC2E-ED73C172CF3A}"/>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40FCBCB4-55C1-4362-A452-2499A03D3C09}"/>
              </a:ext>
            </a:extLst>
          </xdr:cNvPr>
          <xdr:cNvSpPr txBox="1">
            <a:spLocks noChangeArrowheads="1"/>
          </xdr:cNvSpPr>
        </xdr:nvSpPr>
        <xdr:spPr bwMode="auto">
          <a:xfrm>
            <a:off x="770" y="27"/>
            <a:ext cx="79" cy="4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3189\Desktop\hgjkhgjk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
      <sheetName val="Sch-3 Dis"/>
      <sheetName val="Sch-4a"/>
      <sheetName val="Sch-4b"/>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efreshError="1"/>
      <sheetData sheetId="1" refreshError="1">
        <row r="2">
          <cell r="B2" t="str">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ell>
        </row>
        <row r="3">
          <cell r="B3" t="str">
            <v>Specification No: 5002001865/OTHERS/DOM/A00-CC CS -1</v>
          </cell>
        </row>
      </sheetData>
      <sheetData sheetId="2" refreshError="1"/>
      <sheetData sheetId="3" refreshError="1">
        <row r="6">
          <cell r="C6" t="str">
            <v>Sole Bidder</v>
          </cell>
          <cell r="K6">
            <v>0</v>
          </cell>
        </row>
        <row r="7">
          <cell r="C7">
            <v>1</v>
          </cell>
        </row>
        <row r="9">
          <cell r="A9" t="str">
            <v>Name of Sole Bidder</v>
          </cell>
        </row>
        <row r="19">
          <cell r="C19" t="str">
            <v xml:space="preserve">…….. …….. …….. …….. …….. …….. </v>
          </cell>
        </row>
      </sheetData>
      <sheetData sheetId="4" refreshError="1">
        <row r="1">
          <cell r="AE1">
            <v>0</v>
          </cell>
        </row>
        <row r="6">
          <cell r="A6" t="str">
            <v>Bidder’s Name and Address (Sole Bidder) :</v>
          </cell>
        </row>
        <row r="7">
          <cell r="A7" t="str">
            <v/>
          </cell>
          <cell r="M7" t="str">
            <v>Contracts Services, 3rd Floor</v>
          </cell>
        </row>
        <row r="8">
          <cell r="C8" t="str">
            <v/>
          </cell>
          <cell r="M8" t="str">
            <v>Power Grid Corporation of India Ltd.,</v>
          </cell>
        </row>
        <row r="9">
          <cell r="C9" t="str">
            <v/>
          </cell>
          <cell r="M9" t="str">
            <v>"Saudamini", Plot No.-2</v>
          </cell>
        </row>
        <row r="10">
          <cell r="C10" t="str">
            <v/>
          </cell>
          <cell r="M10" t="str">
            <v xml:space="preserve">Sector-29, </v>
          </cell>
        </row>
        <row r="11">
          <cell r="C11" t="str">
            <v/>
          </cell>
          <cell r="M11" t="str">
            <v>Gurugram (Haryana) - 122001</v>
          </cell>
        </row>
        <row r="187">
          <cell r="B187" t="str">
            <v>--</v>
          </cell>
        </row>
        <row r="188">
          <cell r="B188" t="str">
            <v/>
          </cell>
          <cell r="M188" t="str">
            <v/>
          </cell>
        </row>
        <row r="189">
          <cell r="M189" t="str">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4">
          <cell r="D14">
            <v>0</v>
          </cell>
        </row>
        <row r="16">
          <cell r="D16">
            <v>0</v>
          </cell>
        </row>
        <row r="18">
          <cell r="D18">
            <v>0</v>
          </cell>
        </row>
      </sheetData>
      <sheetData sheetId="15" refreshError="1"/>
      <sheetData sheetId="16" refreshError="1">
        <row r="20">
          <cell r="M20">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drawing" Target="../drawings/drawing3.x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drawing" Target="../drawings/drawing4.xml"/><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drawing" Target="../drawings/drawing5.xml"/><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drawing" Target="../drawings/drawing6.xml"/><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drawing" Target="../drawings/drawing7.xml"/><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drawing" Target="../drawings/drawing8.x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9.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drawing" Target="../drawings/drawing10.xml"/><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drawing" Target="../drawings/drawing11.xml"/><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drawing" Target="../drawings/drawing12.xml"/><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drawing" Target="../drawings/drawing13.xml"/><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drawing" Target="../drawings/drawing14.xml"/><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drawing" Target="../drawings/drawing15.xml"/><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2:B3"/>
  <sheetViews>
    <sheetView workbookViewId="0">
      <selection activeCell="B6" sqref="B6"/>
    </sheetView>
  </sheetViews>
  <sheetFormatPr defaultRowHeight="16.5" x14ac:dyDescent="0.3"/>
  <cols>
    <col min="1" max="1" width="19.875" customWidth="1"/>
    <col min="2" max="2" width="56.75" customWidth="1"/>
  </cols>
  <sheetData>
    <row r="2" spans="1:2" ht="87.75" customHeight="1" x14ac:dyDescent="0.3">
      <c r="A2" s="207" t="s">
        <v>0</v>
      </c>
      <c r="B2" s="765" t="s">
        <v>347</v>
      </c>
    </row>
    <row r="3" spans="1:2" x14ac:dyDescent="0.3">
      <c r="A3" t="s">
        <v>1</v>
      </c>
      <c r="B3" t="s">
        <v>348</v>
      </c>
    </row>
  </sheetData>
  <sheetProtection algorithmName="SHA-512" hashValue="kvRA3G76i9fi60CYC+BDuMvvPWwFYOSru5NeVYrObvdg/mMlDHzFCMEKhUV/KXjmb1fH0OW/CBUxlpah/4OmbA==" saltValue="pdjW8Zm/yH+6ZweAKs8fFA==" spinCount="100000" sheet="1" objects="1" scenarios="1"/>
  <customSheetViews>
    <customSheetView guid="{2063E705-082A-4913-A25A-66465873BDF0}" state="hidden">
      <selection activeCell="B2" sqref="B2"/>
      <pageMargins left="0" right="0" top="0" bottom="0" header="0" footer="0"/>
    </customSheetView>
    <customSheetView guid="{C6A7FFED-91EB-41DF-A944-2BFB2D792481}" state="hidden">
      <selection activeCell="A4" sqref="A4"/>
      <pageMargins left="0" right="0" top="0" bottom="0" header="0" footer="0"/>
    </customSheetView>
    <customSheetView guid="{302D9D75-0757-45DA-AFBF-614F08F1401B}" state="hidden">
      <selection activeCell="A4" sqref="A4"/>
      <pageMargins left="0" right="0" top="0" bottom="0" header="0" footer="0"/>
    </customSheetView>
    <customSheetView guid="{B506D4DB-B5B3-4722-9CF5-EE949FBC5D29}" state="hidden">
      <selection activeCell="B2" sqref="B2"/>
      <pageMargins left="0" right="0" top="0" bottom="0" header="0" footer="0"/>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15"/>
  <sheetViews>
    <sheetView showGridLines="0" view="pageBreakPreview" zoomScaleNormal="100" zoomScaleSheetLayoutView="100" workbookViewId="0">
      <selection activeCell="F2" sqref="F2:F12"/>
    </sheetView>
  </sheetViews>
  <sheetFormatPr defaultColWidth="8" defaultRowHeight="15.75" x14ac:dyDescent="0.2"/>
  <cols>
    <col min="1" max="1" width="8.625" style="148" customWidth="1"/>
    <col min="2" max="2" width="11.125" style="148" customWidth="1"/>
    <col min="3" max="4" width="38.625" style="148" customWidth="1"/>
    <col min="5" max="5" width="11.25" style="148" customWidth="1"/>
    <col min="6" max="6" width="8.625" style="142" customWidth="1"/>
    <col min="7" max="9" width="8" style="142" customWidth="1"/>
    <col min="10" max="16384" width="8" style="143"/>
  </cols>
  <sheetData>
    <row r="1" spans="1:10" ht="30.75" customHeight="1" x14ac:dyDescent="0.2">
      <c r="A1" s="139"/>
      <c r="B1" s="795"/>
      <c r="C1" s="796"/>
      <c r="D1" s="796"/>
      <c r="E1" s="797"/>
      <c r="F1" s="140"/>
      <c r="G1" s="141" t="s">
        <v>2</v>
      </c>
    </row>
    <row r="2" spans="1:10" ht="69" customHeight="1" x14ac:dyDescent="0.2">
      <c r="A2" s="798" t="s">
        <v>3</v>
      </c>
      <c r="B2" s="801" t="str">
        <f>Basic!B2</f>
        <v>Package – I : Supply and Installation of VOIP Communication system including Phones, Voice Recorder etc. for Grid - Operation for all Five Regions NR, NER, SR, WR, ER as PAN India at NLDC, RLDCs, SLDCs.</v>
      </c>
      <c r="C2" s="802"/>
      <c r="D2" s="802"/>
      <c r="E2" s="803"/>
      <c r="F2" s="798" t="s">
        <v>4</v>
      </c>
    </row>
    <row r="3" spans="1:10" ht="23.25" customHeight="1" x14ac:dyDescent="0.2">
      <c r="A3" s="799"/>
      <c r="B3" s="804" t="str">
        <f>Basic!B3</f>
        <v>Specification No: CC/NT/W-MISC/DOM/A02/25/07582</v>
      </c>
      <c r="C3" s="805"/>
      <c r="D3" s="805"/>
      <c r="E3" s="806"/>
      <c r="F3" s="799"/>
    </row>
    <row r="4" spans="1:10" ht="39.950000000000003" customHeight="1" x14ac:dyDescent="0.2">
      <c r="A4" s="799"/>
      <c r="B4" s="144">
        <v>1</v>
      </c>
      <c r="C4" s="807" t="s">
        <v>5</v>
      </c>
      <c r="D4" s="807"/>
      <c r="E4" s="808"/>
      <c r="F4" s="799"/>
      <c r="G4" s="145"/>
      <c r="H4" s="146" t="s">
        <v>6</v>
      </c>
    </row>
    <row r="5" spans="1:10" ht="30" customHeight="1" x14ac:dyDescent="0.2">
      <c r="A5" s="799"/>
      <c r="B5" s="144">
        <v>2</v>
      </c>
      <c r="C5" s="807" t="s">
        <v>7</v>
      </c>
      <c r="D5" s="807"/>
      <c r="E5" s="808"/>
      <c r="F5" s="799"/>
    </row>
    <row r="6" spans="1:10" s="142" customFormat="1" ht="30" customHeight="1" x14ac:dyDescent="0.3">
      <c r="A6" s="799"/>
      <c r="B6" s="144">
        <v>3</v>
      </c>
      <c r="C6" s="807" t="s">
        <v>8</v>
      </c>
      <c r="D6" s="807"/>
      <c r="E6" s="808"/>
      <c r="F6" s="799"/>
    </row>
    <row r="7" spans="1:10" ht="52.5" hidden="1" customHeight="1" x14ac:dyDescent="0.2">
      <c r="A7" s="799"/>
      <c r="B7" s="144">
        <v>4</v>
      </c>
      <c r="C7" s="807" t="s">
        <v>9</v>
      </c>
      <c r="D7" s="807"/>
      <c r="E7" s="808"/>
      <c r="F7" s="799"/>
    </row>
    <row r="8" spans="1:10" ht="9.75" customHeight="1" x14ac:dyDescent="0.2">
      <c r="A8" s="799"/>
      <c r="B8" s="147"/>
      <c r="E8" s="149"/>
      <c r="F8" s="799"/>
    </row>
    <row r="9" spans="1:10" ht="23.25" customHeight="1" x14ac:dyDescent="0.2">
      <c r="A9" s="799"/>
      <c r="B9" s="809"/>
      <c r="C9" s="810"/>
      <c r="D9" s="810"/>
      <c r="E9" s="811"/>
      <c r="F9" s="799"/>
    </row>
    <row r="10" spans="1:10" ht="10.5" customHeight="1" x14ac:dyDescent="0.2">
      <c r="A10" s="799"/>
      <c r="B10" s="150"/>
      <c r="C10" s="151"/>
      <c r="D10" s="151"/>
      <c r="E10" s="152"/>
      <c r="F10" s="799"/>
    </row>
    <row r="11" spans="1:10" ht="24" customHeight="1" x14ac:dyDescent="0.2">
      <c r="A11" s="799"/>
      <c r="B11" s="812"/>
      <c r="C11" s="813"/>
      <c r="D11" s="813"/>
      <c r="E11" s="153"/>
      <c r="F11" s="799"/>
    </row>
    <row r="12" spans="1:10" ht="15.95" customHeight="1" x14ac:dyDescent="0.2">
      <c r="A12" s="800"/>
      <c r="B12" s="814"/>
      <c r="C12" s="815"/>
      <c r="D12" s="815"/>
      <c r="E12" s="149"/>
      <c r="F12" s="800"/>
    </row>
    <row r="13" spans="1:10" ht="24" customHeight="1" x14ac:dyDescent="0.2">
      <c r="A13" s="789"/>
      <c r="B13" s="790"/>
      <c r="C13" s="791"/>
      <c r="D13" s="791"/>
      <c r="E13" s="153"/>
      <c r="F13" s="792"/>
      <c r="G13" s="154"/>
      <c r="H13" s="154"/>
      <c r="I13" s="154"/>
      <c r="J13" s="154"/>
    </row>
    <row r="14" spans="1:10" ht="15.95" customHeight="1" x14ac:dyDescent="0.2">
      <c r="A14" s="789"/>
      <c r="B14" s="793"/>
      <c r="C14" s="794"/>
      <c r="D14" s="794"/>
      <c r="E14" s="152"/>
      <c r="F14" s="792"/>
      <c r="G14" s="154"/>
      <c r="H14" s="154"/>
      <c r="I14" s="154"/>
      <c r="J14" s="154"/>
    </row>
    <row r="15" spans="1:10" x14ac:dyDescent="0.2">
      <c r="B15" s="155"/>
      <c r="C15" s="155"/>
      <c r="D15" s="155"/>
      <c r="E15" s="155"/>
    </row>
  </sheetData>
  <sheetProtection algorithmName="SHA-512" hashValue="oPoqkehKOo/VsW2gJ5m+MKw7r3/2wStl61eIL4yLSDA+jG8urnqWGIWM6otFwleNzMym+2FXBLPFfdFsFiybIg==" saltValue="5gzHX+Ixay8XYjXKgtsAnA==" spinCount="100000" sheet="1" formatColumns="0" formatRows="0" selectLockedCells="1"/>
  <customSheetViews>
    <customSheetView guid="{2063E705-082A-4913-A25A-66465873BDF0}" showPageBreaks="1" showGridLines="0" fitToPage="1" printArea="1" hiddenRows="1" view="pageBreakPreview">
      <selection activeCell="C19" sqref="C19"/>
      <pageMargins left="0" right="0" top="0" bottom="0" header="0" footer="0"/>
      <printOptions horizontalCentered="1"/>
      <pageSetup paperSize="9" fitToHeight="0" orientation="landscape" r:id="rId1"/>
      <headerFooter alignWithMargins="0"/>
    </customSheetView>
    <customSheetView guid="{C6A7FFED-91EB-41DF-A944-2BFB2D792481}" scale="145" showPageBreaks="1" showGridLines="0" fitToPage="1" printArea="1" hiddenRows="1" view="pageBreakPreview">
      <selection activeCell="C8" sqref="C8"/>
      <pageMargins left="0" right="0" top="0" bottom="0" header="0" footer="0"/>
      <printOptions horizontalCentered="1"/>
      <pageSetup paperSize="9" fitToHeight="0" orientation="landscape" r:id="rId2"/>
      <headerFooter alignWithMargins="0"/>
    </customSheetView>
    <customSheetView guid="{302D9D75-0757-45DA-AFBF-614F08F1401B}" scale="145" showPageBreaks="1" showGridLines="0" fitToPage="1" printArea="1" hiddenRows="1" view="pageBreakPreview">
      <selection activeCell="C5" sqref="C5:E5"/>
      <pageMargins left="0" right="0" top="0" bottom="0" header="0" footer="0"/>
      <printOptions horizontalCentered="1"/>
      <pageSetup paperSize="9" fitToHeight="0" orientation="landscape" r:id="rId3"/>
      <headerFooter alignWithMargins="0"/>
    </customSheetView>
    <customSheetView guid="{B506D4DB-B5B3-4722-9CF5-EE949FBC5D29}" showPageBreaks="1" showGridLines="0" fitToPage="1" printArea="1" hiddenRows="1" view="pageBreakPreview">
      <selection activeCell="C19" sqref="C19"/>
      <pageMargins left="0" right="0" top="0" bottom="0" header="0" footer="0"/>
      <printOptions horizontalCentered="1"/>
      <pageSetup paperSize="9" fitToHeight="0" orientation="landscape" r:id="rId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fitToHeight="0" orientation="landscape"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34"/>
  <sheetViews>
    <sheetView showGridLines="0" view="pageBreakPreview" topLeftCell="A31" zoomScaleNormal="100" zoomScaleSheetLayoutView="100" workbookViewId="0">
      <selection activeCell="D6" sqref="D6"/>
    </sheetView>
  </sheetViews>
  <sheetFormatPr defaultRowHeight="15.75" x14ac:dyDescent="0.25"/>
  <cols>
    <col min="1" max="2" width="9" style="32"/>
    <col min="3" max="3" width="72.625" style="32" customWidth="1"/>
    <col min="4" max="4" width="66.125" style="32" customWidth="1"/>
    <col min="5" max="16384" width="9" style="158"/>
  </cols>
  <sheetData>
    <row r="1" spans="1:11" ht="45" customHeight="1" x14ac:dyDescent="0.25">
      <c r="A1" s="819" t="s">
        <v>10</v>
      </c>
      <c r="B1" s="819"/>
      <c r="C1" s="819"/>
      <c r="D1" s="156"/>
      <c r="E1" s="157"/>
      <c r="F1" s="157"/>
      <c r="G1" s="157"/>
      <c r="H1" s="157"/>
      <c r="I1" s="157"/>
      <c r="J1" s="157"/>
      <c r="K1" s="157"/>
    </row>
    <row r="2" spans="1:11" ht="18" customHeight="1" x14ac:dyDescent="0.25">
      <c r="D2" s="159"/>
      <c r="E2" s="160"/>
      <c r="F2" s="160"/>
      <c r="G2" s="160"/>
      <c r="H2" s="160"/>
      <c r="I2" s="160"/>
      <c r="J2" s="160"/>
      <c r="K2" s="160"/>
    </row>
    <row r="3" spans="1:11" ht="18" customHeight="1" x14ac:dyDescent="0.25">
      <c r="A3" s="43" t="s">
        <v>11</v>
      </c>
      <c r="B3" s="32" t="s">
        <v>12</v>
      </c>
      <c r="D3" s="161"/>
      <c r="E3" s="162"/>
      <c r="F3" s="162"/>
      <c r="G3" s="162"/>
      <c r="H3" s="162"/>
      <c r="I3" s="162"/>
      <c r="J3" s="162"/>
      <c r="K3" s="162"/>
    </row>
    <row r="4" spans="1:11" ht="18" customHeight="1" x14ac:dyDescent="0.25">
      <c r="B4" s="163" t="s">
        <v>13</v>
      </c>
      <c r="C4" s="164" t="s">
        <v>14</v>
      </c>
      <c r="D4" s="161"/>
      <c r="E4" s="162"/>
      <c r="F4" s="162"/>
      <c r="G4" s="162"/>
      <c r="H4" s="162"/>
      <c r="I4" s="162"/>
      <c r="J4" s="162"/>
      <c r="K4" s="162"/>
    </row>
    <row r="5" spans="1:11" ht="38.1" customHeight="1" x14ac:dyDescent="0.25">
      <c r="B5" s="163" t="s">
        <v>15</v>
      </c>
      <c r="C5" s="164" t="s">
        <v>16</v>
      </c>
      <c r="D5" s="161"/>
      <c r="E5" s="162"/>
      <c r="F5" s="162"/>
      <c r="G5" s="162"/>
      <c r="H5" s="162"/>
      <c r="I5" s="162"/>
      <c r="J5" s="162"/>
      <c r="K5" s="162"/>
    </row>
    <row r="6" spans="1:11" ht="18" customHeight="1" x14ac:dyDescent="0.25">
      <c r="B6" s="163" t="s">
        <v>17</v>
      </c>
      <c r="C6" s="164" t="s">
        <v>18</v>
      </c>
      <c r="D6" s="161"/>
      <c r="E6" s="162"/>
      <c r="F6" s="162"/>
      <c r="G6" s="162"/>
      <c r="H6" s="162"/>
      <c r="I6" s="162"/>
      <c r="J6" s="162"/>
      <c r="K6" s="162"/>
    </row>
    <row r="7" spans="1:11" ht="18" customHeight="1" x14ac:dyDescent="0.25">
      <c r="B7" s="163" t="s">
        <v>19</v>
      </c>
      <c r="C7" s="164" t="s">
        <v>20</v>
      </c>
      <c r="D7" s="161"/>
      <c r="E7" s="162"/>
      <c r="F7" s="162"/>
      <c r="G7" s="162"/>
      <c r="H7" s="162"/>
      <c r="I7" s="162"/>
      <c r="J7" s="162"/>
      <c r="K7" s="162"/>
    </row>
    <row r="8" spans="1:11" ht="18" customHeight="1" x14ac:dyDescent="0.25">
      <c r="B8" s="163" t="s">
        <v>21</v>
      </c>
      <c r="C8" s="164" t="s">
        <v>22</v>
      </c>
      <c r="D8" s="161"/>
      <c r="E8" s="162"/>
      <c r="F8" s="162"/>
      <c r="G8" s="162"/>
      <c r="H8" s="162"/>
      <c r="I8" s="162"/>
      <c r="J8" s="162"/>
      <c r="K8" s="162"/>
    </row>
    <row r="9" spans="1:11" ht="18" customHeight="1" x14ac:dyDescent="0.25">
      <c r="B9" s="163" t="s">
        <v>23</v>
      </c>
      <c r="C9" s="164" t="s">
        <v>24</v>
      </c>
      <c r="D9" s="161"/>
      <c r="E9" s="162"/>
      <c r="F9" s="162"/>
      <c r="G9" s="162"/>
      <c r="H9" s="162"/>
      <c r="I9" s="162"/>
      <c r="J9" s="162"/>
      <c r="K9" s="162"/>
    </row>
    <row r="10" spans="1:11" ht="18" customHeight="1" x14ac:dyDescent="0.25">
      <c r="B10" s="163"/>
      <c r="C10" s="164"/>
      <c r="D10" s="161"/>
      <c r="E10" s="162"/>
      <c r="F10" s="162"/>
      <c r="G10" s="162"/>
      <c r="H10" s="162"/>
      <c r="I10" s="162"/>
      <c r="J10" s="162"/>
      <c r="K10" s="162"/>
    </row>
    <row r="11" spans="1:11" ht="18" customHeight="1" x14ac:dyDescent="0.25">
      <c r="A11" s="43" t="s">
        <v>25</v>
      </c>
      <c r="B11" s="32" t="s">
        <v>26</v>
      </c>
      <c r="D11" s="161"/>
      <c r="E11" s="162"/>
      <c r="F11" s="162"/>
      <c r="G11" s="162"/>
      <c r="H11" s="162"/>
      <c r="I11" s="162"/>
      <c r="J11" s="162"/>
      <c r="K11" s="162"/>
    </row>
    <row r="12" spans="1:11" ht="18" customHeight="1" x14ac:dyDescent="0.25">
      <c r="B12" s="818" t="s">
        <v>27</v>
      </c>
      <c r="C12" s="818"/>
      <c r="D12" s="165"/>
      <c r="E12" s="162"/>
      <c r="F12" s="162"/>
      <c r="G12" s="162"/>
      <c r="H12" s="162"/>
      <c r="I12" s="162"/>
      <c r="J12" s="162"/>
      <c r="K12" s="162"/>
    </row>
    <row r="13" spans="1:11" ht="18" customHeight="1" x14ac:dyDescent="0.25">
      <c r="B13" s="166"/>
      <c r="C13" s="164" t="s">
        <v>28</v>
      </c>
      <c r="D13" s="161"/>
      <c r="E13" s="162"/>
      <c r="F13" s="162"/>
      <c r="G13" s="162"/>
      <c r="H13" s="162"/>
      <c r="I13" s="162"/>
      <c r="J13" s="162"/>
      <c r="K13" s="162"/>
    </row>
    <row r="14" spans="1:11" ht="18" customHeight="1" x14ac:dyDescent="0.25">
      <c r="B14" s="818" t="s">
        <v>29</v>
      </c>
      <c r="C14" s="818"/>
      <c r="D14" s="165"/>
      <c r="E14" s="162"/>
      <c r="F14" s="162"/>
      <c r="G14" s="162"/>
      <c r="H14" s="162"/>
      <c r="I14" s="162"/>
      <c r="J14" s="162"/>
      <c r="K14" s="162"/>
    </row>
    <row r="15" spans="1:11" ht="24" customHeight="1" x14ac:dyDescent="0.25">
      <c r="B15" s="101" t="s">
        <v>30</v>
      </c>
      <c r="C15" s="164" t="s">
        <v>31</v>
      </c>
      <c r="D15" s="161"/>
      <c r="E15" s="162"/>
      <c r="F15" s="162"/>
      <c r="G15" s="162"/>
      <c r="H15" s="162"/>
      <c r="I15" s="162"/>
      <c r="J15" s="162"/>
      <c r="K15" s="162"/>
    </row>
    <row r="16" spans="1:11" ht="18" customHeight="1" x14ac:dyDescent="0.25">
      <c r="B16" s="101" t="s">
        <v>30</v>
      </c>
      <c r="C16" s="164" t="s">
        <v>32</v>
      </c>
      <c r="D16" s="161"/>
      <c r="E16" s="162"/>
      <c r="F16" s="162"/>
      <c r="G16" s="162"/>
      <c r="H16" s="162"/>
      <c r="I16" s="162"/>
      <c r="J16" s="162"/>
      <c r="K16" s="162"/>
    </row>
    <row r="17" spans="2:11" ht="18" customHeight="1" x14ac:dyDescent="0.25">
      <c r="B17" s="101" t="s">
        <v>30</v>
      </c>
      <c r="C17" s="164" t="s">
        <v>33</v>
      </c>
      <c r="D17" s="161"/>
      <c r="E17" s="162"/>
      <c r="F17" s="162"/>
      <c r="G17" s="162"/>
      <c r="H17" s="162"/>
      <c r="I17" s="162"/>
      <c r="J17" s="162"/>
      <c r="K17" s="162"/>
    </row>
    <row r="18" spans="2:11" ht="18" customHeight="1" x14ac:dyDescent="0.25">
      <c r="B18" s="101" t="s">
        <v>30</v>
      </c>
      <c r="C18" s="164" t="s">
        <v>34</v>
      </c>
      <c r="D18" s="161"/>
      <c r="E18" s="162"/>
      <c r="F18" s="162"/>
      <c r="G18" s="162"/>
      <c r="H18" s="162"/>
      <c r="I18" s="162"/>
      <c r="J18" s="162"/>
      <c r="K18" s="162"/>
    </row>
    <row r="19" spans="2:11" ht="18" customHeight="1" x14ac:dyDescent="0.25">
      <c r="B19" s="818" t="s">
        <v>35</v>
      </c>
      <c r="C19" s="818"/>
      <c r="D19" s="165"/>
      <c r="E19" s="162"/>
      <c r="F19" s="162"/>
      <c r="G19" s="162"/>
      <c r="H19" s="162"/>
      <c r="I19" s="162"/>
      <c r="J19" s="162"/>
      <c r="K19" s="162"/>
    </row>
    <row r="20" spans="2:11" ht="54" customHeight="1" x14ac:dyDescent="0.25">
      <c r="B20" s="101" t="s">
        <v>30</v>
      </c>
      <c r="C20" s="164" t="s">
        <v>36</v>
      </c>
      <c r="D20" s="161"/>
      <c r="E20" s="162"/>
      <c r="F20" s="162"/>
      <c r="G20" s="162"/>
      <c r="H20" s="162"/>
      <c r="I20" s="162"/>
      <c r="J20" s="162"/>
      <c r="K20" s="162"/>
    </row>
    <row r="21" spans="2:11" ht="54" customHeight="1" x14ac:dyDescent="0.25">
      <c r="B21" s="101" t="s">
        <v>30</v>
      </c>
      <c r="C21" s="164" t="s">
        <v>37</v>
      </c>
      <c r="D21" s="161"/>
      <c r="E21" s="162"/>
      <c r="F21" s="162"/>
      <c r="G21" s="162"/>
      <c r="H21" s="162"/>
      <c r="I21" s="162"/>
      <c r="J21" s="162"/>
      <c r="K21" s="162"/>
    </row>
    <row r="22" spans="2:11" ht="18" customHeight="1" x14ac:dyDescent="0.25">
      <c r="B22" s="101" t="s">
        <v>30</v>
      </c>
      <c r="C22" s="164" t="s">
        <v>38</v>
      </c>
      <c r="D22" s="161"/>
      <c r="E22" s="162"/>
      <c r="F22" s="162"/>
      <c r="G22" s="162"/>
      <c r="H22" s="162"/>
      <c r="I22" s="162"/>
      <c r="J22" s="162"/>
      <c r="K22" s="162"/>
    </row>
    <row r="23" spans="2:11" ht="38.1" customHeight="1" x14ac:dyDescent="0.25">
      <c r="B23" s="101" t="s">
        <v>30</v>
      </c>
      <c r="C23" s="164" t="s">
        <v>39</v>
      </c>
      <c r="D23" s="161"/>
      <c r="E23" s="162"/>
      <c r="F23" s="162"/>
      <c r="G23" s="162"/>
      <c r="H23" s="162"/>
      <c r="I23" s="162"/>
      <c r="J23" s="162"/>
      <c r="K23" s="162"/>
    </row>
    <row r="24" spans="2:11" ht="18" customHeight="1" x14ac:dyDescent="0.25">
      <c r="B24" s="818" t="s">
        <v>40</v>
      </c>
      <c r="C24" s="818"/>
      <c r="D24" s="165"/>
      <c r="E24" s="162"/>
      <c r="F24" s="162"/>
      <c r="G24" s="162"/>
      <c r="H24" s="162"/>
      <c r="I24" s="162"/>
      <c r="J24" s="162"/>
      <c r="K24" s="162"/>
    </row>
    <row r="25" spans="2:11" ht="54" customHeight="1" x14ac:dyDescent="0.25">
      <c r="B25" s="101" t="s">
        <v>30</v>
      </c>
      <c r="C25" s="164" t="s">
        <v>36</v>
      </c>
      <c r="D25" s="161"/>
      <c r="E25" s="162"/>
      <c r="F25" s="162"/>
      <c r="G25" s="162"/>
      <c r="H25" s="162"/>
      <c r="I25" s="162"/>
      <c r="J25" s="162"/>
      <c r="K25" s="162"/>
    </row>
    <row r="26" spans="2:11" ht="18" customHeight="1" x14ac:dyDescent="0.25">
      <c r="B26" s="101" t="s">
        <v>30</v>
      </c>
      <c r="C26" s="164" t="s">
        <v>38</v>
      </c>
      <c r="D26" s="161"/>
      <c r="E26" s="162"/>
      <c r="F26" s="162"/>
      <c r="G26" s="162"/>
      <c r="H26" s="162"/>
      <c r="I26" s="162"/>
      <c r="J26" s="162"/>
      <c r="K26" s="162"/>
    </row>
    <row r="27" spans="2:11" ht="18" customHeight="1" x14ac:dyDescent="0.25">
      <c r="B27" s="818" t="s">
        <v>41</v>
      </c>
      <c r="C27" s="818"/>
      <c r="D27" s="165"/>
    </row>
    <row r="28" spans="2:11" ht="54" customHeight="1" x14ac:dyDescent="0.25">
      <c r="B28" s="101" t="s">
        <v>30</v>
      </c>
      <c r="C28" s="164" t="s">
        <v>36</v>
      </c>
      <c r="D28" s="161"/>
      <c r="E28" s="162"/>
      <c r="F28" s="162"/>
      <c r="G28" s="162"/>
      <c r="H28" s="162"/>
      <c r="I28" s="162"/>
      <c r="J28" s="162"/>
      <c r="K28" s="162"/>
    </row>
    <row r="29" spans="2:11" ht="18" customHeight="1" x14ac:dyDescent="0.25">
      <c r="B29" s="101" t="s">
        <v>30</v>
      </c>
      <c r="C29" s="164" t="s">
        <v>38</v>
      </c>
      <c r="D29" s="161"/>
    </row>
    <row r="30" spans="2:11" ht="18" customHeight="1" x14ac:dyDescent="0.25">
      <c r="B30" s="818" t="s">
        <v>42</v>
      </c>
      <c r="C30" s="818"/>
      <c r="D30" s="165"/>
    </row>
    <row r="31" spans="2:11" ht="50.25" customHeight="1" x14ac:dyDescent="0.25">
      <c r="B31" s="101" t="s">
        <v>30</v>
      </c>
      <c r="C31" s="164" t="s">
        <v>36</v>
      </c>
      <c r="D31" s="165"/>
    </row>
    <row r="32" spans="2:11" ht="18" customHeight="1" x14ac:dyDescent="0.25">
      <c r="B32" s="101" t="s">
        <v>30</v>
      </c>
      <c r="C32" s="164" t="s">
        <v>38</v>
      </c>
      <c r="D32" s="161"/>
    </row>
    <row r="33" spans="2:11" ht="18" customHeight="1" x14ac:dyDescent="0.25">
      <c r="B33" s="818" t="s">
        <v>43</v>
      </c>
      <c r="C33" s="818"/>
      <c r="D33" s="165"/>
    </row>
    <row r="34" spans="2:11" ht="51.75" customHeight="1" x14ac:dyDescent="0.25">
      <c r="B34" s="101" t="s">
        <v>30</v>
      </c>
      <c r="C34" s="164" t="s">
        <v>36</v>
      </c>
      <c r="D34" s="165"/>
    </row>
    <row r="35" spans="2:11" ht="18" customHeight="1" x14ac:dyDescent="0.25">
      <c r="B35" s="101" t="s">
        <v>30</v>
      </c>
      <c r="C35" s="164" t="s">
        <v>38</v>
      </c>
      <c r="D35" s="161"/>
    </row>
    <row r="36" spans="2:11" ht="18" customHeight="1" x14ac:dyDescent="0.25">
      <c r="B36" s="818" t="s">
        <v>44</v>
      </c>
      <c r="C36" s="818"/>
      <c r="D36" s="165"/>
    </row>
    <row r="37" spans="2:11" ht="32.25" customHeight="1" x14ac:dyDescent="0.25">
      <c r="B37" s="101" t="s">
        <v>30</v>
      </c>
      <c r="C37" s="164" t="s">
        <v>45</v>
      </c>
      <c r="D37" s="161"/>
      <c r="E37" s="162"/>
      <c r="F37" s="162"/>
      <c r="G37" s="162"/>
      <c r="H37" s="162"/>
      <c r="I37" s="162"/>
      <c r="J37" s="162"/>
      <c r="K37" s="162"/>
    </row>
    <row r="38" spans="2:11" ht="18" customHeight="1" x14ac:dyDescent="0.25">
      <c r="B38" s="818" t="s">
        <v>46</v>
      </c>
      <c r="C38" s="818"/>
    </row>
    <row r="39" spans="2:11" ht="38.1" customHeight="1" x14ac:dyDescent="0.25">
      <c r="B39" s="101" t="s">
        <v>30</v>
      </c>
      <c r="C39" s="164" t="s">
        <v>47</v>
      </c>
    </row>
    <row r="40" spans="2:11" ht="38.1" customHeight="1" x14ac:dyDescent="0.25">
      <c r="B40" s="101" t="s">
        <v>30</v>
      </c>
      <c r="C40" s="164" t="s">
        <v>45</v>
      </c>
    </row>
    <row r="41" spans="2:11" ht="18" customHeight="1" x14ac:dyDescent="0.25">
      <c r="B41" s="818" t="s">
        <v>48</v>
      </c>
      <c r="C41" s="818"/>
    </row>
    <row r="42" spans="2:11" ht="18" customHeight="1" x14ac:dyDescent="0.25">
      <c r="B42" s="101" t="s">
        <v>30</v>
      </c>
      <c r="C42" s="167" t="s">
        <v>49</v>
      </c>
    </row>
    <row r="43" spans="2:11" ht="18" customHeight="1" x14ac:dyDescent="0.25">
      <c r="B43" s="101" t="s">
        <v>30</v>
      </c>
      <c r="C43" s="167" t="s">
        <v>50</v>
      </c>
    </row>
    <row r="44" spans="2:11" ht="18" customHeight="1" x14ac:dyDescent="0.25">
      <c r="B44" s="818" t="s">
        <v>51</v>
      </c>
      <c r="C44" s="818"/>
    </row>
    <row r="45" spans="2:11" ht="18" customHeight="1" x14ac:dyDescent="0.25">
      <c r="B45" s="101" t="s">
        <v>30</v>
      </c>
      <c r="C45" s="164" t="s">
        <v>52</v>
      </c>
      <c r="D45" s="161"/>
      <c r="E45" s="162"/>
      <c r="F45" s="162"/>
      <c r="G45" s="162"/>
      <c r="H45" s="162"/>
      <c r="I45" s="162"/>
      <c r="J45" s="162"/>
      <c r="K45" s="162"/>
    </row>
    <row r="46" spans="2:11" ht="18" customHeight="1" x14ac:dyDescent="0.25">
      <c r="B46" s="101" t="s">
        <v>30</v>
      </c>
      <c r="C46" s="164" t="s">
        <v>53</v>
      </c>
      <c r="D46" s="161"/>
      <c r="E46" s="162"/>
      <c r="F46" s="162"/>
      <c r="G46" s="162"/>
      <c r="H46" s="162"/>
      <c r="I46" s="162"/>
      <c r="J46" s="162"/>
      <c r="K46" s="162"/>
    </row>
    <row r="47" spans="2:11" ht="18" customHeight="1" x14ac:dyDescent="0.25">
      <c r="B47" s="101" t="s">
        <v>30</v>
      </c>
      <c r="C47" s="164" t="s">
        <v>54</v>
      </c>
      <c r="D47" s="161"/>
      <c r="E47" s="162"/>
      <c r="F47" s="162"/>
      <c r="G47" s="162"/>
      <c r="H47" s="162"/>
      <c r="I47" s="162"/>
      <c r="J47" s="162"/>
      <c r="K47" s="162"/>
    </row>
    <row r="48" spans="2:11" ht="18" customHeight="1" x14ac:dyDescent="0.25">
      <c r="C48" s="158"/>
    </row>
    <row r="49" spans="1:4" ht="18" customHeight="1" x14ac:dyDescent="0.25">
      <c r="A49" s="816" t="s">
        <v>55</v>
      </c>
      <c r="B49" s="816"/>
      <c r="C49" s="816"/>
      <c r="D49" s="168"/>
    </row>
    <row r="50" spans="1:4" ht="36" customHeight="1" x14ac:dyDescent="0.25">
      <c r="A50" s="817" t="s">
        <v>56</v>
      </c>
      <c r="B50" s="817"/>
      <c r="C50" s="817"/>
    </row>
    <row r="51" spans="1:4" ht="18" customHeight="1" x14ac:dyDescent="0.25">
      <c r="C51" s="167"/>
    </row>
    <row r="52" spans="1:4" ht="18" customHeight="1" x14ac:dyDescent="0.25">
      <c r="C52" s="158"/>
    </row>
    <row r="53" spans="1:4" ht="18" customHeight="1" x14ac:dyDescent="0.25">
      <c r="C53" s="167"/>
    </row>
    <row r="54" spans="1:4" ht="18" customHeight="1" x14ac:dyDescent="0.25">
      <c r="B54" s="158"/>
      <c r="C54" s="158"/>
    </row>
    <row r="55" spans="1:4" ht="18" customHeight="1" x14ac:dyDescent="0.25">
      <c r="B55" s="158"/>
      <c r="C55" s="158"/>
    </row>
    <row r="56" spans="1:4" ht="18" customHeight="1" x14ac:dyDescent="0.25">
      <c r="B56" s="158"/>
      <c r="C56" s="158"/>
    </row>
    <row r="57" spans="1:4" ht="18" customHeight="1" x14ac:dyDescent="0.25">
      <c r="B57" s="158"/>
      <c r="C57" s="158"/>
    </row>
    <row r="58" spans="1:4" ht="18" customHeight="1" x14ac:dyDescent="0.25">
      <c r="B58" s="158"/>
      <c r="C58" s="158"/>
    </row>
    <row r="59" spans="1:4" ht="18" customHeight="1" x14ac:dyDescent="0.25">
      <c r="B59" s="158"/>
      <c r="C59" s="158"/>
    </row>
    <row r="60" spans="1:4" ht="18" customHeight="1" x14ac:dyDescent="0.25"/>
    <row r="61" spans="1:4" ht="18" customHeight="1" x14ac:dyDescent="0.25"/>
    <row r="62" spans="1:4" ht="18" customHeight="1" x14ac:dyDescent="0.25"/>
    <row r="63" spans="1:4" ht="18" customHeight="1" x14ac:dyDescent="0.25"/>
    <row r="64" spans="1: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21" ht="18" customHeight="1" x14ac:dyDescent="0.25"/>
    <row r="122" ht="18" customHeight="1" x14ac:dyDescent="0.25"/>
    <row r="123" ht="18" customHeight="1" x14ac:dyDescent="0.25"/>
    <row r="124" ht="18" customHeight="1" x14ac:dyDescent="0.25"/>
    <row r="125" ht="18" customHeight="1" x14ac:dyDescent="0.25"/>
    <row r="126" ht="18" customHeight="1" x14ac:dyDescent="0.25"/>
    <row r="127" ht="18" customHeight="1" x14ac:dyDescent="0.25"/>
    <row r="128" ht="18" customHeight="1" x14ac:dyDescent="0.25"/>
    <row r="129" ht="18" customHeight="1" x14ac:dyDescent="0.25"/>
    <row r="130" ht="18" customHeight="1" x14ac:dyDescent="0.25"/>
    <row r="131" ht="18" customHeight="1" x14ac:dyDescent="0.25"/>
    <row r="132" ht="18" customHeight="1" x14ac:dyDescent="0.25"/>
    <row r="133" ht="18" customHeight="1" x14ac:dyDescent="0.25"/>
    <row r="134" ht="18" customHeight="1" x14ac:dyDescent="0.25"/>
  </sheetData>
  <sheetProtection password="CBD2" sheet="1" formatColumns="0" formatRows="0" selectLockedCells="1" selectUnlockedCells="1"/>
  <customSheetViews>
    <customSheetView guid="{2063E705-082A-4913-A25A-66465873BDF0}" showGridLines="0" printArea="1" state="hidden" view="pageBreakPreview" topLeftCell="A31">
      <selection activeCell="D6" sqref="D6"/>
      <rowBreaks count="1" manualBreakCount="1">
        <brk id="26" max="2" man="1"/>
      </rowBreaks>
      <pageMargins left="0" right="0" top="0" bottom="0" header="0" footer="0"/>
      <pageSetup orientation="portrait" r:id="rId1"/>
      <headerFooter alignWithMargins="0">
        <oddFooter>&amp;RPage &amp;P of &amp;N</oddFooter>
      </headerFooter>
    </customSheetView>
    <customSheetView guid="{C6A7FFED-91EB-41DF-A944-2BFB2D792481}" showGridLines="0" printArea="1" view="pageBreakPreview" topLeftCell="A31">
      <selection activeCell="D6" sqref="D6"/>
      <rowBreaks count="1" manualBreakCount="1">
        <brk id="26" max="2" man="1"/>
      </rowBreaks>
      <pageMargins left="0" right="0" top="0" bottom="0" header="0" footer="0"/>
      <pageSetup orientation="portrait" r:id="rId2"/>
      <headerFooter alignWithMargins="0">
        <oddFooter>&amp;RPage &amp;P of &amp;N</oddFooter>
      </headerFooter>
    </customSheetView>
    <customSheetView guid="{302D9D75-0757-45DA-AFBF-614F08F1401B}" showGridLines="0" printArea="1" view="pageBreakPreview" topLeftCell="A31">
      <selection activeCell="D6" sqref="D6"/>
      <rowBreaks count="1" manualBreakCount="1">
        <brk id="26" max="2" man="1"/>
      </rowBreaks>
      <pageMargins left="0" right="0" top="0" bottom="0" header="0" footer="0"/>
      <pageSetup orientation="portrait" r:id="rId3"/>
      <headerFooter alignWithMargins="0">
        <oddFooter>&amp;RPage &amp;P of &amp;N</oddFooter>
      </headerFooter>
    </customSheetView>
    <customSheetView guid="{B506D4DB-B5B3-4722-9CF5-EE949FBC5D29}" showGridLines="0" printArea="1" state="hidden" view="pageBreakPreview" topLeftCell="A31">
      <selection activeCell="D6" sqref="D6"/>
      <rowBreaks count="1" manualBreakCount="1">
        <brk id="26" max="2" man="1"/>
      </rowBreaks>
      <pageMargins left="0" right="0" top="0" bottom="0" header="0" footer="0"/>
      <pageSetup orientation="portrait" r:id="rId4"/>
      <headerFooter alignWithMargins="0">
        <oddFooter>&amp;RPage &amp;P of &amp;N</oddFooter>
      </headerFooter>
    </customSheetView>
  </customSheetViews>
  <mergeCells count="14">
    <mergeCell ref="B27:C27"/>
    <mergeCell ref="A1:C1"/>
    <mergeCell ref="B12:C12"/>
    <mergeCell ref="B14:C14"/>
    <mergeCell ref="B19:C19"/>
    <mergeCell ref="B24:C24"/>
    <mergeCell ref="A49:C49"/>
    <mergeCell ref="A50:C50"/>
    <mergeCell ref="B30:C30"/>
    <mergeCell ref="B33:C33"/>
    <mergeCell ref="B36:C36"/>
    <mergeCell ref="B38:C38"/>
    <mergeCell ref="B41:C41"/>
    <mergeCell ref="B44:C44"/>
  </mergeCells>
  <pageMargins left="0.75" right="0.75" top="0.55000000000000004" bottom="0.47" header="0.32" footer="0.25"/>
  <pageSetup orientation="portrait" r:id="rId5"/>
  <headerFooter alignWithMargins="0">
    <oddFooter>&amp;RPage &amp;P of &amp;N</oddFooter>
  </headerFooter>
  <rowBreaks count="1" manualBreakCount="1">
    <brk id="26" max="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Z34"/>
  <sheetViews>
    <sheetView showGridLines="0" view="pageBreakPreview" zoomScaleNormal="100" zoomScaleSheetLayoutView="100" workbookViewId="0">
      <selection activeCell="C32" sqref="C32"/>
    </sheetView>
  </sheetViews>
  <sheetFormatPr defaultColWidth="8" defaultRowHeight="15.75" x14ac:dyDescent="0.25"/>
  <cols>
    <col min="1" max="1" width="28.875" style="170" customWidth="1"/>
    <col min="2" max="2" width="10.25" style="170" customWidth="1"/>
    <col min="3" max="4" width="5.625" style="170" customWidth="1"/>
    <col min="5" max="5" width="5.625" style="172" customWidth="1"/>
    <col min="6" max="6" width="34.125" style="172" customWidth="1"/>
    <col min="7" max="7" width="1.125" style="172" customWidth="1"/>
    <col min="8" max="8" width="17.5" style="172" customWidth="1"/>
    <col min="9" max="9" width="10.375" style="172" customWidth="1"/>
    <col min="10" max="10" width="8" style="172" hidden="1" customWidth="1"/>
    <col min="11" max="11" width="54.875" style="172" hidden="1" customWidth="1"/>
    <col min="12" max="26" width="8" style="172" hidden="1" customWidth="1"/>
    <col min="27" max="73" width="8" style="172" customWidth="1"/>
    <col min="74" max="16384" width="8" style="172"/>
  </cols>
  <sheetData>
    <row r="1" spans="1:13" s="170" customFormat="1" ht="70.5" customHeight="1" x14ac:dyDescent="0.3">
      <c r="A1" s="834" t="str">
        <f>Basic!B2</f>
        <v>Package – I : Supply and Installation of VOIP Communication system including Phones, Voice Recorder etc. for Grid - Operation for all Five Regions NR, NER, SR, WR, ER as PAN India at NLDC, RLDCs, SLDCs.</v>
      </c>
      <c r="B1" s="834"/>
      <c r="C1" s="834"/>
      <c r="D1" s="834"/>
      <c r="E1" s="834"/>
      <c r="F1" s="834"/>
      <c r="G1" s="169"/>
      <c r="H1" s="169"/>
      <c r="I1" s="169"/>
      <c r="K1" s="171"/>
      <c r="L1" s="171"/>
      <c r="M1" s="171"/>
    </row>
    <row r="2" spans="1:13" ht="20.100000000000001" customHeight="1" x14ac:dyDescent="0.25">
      <c r="A2" s="835" t="str">
        <f>Cover!B3</f>
        <v>Specification No: CC/NT/W-MISC/DOM/A02/25/07582</v>
      </c>
      <c r="B2" s="835"/>
      <c r="C2" s="835"/>
      <c r="D2" s="835"/>
      <c r="E2" s="835"/>
      <c r="F2" s="835"/>
      <c r="G2" s="170"/>
      <c r="H2" s="170"/>
      <c r="I2" s="170"/>
      <c r="K2" s="172" t="s">
        <v>57</v>
      </c>
      <c r="L2" s="173">
        <v>1</v>
      </c>
      <c r="M2" s="174"/>
    </row>
    <row r="3" spans="1:13" ht="12" customHeight="1" x14ac:dyDescent="0.25">
      <c r="A3" s="175"/>
      <c r="B3" s="175"/>
      <c r="C3" s="175"/>
      <c r="D3" s="175"/>
      <c r="E3" s="170"/>
      <c r="F3" s="170"/>
      <c r="G3" s="170"/>
      <c r="H3" s="170"/>
      <c r="I3" s="170"/>
      <c r="K3" s="172" t="s">
        <v>58</v>
      </c>
      <c r="L3" s="173" t="s">
        <v>59</v>
      </c>
      <c r="M3" s="174"/>
    </row>
    <row r="4" spans="1:13" ht="20.100000000000001" customHeight="1" x14ac:dyDescent="0.25">
      <c r="A4" s="836" t="s">
        <v>60</v>
      </c>
      <c r="B4" s="836"/>
      <c r="C4" s="836"/>
      <c r="D4" s="836"/>
      <c r="E4" s="836"/>
      <c r="F4" s="836"/>
      <c r="G4" s="170"/>
      <c r="H4" s="170"/>
      <c r="I4" s="170"/>
      <c r="L4" s="173"/>
      <c r="M4" s="174"/>
    </row>
    <row r="5" spans="1:13" ht="12" customHeight="1" x14ac:dyDescent="0.25">
      <c r="A5" s="176"/>
      <c r="B5" s="176"/>
      <c r="E5" s="170"/>
      <c r="F5" s="170"/>
      <c r="G5" s="170"/>
      <c r="H5" s="170"/>
      <c r="I5" s="170"/>
      <c r="K5" s="174"/>
      <c r="L5" s="174"/>
      <c r="M5" s="174"/>
    </row>
    <row r="6" spans="1:13" s="170" customFormat="1" ht="43.5" customHeight="1" x14ac:dyDescent="0.3">
      <c r="A6" s="177" t="s">
        <v>61</v>
      </c>
      <c r="B6" s="178"/>
      <c r="C6" s="837" t="s">
        <v>57</v>
      </c>
      <c r="D6" s="837"/>
      <c r="E6" s="837"/>
      <c r="F6" s="837"/>
      <c r="G6" s="179"/>
      <c r="H6" s="179"/>
      <c r="I6" s="179"/>
      <c r="K6" s="180">
        <f>IF(C6= "Sole Bidder", 0, C7)</f>
        <v>0</v>
      </c>
      <c r="L6" s="171"/>
      <c r="M6" s="171"/>
    </row>
    <row r="7" spans="1:13" ht="42" hidden="1" customHeight="1" x14ac:dyDescent="0.25">
      <c r="A7" s="177" t="str">
        <f>IF(C6= "JV (Joint Venture)", "Total Nos. of  Partners in the JV [excluding the Lead Partner]", "")</f>
        <v/>
      </c>
      <c r="B7" s="181"/>
      <c r="C7" s="838">
        <v>1</v>
      </c>
      <c r="D7" s="839"/>
      <c r="E7" s="839"/>
      <c r="F7" s="840"/>
      <c r="K7" s="174"/>
      <c r="L7" s="174"/>
      <c r="M7" s="174"/>
    </row>
    <row r="8" spans="1:13" ht="19.5" customHeight="1" x14ac:dyDescent="0.25">
      <c r="A8" s="182"/>
      <c r="B8" s="182"/>
      <c r="C8" s="179"/>
    </row>
    <row r="9" spans="1:13" ht="20.100000000000001" customHeight="1" x14ac:dyDescent="0.25">
      <c r="A9" s="183" t="str">
        <f>IF(C6= "Sole Bidder", "Name of Sole Bidder", "Name of Lead Partner")</f>
        <v>Name of Sole Bidder</v>
      </c>
      <c r="B9" s="184"/>
      <c r="C9" s="826"/>
      <c r="D9" s="827"/>
      <c r="E9" s="827"/>
      <c r="F9" s="828"/>
    </row>
    <row r="10" spans="1:13" ht="20.100000000000001" customHeight="1" x14ac:dyDescent="0.25">
      <c r="A10" s="185" t="str">
        <f>IF(C6= "Sole Bidder", "Address of Sole Bidder", "Address of Lead Partner")</f>
        <v>Address of Sole Bidder</v>
      </c>
      <c r="B10" s="186"/>
      <c r="C10" s="826"/>
      <c r="D10" s="827"/>
      <c r="E10" s="827"/>
      <c r="F10" s="828"/>
    </row>
    <row r="11" spans="1:13" ht="20.100000000000001" customHeight="1" x14ac:dyDescent="0.25">
      <c r="A11" s="187"/>
      <c r="B11" s="188"/>
      <c r="C11" s="826"/>
      <c r="D11" s="827"/>
      <c r="E11" s="827"/>
      <c r="F11" s="828"/>
    </row>
    <row r="12" spans="1:13" ht="20.100000000000001" customHeight="1" x14ac:dyDescent="0.25">
      <c r="A12" s="185"/>
      <c r="B12" s="186"/>
      <c r="C12" s="820"/>
      <c r="D12" s="821"/>
      <c r="E12" s="821"/>
      <c r="F12" s="822"/>
    </row>
    <row r="13" spans="1:13" ht="20.100000000000001" customHeight="1" x14ac:dyDescent="0.25"/>
    <row r="14" spans="1:13" ht="20.100000000000001" hidden="1" customHeight="1" x14ac:dyDescent="0.25">
      <c r="A14" s="189" t="str">
        <f>IF(C7=1, "Name of other Partner","Name of other Partner - 1")</f>
        <v>Name of other Partner</v>
      </c>
      <c r="B14" s="190"/>
      <c r="C14" s="820"/>
      <c r="D14" s="821"/>
      <c r="E14" s="821"/>
      <c r="F14" s="822"/>
    </row>
    <row r="15" spans="1:13" ht="20.100000000000001" hidden="1" customHeight="1" x14ac:dyDescent="0.25">
      <c r="A15" s="191" t="str">
        <f>IF(C7=1, "Address of other Partner","Address of other Partner - 1")</f>
        <v>Address of other Partner</v>
      </c>
      <c r="B15" s="192"/>
      <c r="C15" s="823"/>
      <c r="D15" s="824"/>
      <c r="E15" s="824"/>
      <c r="F15" s="825"/>
    </row>
    <row r="16" spans="1:13" ht="20.100000000000001" hidden="1" customHeight="1" x14ac:dyDescent="0.25">
      <c r="A16" s="193"/>
      <c r="B16" s="194"/>
      <c r="C16" s="831"/>
      <c r="D16" s="832"/>
      <c r="E16" s="832"/>
      <c r="F16" s="833"/>
    </row>
    <row r="17" spans="1:7" ht="20.100000000000001" hidden="1" customHeight="1" x14ac:dyDescent="0.25">
      <c r="A17" s="185"/>
      <c r="B17" s="186"/>
      <c r="C17" s="823"/>
      <c r="D17" s="824"/>
      <c r="E17" s="824"/>
      <c r="F17" s="825"/>
    </row>
    <row r="18" spans="1:7" ht="20.100000000000001" hidden="1" customHeight="1" x14ac:dyDescent="0.25"/>
    <row r="19" spans="1:7" ht="20.100000000000001" hidden="1" customHeight="1" x14ac:dyDescent="0.25">
      <c r="A19" s="183" t="s">
        <v>62</v>
      </c>
      <c r="B19" s="184"/>
      <c r="C19" s="820"/>
      <c r="D19" s="821"/>
      <c r="E19" s="821"/>
      <c r="F19" s="822"/>
    </row>
    <row r="20" spans="1:7" ht="20.100000000000001" hidden="1" customHeight="1" x14ac:dyDescent="0.25">
      <c r="A20" s="183" t="s">
        <v>63</v>
      </c>
      <c r="B20" s="184"/>
      <c r="C20" s="820"/>
      <c r="D20" s="821"/>
      <c r="E20" s="821"/>
      <c r="F20" s="822"/>
    </row>
    <row r="21" spans="1:7" ht="20.100000000000001" hidden="1" customHeight="1" x14ac:dyDescent="0.25">
      <c r="A21" s="187"/>
      <c r="B21" s="188"/>
      <c r="C21" s="820"/>
      <c r="D21" s="821"/>
      <c r="E21" s="821"/>
      <c r="F21" s="822"/>
    </row>
    <row r="22" spans="1:7" ht="20.100000000000001" hidden="1" customHeight="1" x14ac:dyDescent="0.25">
      <c r="A22" s="185"/>
      <c r="B22" s="186"/>
      <c r="C22" s="820"/>
      <c r="D22" s="821"/>
      <c r="E22" s="821"/>
      <c r="F22" s="822"/>
    </row>
    <row r="23" spans="1:7" ht="20.100000000000001" hidden="1" customHeight="1" x14ac:dyDescent="0.25"/>
    <row r="24" spans="1:7" ht="20.100000000000001" customHeight="1" x14ac:dyDescent="0.25"/>
    <row r="25" spans="1:7" ht="21" customHeight="1" x14ac:dyDescent="0.25">
      <c r="A25" s="195" t="s">
        <v>64</v>
      </c>
      <c r="B25" s="196"/>
      <c r="C25" s="826"/>
      <c r="D25" s="827"/>
      <c r="E25" s="827"/>
      <c r="F25" s="828"/>
    </row>
    <row r="26" spans="1:7" ht="21" customHeight="1" x14ac:dyDescent="0.25">
      <c r="A26" s="195" t="s">
        <v>65</v>
      </c>
      <c r="B26" s="196"/>
      <c r="C26" s="820"/>
      <c r="D26" s="821"/>
      <c r="E26" s="821"/>
      <c r="F26" s="822"/>
    </row>
    <row r="27" spans="1:7" ht="21" hidden="1" customHeight="1" x14ac:dyDescent="0.25">
      <c r="A27" s="195" t="s">
        <v>66</v>
      </c>
      <c r="B27" s="196"/>
      <c r="C27" s="829"/>
      <c r="D27" s="829"/>
      <c r="E27" s="829"/>
      <c r="F27" s="829"/>
    </row>
    <row r="28" spans="1:7" ht="21" hidden="1" customHeight="1" x14ac:dyDescent="0.25">
      <c r="A28" s="195" t="s">
        <v>67</v>
      </c>
      <c r="B28" s="196"/>
      <c r="C28" s="830"/>
      <c r="D28" s="830"/>
      <c r="E28" s="830"/>
      <c r="F28" s="830"/>
    </row>
    <row r="29" spans="1:7" ht="21" hidden="1" customHeight="1" x14ac:dyDescent="0.25">
      <c r="A29" s="195" t="s">
        <v>68</v>
      </c>
      <c r="B29" s="196"/>
      <c r="C29" s="830"/>
      <c r="D29" s="830"/>
      <c r="E29" s="830"/>
      <c r="F29" s="830"/>
    </row>
    <row r="30" spans="1:7" ht="21" hidden="1" customHeight="1" x14ac:dyDescent="0.25">
      <c r="A30" s="195" t="s">
        <v>69</v>
      </c>
      <c r="B30" s="196"/>
      <c r="C30" s="830"/>
      <c r="D30" s="830"/>
      <c r="E30" s="830"/>
      <c r="F30" s="830"/>
    </row>
    <row r="31" spans="1:7" ht="21" customHeight="1" x14ac:dyDescent="0.25">
      <c r="A31" s="197"/>
      <c r="B31" s="197"/>
      <c r="C31" s="197"/>
    </row>
    <row r="32" spans="1:7" s="170" customFormat="1" ht="21" customHeight="1" x14ac:dyDescent="0.3">
      <c r="A32" s="195" t="s">
        <v>70</v>
      </c>
      <c r="B32" s="196"/>
      <c r="C32" s="198"/>
      <c r="D32" s="199"/>
      <c r="E32" s="198"/>
      <c r="F32" s="200"/>
      <c r="G32" s="171">
        <f>IF(D32="Feb",28,IF(OR(D32="Apr", D32="Jun", D32="Sep", D32="Nov"),30,31))</f>
        <v>31</v>
      </c>
    </row>
    <row r="33" spans="1:6" ht="21" customHeight="1" x14ac:dyDescent="0.25">
      <c r="A33" s="195" t="s">
        <v>71</v>
      </c>
      <c r="B33" s="196"/>
      <c r="C33" s="820"/>
      <c r="D33" s="821"/>
      <c r="E33" s="821"/>
      <c r="F33" s="822"/>
    </row>
    <row r="34" spans="1:6" x14ac:dyDescent="0.25">
      <c r="D34" s="172"/>
    </row>
  </sheetData>
  <sheetProtection algorithmName="SHA-512" hashValue="D8Pmo/5VdexZmTgsSWthWxcjdME3t0z0xBGiVUivik8Q+Ve+fhwqlEa3SGbMQXalknwzAZlNtke3tuTrwFbdhg==" saltValue="NRcbOMx7aihUciRbvUIvXA==" spinCount="100000" sheet="1" formatColumns="0" formatRows="0" selectLockedCells="1"/>
  <customSheetViews>
    <customSheetView guid="{2063E705-082A-4913-A25A-66465873BDF0}" showGridLines="0" printArea="1" hiddenRows="1" hiddenColumns="1" view="pageBreakPreview">
      <selection activeCell="C25" sqref="C25:F25"/>
      <pageMargins left="0" right="0" top="0" bottom="0" header="0" footer="0"/>
      <pageSetup orientation="portrait" r:id="rId1"/>
      <headerFooter alignWithMargins="0"/>
    </customSheetView>
    <customSheetView guid="{C6A7FFED-91EB-41DF-A944-2BFB2D792481}" showGridLines="0" printArea="1" hiddenRows="1" hiddenColumns="1" view="pageBreakPreview">
      <selection activeCell="C25" sqref="C25:F25"/>
      <pageMargins left="0" right="0" top="0" bottom="0" header="0" footer="0"/>
      <pageSetup orientation="portrait" r:id="rId2"/>
      <headerFooter alignWithMargins="0"/>
    </customSheetView>
    <customSheetView guid="{302D9D75-0757-45DA-AFBF-614F08F1401B}" showGridLines="0" printArea="1" hiddenRows="1" hiddenColumns="1" view="pageBreakPreview">
      <selection activeCell="H33" sqref="H33"/>
      <pageMargins left="0" right="0" top="0" bottom="0" header="0" footer="0"/>
      <pageSetup orientation="portrait" r:id="rId3"/>
      <headerFooter alignWithMargins="0"/>
    </customSheetView>
    <customSheetView guid="{B506D4DB-B5B3-4722-9CF5-EE949FBC5D29}" showGridLines="0" printArea="1" hiddenRows="1" hiddenColumns="1" view="pageBreakPreview">
      <selection activeCell="C25" sqref="C25:F25"/>
      <pageMargins left="0" right="0" top="0" bottom="0" header="0" footer="0"/>
      <pageSetup orientation="portrait" r:id="rId4"/>
      <headerFooter alignWithMargins="0"/>
    </customSheetView>
  </customSheetViews>
  <mergeCells count="24">
    <mergeCell ref="C16:F16"/>
    <mergeCell ref="A1:F1"/>
    <mergeCell ref="A2:F2"/>
    <mergeCell ref="A4:F4"/>
    <mergeCell ref="C6:F6"/>
    <mergeCell ref="C7:F7"/>
    <mergeCell ref="C9:F9"/>
    <mergeCell ref="C10:F10"/>
    <mergeCell ref="C11:F11"/>
    <mergeCell ref="C12:F12"/>
    <mergeCell ref="C14:F14"/>
    <mergeCell ref="C15:F15"/>
    <mergeCell ref="C33:F33"/>
    <mergeCell ref="C17:F17"/>
    <mergeCell ref="C19:F19"/>
    <mergeCell ref="C20:F20"/>
    <mergeCell ref="C21:F21"/>
    <mergeCell ref="C22:F22"/>
    <mergeCell ref="C25:F25"/>
    <mergeCell ref="C26:F26"/>
    <mergeCell ref="C27:F27"/>
    <mergeCell ref="C28:F28"/>
    <mergeCell ref="C29:F29"/>
    <mergeCell ref="C30:F30"/>
  </mergeCells>
  <conditionalFormatting sqref="A7:B7">
    <cfRule type="expression" dxfId="25" priority="6" stopIfTrue="1">
      <formula>$C$6="Sole Bidder"</formula>
    </cfRule>
  </conditionalFormatting>
  <conditionalFormatting sqref="A14:B17">
    <cfRule type="expression" dxfId="24" priority="5" stopIfTrue="1">
      <formula>$K$6&lt;1</formula>
    </cfRule>
  </conditionalFormatting>
  <conditionalFormatting sqref="A19:B22">
    <cfRule type="expression" dxfId="23" priority="4" stopIfTrue="1">
      <formula>$K$6&lt;2</formula>
    </cfRule>
  </conditionalFormatting>
  <conditionalFormatting sqref="C7:F7">
    <cfRule type="expression" dxfId="22" priority="1" stopIfTrue="1">
      <formula>$C$6="Sole Bidder"</formula>
    </cfRule>
  </conditionalFormatting>
  <conditionalFormatting sqref="C14:F17">
    <cfRule type="expression" dxfId="21" priority="3" stopIfTrue="1">
      <formula>$K$6&lt;1</formula>
    </cfRule>
  </conditionalFormatting>
  <conditionalFormatting sqref="C19:F22">
    <cfRule type="expression" dxfId="20" priority="2" stopIfTrue="1">
      <formula>$K$6&lt;2</formula>
    </cfRule>
  </conditionalFormatting>
  <dataValidations count="4">
    <dataValidation type="list" allowBlank="1" showInputMessage="1" showErrorMessage="1" sqref="C7:F7" xr:uid="{00000000-0002-0000-0300-000000000000}">
      <formula1>$L$2:$L$3</formula1>
    </dataValidation>
    <dataValidation type="list" allowBlank="1" showInputMessage="1" showErrorMessage="1" sqref="C6:F6" xr:uid="{00000000-0002-0000-0300-000001000000}">
      <formula1>$K$2</formula1>
    </dataValidation>
    <dataValidation type="list" allowBlank="1" showInputMessage="1" showErrorMessage="1" sqref="D32" xr:uid="{00000000-0002-0000-0300-000003000000}">
      <formula1>"Jan,Feb,Mar,Apr,May,Jun,Jul,Aug,Sep,Oct,Nov,Dec"</formula1>
    </dataValidation>
    <dataValidation type="list" allowBlank="1" showInputMessage="1" showErrorMessage="1" sqref="C32" xr:uid="{00000000-0002-0000-0300-000004000000}">
      <formula1>"1,2,3,4,5,6,7,8,9,10,11,12,13,14,15,16,17,18,19,20,21,22,23,24,25,26,27,28,29,30,31"</formula1>
    </dataValidation>
  </dataValidations>
  <pageMargins left="0.75" right="0.75" top="0.69" bottom="0.7" header="0.4" footer="0.37"/>
  <pageSetup orientation="portrait" r:id="rId5"/>
  <headerFooter alignWithMargins="0"/>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indexed="12"/>
    <pageSetUpPr autoPageBreaks="0" fitToPage="1"/>
  </sheetPr>
  <dimension ref="A1:AY1743"/>
  <sheetViews>
    <sheetView view="pageBreakPreview" zoomScale="60" zoomScaleNormal="100" workbookViewId="0">
      <selection activeCell="M19" sqref="M19"/>
    </sheetView>
  </sheetViews>
  <sheetFormatPr defaultRowHeight="16.5" x14ac:dyDescent="0.3"/>
  <cols>
    <col min="1" max="1" width="9.125" style="10" customWidth="1"/>
    <col min="2" max="2" width="20.625" style="10" customWidth="1"/>
    <col min="3" max="3" width="9.625" style="10" customWidth="1"/>
    <col min="4" max="4" width="37.25" style="10" customWidth="1"/>
    <col min="5" max="5" width="15.375" style="10" customWidth="1"/>
    <col min="6" max="6" width="13.5" style="10" customWidth="1"/>
    <col min="7" max="7" width="16.75" style="10" customWidth="1"/>
    <col min="8" max="8" width="11.375" style="10" customWidth="1"/>
    <col min="9" max="9" width="15.5" style="18" customWidth="1"/>
    <col min="10" max="10" width="75" style="9" customWidth="1"/>
    <col min="11" max="11" width="10.875" style="10" customWidth="1"/>
    <col min="12" max="12" width="10.75" style="10" customWidth="1"/>
    <col min="13" max="13" width="17.5" style="9" customWidth="1"/>
    <col min="14" max="14" width="17.75" style="9" customWidth="1"/>
    <col min="15" max="15" width="13" style="9" customWidth="1"/>
    <col min="16" max="16" width="16.875" style="6" hidden="1" customWidth="1"/>
    <col min="17" max="17" width="16.5" style="6" hidden="1" customWidth="1"/>
    <col min="18" max="18" width="16.875" style="6" hidden="1" customWidth="1"/>
    <col min="19" max="19" width="11.875" style="7" hidden="1" customWidth="1"/>
    <col min="20" max="20" width="13.875" style="8" hidden="1" customWidth="1"/>
    <col min="21" max="21" width="9" style="8" hidden="1" customWidth="1"/>
    <col min="22" max="23" width="9" style="8" customWidth="1"/>
    <col min="24" max="24" width="14.25" style="8" customWidth="1"/>
    <col min="25" max="25" width="24.125" style="8" customWidth="1"/>
    <col min="26" max="26" width="11.125" style="9" customWidth="1"/>
    <col min="27" max="27" width="12.75" style="9" customWidth="1"/>
    <col min="28" max="28" width="11.375" style="10" customWidth="1"/>
    <col min="29" max="29" width="10.375" style="9" customWidth="1"/>
    <col min="30" max="30" width="17.75" style="9" hidden="1" customWidth="1"/>
    <col min="31" max="31" width="10.5" style="9" hidden="1" customWidth="1"/>
    <col min="32" max="32" width="12.375" style="9" hidden="1" customWidth="1"/>
    <col min="33" max="34" width="9" style="9" hidden="1" customWidth="1"/>
    <col min="35" max="35" width="10.875" style="9" customWidth="1"/>
    <col min="36" max="36" width="18.75" style="9" customWidth="1"/>
    <col min="37" max="37" width="9" style="9" customWidth="1"/>
    <col min="38" max="51" width="9" style="8" customWidth="1"/>
    <col min="52" max="52" width="9" style="9" customWidth="1"/>
    <col min="53" max="16384" width="9" style="9"/>
  </cols>
  <sheetData>
    <row r="1" spans="1:51" x14ac:dyDescent="0.3">
      <c r="A1" s="1" t="str">
        <f>Cover!B3</f>
        <v>Specification No: CC/NT/W-MISC/DOM/A02/25/07582</v>
      </c>
      <c r="B1" s="1"/>
      <c r="C1" s="1"/>
      <c r="D1" s="1"/>
      <c r="E1" s="1"/>
      <c r="F1" s="1"/>
      <c r="G1" s="1"/>
      <c r="H1" s="1"/>
      <c r="I1" s="2"/>
      <c r="J1" s="3"/>
      <c r="K1" s="4"/>
      <c r="L1" s="1"/>
      <c r="M1" s="5"/>
      <c r="N1" s="257" t="s">
        <v>72</v>
      </c>
      <c r="AD1" s="11" t="s">
        <v>73</v>
      </c>
      <c r="AE1" s="12">
        <f>SUMIF(O19:O1632, "Direct",N19:N1632)</f>
        <v>0</v>
      </c>
      <c r="AJ1" s="12" t="str">
        <f>'[1]Names of Bidder'!C6</f>
        <v>Sole Bidder</v>
      </c>
      <c r="AK1" s="9" t="s">
        <v>74</v>
      </c>
    </row>
    <row r="2" spans="1:51" x14ac:dyDescent="0.3">
      <c r="A2" s="13"/>
      <c r="B2" s="13"/>
      <c r="C2" s="13"/>
      <c r="D2" s="13"/>
      <c r="E2" s="13"/>
      <c r="F2" s="13"/>
      <c r="G2" s="13"/>
      <c r="H2" s="13"/>
      <c r="I2" s="14"/>
      <c r="L2" s="13"/>
      <c r="AA2" s="10"/>
      <c r="AD2" s="11" t="s">
        <v>75</v>
      </c>
      <c r="AE2" s="15" t="e">
        <f>#REF!-AE1</f>
        <v>#REF!</v>
      </c>
      <c r="AF2" s="16"/>
      <c r="AJ2" s="12">
        <f>'[1]Names of Bidder'!K6</f>
        <v>0</v>
      </c>
    </row>
    <row r="3" spans="1:51" ht="31.5" customHeight="1" x14ac:dyDescent="0.3">
      <c r="A3" s="862" t="str">
        <f>Basic!B2</f>
        <v>Package – I : Supply and Installation of VOIP Communication system including Phones, Voice Recorder etc. for Grid - Operation for all Five Regions NR, NER, SR, WR, ER as PAN India at NLDC, RLDCs, SLDCs.</v>
      </c>
      <c r="B3" s="862"/>
      <c r="C3" s="862"/>
      <c r="D3" s="862"/>
      <c r="E3" s="862"/>
      <c r="F3" s="862"/>
      <c r="G3" s="862"/>
      <c r="H3" s="862"/>
      <c r="I3" s="862"/>
      <c r="J3" s="862"/>
      <c r="K3" s="862"/>
      <c r="L3" s="862"/>
      <c r="M3" s="862"/>
      <c r="N3" s="862"/>
      <c r="O3" s="862"/>
      <c r="Y3" s="17"/>
      <c r="Z3" s="18"/>
      <c r="AA3" s="18"/>
      <c r="AB3" s="18"/>
      <c r="AD3" s="13"/>
      <c r="AG3" s="842"/>
      <c r="AH3" s="842"/>
    </row>
    <row r="4" spans="1:51" x14ac:dyDescent="0.3">
      <c r="A4" s="863" t="s">
        <v>76</v>
      </c>
      <c r="B4" s="863"/>
      <c r="C4" s="863"/>
      <c r="D4" s="863"/>
      <c r="E4" s="863"/>
      <c r="F4" s="863"/>
      <c r="G4" s="863"/>
      <c r="H4" s="863"/>
      <c r="I4" s="863"/>
      <c r="J4" s="863"/>
      <c r="K4" s="863"/>
      <c r="L4" s="863"/>
      <c r="M4" s="863"/>
      <c r="N4" s="863"/>
      <c r="O4" s="863"/>
      <c r="Y4" s="17"/>
      <c r="Z4" s="18"/>
      <c r="AA4" s="18"/>
      <c r="AB4" s="18"/>
      <c r="AD4" s="13"/>
      <c r="AE4" s="19"/>
      <c r="AF4" s="16"/>
    </row>
    <row r="5" spans="1:51" x14ac:dyDescent="0.3">
      <c r="Y5" s="17"/>
      <c r="Z5" s="18"/>
      <c r="AA5" s="18"/>
      <c r="AB5" s="18"/>
      <c r="AD5" s="13"/>
    </row>
    <row r="6" spans="1:51" x14ac:dyDescent="0.3">
      <c r="A6" s="20" t="str">
        <f>"Bidder’s Name and Address (" &amp; MID('[1]Names of Bidder'!A9,9, 20) &amp; ") :"</f>
        <v>Bidder’s Name and Address (Sole Bidder) :</v>
      </c>
      <c r="B6" s="20"/>
      <c r="C6" s="20"/>
      <c r="D6" s="20"/>
      <c r="E6" s="20"/>
      <c r="F6" s="20"/>
      <c r="G6" s="20"/>
      <c r="H6" s="20"/>
      <c r="I6" s="21"/>
      <c r="J6" s="22"/>
      <c r="K6" s="23"/>
      <c r="L6" s="20"/>
      <c r="M6" s="24" t="s">
        <v>77</v>
      </c>
      <c r="O6" s="22"/>
      <c r="Y6" s="17"/>
      <c r="Z6" s="18"/>
      <c r="AA6" s="18"/>
      <c r="AB6" s="18"/>
      <c r="AD6" s="13"/>
      <c r="AE6" s="19"/>
    </row>
    <row r="7" spans="1:51" x14ac:dyDescent="0.3">
      <c r="A7" s="864"/>
      <c r="B7" s="864"/>
      <c r="C7" s="864"/>
      <c r="D7" s="864"/>
      <c r="E7" s="864"/>
      <c r="F7" s="864"/>
      <c r="G7" s="864"/>
      <c r="H7" s="864"/>
      <c r="I7" s="864"/>
      <c r="J7" s="864"/>
      <c r="K7" s="864"/>
      <c r="L7" s="864"/>
      <c r="M7" s="25" t="s">
        <v>78</v>
      </c>
      <c r="O7" s="22"/>
      <c r="Y7" s="6"/>
      <c r="Z7" s="26"/>
      <c r="AA7" s="26"/>
      <c r="AB7" s="26"/>
      <c r="AG7" s="842"/>
      <c r="AH7" s="842"/>
    </row>
    <row r="8" spans="1:51" x14ac:dyDescent="0.3">
      <c r="A8" s="20" t="s">
        <v>79</v>
      </c>
      <c r="B8" s="20"/>
      <c r="C8" s="865" t="str">
        <f>IF('Names of Bidder'!C9=0, "", 'Names of Bidder'!C9)</f>
        <v/>
      </c>
      <c r="D8" s="865"/>
      <c r="E8" s="865"/>
      <c r="F8" s="20"/>
      <c r="G8" s="20"/>
      <c r="H8" s="20"/>
      <c r="I8" s="21"/>
      <c r="M8" s="25" t="s">
        <v>80</v>
      </c>
      <c r="O8" s="22"/>
      <c r="Y8" s="17"/>
      <c r="Z8" s="27"/>
      <c r="AA8" s="27"/>
      <c r="AB8" s="27"/>
      <c r="AJ8" s="12" t="e">
        <f>IF('[1]Names of Bidder'!C7=1,'[1]Names of Bidder'!C9&amp;" &amp; "&amp;'[1]Names of Bidder'!C14,IF('[1]Names of Bidder'!C7="2 or More",'[1]Names of Bidder'!C9&amp;" , "&amp;'[1]Names of Bidder'!C14&amp;" &amp; "&amp;'[1]Names of Bidder'!C19,""))</f>
        <v>#REF!</v>
      </c>
    </row>
    <row r="9" spans="1:51" x14ac:dyDescent="0.3">
      <c r="A9" s="20" t="s">
        <v>81</v>
      </c>
      <c r="B9" s="20"/>
      <c r="C9" s="865" t="str">
        <f>IF('Names of Bidder'!C10=0, "", 'Names of Bidder'!C10)</f>
        <v/>
      </c>
      <c r="D9" s="865"/>
      <c r="E9" s="865"/>
      <c r="F9" s="20"/>
      <c r="G9" s="20"/>
      <c r="H9" s="20"/>
      <c r="I9" s="21"/>
      <c r="M9" s="25" t="s">
        <v>82</v>
      </c>
      <c r="O9" s="22"/>
      <c r="Y9" s="17"/>
      <c r="Z9" s="27"/>
      <c r="AA9" s="27"/>
      <c r="AB9" s="27"/>
    </row>
    <row r="10" spans="1:51" x14ac:dyDescent="0.3">
      <c r="A10" s="22"/>
      <c r="B10" s="22"/>
      <c r="C10" s="865" t="str">
        <f>IF('Names of Bidder'!C11=0, "", 'Names of Bidder'!C11)</f>
        <v/>
      </c>
      <c r="D10" s="865"/>
      <c r="E10" s="865"/>
      <c r="F10" s="22"/>
      <c r="G10" s="22"/>
      <c r="H10" s="22"/>
      <c r="I10" s="28"/>
      <c r="M10" s="25" t="s">
        <v>83</v>
      </c>
      <c r="O10" s="22"/>
      <c r="Y10" s="6"/>
      <c r="Z10" s="29"/>
      <c r="AA10" s="18"/>
      <c r="AB10" s="30"/>
    </row>
    <row r="11" spans="1:51" x14ac:dyDescent="0.3">
      <c r="A11" s="22"/>
      <c r="B11" s="22"/>
      <c r="C11" s="865" t="str">
        <f>IF('Names of Bidder'!C12=0, "", 'Names of Bidder'!C12)</f>
        <v/>
      </c>
      <c r="D11" s="865"/>
      <c r="E11" s="865"/>
      <c r="F11" s="22"/>
      <c r="G11" s="22"/>
      <c r="H11" s="22"/>
      <c r="I11" s="28"/>
      <c r="M11" s="25" t="s">
        <v>84</v>
      </c>
      <c r="O11" s="22"/>
      <c r="AG11" s="842"/>
      <c r="AH11" s="842"/>
    </row>
    <row r="12" spans="1:51" x14ac:dyDescent="0.3">
      <c r="A12" s="22"/>
      <c r="B12" s="22"/>
      <c r="C12" s="22"/>
      <c r="D12" s="22"/>
      <c r="E12" s="22"/>
      <c r="F12" s="22"/>
      <c r="G12" s="22"/>
      <c r="H12" s="22"/>
      <c r="I12" s="28"/>
      <c r="J12" s="22"/>
      <c r="K12" s="31"/>
      <c r="L12" s="22"/>
      <c r="M12" s="20"/>
      <c r="N12" s="32"/>
      <c r="O12" s="32"/>
      <c r="AI12" s="33"/>
    </row>
    <row r="13" spans="1:51" s="761" customFormat="1" ht="33" customHeight="1" x14ac:dyDescent="0.3">
      <c r="A13" s="866" t="s">
        <v>85</v>
      </c>
      <c r="B13" s="866"/>
      <c r="C13" s="866"/>
      <c r="D13" s="866"/>
      <c r="E13" s="866"/>
      <c r="F13" s="866"/>
      <c r="G13" s="866"/>
      <c r="H13" s="866"/>
      <c r="I13" s="866"/>
      <c r="J13" s="866"/>
      <c r="K13" s="866"/>
      <c r="L13" s="866"/>
      <c r="M13" s="866"/>
      <c r="N13" s="866"/>
      <c r="O13" s="866"/>
      <c r="P13" s="757"/>
      <c r="Q13" s="757"/>
      <c r="R13" s="757"/>
      <c r="S13" s="758"/>
      <c r="T13" s="759"/>
      <c r="U13" s="759"/>
      <c r="V13" s="759"/>
      <c r="W13" s="759"/>
      <c r="X13" s="760"/>
      <c r="Y13" s="760"/>
      <c r="AA13" s="762"/>
      <c r="AB13" s="762"/>
      <c r="AE13" s="761" t="s">
        <v>86</v>
      </c>
      <c r="AI13" s="763"/>
      <c r="AL13" s="760"/>
      <c r="AM13" s="760"/>
      <c r="AN13" s="760"/>
      <c r="AO13" s="760"/>
      <c r="AP13" s="760"/>
      <c r="AQ13" s="760"/>
      <c r="AR13" s="760"/>
      <c r="AS13" s="760"/>
      <c r="AT13" s="760"/>
      <c r="AU13" s="760"/>
      <c r="AV13" s="760"/>
      <c r="AW13" s="760"/>
      <c r="AX13" s="760"/>
      <c r="AY13" s="760"/>
    </row>
    <row r="14" spans="1:51" x14ac:dyDescent="0.3">
      <c r="A14" s="36"/>
      <c r="B14" s="36"/>
      <c r="C14" s="36"/>
      <c r="D14" s="36"/>
      <c r="E14" s="36"/>
      <c r="F14" s="36"/>
      <c r="G14" s="36"/>
      <c r="H14" s="36"/>
      <c r="I14" s="37"/>
      <c r="J14" s="36"/>
      <c r="K14" s="36"/>
      <c r="L14" s="36"/>
      <c r="M14" s="36"/>
      <c r="N14" s="36"/>
      <c r="O14" s="36"/>
      <c r="P14" s="38"/>
      <c r="Q14" s="38"/>
      <c r="R14" s="38"/>
      <c r="S14" s="39"/>
      <c r="T14" s="40"/>
      <c r="U14" s="40"/>
      <c r="V14" s="40"/>
      <c r="W14" s="40"/>
      <c r="AA14" s="10"/>
      <c r="AI14" s="33"/>
    </row>
    <row r="15" spans="1:51" ht="25.5" customHeight="1" x14ac:dyDescent="0.3">
      <c r="M15" s="41"/>
      <c r="N15" s="41"/>
      <c r="O15" s="78" t="s">
        <v>87</v>
      </c>
      <c r="Z15" s="847"/>
      <c r="AA15" s="847"/>
      <c r="AC15" s="849"/>
      <c r="AD15" s="849"/>
      <c r="AE15" s="9" t="s">
        <v>88</v>
      </c>
      <c r="AG15" s="842"/>
      <c r="AH15" s="842"/>
    </row>
    <row r="16" spans="1:51" s="675" customFormat="1" ht="127.5" customHeight="1" x14ac:dyDescent="0.3">
      <c r="A16" s="680" t="s">
        <v>89</v>
      </c>
      <c r="B16" s="680" t="s">
        <v>90</v>
      </c>
      <c r="C16" s="680" t="s">
        <v>91</v>
      </c>
      <c r="D16" s="680" t="s">
        <v>92</v>
      </c>
      <c r="E16" s="680" t="s">
        <v>93</v>
      </c>
      <c r="F16" s="680" t="s">
        <v>94</v>
      </c>
      <c r="G16" s="680" t="s">
        <v>95</v>
      </c>
      <c r="H16" s="680" t="s">
        <v>96</v>
      </c>
      <c r="I16" s="681" t="s">
        <v>97</v>
      </c>
      <c r="J16" s="682" t="s">
        <v>98</v>
      </c>
      <c r="K16" s="683" t="s">
        <v>99</v>
      </c>
      <c r="L16" s="683" t="s">
        <v>100</v>
      </c>
      <c r="M16" s="680" t="s">
        <v>101</v>
      </c>
      <c r="N16" s="680" t="s">
        <v>102</v>
      </c>
      <c r="O16" s="680" t="s">
        <v>103</v>
      </c>
      <c r="P16" s="684"/>
      <c r="Q16" s="684"/>
      <c r="R16" s="684"/>
      <c r="S16" s="685"/>
      <c r="T16" s="674"/>
      <c r="U16" s="674"/>
      <c r="V16" s="674"/>
      <c r="W16" s="674"/>
      <c r="X16" s="674"/>
      <c r="Y16" s="674"/>
      <c r="Z16" s="686"/>
      <c r="AA16" s="686"/>
      <c r="AB16" s="687"/>
      <c r="AC16" s="686"/>
      <c r="AD16" s="686"/>
      <c r="AL16" s="674"/>
      <c r="AM16" s="674"/>
      <c r="AN16" s="674"/>
      <c r="AO16" s="674"/>
      <c r="AP16" s="674"/>
      <c r="AQ16" s="674"/>
      <c r="AR16" s="674"/>
      <c r="AS16" s="674"/>
      <c r="AT16" s="674"/>
      <c r="AU16" s="674"/>
      <c r="AV16" s="674"/>
      <c r="AW16" s="674"/>
      <c r="AX16" s="674"/>
      <c r="AY16" s="674"/>
    </row>
    <row r="17" spans="1:51" s="675" customFormat="1" x14ac:dyDescent="0.3">
      <c r="A17" s="688">
        <v>1</v>
      </c>
      <c r="B17" s="689">
        <v>2</v>
      </c>
      <c r="C17" s="689">
        <v>3</v>
      </c>
      <c r="D17" s="689">
        <v>4</v>
      </c>
      <c r="E17" s="689">
        <v>5</v>
      </c>
      <c r="F17" s="689">
        <v>6</v>
      </c>
      <c r="G17" s="689">
        <v>7</v>
      </c>
      <c r="H17" s="689">
        <v>8</v>
      </c>
      <c r="I17" s="689">
        <v>9</v>
      </c>
      <c r="J17" s="683">
        <v>10</v>
      </c>
      <c r="K17" s="683">
        <v>11</v>
      </c>
      <c r="L17" s="683">
        <v>12</v>
      </c>
      <c r="M17" s="683">
        <v>13</v>
      </c>
      <c r="N17" s="683" t="s">
        <v>104</v>
      </c>
      <c r="O17" s="690">
        <v>15</v>
      </c>
      <c r="P17" s="684"/>
      <c r="Q17" s="684"/>
      <c r="R17" s="684"/>
      <c r="S17" s="685"/>
      <c r="T17" s="674"/>
      <c r="U17" s="674"/>
      <c r="V17" s="674"/>
      <c r="W17" s="674"/>
      <c r="X17" s="674"/>
      <c r="Y17" s="674"/>
      <c r="Z17" s="691"/>
      <c r="AA17" s="691"/>
      <c r="AB17" s="687"/>
      <c r="AC17" s="691"/>
      <c r="AD17" s="691"/>
      <c r="AL17" s="674"/>
      <c r="AM17" s="674"/>
      <c r="AN17" s="674"/>
      <c r="AO17" s="674"/>
      <c r="AP17" s="674"/>
      <c r="AQ17" s="674"/>
      <c r="AR17" s="674"/>
      <c r="AS17" s="674"/>
      <c r="AT17" s="674"/>
      <c r="AU17" s="674"/>
      <c r="AV17" s="674"/>
      <c r="AW17" s="674"/>
      <c r="AX17" s="674"/>
      <c r="AY17" s="674"/>
    </row>
    <row r="18" spans="1:51" ht="30.75" customHeight="1" x14ac:dyDescent="0.3">
      <c r="A18" s="766" t="s">
        <v>11</v>
      </c>
      <c r="B18" s="45" t="s">
        <v>349</v>
      </c>
      <c r="C18" s="46"/>
      <c r="D18" s="46"/>
      <c r="E18" s="46"/>
      <c r="F18" s="46"/>
      <c r="G18" s="46"/>
      <c r="H18" s="46"/>
      <c r="I18" s="46"/>
      <c r="J18" s="46"/>
      <c r="K18" s="46"/>
      <c r="L18" s="46"/>
      <c r="M18" s="46"/>
      <c r="N18" s="46"/>
      <c r="O18" s="47"/>
      <c r="P18" s="38"/>
      <c r="Q18" s="38"/>
      <c r="R18" s="38"/>
      <c r="S18" s="39"/>
      <c r="T18" s="40"/>
      <c r="U18" s="40"/>
      <c r="V18" s="40"/>
      <c r="W18" s="40"/>
      <c r="AA18" s="10"/>
      <c r="AE18" s="9" t="s">
        <v>86</v>
      </c>
      <c r="AI18" s="33"/>
    </row>
    <row r="19" spans="1:51" ht="70.5" customHeight="1" x14ac:dyDescent="0.3">
      <c r="A19" s="48">
        <v>1</v>
      </c>
      <c r="B19" s="768">
        <v>7000031307</v>
      </c>
      <c r="C19" s="768">
        <v>10</v>
      </c>
      <c r="D19" s="768" t="s">
        <v>360</v>
      </c>
      <c r="E19" s="768">
        <v>1000077713</v>
      </c>
      <c r="F19" s="768">
        <v>84715000</v>
      </c>
      <c r="G19" s="49"/>
      <c r="H19" s="769">
        <v>18</v>
      </c>
      <c r="I19" s="50"/>
      <c r="J19" s="768" t="s">
        <v>376</v>
      </c>
      <c r="K19" s="768" t="s">
        <v>106</v>
      </c>
      <c r="L19" s="768">
        <v>2</v>
      </c>
      <c r="M19" s="51"/>
      <c r="N19" s="52" t="str">
        <f>IF(M19=0, "Included",IF(ISERROR(L19*M19), M19, L19*M19))</f>
        <v>Included</v>
      </c>
      <c r="O19" s="53">
        <f>R19</f>
        <v>0</v>
      </c>
      <c r="P19" s="8">
        <f>+L19*M19</f>
        <v>0</v>
      </c>
      <c r="Q19" s="9">
        <f>IF(N19="Included",0,N19)</f>
        <v>0</v>
      </c>
      <c r="R19" s="16">
        <f>IF(I19="", H19*Q19/100,I19*Q19)</f>
        <v>0</v>
      </c>
      <c r="S19" s="8"/>
      <c r="T19" s="122">
        <f>+P19*H19/100</f>
        <v>0</v>
      </c>
      <c r="V19" s="55"/>
      <c r="AB19" s="9"/>
      <c r="AL19" s="9"/>
      <c r="AM19" s="9"/>
      <c r="AN19" s="9"/>
      <c r="AO19" s="9"/>
      <c r="AP19" s="9"/>
      <c r="AQ19" s="9"/>
      <c r="AR19" s="9"/>
      <c r="AS19" s="9"/>
      <c r="AT19" s="9"/>
      <c r="AU19" s="9"/>
      <c r="AV19" s="9"/>
      <c r="AW19" s="9"/>
      <c r="AX19" s="9"/>
      <c r="AY19" s="9"/>
    </row>
    <row r="20" spans="1:51" ht="70.5" customHeight="1" x14ac:dyDescent="0.3">
      <c r="A20" s="48">
        <v>2</v>
      </c>
      <c r="B20" s="768">
        <v>7000031308</v>
      </c>
      <c r="C20" s="768">
        <v>10</v>
      </c>
      <c r="D20" s="768" t="s">
        <v>360</v>
      </c>
      <c r="E20" s="768">
        <v>1000077753</v>
      </c>
      <c r="F20" s="768">
        <v>85176930</v>
      </c>
      <c r="G20" s="49"/>
      <c r="H20" s="769">
        <v>18</v>
      </c>
      <c r="I20" s="50"/>
      <c r="J20" s="768" t="s">
        <v>377</v>
      </c>
      <c r="K20" s="768" t="s">
        <v>105</v>
      </c>
      <c r="L20" s="768">
        <v>1</v>
      </c>
      <c r="M20" s="51"/>
      <c r="N20" s="52" t="str">
        <f t="shared" ref="N20:N83" si="0">IF(M20=0, "Included",IF(ISERROR(L20*M20), M20, L20*M20))</f>
        <v>Included</v>
      </c>
      <c r="O20" s="53">
        <f t="shared" ref="O20:O83" si="1">R20</f>
        <v>0</v>
      </c>
      <c r="P20" s="8">
        <f t="shared" ref="P20:P83" si="2">+L20*M20</f>
        <v>0</v>
      </c>
      <c r="Q20" s="9">
        <f t="shared" ref="Q20:Q83" si="3">IF(N20="Included",0,N20)</f>
        <v>0</v>
      </c>
      <c r="R20" s="16">
        <f t="shared" ref="R20:R83" si="4">IF(I20="", H20*Q20/100,I20*Q20)</f>
        <v>0</v>
      </c>
      <c r="S20" s="8"/>
      <c r="T20" s="122">
        <f t="shared" ref="T20:T83" si="5">+P20*H20/100</f>
        <v>0</v>
      </c>
      <c r="V20" s="55"/>
      <c r="AB20" s="9"/>
      <c r="AL20" s="9"/>
      <c r="AM20" s="9"/>
      <c r="AN20" s="9"/>
      <c r="AO20" s="9"/>
      <c r="AP20" s="9"/>
      <c r="AQ20" s="9"/>
      <c r="AR20" s="9"/>
      <c r="AS20" s="9"/>
      <c r="AT20" s="9"/>
      <c r="AU20" s="9"/>
      <c r="AV20" s="9"/>
      <c r="AW20" s="9"/>
      <c r="AX20" s="9"/>
      <c r="AY20" s="9"/>
    </row>
    <row r="21" spans="1:51" ht="70.5" customHeight="1" x14ac:dyDescent="0.3">
      <c r="A21" s="48">
        <v>3</v>
      </c>
      <c r="B21" s="768">
        <v>7000031309</v>
      </c>
      <c r="C21" s="768">
        <v>10</v>
      </c>
      <c r="D21" s="768" t="s">
        <v>360</v>
      </c>
      <c r="E21" s="768">
        <v>1000077573</v>
      </c>
      <c r="F21" s="768">
        <v>85176930</v>
      </c>
      <c r="G21" s="49"/>
      <c r="H21" s="769">
        <v>18</v>
      </c>
      <c r="I21" s="50"/>
      <c r="J21" s="768" t="s">
        <v>378</v>
      </c>
      <c r="K21" s="768" t="s">
        <v>106</v>
      </c>
      <c r="L21" s="768">
        <v>2</v>
      </c>
      <c r="M21" s="51"/>
      <c r="N21" s="52" t="str">
        <f t="shared" si="0"/>
        <v>Included</v>
      </c>
      <c r="O21" s="53">
        <f t="shared" si="1"/>
        <v>0</v>
      </c>
      <c r="P21" s="8">
        <f t="shared" si="2"/>
        <v>0</v>
      </c>
      <c r="Q21" s="9">
        <f t="shared" si="3"/>
        <v>0</v>
      </c>
      <c r="R21" s="16">
        <f t="shared" si="4"/>
        <v>0</v>
      </c>
      <c r="S21" s="8"/>
      <c r="T21" s="122">
        <f t="shared" si="5"/>
        <v>0</v>
      </c>
      <c r="V21" s="55"/>
      <c r="AB21" s="9"/>
      <c r="AL21" s="9"/>
      <c r="AM21" s="9"/>
      <c r="AN21" s="9"/>
      <c r="AO21" s="9"/>
      <c r="AP21" s="9"/>
      <c r="AQ21" s="9"/>
      <c r="AR21" s="9"/>
      <c r="AS21" s="9"/>
      <c r="AT21" s="9"/>
      <c r="AU21" s="9"/>
      <c r="AV21" s="9"/>
      <c r="AW21" s="9"/>
      <c r="AX21" s="9"/>
      <c r="AY21" s="9"/>
    </row>
    <row r="22" spans="1:51" ht="70.5" customHeight="1" x14ac:dyDescent="0.3">
      <c r="A22" s="48">
        <v>4</v>
      </c>
      <c r="B22" s="768">
        <v>7000031310</v>
      </c>
      <c r="C22" s="768">
        <v>10</v>
      </c>
      <c r="D22" s="768" t="s">
        <v>360</v>
      </c>
      <c r="E22" s="768">
        <v>1000077739</v>
      </c>
      <c r="F22" s="768">
        <v>85177090</v>
      </c>
      <c r="G22" s="49"/>
      <c r="H22" s="769">
        <v>18</v>
      </c>
      <c r="I22" s="50"/>
      <c r="J22" s="768" t="s">
        <v>379</v>
      </c>
      <c r="K22" s="768" t="s">
        <v>106</v>
      </c>
      <c r="L22" s="768">
        <v>28</v>
      </c>
      <c r="M22" s="51"/>
      <c r="N22" s="52" t="str">
        <f t="shared" si="0"/>
        <v>Included</v>
      </c>
      <c r="O22" s="53">
        <f t="shared" si="1"/>
        <v>0</v>
      </c>
      <c r="P22" s="8">
        <f t="shared" si="2"/>
        <v>0</v>
      </c>
      <c r="Q22" s="9">
        <f t="shared" si="3"/>
        <v>0</v>
      </c>
      <c r="R22" s="16">
        <f t="shared" si="4"/>
        <v>0</v>
      </c>
      <c r="S22" s="8"/>
      <c r="T22" s="122">
        <f t="shared" si="5"/>
        <v>0</v>
      </c>
      <c r="V22" s="55"/>
      <c r="AB22" s="9"/>
      <c r="AL22" s="9"/>
      <c r="AM22" s="9"/>
      <c r="AN22" s="9"/>
      <c r="AO22" s="9"/>
      <c r="AP22" s="9"/>
      <c r="AQ22" s="9"/>
      <c r="AR22" s="9"/>
      <c r="AS22" s="9"/>
      <c r="AT22" s="9"/>
      <c r="AU22" s="9"/>
      <c r="AV22" s="9"/>
      <c r="AW22" s="9"/>
      <c r="AX22" s="9"/>
      <c r="AY22" s="9"/>
    </row>
    <row r="23" spans="1:51" ht="70.5" customHeight="1" x14ac:dyDescent="0.3">
      <c r="A23" s="48">
        <v>5</v>
      </c>
      <c r="B23" s="768">
        <v>7000031311</v>
      </c>
      <c r="C23" s="768">
        <v>10</v>
      </c>
      <c r="D23" s="768" t="s">
        <v>360</v>
      </c>
      <c r="E23" s="768">
        <v>1000077740</v>
      </c>
      <c r="F23" s="768">
        <v>85177090</v>
      </c>
      <c r="G23" s="49"/>
      <c r="H23" s="769">
        <v>18</v>
      </c>
      <c r="I23" s="50"/>
      <c r="J23" s="768" t="s">
        <v>380</v>
      </c>
      <c r="K23" s="768" t="s">
        <v>106</v>
      </c>
      <c r="L23" s="768">
        <v>450</v>
      </c>
      <c r="M23" s="51"/>
      <c r="N23" s="52" t="str">
        <f t="shared" si="0"/>
        <v>Included</v>
      </c>
      <c r="O23" s="53">
        <f t="shared" si="1"/>
        <v>0</v>
      </c>
      <c r="P23" s="8">
        <f t="shared" si="2"/>
        <v>0</v>
      </c>
      <c r="Q23" s="9">
        <f t="shared" si="3"/>
        <v>0</v>
      </c>
      <c r="R23" s="16">
        <f t="shared" si="4"/>
        <v>0</v>
      </c>
      <c r="S23" s="8"/>
      <c r="T23" s="122">
        <f t="shared" si="5"/>
        <v>0</v>
      </c>
      <c r="V23" s="55"/>
      <c r="AB23" s="9"/>
      <c r="AL23" s="9"/>
      <c r="AM23" s="9"/>
      <c r="AN23" s="9"/>
      <c r="AO23" s="9"/>
      <c r="AP23" s="9"/>
      <c r="AQ23" s="9"/>
      <c r="AR23" s="9"/>
      <c r="AS23" s="9"/>
      <c r="AT23" s="9"/>
      <c r="AU23" s="9"/>
      <c r="AV23" s="9"/>
      <c r="AW23" s="9"/>
      <c r="AX23" s="9"/>
      <c r="AY23" s="9"/>
    </row>
    <row r="24" spans="1:51" ht="70.5" customHeight="1" x14ac:dyDescent="0.3">
      <c r="A24" s="48">
        <v>6</v>
      </c>
      <c r="B24" s="768">
        <v>7000031312</v>
      </c>
      <c r="C24" s="768">
        <v>10</v>
      </c>
      <c r="D24" s="768" t="s">
        <v>360</v>
      </c>
      <c r="E24" s="768">
        <v>1000077711</v>
      </c>
      <c r="F24" s="768">
        <v>85177090</v>
      </c>
      <c r="G24" s="49"/>
      <c r="H24" s="769">
        <v>18</v>
      </c>
      <c r="I24" s="50"/>
      <c r="J24" s="768" t="s">
        <v>381</v>
      </c>
      <c r="K24" s="768" t="s">
        <v>106</v>
      </c>
      <c r="L24" s="768">
        <v>1</v>
      </c>
      <c r="M24" s="51"/>
      <c r="N24" s="52" t="str">
        <f t="shared" si="0"/>
        <v>Included</v>
      </c>
      <c r="O24" s="53">
        <f t="shared" si="1"/>
        <v>0</v>
      </c>
      <c r="P24" s="8">
        <f t="shared" si="2"/>
        <v>0</v>
      </c>
      <c r="Q24" s="9">
        <f t="shared" si="3"/>
        <v>0</v>
      </c>
      <c r="R24" s="16">
        <f t="shared" si="4"/>
        <v>0</v>
      </c>
      <c r="S24" s="8"/>
      <c r="T24" s="122">
        <f t="shared" si="5"/>
        <v>0</v>
      </c>
      <c r="V24" s="55"/>
      <c r="AB24" s="9"/>
      <c r="AL24" s="9"/>
      <c r="AM24" s="9"/>
      <c r="AN24" s="9"/>
      <c r="AO24" s="9"/>
      <c r="AP24" s="9"/>
      <c r="AQ24" s="9"/>
      <c r="AR24" s="9"/>
      <c r="AS24" s="9"/>
      <c r="AT24" s="9"/>
      <c r="AU24" s="9"/>
      <c r="AV24" s="9"/>
      <c r="AW24" s="9"/>
      <c r="AX24" s="9"/>
      <c r="AY24" s="9"/>
    </row>
    <row r="25" spans="1:51" ht="70.5" customHeight="1" x14ac:dyDescent="0.3">
      <c r="A25" s="48">
        <v>7</v>
      </c>
      <c r="B25" s="768">
        <v>7000031313</v>
      </c>
      <c r="C25" s="768">
        <v>10</v>
      </c>
      <c r="D25" s="768" t="s">
        <v>360</v>
      </c>
      <c r="E25" s="768">
        <v>1000077562</v>
      </c>
      <c r="F25" s="768">
        <v>85177090</v>
      </c>
      <c r="G25" s="49"/>
      <c r="H25" s="769">
        <v>18</v>
      </c>
      <c r="I25" s="50"/>
      <c r="J25" s="768" t="s">
        <v>382</v>
      </c>
      <c r="K25" s="768" t="s">
        <v>106</v>
      </c>
      <c r="L25" s="768">
        <v>350</v>
      </c>
      <c r="M25" s="51"/>
      <c r="N25" s="52" t="str">
        <f t="shared" si="0"/>
        <v>Included</v>
      </c>
      <c r="O25" s="53">
        <f t="shared" si="1"/>
        <v>0</v>
      </c>
      <c r="P25" s="8">
        <f t="shared" si="2"/>
        <v>0</v>
      </c>
      <c r="Q25" s="9">
        <f t="shared" si="3"/>
        <v>0</v>
      </c>
      <c r="R25" s="16">
        <f t="shared" si="4"/>
        <v>0</v>
      </c>
      <c r="S25" s="8"/>
      <c r="T25" s="122">
        <f t="shared" si="5"/>
        <v>0</v>
      </c>
      <c r="V25" s="55"/>
      <c r="AB25" s="9"/>
      <c r="AL25" s="9"/>
      <c r="AM25" s="9"/>
      <c r="AN25" s="9"/>
      <c r="AO25" s="9"/>
      <c r="AP25" s="9"/>
      <c r="AQ25" s="9"/>
      <c r="AR25" s="9"/>
      <c r="AS25" s="9"/>
      <c r="AT25" s="9"/>
      <c r="AU25" s="9"/>
      <c r="AV25" s="9"/>
      <c r="AW25" s="9"/>
      <c r="AX25" s="9"/>
      <c r="AY25" s="9"/>
    </row>
    <row r="26" spans="1:51" ht="70.5" customHeight="1" x14ac:dyDescent="0.3">
      <c r="A26" s="48">
        <v>8</v>
      </c>
      <c r="B26" s="768">
        <v>7000031314</v>
      </c>
      <c r="C26" s="768">
        <v>10</v>
      </c>
      <c r="D26" s="768" t="s">
        <v>360</v>
      </c>
      <c r="E26" s="768">
        <v>1000077750</v>
      </c>
      <c r="F26" s="768">
        <v>85176930</v>
      </c>
      <c r="G26" s="49"/>
      <c r="H26" s="769">
        <v>18</v>
      </c>
      <c r="I26" s="50"/>
      <c r="J26" s="768" t="s">
        <v>383</v>
      </c>
      <c r="K26" s="768" t="s">
        <v>105</v>
      </c>
      <c r="L26" s="768">
        <v>1</v>
      </c>
      <c r="M26" s="51"/>
      <c r="N26" s="52" t="str">
        <f t="shared" si="0"/>
        <v>Included</v>
      </c>
      <c r="O26" s="53">
        <f t="shared" si="1"/>
        <v>0</v>
      </c>
      <c r="P26" s="8">
        <f t="shared" si="2"/>
        <v>0</v>
      </c>
      <c r="Q26" s="9">
        <f t="shared" si="3"/>
        <v>0</v>
      </c>
      <c r="R26" s="16">
        <f t="shared" si="4"/>
        <v>0</v>
      </c>
      <c r="S26" s="8"/>
      <c r="T26" s="122">
        <f t="shared" si="5"/>
        <v>0</v>
      </c>
      <c r="V26" s="55"/>
      <c r="AB26" s="9"/>
      <c r="AL26" s="9"/>
      <c r="AM26" s="9"/>
      <c r="AN26" s="9"/>
      <c r="AO26" s="9"/>
      <c r="AP26" s="9"/>
      <c r="AQ26" s="9"/>
      <c r="AR26" s="9"/>
      <c r="AS26" s="9"/>
      <c r="AT26" s="9"/>
      <c r="AU26" s="9"/>
      <c r="AV26" s="9"/>
      <c r="AW26" s="9"/>
      <c r="AX26" s="9"/>
      <c r="AY26" s="9"/>
    </row>
    <row r="27" spans="1:51" ht="70.5" customHeight="1" x14ac:dyDescent="0.3">
      <c r="A27" s="48">
        <v>9</v>
      </c>
      <c r="B27" s="768">
        <v>7000031315</v>
      </c>
      <c r="C27" s="768">
        <v>10</v>
      </c>
      <c r="D27" s="768" t="s">
        <v>360</v>
      </c>
      <c r="E27" s="768">
        <v>1000077709</v>
      </c>
      <c r="F27" s="768">
        <v>85176990</v>
      </c>
      <c r="G27" s="49"/>
      <c r="H27" s="769">
        <v>18</v>
      </c>
      <c r="I27" s="50"/>
      <c r="J27" s="768" t="s">
        <v>384</v>
      </c>
      <c r="K27" s="768" t="s">
        <v>106</v>
      </c>
      <c r="L27" s="768">
        <v>450</v>
      </c>
      <c r="M27" s="51"/>
      <c r="N27" s="52" t="str">
        <f t="shared" si="0"/>
        <v>Included</v>
      </c>
      <c r="O27" s="53">
        <f t="shared" si="1"/>
        <v>0</v>
      </c>
      <c r="P27" s="8">
        <f t="shared" si="2"/>
        <v>0</v>
      </c>
      <c r="Q27" s="9">
        <f t="shared" si="3"/>
        <v>0</v>
      </c>
      <c r="R27" s="16">
        <f t="shared" si="4"/>
        <v>0</v>
      </c>
      <c r="S27" s="8"/>
      <c r="T27" s="122">
        <f t="shared" si="5"/>
        <v>0</v>
      </c>
      <c r="V27" s="55"/>
      <c r="AB27" s="9"/>
      <c r="AL27" s="9"/>
      <c r="AM27" s="9"/>
      <c r="AN27" s="9"/>
      <c r="AO27" s="9"/>
      <c r="AP27" s="9"/>
      <c r="AQ27" s="9"/>
      <c r="AR27" s="9"/>
      <c r="AS27" s="9"/>
      <c r="AT27" s="9"/>
      <c r="AU27" s="9"/>
      <c r="AV27" s="9"/>
      <c r="AW27" s="9"/>
      <c r="AX27" s="9"/>
      <c r="AY27" s="9"/>
    </row>
    <row r="28" spans="1:51" ht="70.5" customHeight="1" x14ac:dyDescent="0.3">
      <c r="A28" s="48">
        <v>10</v>
      </c>
      <c r="B28" s="768">
        <v>7000031316</v>
      </c>
      <c r="C28" s="768">
        <v>10</v>
      </c>
      <c r="D28" s="768" t="s">
        <v>360</v>
      </c>
      <c r="E28" s="768">
        <v>1000077563</v>
      </c>
      <c r="F28" s="768">
        <v>85444292</v>
      </c>
      <c r="G28" s="49"/>
      <c r="H28" s="769">
        <v>18</v>
      </c>
      <c r="I28" s="50"/>
      <c r="J28" s="768" t="s">
        <v>385</v>
      </c>
      <c r="K28" s="768" t="s">
        <v>110</v>
      </c>
      <c r="L28" s="768">
        <v>450</v>
      </c>
      <c r="M28" s="51"/>
      <c r="N28" s="52" t="str">
        <f t="shared" si="0"/>
        <v>Included</v>
      </c>
      <c r="O28" s="53">
        <f t="shared" si="1"/>
        <v>0</v>
      </c>
      <c r="P28" s="8">
        <f t="shared" si="2"/>
        <v>0</v>
      </c>
      <c r="Q28" s="9">
        <f t="shared" si="3"/>
        <v>0</v>
      </c>
      <c r="R28" s="16">
        <f t="shared" si="4"/>
        <v>0</v>
      </c>
      <c r="S28" s="8"/>
      <c r="T28" s="122">
        <f t="shared" si="5"/>
        <v>0</v>
      </c>
      <c r="V28" s="55"/>
      <c r="AB28" s="9"/>
      <c r="AL28" s="9"/>
      <c r="AM28" s="9"/>
      <c r="AN28" s="9"/>
      <c r="AO28" s="9"/>
      <c r="AP28" s="9"/>
      <c r="AQ28" s="9"/>
      <c r="AR28" s="9"/>
      <c r="AS28" s="9"/>
      <c r="AT28" s="9"/>
      <c r="AU28" s="9"/>
      <c r="AV28" s="9"/>
      <c r="AW28" s="9"/>
      <c r="AX28" s="9"/>
      <c r="AY28" s="9"/>
    </row>
    <row r="29" spans="1:51" ht="70.5" customHeight="1" x14ac:dyDescent="0.3">
      <c r="A29" s="48">
        <v>11</v>
      </c>
      <c r="B29" s="768">
        <v>7000031317</v>
      </c>
      <c r="C29" s="768">
        <v>10</v>
      </c>
      <c r="D29" s="768" t="s">
        <v>360</v>
      </c>
      <c r="E29" s="768">
        <v>1000077561</v>
      </c>
      <c r="F29" s="768">
        <v>85176930</v>
      </c>
      <c r="G29" s="49"/>
      <c r="H29" s="769">
        <v>18</v>
      </c>
      <c r="I29" s="50"/>
      <c r="J29" s="768" t="s">
        <v>386</v>
      </c>
      <c r="K29" s="768" t="s">
        <v>106</v>
      </c>
      <c r="L29" s="768">
        <v>4</v>
      </c>
      <c r="M29" s="51"/>
      <c r="N29" s="52" t="str">
        <f t="shared" si="0"/>
        <v>Included</v>
      </c>
      <c r="O29" s="53">
        <f t="shared" si="1"/>
        <v>0</v>
      </c>
      <c r="P29" s="8">
        <f t="shared" si="2"/>
        <v>0</v>
      </c>
      <c r="Q29" s="9">
        <f t="shared" si="3"/>
        <v>0</v>
      </c>
      <c r="R29" s="16">
        <f t="shared" si="4"/>
        <v>0</v>
      </c>
      <c r="S29" s="8"/>
      <c r="T29" s="122">
        <f t="shared" si="5"/>
        <v>0</v>
      </c>
      <c r="V29" s="55"/>
      <c r="AB29" s="9"/>
      <c r="AL29" s="9"/>
      <c r="AM29" s="9"/>
      <c r="AN29" s="9"/>
      <c r="AO29" s="9"/>
      <c r="AP29" s="9"/>
      <c r="AQ29" s="9"/>
      <c r="AR29" s="9"/>
      <c r="AS29" s="9"/>
      <c r="AT29" s="9"/>
      <c r="AU29" s="9"/>
      <c r="AV29" s="9"/>
      <c r="AW29" s="9"/>
      <c r="AX29" s="9"/>
      <c r="AY29" s="9"/>
    </row>
    <row r="30" spans="1:51" ht="70.5" customHeight="1" x14ac:dyDescent="0.3">
      <c r="A30" s="48">
        <v>12</v>
      </c>
      <c r="B30" s="768">
        <v>7000031318</v>
      </c>
      <c r="C30" s="768">
        <v>10</v>
      </c>
      <c r="D30" s="768" t="s">
        <v>360</v>
      </c>
      <c r="E30" s="768">
        <v>1000077565</v>
      </c>
      <c r="F30" s="768">
        <v>85176930</v>
      </c>
      <c r="G30" s="49"/>
      <c r="H30" s="769">
        <v>18</v>
      </c>
      <c r="I30" s="50"/>
      <c r="J30" s="768" t="s">
        <v>387</v>
      </c>
      <c r="K30" s="768" t="s">
        <v>106</v>
      </c>
      <c r="L30" s="768">
        <v>4</v>
      </c>
      <c r="M30" s="51"/>
      <c r="N30" s="52" t="str">
        <f t="shared" si="0"/>
        <v>Included</v>
      </c>
      <c r="O30" s="53">
        <f t="shared" si="1"/>
        <v>0</v>
      </c>
      <c r="P30" s="8">
        <f t="shared" si="2"/>
        <v>0</v>
      </c>
      <c r="Q30" s="9">
        <f t="shared" si="3"/>
        <v>0</v>
      </c>
      <c r="R30" s="16">
        <f t="shared" si="4"/>
        <v>0</v>
      </c>
      <c r="S30" s="8"/>
      <c r="T30" s="122">
        <f t="shared" si="5"/>
        <v>0</v>
      </c>
      <c r="V30" s="55"/>
      <c r="AB30" s="9"/>
      <c r="AL30" s="9"/>
      <c r="AM30" s="9"/>
      <c r="AN30" s="9"/>
      <c r="AO30" s="9"/>
      <c r="AP30" s="9"/>
      <c r="AQ30" s="9"/>
      <c r="AR30" s="9"/>
      <c r="AS30" s="9"/>
      <c r="AT30" s="9"/>
      <c r="AU30" s="9"/>
      <c r="AV30" s="9"/>
      <c r="AW30" s="9"/>
      <c r="AX30" s="9"/>
      <c r="AY30" s="9"/>
    </row>
    <row r="31" spans="1:51" ht="70.5" customHeight="1" x14ac:dyDescent="0.3">
      <c r="A31" s="48">
        <v>13</v>
      </c>
      <c r="B31" s="768">
        <v>7000031319</v>
      </c>
      <c r="C31" s="768">
        <v>10</v>
      </c>
      <c r="D31" s="768" t="s">
        <v>360</v>
      </c>
      <c r="E31" s="768">
        <v>1000077751</v>
      </c>
      <c r="F31" s="768">
        <v>85176930</v>
      </c>
      <c r="G31" s="49"/>
      <c r="H31" s="769">
        <v>18</v>
      </c>
      <c r="I31" s="50"/>
      <c r="J31" s="768" t="s">
        <v>388</v>
      </c>
      <c r="K31" s="768" t="s">
        <v>105</v>
      </c>
      <c r="L31" s="768">
        <v>1</v>
      </c>
      <c r="M31" s="51"/>
      <c r="N31" s="52" t="str">
        <f t="shared" si="0"/>
        <v>Included</v>
      </c>
      <c r="O31" s="53">
        <f t="shared" si="1"/>
        <v>0</v>
      </c>
      <c r="P31" s="8">
        <f t="shared" si="2"/>
        <v>0</v>
      </c>
      <c r="Q31" s="9">
        <f t="shared" si="3"/>
        <v>0</v>
      </c>
      <c r="R31" s="16">
        <f t="shared" si="4"/>
        <v>0</v>
      </c>
      <c r="S31" s="8"/>
      <c r="T31" s="122">
        <f t="shared" si="5"/>
        <v>0</v>
      </c>
      <c r="V31" s="55"/>
      <c r="AB31" s="9"/>
      <c r="AL31" s="9"/>
      <c r="AM31" s="9"/>
      <c r="AN31" s="9"/>
      <c r="AO31" s="9"/>
      <c r="AP31" s="9"/>
      <c r="AQ31" s="9"/>
      <c r="AR31" s="9"/>
      <c r="AS31" s="9"/>
      <c r="AT31" s="9"/>
      <c r="AU31" s="9"/>
      <c r="AV31" s="9"/>
      <c r="AW31" s="9"/>
      <c r="AX31" s="9"/>
      <c r="AY31" s="9"/>
    </row>
    <row r="32" spans="1:51" ht="70.5" customHeight="1" x14ac:dyDescent="0.3">
      <c r="A32" s="48">
        <v>14</v>
      </c>
      <c r="B32" s="768">
        <v>7000031320</v>
      </c>
      <c r="C32" s="768">
        <v>10</v>
      </c>
      <c r="D32" s="768" t="s">
        <v>360</v>
      </c>
      <c r="E32" s="768">
        <v>1000077568</v>
      </c>
      <c r="F32" s="768">
        <v>85389000</v>
      </c>
      <c r="G32" s="49"/>
      <c r="H32" s="769">
        <v>18</v>
      </c>
      <c r="I32" s="50"/>
      <c r="J32" s="768" t="s">
        <v>389</v>
      </c>
      <c r="K32" s="768" t="s">
        <v>106</v>
      </c>
      <c r="L32" s="768">
        <v>1</v>
      </c>
      <c r="M32" s="51"/>
      <c r="N32" s="52" t="str">
        <f t="shared" si="0"/>
        <v>Included</v>
      </c>
      <c r="O32" s="53">
        <f t="shared" si="1"/>
        <v>0</v>
      </c>
      <c r="P32" s="8">
        <f t="shared" si="2"/>
        <v>0</v>
      </c>
      <c r="Q32" s="9">
        <f t="shared" si="3"/>
        <v>0</v>
      </c>
      <c r="R32" s="16">
        <f t="shared" si="4"/>
        <v>0</v>
      </c>
      <c r="S32" s="8"/>
      <c r="T32" s="122">
        <f t="shared" si="5"/>
        <v>0</v>
      </c>
      <c r="V32" s="55"/>
      <c r="AB32" s="9"/>
      <c r="AL32" s="9"/>
      <c r="AM32" s="9"/>
      <c r="AN32" s="9"/>
      <c r="AO32" s="9"/>
      <c r="AP32" s="9"/>
      <c r="AQ32" s="9"/>
      <c r="AR32" s="9"/>
      <c r="AS32" s="9"/>
      <c r="AT32" s="9"/>
      <c r="AU32" s="9"/>
      <c r="AV32" s="9"/>
      <c r="AW32" s="9"/>
      <c r="AX32" s="9"/>
      <c r="AY32" s="9"/>
    </row>
    <row r="33" spans="1:51" ht="70.5" customHeight="1" x14ac:dyDescent="0.3">
      <c r="A33" s="48">
        <v>15</v>
      </c>
      <c r="B33" s="768">
        <v>7000031432</v>
      </c>
      <c r="C33" s="768">
        <v>10</v>
      </c>
      <c r="D33" s="768" t="s">
        <v>360</v>
      </c>
      <c r="E33" s="768">
        <v>1000012788</v>
      </c>
      <c r="F33" s="768">
        <v>85329000</v>
      </c>
      <c r="G33" s="49"/>
      <c r="H33" s="769">
        <v>18</v>
      </c>
      <c r="I33" s="50"/>
      <c r="J33" s="768" t="s">
        <v>111</v>
      </c>
      <c r="K33" s="768" t="s">
        <v>106</v>
      </c>
      <c r="L33" s="768">
        <v>1</v>
      </c>
      <c r="M33" s="51"/>
      <c r="N33" s="52" t="str">
        <f t="shared" si="0"/>
        <v>Included</v>
      </c>
      <c r="O33" s="53">
        <f t="shared" si="1"/>
        <v>0</v>
      </c>
      <c r="P33" s="8">
        <f t="shared" si="2"/>
        <v>0</v>
      </c>
      <c r="Q33" s="9">
        <f t="shared" si="3"/>
        <v>0</v>
      </c>
      <c r="R33" s="16">
        <f t="shared" si="4"/>
        <v>0</v>
      </c>
      <c r="S33" s="8"/>
      <c r="T33" s="122">
        <f t="shared" si="5"/>
        <v>0</v>
      </c>
      <c r="V33" s="55"/>
      <c r="AB33" s="9"/>
      <c r="AL33" s="9"/>
      <c r="AM33" s="9"/>
      <c r="AN33" s="9"/>
      <c r="AO33" s="9"/>
      <c r="AP33" s="9"/>
      <c r="AQ33" s="9"/>
      <c r="AR33" s="9"/>
      <c r="AS33" s="9"/>
      <c r="AT33" s="9"/>
      <c r="AU33" s="9"/>
      <c r="AV33" s="9"/>
      <c r="AW33" s="9"/>
      <c r="AX33" s="9"/>
      <c r="AY33" s="9"/>
    </row>
    <row r="34" spans="1:51" ht="70.5" customHeight="1" x14ac:dyDescent="0.3">
      <c r="A34" s="48">
        <v>16</v>
      </c>
      <c r="B34" s="768">
        <v>7000031433</v>
      </c>
      <c r="C34" s="768">
        <v>10</v>
      </c>
      <c r="D34" s="768" t="s">
        <v>360</v>
      </c>
      <c r="E34" s="768">
        <v>1000028014</v>
      </c>
      <c r="F34" s="768">
        <v>94038900</v>
      </c>
      <c r="G34" s="49"/>
      <c r="H34" s="769">
        <v>18</v>
      </c>
      <c r="I34" s="50"/>
      <c r="J34" s="768" t="s">
        <v>108</v>
      </c>
      <c r="K34" s="768" t="s">
        <v>106</v>
      </c>
      <c r="L34" s="768">
        <v>1</v>
      </c>
      <c r="M34" s="51"/>
      <c r="N34" s="52" t="str">
        <f t="shared" si="0"/>
        <v>Included</v>
      </c>
      <c r="O34" s="53">
        <f t="shared" si="1"/>
        <v>0</v>
      </c>
      <c r="P34" s="8">
        <f t="shared" si="2"/>
        <v>0</v>
      </c>
      <c r="Q34" s="9">
        <f t="shared" si="3"/>
        <v>0</v>
      </c>
      <c r="R34" s="16">
        <f t="shared" si="4"/>
        <v>0</v>
      </c>
      <c r="S34" s="8"/>
      <c r="T34" s="122">
        <f t="shared" si="5"/>
        <v>0</v>
      </c>
      <c r="V34" s="55"/>
      <c r="AB34" s="9"/>
      <c r="AL34" s="9"/>
      <c r="AM34" s="9"/>
      <c r="AN34" s="9"/>
      <c r="AO34" s="9"/>
      <c r="AP34" s="9"/>
      <c r="AQ34" s="9"/>
      <c r="AR34" s="9"/>
      <c r="AS34" s="9"/>
      <c r="AT34" s="9"/>
      <c r="AU34" s="9"/>
      <c r="AV34" s="9"/>
      <c r="AW34" s="9"/>
      <c r="AX34" s="9"/>
      <c r="AY34" s="9"/>
    </row>
    <row r="35" spans="1:51" ht="70.5" customHeight="1" x14ac:dyDescent="0.3">
      <c r="A35" s="48">
        <v>17</v>
      </c>
      <c r="B35" s="768">
        <v>7000031434</v>
      </c>
      <c r="C35" s="768">
        <v>10</v>
      </c>
      <c r="D35" s="768" t="s">
        <v>360</v>
      </c>
      <c r="E35" s="768">
        <v>1000026380</v>
      </c>
      <c r="F35" s="768">
        <v>85389000</v>
      </c>
      <c r="G35" s="49"/>
      <c r="H35" s="769">
        <v>18</v>
      </c>
      <c r="I35" s="50"/>
      <c r="J35" s="768" t="s">
        <v>109</v>
      </c>
      <c r="K35" s="768" t="s">
        <v>105</v>
      </c>
      <c r="L35" s="768">
        <v>1</v>
      </c>
      <c r="M35" s="51"/>
      <c r="N35" s="52" t="str">
        <f t="shared" si="0"/>
        <v>Included</v>
      </c>
      <c r="O35" s="53">
        <f t="shared" si="1"/>
        <v>0</v>
      </c>
      <c r="P35" s="8">
        <f t="shared" si="2"/>
        <v>0</v>
      </c>
      <c r="Q35" s="9">
        <f t="shared" si="3"/>
        <v>0</v>
      </c>
      <c r="R35" s="16">
        <f t="shared" si="4"/>
        <v>0</v>
      </c>
      <c r="S35" s="8"/>
      <c r="T35" s="122">
        <f t="shared" si="5"/>
        <v>0</v>
      </c>
      <c r="V35" s="55"/>
      <c r="AB35" s="9"/>
      <c r="AL35" s="9"/>
      <c r="AM35" s="9"/>
      <c r="AN35" s="9"/>
      <c r="AO35" s="9"/>
      <c r="AP35" s="9"/>
      <c r="AQ35" s="9"/>
      <c r="AR35" s="9"/>
      <c r="AS35" s="9"/>
      <c r="AT35" s="9"/>
      <c r="AU35" s="9"/>
      <c r="AV35" s="9"/>
      <c r="AW35" s="9"/>
      <c r="AX35" s="9"/>
      <c r="AY35" s="9"/>
    </row>
    <row r="36" spans="1:51" ht="70.5" customHeight="1" x14ac:dyDescent="0.3">
      <c r="A36" s="48">
        <v>18</v>
      </c>
      <c r="B36" s="768">
        <v>7000031487</v>
      </c>
      <c r="C36" s="768">
        <v>10</v>
      </c>
      <c r="D36" s="768" t="s">
        <v>360</v>
      </c>
      <c r="E36" s="768">
        <v>1000077853</v>
      </c>
      <c r="F36" s="768">
        <v>85176220</v>
      </c>
      <c r="G36" s="49"/>
      <c r="H36" s="769">
        <v>18</v>
      </c>
      <c r="I36" s="50"/>
      <c r="J36" s="768" t="s">
        <v>390</v>
      </c>
      <c r="K36" s="768" t="s">
        <v>106</v>
      </c>
      <c r="L36" s="768">
        <v>1</v>
      </c>
      <c r="M36" s="51"/>
      <c r="N36" s="52" t="str">
        <f t="shared" si="0"/>
        <v>Included</v>
      </c>
      <c r="O36" s="53">
        <f t="shared" si="1"/>
        <v>0</v>
      </c>
      <c r="P36" s="8">
        <f t="shared" si="2"/>
        <v>0</v>
      </c>
      <c r="Q36" s="9">
        <f t="shared" si="3"/>
        <v>0</v>
      </c>
      <c r="R36" s="16">
        <f t="shared" si="4"/>
        <v>0</v>
      </c>
      <c r="S36" s="8"/>
      <c r="T36" s="122">
        <f t="shared" si="5"/>
        <v>0</v>
      </c>
      <c r="V36" s="55"/>
      <c r="AB36" s="9"/>
      <c r="AL36" s="9"/>
      <c r="AM36" s="9"/>
      <c r="AN36" s="9"/>
      <c r="AO36" s="9"/>
      <c r="AP36" s="9"/>
      <c r="AQ36" s="9"/>
      <c r="AR36" s="9"/>
      <c r="AS36" s="9"/>
      <c r="AT36" s="9"/>
      <c r="AU36" s="9"/>
      <c r="AV36" s="9"/>
      <c r="AW36" s="9"/>
      <c r="AX36" s="9"/>
      <c r="AY36" s="9"/>
    </row>
    <row r="37" spans="1:51" ht="70.5" customHeight="1" x14ac:dyDescent="0.3">
      <c r="A37" s="48">
        <v>19</v>
      </c>
      <c r="B37" s="768">
        <v>7000031488</v>
      </c>
      <c r="C37" s="768">
        <v>10</v>
      </c>
      <c r="D37" s="768" t="s">
        <v>360</v>
      </c>
      <c r="E37" s="768">
        <v>1000077632</v>
      </c>
      <c r="F37" s="768">
        <v>85176930</v>
      </c>
      <c r="G37" s="49"/>
      <c r="H37" s="769">
        <v>18</v>
      </c>
      <c r="I37" s="50"/>
      <c r="J37" s="768" t="s">
        <v>344</v>
      </c>
      <c r="K37" s="768" t="s">
        <v>106</v>
      </c>
      <c r="L37" s="768">
        <v>2</v>
      </c>
      <c r="M37" s="51"/>
      <c r="N37" s="52" t="str">
        <f t="shared" si="0"/>
        <v>Included</v>
      </c>
      <c r="O37" s="53">
        <f t="shared" si="1"/>
        <v>0</v>
      </c>
      <c r="P37" s="8">
        <f t="shared" si="2"/>
        <v>0</v>
      </c>
      <c r="Q37" s="9">
        <f t="shared" si="3"/>
        <v>0</v>
      </c>
      <c r="R37" s="16">
        <f t="shared" si="4"/>
        <v>0</v>
      </c>
      <c r="S37" s="8"/>
      <c r="T37" s="122">
        <f t="shared" si="5"/>
        <v>0</v>
      </c>
      <c r="V37" s="55"/>
      <c r="AB37" s="9"/>
      <c r="AL37" s="9"/>
      <c r="AM37" s="9"/>
      <c r="AN37" s="9"/>
      <c r="AO37" s="9"/>
      <c r="AP37" s="9"/>
      <c r="AQ37" s="9"/>
      <c r="AR37" s="9"/>
      <c r="AS37" s="9"/>
      <c r="AT37" s="9"/>
      <c r="AU37" s="9"/>
      <c r="AV37" s="9"/>
      <c r="AW37" s="9"/>
      <c r="AX37" s="9"/>
      <c r="AY37" s="9"/>
    </row>
    <row r="38" spans="1:51" ht="70.5" customHeight="1" x14ac:dyDescent="0.3">
      <c r="A38" s="48">
        <v>20</v>
      </c>
      <c r="B38" s="768">
        <v>7000031489</v>
      </c>
      <c r="C38" s="768">
        <v>10</v>
      </c>
      <c r="D38" s="768" t="s">
        <v>360</v>
      </c>
      <c r="E38" s="768">
        <v>1000077863</v>
      </c>
      <c r="F38" s="768">
        <v>84715000</v>
      </c>
      <c r="G38" s="49"/>
      <c r="H38" s="769">
        <v>18</v>
      </c>
      <c r="I38" s="50"/>
      <c r="J38" s="768" t="s">
        <v>391</v>
      </c>
      <c r="K38" s="768" t="s">
        <v>106</v>
      </c>
      <c r="L38" s="768">
        <v>2</v>
      </c>
      <c r="M38" s="51"/>
      <c r="N38" s="52" t="str">
        <f t="shared" si="0"/>
        <v>Included</v>
      </c>
      <c r="O38" s="53">
        <f t="shared" si="1"/>
        <v>0</v>
      </c>
      <c r="P38" s="8">
        <f t="shared" si="2"/>
        <v>0</v>
      </c>
      <c r="Q38" s="9">
        <f t="shared" si="3"/>
        <v>0</v>
      </c>
      <c r="R38" s="16">
        <f t="shared" si="4"/>
        <v>0</v>
      </c>
      <c r="S38" s="8"/>
      <c r="T38" s="122">
        <f t="shared" si="5"/>
        <v>0</v>
      </c>
      <c r="V38" s="55"/>
      <c r="AB38" s="9"/>
      <c r="AL38" s="9"/>
      <c r="AM38" s="9"/>
      <c r="AN38" s="9"/>
      <c r="AO38" s="9"/>
      <c r="AP38" s="9"/>
      <c r="AQ38" s="9"/>
      <c r="AR38" s="9"/>
      <c r="AS38" s="9"/>
      <c r="AT38" s="9"/>
      <c r="AU38" s="9"/>
      <c r="AV38" s="9"/>
      <c r="AW38" s="9"/>
      <c r="AX38" s="9"/>
      <c r="AY38" s="9"/>
    </row>
    <row r="39" spans="1:51" ht="70.5" customHeight="1" x14ac:dyDescent="0.3">
      <c r="A39" s="48">
        <v>21</v>
      </c>
      <c r="B39" s="768">
        <v>7000031490</v>
      </c>
      <c r="C39" s="768">
        <v>10</v>
      </c>
      <c r="D39" s="768" t="s">
        <v>360</v>
      </c>
      <c r="E39" s="768">
        <v>1000077866</v>
      </c>
      <c r="F39" s="768">
        <v>85176930</v>
      </c>
      <c r="G39" s="49"/>
      <c r="H39" s="769">
        <v>18</v>
      </c>
      <c r="I39" s="50"/>
      <c r="J39" s="768" t="s">
        <v>392</v>
      </c>
      <c r="K39" s="768" t="s">
        <v>105</v>
      </c>
      <c r="L39" s="768">
        <v>1</v>
      </c>
      <c r="M39" s="51"/>
      <c r="N39" s="52" t="str">
        <f t="shared" si="0"/>
        <v>Included</v>
      </c>
      <c r="O39" s="53">
        <f t="shared" si="1"/>
        <v>0</v>
      </c>
      <c r="P39" s="8">
        <f t="shared" si="2"/>
        <v>0</v>
      </c>
      <c r="Q39" s="9">
        <f t="shared" si="3"/>
        <v>0</v>
      </c>
      <c r="R39" s="16">
        <f t="shared" si="4"/>
        <v>0</v>
      </c>
      <c r="S39" s="8"/>
      <c r="T39" s="122">
        <f t="shared" si="5"/>
        <v>0</v>
      </c>
      <c r="V39" s="55"/>
      <c r="AB39" s="9"/>
      <c r="AL39" s="9"/>
      <c r="AM39" s="9"/>
      <c r="AN39" s="9"/>
      <c r="AO39" s="9"/>
      <c r="AP39" s="9"/>
      <c r="AQ39" s="9"/>
      <c r="AR39" s="9"/>
      <c r="AS39" s="9"/>
      <c r="AT39" s="9"/>
      <c r="AU39" s="9"/>
      <c r="AV39" s="9"/>
      <c r="AW39" s="9"/>
      <c r="AX39" s="9"/>
      <c r="AY39" s="9"/>
    </row>
    <row r="40" spans="1:51" ht="70.5" customHeight="1" x14ac:dyDescent="0.3">
      <c r="A40" s="48">
        <v>22</v>
      </c>
      <c r="B40" s="768">
        <v>7000031491</v>
      </c>
      <c r="C40" s="768">
        <v>10</v>
      </c>
      <c r="D40" s="768" t="s">
        <v>360</v>
      </c>
      <c r="E40" s="768">
        <v>1000077865</v>
      </c>
      <c r="F40" s="768">
        <v>85176930</v>
      </c>
      <c r="G40" s="49"/>
      <c r="H40" s="769">
        <v>18</v>
      </c>
      <c r="I40" s="50"/>
      <c r="J40" s="768" t="s">
        <v>393</v>
      </c>
      <c r="K40" s="768" t="s">
        <v>105</v>
      </c>
      <c r="L40" s="768">
        <v>1</v>
      </c>
      <c r="M40" s="51"/>
      <c r="N40" s="52" t="str">
        <f t="shared" si="0"/>
        <v>Included</v>
      </c>
      <c r="O40" s="53">
        <f t="shared" si="1"/>
        <v>0</v>
      </c>
      <c r="P40" s="8">
        <f t="shared" si="2"/>
        <v>0</v>
      </c>
      <c r="Q40" s="9">
        <f t="shared" si="3"/>
        <v>0</v>
      </c>
      <c r="R40" s="16">
        <f t="shared" si="4"/>
        <v>0</v>
      </c>
      <c r="S40" s="8"/>
      <c r="T40" s="122">
        <f t="shared" si="5"/>
        <v>0</v>
      </c>
      <c r="V40" s="55"/>
      <c r="AB40" s="9"/>
      <c r="AL40" s="9"/>
      <c r="AM40" s="9"/>
      <c r="AN40" s="9"/>
      <c r="AO40" s="9"/>
      <c r="AP40" s="9"/>
      <c r="AQ40" s="9"/>
      <c r="AR40" s="9"/>
      <c r="AS40" s="9"/>
      <c r="AT40" s="9"/>
      <c r="AU40" s="9"/>
      <c r="AV40" s="9"/>
      <c r="AW40" s="9"/>
      <c r="AX40" s="9"/>
      <c r="AY40" s="9"/>
    </row>
    <row r="41" spans="1:51" ht="70.5" customHeight="1" x14ac:dyDescent="0.3">
      <c r="A41" s="48">
        <v>23</v>
      </c>
      <c r="B41" s="768">
        <v>7000031492</v>
      </c>
      <c r="C41" s="768">
        <v>10</v>
      </c>
      <c r="D41" s="768" t="s">
        <v>360</v>
      </c>
      <c r="E41" s="768">
        <v>1000077862</v>
      </c>
      <c r="F41" s="768">
        <v>85176990</v>
      </c>
      <c r="G41" s="49"/>
      <c r="H41" s="769">
        <v>18</v>
      </c>
      <c r="I41" s="50"/>
      <c r="J41" s="768" t="s">
        <v>394</v>
      </c>
      <c r="K41" s="768" t="s">
        <v>106</v>
      </c>
      <c r="L41" s="768">
        <v>1</v>
      </c>
      <c r="M41" s="51"/>
      <c r="N41" s="52" t="str">
        <f t="shared" si="0"/>
        <v>Included</v>
      </c>
      <c r="O41" s="53">
        <f t="shared" si="1"/>
        <v>0</v>
      </c>
      <c r="P41" s="8">
        <f t="shared" si="2"/>
        <v>0</v>
      </c>
      <c r="Q41" s="9">
        <f t="shared" si="3"/>
        <v>0</v>
      </c>
      <c r="R41" s="16">
        <f t="shared" si="4"/>
        <v>0</v>
      </c>
      <c r="S41" s="8"/>
      <c r="T41" s="122">
        <f t="shared" si="5"/>
        <v>0</v>
      </c>
      <c r="V41" s="55"/>
      <c r="AB41" s="9"/>
      <c r="AL41" s="9"/>
      <c r="AM41" s="9"/>
      <c r="AN41" s="9"/>
      <c r="AO41" s="9"/>
      <c r="AP41" s="9"/>
      <c r="AQ41" s="9"/>
      <c r="AR41" s="9"/>
      <c r="AS41" s="9"/>
      <c r="AT41" s="9"/>
      <c r="AU41" s="9"/>
      <c r="AV41" s="9"/>
      <c r="AW41" s="9"/>
      <c r="AX41" s="9"/>
      <c r="AY41" s="9"/>
    </row>
    <row r="42" spans="1:51" ht="70.5" customHeight="1" x14ac:dyDescent="0.3">
      <c r="A42" s="48">
        <v>24</v>
      </c>
      <c r="B42" s="768">
        <v>7000031524</v>
      </c>
      <c r="C42" s="768">
        <v>10</v>
      </c>
      <c r="D42" s="768" t="s">
        <v>360</v>
      </c>
      <c r="E42" s="768">
        <v>1000031361</v>
      </c>
      <c r="F42" s="768">
        <v>85389000</v>
      </c>
      <c r="G42" s="49"/>
      <c r="H42" s="769">
        <v>18</v>
      </c>
      <c r="I42" s="50"/>
      <c r="J42" s="768" t="s">
        <v>107</v>
      </c>
      <c r="K42" s="768" t="s">
        <v>106</v>
      </c>
      <c r="L42" s="768">
        <v>1</v>
      </c>
      <c r="M42" s="51"/>
      <c r="N42" s="52" t="str">
        <f t="shared" si="0"/>
        <v>Included</v>
      </c>
      <c r="O42" s="53">
        <f t="shared" si="1"/>
        <v>0</v>
      </c>
      <c r="P42" s="8">
        <f t="shared" si="2"/>
        <v>0</v>
      </c>
      <c r="Q42" s="9">
        <f t="shared" si="3"/>
        <v>0</v>
      </c>
      <c r="R42" s="16">
        <f t="shared" si="4"/>
        <v>0</v>
      </c>
      <c r="S42" s="8"/>
      <c r="T42" s="122">
        <f t="shared" si="5"/>
        <v>0</v>
      </c>
      <c r="V42" s="55"/>
      <c r="AB42" s="9"/>
      <c r="AL42" s="9"/>
      <c r="AM42" s="9"/>
      <c r="AN42" s="9"/>
      <c r="AO42" s="9"/>
      <c r="AP42" s="9"/>
      <c r="AQ42" s="9"/>
      <c r="AR42" s="9"/>
      <c r="AS42" s="9"/>
      <c r="AT42" s="9"/>
      <c r="AU42" s="9"/>
      <c r="AV42" s="9"/>
      <c r="AW42" s="9"/>
      <c r="AX42" s="9"/>
      <c r="AY42" s="9"/>
    </row>
    <row r="43" spans="1:51" ht="70.5" customHeight="1" x14ac:dyDescent="0.3">
      <c r="A43" s="48">
        <v>25</v>
      </c>
      <c r="B43" s="768">
        <v>7000031531</v>
      </c>
      <c r="C43" s="768">
        <v>10</v>
      </c>
      <c r="D43" s="768" t="s">
        <v>360</v>
      </c>
      <c r="E43" s="768">
        <v>1000077899</v>
      </c>
      <c r="F43" s="768">
        <v>85176290</v>
      </c>
      <c r="G43" s="49"/>
      <c r="H43" s="769">
        <v>18</v>
      </c>
      <c r="I43" s="50"/>
      <c r="J43" s="768" t="s">
        <v>395</v>
      </c>
      <c r="K43" s="768" t="s">
        <v>110</v>
      </c>
      <c r="L43" s="768">
        <v>1</v>
      </c>
      <c r="M43" s="51"/>
      <c r="N43" s="52" t="str">
        <f t="shared" si="0"/>
        <v>Included</v>
      </c>
      <c r="O43" s="53">
        <f t="shared" si="1"/>
        <v>0</v>
      </c>
      <c r="P43" s="8">
        <f t="shared" si="2"/>
        <v>0</v>
      </c>
      <c r="Q43" s="9">
        <f t="shared" si="3"/>
        <v>0</v>
      </c>
      <c r="R43" s="16">
        <f t="shared" si="4"/>
        <v>0</v>
      </c>
      <c r="S43" s="8"/>
      <c r="T43" s="122">
        <f t="shared" si="5"/>
        <v>0</v>
      </c>
      <c r="V43" s="55"/>
      <c r="AB43" s="9"/>
      <c r="AL43" s="9"/>
      <c r="AM43" s="9"/>
      <c r="AN43" s="9"/>
      <c r="AO43" s="9"/>
      <c r="AP43" s="9"/>
      <c r="AQ43" s="9"/>
      <c r="AR43" s="9"/>
      <c r="AS43" s="9"/>
      <c r="AT43" s="9"/>
      <c r="AU43" s="9"/>
      <c r="AV43" s="9"/>
      <c r="AW43" s="9"/>
      <c r="AX43" s="9"/>
      <c r="AY43" s="9"/>
    </row>
    <row r="44" spans="1:51" ht="70.5" customHeight="1" x14ac:dyDescent="0.3">
      <c r="A44" s="48">
        <v>26</v>
      </c>
      <c r="B44" s="768">
        <v>7000031546</v>
      </c>
      <c r="C44" s="768">
        <v>10</v>
      </c>
      <c r="D44" s="768" t="s">
        <v>360</v>
      </c>
      <c r="E44" s="768">
        <v>1000077738</v>
      </c>
      <c r="F44" s="768">
        <v>85176290</v>
      </c>
      <c r="G44" s="49"/>
      <c r="H44" s="769">
        <v>18</v>
      </c>
      <c r="I44" s="50"/>
      <c r="J44" s="768" t="s">
        <v>396</v>
      </c>
      <c r="K44" s="768" t="s">
        <v>106</v>
      </c>
      <c r="L44" s="768">
        <v>1</v>
      </c>
      <c r="M44" s="51"/>
      <c r="N44" s="52" t="str">
        <f t="shared" si="0"/>
        <v>Included</v>
      </c>
      <c r="O44" s="53">
        <f t="shared" si="1"/>
        <v>0</v>
      </c>
      <c r="P44" s="8">
        <f t="shared" si="2"/>
        <v>0</v>
      </c>
      <c r="Q44" s="9">
        <f t="shared" si="3"/>
        <v>0</v>
      </c>
      <c r="R44" s="16">
        <f t="shared" si="4"/>
        <v>0</v>
      </c>
      <c r="S44" s="8"/>
      <c r="T44" s="122">
        <f t="shared" si="5"/>
        <v>0</v>
      </c>
      <c r="V44" s="55"/>
      <c r="AB44" s="9"/>
      <c r="AL44" s="9"/>
      <c r="AM44" s="9"/>
      <c r="AN44" s="9"/>
      <c r="AO44" s="9"/>
      <c r="AP44" s="9"/>
      <c r="AQ44" s="9"/>
      <c r="AR44" s="9"/>
      <c r="AS44" s="9"/>
      <c r="AT44" s="9"/>
      <c r="AU44" s="9"/>
      <c r="AV44" s="9"/>
      <c r="AW44" s="9"/>
      <c r="AX44" s="9"/>
      <c r="AY44" s="9"/>
    </row>
    <row r="45" spans="1:51" ht="70.5" customHeight="1" x14ac:dyDescent="0.3">
      <c r="A45" s="48">
        <v>27</v>
      </c>
      <c r="B45" s="768">
        <v>7000031547</v>
      </c>
      <c r="C45" s="768">
        <v>10</v>
      </c>
      <c r="D45" s="768" t="s">
        <v>360</v>
      </c>
      <c r="E45" s="768">
        <v>1000078084</v>
      </c>
      <c r="F45" s="768">
        <v>85176930</v>
      </c>
      <c r="G45" s="49"/>
      <c r="H45" s="769">
        <v>18</v>
      </c>
      <c r="I45" s="50"/>
      <c r="J45" s="768" t="s">
        <v>397</v>
      </c>
      <c r="K45" s="768" t="s">
        <v>106</v>
      </c>
      <c r="L45" s="768">
        <v>2</v>
      </c>
      <c r="M45" s="51"/>
      <c r="N45" s="52" t="str">
        <f t="shared" si="0"/>
        <v>Included</v>
      </c>
      <c r="O45" s="53">
        <f t="shared" si="1"/>
        <v>0</v>
      </c>
      <c r="P45" s="8">
        <f t="shared" si="2"/>
        <v>0</v>
      </c>
      <c r="Q45" s="9">
        <f t="shared" si="3"/>
        <v>0</v>
      </c>
      <c r="R45" s="16">
        <f t="shared" si="4"/>
        <v>0</v>
      </c>
      <c r="S45" s="8"/>
      <c r="T45" s="122">
        <f t="shared" si="5"/>
        <v>0</v>
      </c>
      <c r="V45" s="55"/>
      <c r="AB45" s="9"/>
      <c r="AL45" s="9"/>
      <c r="AM45" s="9"/>
      <c r="AN45" s="9"/>
      <c r="AO45" s="9"/>
      <c r="AP45" s="9"/>
      <c r="AQ45" s="9"/>
      <c r="AR45" s="9"/>
      <c r="AS45" s="9"/>
      <c r="AT45" s="9"/>
      <c r="AU45" s="9"/>
      <c r="AV45" s="9"/>
      <c r="AW45" s="9"/>
      <c r="AX45" s="9"/>
      <c r="AY45" s="9"/>
    </row>
    <row r="46" spans="1:51" ht="70.5" customHeight="1" x14ac:dyDescent="0.3">
      <c r="A46" s="48">
        <v>28</v>
      </c>
      <c r="B46" s="768">
        <v>7000031321</v>
      </c>
      <c r="C46" s="768">
        <v>10</v>
      </c>
      <c r="D46" s="768" t="s">
        <v>361</v>
      </c>
      <c r="E46" s="768">
        <v>1000077713</v>
      </c>
      <c r="F46" s="768">
        <v>84715000</v>
      </c>
      <c r="G46" s="49"/>
      <c r="H46" s="769">
        <v>18</v>
      </c>
      <c r="I46" s="50"/>
      <c r="J46" s="768" t="s">
        <v>376</v>
      </c>
      <c r="K46" s="768" t="s">
        <v>106</v>
      </c>
      <c r="L46" s="768">
        <v>1</v>
      </c>
      <c r="M46" s="51"/>
      <c r="N46" s="52" t="str">
        <f t="shared" si="0"/>
        <v>Included</v>
      </c>
      <c r="O46" s="53">
        <f t="shared" si="1"/>
        <v>0</v>
      </c>
      <c r="P46" s="8">
        <f t="shared" si="2"/>
        <v>0</v>
      </c>
      <c r="Q46" s="9">
        <f t="shared" si="3"/>
        <v>0</v>
      </c>
      <c r="R46" s="16">
        <f t="shared" si="4"/>
        <v>0</v>
      </c>
      <c r="S46" s="8"/>
      <c r="T46" s="122">
        <f t="shared" si="5"/>
        <v>0</v>
      </c>
      <c r="V46" s="55"/>
      <c r="AB46" s="9"/>
      <c r="AL46" s="9"/>
      <c r="AM46" s="9"/>
      <c r="AN46" s="9"/>
      <c r="AO46" s="9"/>
      <c r="AP46" s="9"/>
      <c r="AQ46" s="9"/>
      <c r="AR46" s="9"/>
      <c r="AS46" s="9"/>
      <c r="AT46" s="9"/>
      <c r="AU46" s="9"/>
      <c r="AV46" s="9"/>
      <c r="AW46" s="9"/>
      <c r="AX46" s="9"/>
      <c r="AY46" s="9"/>
    </row>
    <row r="47" spans="1:51" ht="70.5" customHeight="1" x14ac:dyDescent="0.3">
      <c r="A47" s="48">
        <v>29</v>
      </c>
      <c r="B47" s="768">
        <v>7000031322</v>
      </c>
      <c r="C47" s="768">
        <v>10</v>
      </c>
      <c r="D47" s="768" t="s">
        <v>361</v>
      </c>
      <c r="E47" s="768">
        <v>1000077753</v>
      </c>
      <c r="F47" s="768">
        <v>85176930</v>
      </c>
      <c r="G47" s="49"/>
      <c r="H47" s="769">
        <v>18</v>
      </c>
      <c r="I47" s="50"/>
      <c r="J47" s="768" t="s">
        <v>377</v>
      </c>
      <c r="K47" s="768" t="s">
        <v>105</v>
      </c>
      <c r="L47" s="768">
        <v>1</v>
      </c>
      <c r="M47" s="51"/>
      <c r="N47" s="52" t="str">
        <f t="shared" si="0"/>
        <v>Included</v>
      </c>
      <c r="O47" s="53">
        <f t="shared" si="1"/>
        <v>0</v>
      </c>
      <c r="P47" s="8">
        <f t="shared" si="2"/>
        <v>0</v>
      </c>
      <c r="Q47" s="9">
        <f t="shared" si="3"/>
        <v>0</v>
      </c>
      <c r="R47" s="16">
        <f t="shared" si="4"/>
        <v>0</v>
      </c>
      <c r="S47" s="8"/>
      <c r="T47" s="122">
        <f t="shared" si="5"/>
        <v>0</v>
      </c>
      <c r="V47" s="55"/>
      <c r="AB47" s="9"/>
      <c r="AL47" s="9"/>
      <c r="AM47" s="9"/>
      <c r="AN47" s="9"/>
      <c r="AO47" s="9"/>
      <c r="AP47" s="9"/>
      <c r="AQ47" s="9"/>
      <c r="AR47" s="9"/>
      <c r="AS47" s="9"/>
      <c r="AT47" s="9"/>
      <c r="AU47" s="9"/>
      <c r="AV47" s="9"/>
      <c r="AW47" s="9"/>
      <c r="AX47" s="9"/>
      <c r="AY47" s="9"/>
    </row>
    <row r="48" spans="1:51" ht="70.5" customHeight="1" x14ac:dyDescent="0.3">
      <c r="A48" s="48">
        <v>30</v>
      </c>
      <c r="B48" s="768">
        <v>7000031323</v>
      </c>
      <c r="C48" s="768">
        <v>10</v>
      </c>
      <c r="D48" s="768" t="s">
        <v>361</v>
      </c>
      <c r="E48" s="768">
        <v>1000077573</v>
      </c>
      <c r="F48" s="768">
        <v>85176930</v>
      </c>
      <c r="G48" s="49"/>
      <c r="H48" s="769">
        <v>18</v>
      </c>
      <c r="I48" s="50"/>
      <c r="J48" s="768" t="s">
        <v>378</v>
      </c>
      <c r="K48" s="768" t="s">
        <v>106</v>
      </c>
      <c r="L48" s="768">
        <v>1</v>
      </c>
      <c r="M48" s="51"/>
      <c r="N48" s="52" t="str">
        <f t="shared" si="0"/>
        <v>Included</v>
      </c>
      <c r="O48" s="53">
        <f t="shared" si="1"/>
        <v>0</v>
      </c>
      <c r="P48" s="8">
        <f t="shared" si="2"/>
        <v>0</v>
      </c>
      <c r="Q48" s="9">
        <f t="shared" si="3"/>
        <v>0</v>
      </c>
      <c r="R48" s="16">
        <f t="shared" si="4"/>
        <v>0</v>
      </c>
      <c r="S48" s="8"/>
      <c r="T48" s="122">
        <f t="shared" si="5"/>
        <v>0</v>
      </c>
      <c r="V48" s="55"/>
      <c r="AB48" s="9"/>
      <c r="AL48" s="9"/>
      <c r="AM48" s="9"/>
      <c r="AN48" s="9"/>
      <c r="AO48" s="9"/>
      <c r="AP48" s="9"/>
      <c r="AQ48" s="9"/>
      <c r="AR48" s="9"/>
      <c r="AS48" s="9"/>
      <c r="AT48" s="9"/>
      <c r="AU48" s="9"/>
      <c r="AV48" s="9"/>
      <c r="AW48" s="9"/>
      <c r="AX48" s="9"/>
      <c r="AY48" s="9"/>
    </row>
    <row r="49" spans="1:51" ht="70.5" customHeight="1" x14ac:dyDescent="0.3">
      <c r="A49" s="48">
        <v>31</v>
      </c>
      <c r="B49" s="768">
        <v>7000031324</v>
      </c>
      <c r="C49" s="768">
        <v>10</v>
      </c>
      <c r="D49" s="768" t="s">
        <v>361</v>
      </c>
      <c r="E49" s="768">
        <v>1000077739</v>
      </c>
      <c r="F49" s="768">
        <v>85177090</v>
      </c>
      <c r="G49" s="49"/>
      <c r="H49" s="769">
        <v>18</v>
      </c>
      <c r="I49" s="50"/>
      <c r="J49" s="768" t="s">
        <v>379</v>
      </c>
      <c r="K49" s="768" t="s">
        <v>106</v>
      </c>
      <c r="L49" s="768">
        <v>33</v>
      </c>
      <c r="M49" s="51"/>
      <c r="N49" s="52" t="str">
        <f t="shared" si="0"/>
        <v>Included</v>
      </c>
      <c r="O49" s="53">
        <f t="shared" si="1"/>
        <v>0</v>
      </c>
      <c r="P49" s="8">
        <f t="shared" si="2"/>
        <v>0</v>
      </c>
      <c r="Q49" s="9">
        <f t="shared" si="3"/>
        <v>0</v>
      </c>
      <c r="R49" s="16">
        <f t="shared" si="4"/>
        <v>0</v>
      </c>
      <c r="S49" s="8"/>
      <c r="T49" s="122">
        <f t="shared" si="5"/>
        <v>0</v>
      </c>
      <c r="V49" s="55"/>
      <c r="AB49" s="9"/>
      <c r="AL49" s="9"/>
      <c r="AM49" s="9"/>
      <c r="AN49" s="9"/>
      <c r="AO49" s="9"/>
      <c r="AP49" s="9"/>
      <c r="AQ49" s="9"/>
      <c r="AR49" s="9"/>
      <c r="AS49" s="9"/>
      <c r="AT49" s="9"/>
      <c r="AU49" s="9"/>
      <c r="AV49" s="9"/>
      <c r="AW49" s="9"/>
      <c r="AX49" s="9"/>
      <c r="AY49" s="9"/>
    </row>
    <row r="50" spans="1:51" ht="70.5" customHeight="1" x14ac:dyDescent="0.3">
      <c r="A50" s="48">
        <v>32</v>
      </c>
      <c r="B50" s="768">
        <v>7000031325</v>
      </c>
      <c r="C50" s="768">
        <v>10</v>
      </c>
      <c r="D50" s="768" t="s">
        <v>361</v>
      </c>
      <c r="E50" s="768">
        <v>1000077740</v>
      </c>
      <c r="F50" s="768">
        <v>85177090</v>
      </c>
      <c r="G50" s="49"/>
      <c r="H50" s="769">
        <v>18</v>
      </c>
      <c r="I50" s="50"/>
      <c r="J50" s="768" t="s">
        <v>380</v>
      </c>
      <c r="K50" s="768" t="s">
        <v>106</v>
      </c>
      <c r="L50" s="768">
        <v>193</v>
      </c>
      <c r="M50" s="51"/>
      <c r="N50" s="52" t="str">
        <f t="shared" si="0"/>
        <v>Included</v>
      </c>
      <c r="O50" s="53">
        <f t="shared" si="1"/>
        <v>0</v>
      </c>
      <c r="P50" s="8">
        <f t="shared" si="2"/>
        <v>0</v>
      </c>
      <c r="Q50" s="9">
        <f t="shared" si="3"/>
        <v>0</v>
      </c>
      <c r="R50" s="16">
        <f t="shared" si="4"/>
        <v>0</v>
      </c>
      <c r="S50" s="8"/>
      <c r="T50" s="122">
        <f t="shared" si="5"/>
        <v>0</v>
      </c>
      <c r="V50" s="55"/>
      <c r="AB50" s="9"/>
      <c r="AL50" s="9"/>
      <c r="AM50" s="9"/>
      <c r="AN50" s="9"/>
      <c r="AO50" s="9"/>
      <c r="AP50" s="9"/>
      <c r="AQ50" s="9"/>
      <c r="AR50" s="9"/>
      <c r="AS50" s="9"/>
      <c r="AT50" s="9"/>
      <c r="AU50" s="9"/>
      <c r="AV50" s="9"/>
      <c r="AW50" s="9"/>
      <c r="AX50" s="9"/>
      <c r="AY50" s="9"/>
    </row>
    <row r="51" spans="1:51" ht="70.5" customHeight="1" x14ac:dyDescent="0.3">
      <c r="A51" s="48">
        <v>33</v>
      </c>
      <c r="B51" s="768">
        <v>7000031326</v>
      </c>
      <c r="C51" s="768">
        <v>10</v>
      </c>
      <c r="D51" s="768" t="s">
        <v>361</v>
      </c>
      <c r="E51" s="768">
        <v>1000077711</v>
      </c>
      <c r="F51" s="768">
        <v>85177090</v>
      </c>
      <c r="G51" s="49"/>
      <c r="H51" s="769">
        <v>18</v>
      </c>
      <c r="I51" s="50"/>
      <c r="J51" s="768" t="s">
        <v>381</v>
      </c>
      <c r="K51" s="768" t="s">
        <v>106</v>
      </c>
      <c r="L51" s="768">
        <v>1</v>
      </c>
      <c r="M51" s="51"/>
      <c r="N51" s="52" t="str">
        <f t="shared" si="0"/>
        <v>Included</v>
      </c>
      <c r="O51" s="53">
        <f t="shared" si="1"/>
        <v>0</v>
      </c>
      <c r="P51" s="8">
        <f t="shared" si="2"/>
        <v>0</v>
      </c>
      <c r="Q51" s="9">
        <f t="shared" si="3"/>
        <v>0</v>
      </c>
      <c r="R51" s="16">
        <f t="shared" si="4"/>
        <v>0</v>
      </c>
      <c r="S51" s="8"/>
      <c r="T51" s="122">
        <f t="shared" si="5"/>
        <v>0</v>
      </c>
      <c r="V51" s="55"/>
      <c r="AB51" s="9"/>
      <c r="AL51" s="9"/>
      <c r="AM51" s="9"/>
      <c r="AN51" s="9"/>
      <c r="AO51" s="9"/>
      <c r="AP51" s="9"/>
      <c r="AQ51" s="9"/>
      <c r="AR51" s="9"/>
      <c r="AS51" s="9"/>
      <c r="AT51" s="9"/>
      <c r="AU51" s="9"/>
      <c r="AV51" s="9"/>
      <c r="AW51" s="9"/>
      <c r="AX51" s="9"/>
      <c r="AY51" s="9"/>
    </row>
    <row r="52" spans="1:51" ht="70.5" customHeight="1" x14ac:dyDescent="0.3">
      <c r="A52" s="48">
        <v>34</v>
      </c>
      <c r="B52" s="768">
        <v>7000031327</v>
      </c>
      <c r="C52" s="768">
        <v>10</v>
      </c>
      <c r="D52" s="768" t="s">
        <v>361</v>
      </c>
      <c r="E52" s="768">
        <v>1000077750</v>
      </c>
      <c r="F52" s="768">
        <v>85176930</v>
      </c>
      <c r="G52" s="49"/>
      <c r="H52" s="769">
        <v>18</v>
      </c>
      <c r="I52" s="50"/>
      <c r="J52" s="768" t="s">
        <v>383</v>
      </c>
      <c r="K52" s="768" t="s">
        <v>105</v>
      </c>
      <c r="L52" s="768">
        <v>1</v>
      </c>
      <c r="M52" s="51"/>
      <c r="N52" s="52" t="str">
        <f t="shared" si="0"/>
        <v>Included</v>
      </c>
      <c r="O52" s="53">
        <f t="shared" si="1"/>
        <v>0</v>
      </c>
      <c r="P52" s="8">
        <f t="shared" si="2"/>
        <v>0</v>
      </c>
      <c r="Q52" s="9">
        <f t="shared" si="3"/>
        <v>0</v>
      </c>
      <c r="R52" s="16">
        <f t="shared" si="4"/>
        <v>0</v>
      </c>
      <c r="S52" s="8"/>
      <c r="T52" s="122">
        <f t="shared" si="5"/>
        <v>0</v>
      </c>
      <c r="V52" s="55"/>
      <c r="AB52" s="9"/>
      <c r="AL52" s="9"/>
      <c r="AM52" s="9"/>
      <c r="AN52" s="9"/>
      <c r="AO52" s="9"/>
      <c r="AP52" s="9"/>
      <c r="AQ52" s="9"/>
      <c r="AR52" s="9"/>
      <c r="AS52" s="9"/>
      <c r="AT52" s="9"/>
      <c r="AU52" s="9"/>
      <c r="AV52" s="9"/>
      <c r="AW52" s="9"/>
      <c r="AX52" s="9"/>
      <c r="AY52" s="9"/>
    </row>
    <row r="53" spans="1:51" ht="70.5" customHeight="1" x14ac:dyDescent="0.3">
      <c r="A53" s="48">
        <v>35</v>
      </c>
      <c r="B53" s="768">
        <v>7000031328</v>
      </c>
      <c r="C53" s="768">
        <v>10</v>
      </c>
      <c r="D53" s="768" t="s">
        <v>361</v>
      </c>
      <c r="E53" s="768">
        <v>1000077709</v>
      </c>
      <c r="F53" s="768">
        <v>85176990</v>
      </c>
      <c r="G53" s="49"/>
      <c r="H53" s="769">
        <v>18</v>
      </c>
      <c r="I53" s="50"/>
      <c r="J53" s="768" t="s">
        <v>384</v>
      </c>
      <c r="K53" s="768" t="s">
        <v>106</v>
      </c>
      <c r="L53" s="768">
        <v>193</v>
      </c>
      <c r="M53" s="51"/>
      <c r="N53" s="52" t="str">
        <f t="shared" si="0"/>
        <v>Included</v>
      </c>
      <c r="O53" s="53">
        <f t="shared" si="1"/>
        <v>0</v>
      </c>
      <c r="P53" s="8">
        <f t="shared" si="2"/>
        <v>0</v>
      </c>
      <c r="Q53" s="9">
        <f t="shared" si="3"/>
        <v>0</v>
      </c>
      <c r="R53" s="16">
        <f t="shared" si="4"/>
        <v>0</v>
      </c>
      <c r="S53" s="8"/>
      <c r="T53" s="122">
        <f t="shared" si="5"/>
        <v>0</v>
      </c>
      <c r="V53" s="55"/>
      <c r="AB53" s="9"/>
      <c r="AL53" s="9"/>
      <c r="AM53" s="9"/>
      <c r="AN53" s="9"/>
      <c r="AO53" s="9"/>
      <c r="AP53" s="9"/>
      <c r="AQ53" s="9"/>
      <c r="AR53" s="9"/>
      <c r="AS53" s="9"/>
      <c r="AT53" s="9"/>
      <c r="AU53" s="9"/>
      <c r="AV53" s="9"/>
      <c r="AW53" s="9"/>
      <c r="AX53" s="9"/>
      <c r="AY53" s="9"/>
    </row>
    <row r="54" spans="1:51" ht="70.5" customHeight="1" x14ac:dyDescent="0.3">
      <c r="A54" s="48">
        <v>36</v>
      </c>
      <c r="B54" s="768">
        <v>7000031329</v>
      </c>
      <c r="C54" s="768">
        <v>10</v>
      </c>
      <c r="D54" s="768" t="s">
        <v>361</v>
      </c>
      <c r="E54" s="768">
        <v>1000077563</v>
      </c>
      <c r="F54" s="768">
        <v>85444292</v>
      </c>
      <c r="G54" s="49"/>
      <c r="H54" s="769">
        <v>18</v>
      </c>
      <c r="I54" s="50"/>
      <c r="J54" s="768" t="s">
        <v>385</v>
      </c>
      <c r="K54" s="768" t="s">
        <v>110</v>
      </c>
      <c r="L54" s="768">
        <v>193</v>
      </c>
      <c r="M54" s="51"/>
      <c r="N54" s="52" t="str">
        <f t="shared" si="0"/>
        <v>Included</v>
      </c>
      <c r="O54" s="53">
        <f t="shared" si="1"/>
        <v>0</v>
      </c>
      <c r="P54" s="8">
        <f t="shared" si="2"/>
        <v>0</v>
      </c>
      <c r="Q54" s="9">
        <f t="shared" si="3"/>
        <v>0</v>
      </c>
      <c r="R54" s="16">
        <f t="shared" si="4"/>
        <v>0</v>
      </c>
      <c r="S54" s="8"/>
      <c r="T54" s="122">
        <f t="shared" si="5"/>
        <v>0</v>
      </c>
      <c r="V54" s="55"/>
      <c r="AB54" s="9"/>
      <c r="AL54" s="9"/>
      <c r="AM54" s="9"/>
      <c r="AN54" s="9"/>
      <c r="AO54" s="9"/>
      <c r="AP54" s="9"/>
      <c r="AQ54" s="9"/>
      <c r="AR54" s="9"/>
      <c r="AS54" s="9"/>
      <c r="AT54" s="9"/>
      <c r="AU54" s="9"/>
      <c r="AV54" s="9"/>
      <c r="AW54" s="9"/>
      <c r="AX54" s="9"/>
      <c r="AY54" s="9"/>
    </row>
    <row r="55" spans="1:51" ht="70.5" customHeight="1" x14ac:dyDescent="0.3">
      <c r="A55" s="48">
        <v>37</v>
      </c>
      <c r="B55" s="768">
        <v>7000031330</v>
      </c>
      <c r="C55" s="768">
        <v>10</v>
      </c>
      <c r="D55" s="768" t="s">
        <v>361</v>
      </c>
      <c r="E55" s="768">
        <v>1000077561</v>
      </c>
      <c r="F55" s="768">
        <v>85176930</v>
      </c>
      <c r="G55" s="49"/>
      <c r="H55" s="769">
        <v>18</v>
      </c>
      <c r="I55" s="50"/>
      <c r="J55" s="768" t="s">
        <v>386</v>
      </c>
      <c r="K55" s="768" t="s">
        <v>106</v>
      </c>
      <c r="L55" s="768">
        <v>2</v>
      </c>
      <c r="M55" s="51"/>
      <c r="N55" s="52" t="str">
        <f t="shared" si="0"/>
        <v>Included</v>
      </c>
      <c r="O55" s="53">
        <f t="shared" si="1"/>
        <v>0</v>
      </c>
      <c r="P55" s="8">
        <f t="shared" si="2"/>
        <v>0</v>
      </c>
      <c r="Q55" s="9">
        <f t="shared" si="3"/>
        <v>0</v>
      </c>
      <c r="R55" s="16">
        <f t="shared" si="4"/>
        <v>0</v>
      </c>
      <c r="S55" s="8"/>
      <c r="T55" s="122">
        <f t="shared" si="5"/>
        <v>0</v>
      </c>
      <c r="V55" s="55"/>
      <c r="AB55" s="9"/>
      <c r="AL55" s="9"/>
      <c r="AM55" s="9"/>
      <c r="AN55" s="9"/>
      <c r="AO55" s="9"/>
      <c r="AP55" s="9"/>
      <c r="AQ55" s="9"/>
      <c r="AR55" s="9"/>
      <c r="AS55" s="9"/>
      <c r="AT55" s="9"/>
      <c r="AU55" s="9"/>
      <c r="AV55" s="9"/>
      <c r="AW55" s="9"/>
      <c r="AX55" s="9"/>
      <c r="AY55" s="9"/>
    </row>
    <row r="56" spans="1:51" ht="70.5" customHeight="1" x14ac:dyDescent="0.3">
      <c r="A56" s="48">
        <v>38</v>
      </c>
      <c r="B56" s="768">
        <v>7000031331</v>
      </c>
      <c r="C56" s="768">
        <v>10</v>
      </c>
      <c r="D56" s="768" t="s">
        <v>361</v>
      </c>
      <c r="E56" s="768">
        <v>1000077565</v>
      </c>
      <c r="F56" s="768">
        <v>85176930</v>
      </c>
      <c r="G56" s="49"/>
      <c r="H56" s="769">
        <v>18</v>
      </c>
      <c r="I56" s="50"/>
      <c r="J56" s="768" t="s">
        <v>387</v>
      </c>
      <c r="K56" s="768" t="s">
        <v>106</v>
      </c>
      <c r="L56" s="768">
        <v>2</v>
      </c>
      <c r="M56" s="51"/>
      <c r="N56" s="52" t="str">
        <f t="shared" si="0"/>
        <v>Included</v>
      </c>
      <c r="O56" s="53">
        <f t="shared" si="1"/>
        <v>0</v>
      </c>
      <c r="P56" s="8">
        <f t="shared" si="2"/>
        <v>0</v>
      </c>
      <c r="Q56" s="9">
        <f t="shared" si="3"/>
        <v>0</v>
      </c>
      <c r="R56" s="16">
        <f t="shared" si="4"/>
        <v>0</v>
      </c>
      <c r="S56" s="8"/>
      <c r="T56" s="122">
        <f t="shared" si="5"/>
        <v>0</v>
      </c>
      <c r="V56" s="55"/>
      <c r="AB56" s="9"/>
      <c r="AL56" s="9"/>
      <c r="AM56" s="9"/>
      <c r="AN56" s="9"/>
      <c r="AO56" s="9"/>
      <c r="AP56" s="9"/>
      <c r="AQ56" s="9"/>
      <c r="AR56" s="9"/>
      <c r="AS56" s="9"/>
      <c r="AT56" s="9"/>
      <c r="AU56" s="9"/>
      <c r="AV56" s="9"/>
      <c r="AW56" s="9"/>
      <c r="AX56" s="9"/>
      <c r="AY56" s="9"/>
    </row>
    <row r="57" spans="1:51" ht="70.5" customHeight="1" x14ac:dyDescent="0.3">
      <c r="A57" s="48">
        <v>39</v>
      </c>
      <c r="B57" s="768">
        <v>7000031332</v>
      </c>
      <c r="C57" s="768">
        <v>10</v>
      </c>
      <c r="D57" s="768" t="s">
        <v>361</v>
      </c>
      <c r="E57" s="768">
        <v>1000077751</v>
      </c>
      <c r="F57" s="768">
        <v>85176930</v>
      </c>
      <c r="G57" s="49"/>
      <c r="H57" s="769">
        <v>18</v>
      </c>
      <c r="I57" s="50"/>
      <c r="J57" s="768" t="s">
        <v>388</v>
      </c>
      <c r="K57" s="768" t="s">
        <v>105</v>
      </c>
      <c r="L57" s="768">
        <v>1</v>
      </c>
      <c r="M57" s="51"/>
      <c r="N57" s="52" t="str">
        <f t="shared" si="0"/>
        <v>Included</v>
      </c>
      <c r="O57" s="53">
        <f t="shared" si="1"/>
        <v>0</v>
      </c>
      <c r="P57" s="8">
        <f t="shared" si="2"/>
        <v>0</v>
      </c>
      <c r="Q57" s="9">
        <f t="shared" si="3"/>
        <v>0</v>
      </c>
      <c r="R57" s="16">
        <f t="shared" si="4"/>
        <v>0</v>
      </c>
      <c r="S57" s="8"/>
      <c r="T57" s="122">
        <f t="shared" si="5"/>
        <v>0</v>
      </c>
      <c r="V57" s="55"/>
      <c r="AB57" s="9"/>
      <c r="AL57" s="9"/>
      <c r="AM57" s="9"/>
      <c r="AN57" s="9"/>
      <c r="AO57" s="9"/>
      <c r="AP57" s="9"/>
      <c r="AQ57" s="9"/>
      <c r="AR57" s="9"/>
      <c r="AS57" s="9"/>
      <c r="AT57" s="9"/>
      <c r="AU57" s="9"/>
      <c r="AV57" s="9"/>
      <c r="AW57" s="9"/>
      <c r="AX57" s="9"/>
      <c r="AY57" s="9"/>
    </row>
    <row r="58" spans="1:51" ht="70.5" customHeight="1" x14ac:dyDescent="0.3">
      <c r="A58" s="48">
        <v>40</v>
      </c>
      <c r="B58" s="768">
        <v>7000031333</v>
      </c>
      <c r="C58" s="768">
        <v>10</v>
      </c>
      <c r="D58" s="768" t="s">
        <v>361</v>
      </c>
      <c r="E58" s="768">
        <v>1000077568</v>
      </c>
      <c r="F58" s="768">
        <v>85389000</v>
      </c>
      <c r="G58" s="49"/>
      <c r="H58" s="769">
        <v>18</v>
      </c>
      <c r="I58" s="50"/>
      <c r="J58" s="768" t="s">
        <v>389</v>
      </c>
      <c r="K58" s="768" t="s">
        <v>106</v>
      </c>
      <c r="L58" s="768">
        <v>1</v>
      </c>
      <c r="M58" s="51"/>
      <c r="N58" s="52" t="str">
        <f t="shared" si="0"/>
        <v>Included</v>
      </c>
      <c r="O58" s="53">
        <f t="shared" si="1"/>
        <v>0</v>
      </c>
      <c r="P58" s="8">
        <f t="shared" si="2"/>
        <v>0</v>
      </c>
      <c r="Q58" s="9">
        <f t="shared" si="3"/>
        <v>0</v>
      </c>
      <c r="R58" s="16">
        <f t="shared" si="4"/>
        <v>0</v>
      </c>
      <c r="S58" s="8"/>
      <c r="T58" s="122">
        <f t="shared" si="5"/>
        <v>0</v>
      </c>
      <c r="V58" s="55"/>
      <c r="AB58" s="9"/>
      <c r="AL58" s="9"/>
      <c r="AM58" s="9"/>
      <c r="AN58" s="9"/>
      <c r="AO58" s="9"/>
      <c r="AP58" s="9"/>
      <c r="AQ58" s="9"/>
      <c r="AR58" s="9"/>
      <c r="AS58" s="9"/>
      <c r="AT58" s="9"/>
      <c r="AU58" s="9"/>
      <c r="AV58" s="9"/>
      <c r="AW58" s="9"/>
      <c r="AX58" s="9"/>
      <c r="AY58" s="9"/>
    </row>
    <row r="59" spans="1:51" ht="70.5" customHeight="1" x14ac:dyDescent="0.3">
      <c r="A59" s="48">
        <v>41</v>
      </c>
      <c r="B59" s="768">
        <v>7000031334</v>
      </c>
      <c r="C59" s="768">
        <v>10</v>
      </c>
      <c r="D59" s="768" t="s">
        <v>361</v>
      </c>
      <c r="E59" s="768">
        <v>1000012788</v>
      </c>
      <c r="F59" s="768">
        <v>85329000</v>
      </c>
      <c r="G59" s="49"/>
      <c r="H59" s="769">
        <v>18</v>
      </c>
      <c r="I59" s="50"/>
      <c r="J59" s="768" t="s">
        <v>111</v>
      </c>
      <c r="K59" s="768" t="s">
        <v>106</v>
      </c>
      <c r="L59" s="768">
        <v>1</v>
      </c>
      <c r="M59" s="51"/>
      <c r="N59" s="52" t="str">
        <f t="shared" si="0"/>
        <v>Included</v>
      </c>
      <c r="O59" s="53">
        <f t="shared" si="1"/>
        <v>0</v>
      </c>
      <c r="P59" s="8">
        <f t="shared" si="2"/>
        <v>0</v>
      </c>
      <c r="Q59" s="9">
        <f t="shared" si="3"/>
        <v>0</v>
      </c>
      <c r="R59" s="16">
        <f t="shared" si="4"/>
        <v>0</v>
      </c>
      <c r="S59" s="8"/>
      <c r="T59" s="122">
        <f t="shared" si="5"/>
        <v>0</v>
      </c>
      <c r="V59" s="55"/>
      <c r="AB59" s="9"/>
      <c r="AL59" s="9"/>
      <c r="AM59" s="9"/>
      <c r="AN59" s="9"/>
      <c r="AO59" s="9"/>
      <c r="AP59" s="9"/>
      <c r="AQ59" s="9"/>
      <c r="AR59" s="9"/>
      <c r="AS59" s="9"/>
      <c r="AT59" s="9"/>
      <c r="AU59" s="9"/>
      <c r="AV59" s="9"/>
      <c r="AW59" s="9"/>
      <c r="AX59" s="9"/>
      <c r="AY59" s="9"/>
    </row>
    <row r="60" spans="1:51" ht="70.5" customHeight="1" x14ac:dyDescent="0.3">
      <c r="A60" s="48">
        <v>42</v>
      </c>
      <c r="B60" s="768">
        <v>7000031335</v>
      </c>
      <c r="C60" s="768">
        <v>10</v>
      </c>
      <c r="D60" s="768" t="s">
        <v>361</v>
      </c>
      <c r="E60" s="768">
        <v>1000028014</v>
      </c>
      <c r="F60" s="768">
        <v>94038900</v>
      </c>
      <c r="G60" s="49"/>
      <c r="H60" s="769">
        <v>18</v>
      </c>
      <c r="I60" s="50"/>
      <c r="J60" s="768" t="s">
        <v>108</v>
      </c>
      <c r="K60" s="768" t="s">
        <v>106</v>
      </c>
      <c r="L60" s="768">
        <v>1</v>
      </c>
      <c r="M60" s="51"/>
      <c r="N60" s="52" t="str">
        <f t="shared" si="0"/>
        <v>Included</v>
      </c>
      <c r="O60" s="53">
        <f t="shared" si="1"/>
        <v>0</v>
      </c>
      <c r="P60" s="8">
        <f t="shared" si="2"/>
        <v>0</v>
      </c>
      <c r="Q60" s="9">
        <f t="shared" si="3"/>
        <v>0</v>
      </c>
      <c r="R60" s="16">
        <f t="shared" si="4"/>
        <v>0</v>
      </c>
      <c r="S60" s="8"/>
      <c r="T60" s="122">
        <f t="shared" si="5"/>
        <v>0</v>
      </c>
      <c r="V60" s="55"/>
      <c r="AB60" s="9"/>
      <c r="AL60" s="9"/>
      <c r="AM60" s="9"/>
      <c r="AN60" s="9"/>
      <c r="AO60" s="9"/>
      <c r="AP60" s="9"/>
      <c r="AQ60" s="9"/>
      <c r="AR60" s="9"/>
      <c r="AS60" s="9"/>
      <c r="AT60" s="9"/>
      <c r="AU60" s="9"/>
      <c r="AV60" s="9"/>
      <c r="AW60" s="9"/>
      <c r="AX60" s="9"/>
      <c r="AY60" s="9"/>
    </row>
    <row r="61" spans="1:51" ht="70.5" customHeight="1" x14ac:dyDescent="0.3">
      <c r="A61" s="48">
        <v>43</v>
      </c>
      <c r="B61" s="768">
        <v>7000031336</v>
      </c>
      <c r="C61" s="768">
        <v>10</v>
      </c>
      <c r="D61" s="768" t="s">
        <v>361</v>
      </c>
      <c r="E61" s="768">
        <v>1000026380</v>
      </c>
      <c r="F61" s="768">
        <v>85389000</v>
      </c>
      <c r="G61" s="49"/>
      <c r="H61" s="769">
        <v>18</v>
      </c>
      <c r="I61" s="50"/>
      <c r="J61" s="768" t="s">
        <v>109</v>
      </c>
      <c r="K61" s="768" t="s">
        <v>105</v>
      </c>
      <c r="L61" s="768">
        <v>1</v>
      </c>
      <c r="M61" s="51"/>
      <c r="N61" s="52" t="str">
        <f t="shared" si="0"/>
        <v>Included</v>
      </c>
      <c r="O61" s="53">
        <f t="shared" si="1"/>
        <v>0</v>
      </c>
      <c r="P61" s="8">
        <f t="shared" si="2"/>
        <v>0</v>
      </c>
      <c r="Q61" s="9">
        <f t="shared" si="3"/>
        <v>0</v>
      </c>
      <c r="R61" s="16">
        <f t="shared" si="4"/>
        <v>0</v>
      </c>
      <c r="S61" s="8"/>
      <c r="T61" s="122">
        <f t="shared" si="5"/>
        <v>0</v>
      </c>
      <c r="V61" s="55"/>
      <c r="AB61" s="9"/>
      <c r="AL61" s="9"/>
      <c r="AM61" s="9"/>
      <c r="AN61" s="9"/>
      <c r="AO61" s="9"/>
      <c r="AP61" s="9"/>
      <c r="AQ61" s="9"/>
      <c r="AR61" s="9"/>
      <c r="AS61" s="9"/>
      <c r="AT61" s="9"/>
      <c r="AU61" s="9"/>
      <c r="AV61" s="9"/>
      <c r="AW61" s="9"/>
      <c r="AX61" s="9"/>
      <c r="AY61" s="9"/>
    </row>
    <row r="62" spans="1:51" ht="70.5" customHeight="1" x14ac:dyDescent="0.3">
      <c r="A62" s="48">
        <v>44</v>
      </c>
      <c r="B62" s="768">
        <v>7000031493</v>
      </c>
      <c r="C62" s="768">
        <v>10</v>
      </c>
      <c r="D62" s="768" t="s">
        <v>361</v>
      </c>
      <c r="E62" s="768">
        <v>1000077853</v>
      </c>
      <c r="F62" s="768">
        <v>85176220</v>
      </c>
      <c r="G62" s="49"/>
      <c r="H62" s="769">
        <v>18</v>
      </c>
      <c r="I62" s="50"/>
      <c r="J62" s="768" t="s">
        <v>390</v>
      </c>
      <c r="K62" s="768" t="s">
        <v>106</v>
      </c>
      <c r="L62" s="768">
        <v>1</v>
      </c>
      <c r="M62" s="51"/>
      <c r="N62" s="52" t="str">
        <f t="shared" si="0"/>
        <v>Included</v>
      </c>
      <c r="O62" s="53">
        <f t="shared" si="1"/>
        <v>0</v>
      </c>
      <c r="P62" s="8">
        <f t="shared" si="2"/>
        <v>0</v>
      </c>
      <c r="Q62" s="9">
        <f t="shared" si="3"/>
        <v>0</v>
      </c>
      <c r="R62" s="16">
        <f t="shared" si="4"/>
        <v>0</v>
      </c>
      <c r="S62" s="8"/>
      <c r="T62" s="122">
        <f t="shared" si="5"/>
        <v>0</v>
      </c>
      <c r="V62" s="55"/>
      <c r="AB62" s="9"/>
      <c r="AL62" s="9"/>
      <c r="AM62" s="9"/>
      <c r="AN62" s="9"/>
      <c r="AO62" s="9"/>
      <c r="AP62" s="9"/>
      <c r="AQ62" s="9"/>
      <c r="AR62" s="9"/>
      <c r="AS62" s="9"/>
      <c r="AT62" s="9"/>
      <c r="AU62" s="9"/>
      <c r="AV62" s="9"/>
      <c r="AW62" s="9"/>
      <c r="AX62" s="9"/>
      <c r="AY62" s="9"/>
    </row>
    <row r="63" spans="1:51" ht="70.5" customHeight="1" x14ac:dyDescent="0.3">
      <c r="A63" s="48">
        <v>45</v>
      </c>
      <c r="B63" s="768">
        <v>7000031494</v>
      </c>
      <c r="C63" s="768">
        <v>10</v>
      </c>
      <c r="D63" s="768" t="s">
        <v>361</v>
      </c>
      <c r="E63" s="768">
        <v>1000077863</v>
      </c>
      <c r="F63" s="768">
        <v>84715000</v>
      </c>
      <c r="G63" s="49"/>
      <c r="H63" s="769">
        <v>18</v>
      </c>
      <c r="I63" s="50"/>
      <c r="J63" s="768" t="s">
        <v>391</v>
      </c>
      <c r="K63" s="768" t="s">
        <v>106</v>
      </c>
      <c r="L63" s="768">
        <v>2</v>
      </c>
      <c r="M63" s="51"/>
      <c r="N63" s="52" t="str">
        <f t="shared" si="0"/>
        <v>Included</v>
      </c>
      <c r="O63" s="53">
        <f t="shared" si="1"/>
        <v>0</v>
      </c>
      <c r="P63" s="8">
        <f t="shared" si="2"/>
        <v>0</v>
      </c>
      <c r="Q63" s="9">
        <f t="shared" si="3"/>
        <v>0</v>
      </c>
      <c r="R63" s="16">
        <f t="shared" si="4"/>
        <v>0</v>
      </c>
      <c r="S63" s="8"/>
      <c r="T63" s="122">
        <f t="shared" si="5"/>
        <v>0</v>
      </c>
      <c r="V63" s="55"/>
      <c r="AB63" s="9"/>
      <c r="AL63" s="9"/>
      <c r="AM63" s="9"/>
      <c r="AN63" s="9"/>
      <c r="AO63" s="9"/>
      <c r="AP63" s="9"/>
      <c r="AQ63" s="9"/>
      <c r="AR63" s="9"/>
      <c r="AS63" s="9"/>
      <c r="AT63" s="9"/>
      <c r="AU63" s="9"/>
      <c r="AV63" s="9"/>
      <c r="AW63" s="9"/>
      <c r="AX63" s="9"/>
      <c r="AY63" s="9"/>
    </row>
    <row r="64" spans="1:51" ht="70.5" customHeight="1" x14ac:dyDescent="0.3">
      <c r="A64" s="48">
        <v>46</v>
      </c>
      <c r="B64" s="768">
        <v>7000031495</v>
      </c>
      <c r="C64" s="768">
        <v>10</v>
      </c>
      <c r="D64" s="768" t="s">
        <v>361</v>
      </c>
      <c r="E64" s="768">
        <v>1000077866</v>
      </c>
      <c r="F64" s="768">
        <v>85176930</v>
      </c>
      <c r="G64" s="49"/>
      <c r="H64" s="769">
        <v>18</v>
      </c>
      <c r="I64" s="50"/>
      <c r="J64" s="768" t="s">
        <v>392</v>
      </c>
      <c r="K64" s="768" t="s">
        <v>105</v>
      </c>
      <c r="L64" s="768">
        <v>1</v>
      </c>
      <c r="M64" s="51"/>
      <c r="N64" s="52" t="str">
        <f t="shared" si="0"/>
        <v>Included</v>
      </c>
      <c r="O64" s="53">
        <f t="shared" si="1"/>
        <v>0</v>
      </c>
      <c r="P64" s="8">
        <f t="shared" si="2"/>
        <v>0</v>
      </c>
      <c r="Q64" s="9">
        <f t="shared" si="3"/>
        <v>0</v>
      </c>
      <c r="R64" s="16">
        <f t="shared" si="4"/>
        <v>0</v>
      </c>
      <c r="S64" s="8"/>
      <c r="T64" s="122">
        <f t="shared" si="5"/>
        <v>0</v>
      </c>
      <c r="V64" s="55"/>
      <c r="AB64" s="9"/>
      <c r="AL64" s="9"/>
      <c r="AM64" s="9"/>
      <c r="AN64" s="9"/>
      <c r="AO64" s="9"/>
      <c r="AP64" s="9"/>
      <c r="AQ64" s="9"/>
      <c r="AR64" s="9"/>
      <c r="AS64" s="9"/>
      <c r="AT64" s="9"/>
      <c r="AU64" s="9"/>
      <c r="AV64" s="9"/>
      <c r="AW64" s="9"/>
      <c r="AX64" s="9"/>
      <c r="AY64" s="9"/>
    </row>
    <row r="65" spans="1:51" ht="70.5" customHeight="1" x14ac:dyDescent="0.3">
      <c r="A65" s="48">
        <v>47</v>
      </c>
      <c r="B65" s="768">
        <v>7000031496</v>
      </c>
      <c r="C65" s="768">
        <v>10</v>
      </c>
      <c r="D65" s="768" t="s">
        <v>361</v>
      </c>
      <c r="E65" s="768">
        <v>1000077862</v>
      </c>
      <c r="F65" s="768">
        <v>85176990</v>
      </c>
      <c r="G65" s="49"/>
      <c r="H65" s="769">
        <v>18</v>
      </c>
      <c r="I65" s="50"/>
      <c r="J65" s="768" t="s">
        <v>394</v>
      </c>
      <c r="K65" s="768" t="s">
        <v>106</v>
      </c>
      <c r="L65" s="768">
        <v>1</v>
      </c>
      <c r="M65" s="51"/>
      <c r="N65" s="52" t="str">
        <f t="shared" si="0"/>
        <v>Included</v>
      </c>
      <c r="O65" s="53">
        <f t="shared" si="1"/>
        <v>0</v>
      </c>
      <c r="P65" s="8">
        <f t="shared" si="2"/>
        <v>0</v>
      </c>
      <c r="Q65" s="9">
        <f t="shared" si="3"/>
        <v>0</v>
      </c>
      <c r="R65" s="16">
        <f t="shared" si="4"/>
        <v>0</v>
      </c>
      <c r="S65" s="8"/>
      <c r="T65" s="122">
        <f t="shared" si="5"/>
        <v>0</v>
      </c>
      <c r="V65" s="55"/>
      <c r="AB65" s="9"/>
      <c r="AL65" s="9"/>
      <c r="AM65" s="9"/>
      <c r="AN65" s="9"/>
      <c r="AO65" s="9"/>
      <c r="AP65" s="9"/>
      <c r="AQ65" s="9"/>
      <c r="AR65" s="9"/>
      <c r="AS65" s="9"/>
      <c r="AT65" s="9"/>
      <c r="AU65" s="9"/>
      <c r="AV65" s="9"/>
      <c r="AW65" s="9"/>
      <c r="AX65" s="9"/>
      <c r="AY65" s="9"/>
    </row>
    <row r="66" spans="1:51" ht="70.5" customHeight="1" x14ac:dyDescent="0.3">
      <c r="A66" s="48">
        <v>48</v>
      </c>
      <c r="B66" s="768">
        <v>7000031532</v>
      </c>
      <c r="C66" s="768">
        <v>10</v>
      </c>
      <c r="D66" s="768" t="s">
        <v>361</v>
      </c>
      <c r="E66" s="768">
        <v>1000077899</v>
      </c>
      <c r="F66" s="768">
        <v>85176290</v>
      </c>
      <c r="G66" s="49"/>
      <c r="H66" s="769">
        <v>18</v>
      </c>
      <c r="I66" s="50"/>
      <c r="J66" s="768" t="s">
        <v>395</v>
      </c>
      <c r="K66" s="768" t="s">
        <v>110</v>
      </c>
      <c r="L66" s="768">
        <v>1</v>
      </c>
      <c r="M66" s="51"/>
      <c r="N66" s="52" t="str">
        <f t="shared" si="0"/>
        <v>Included</v>
      </c>
      <c r="O66" s="53">
        <f t="shared" si="1"/>
        <v>0</v>
      </c>
      <c r="P66" s="8">
        <f t="shared" si="2"/>
        <v>0</v>
      </c>
      <c r="Q66" s="9">
        <f t="shared" si="3"/>
        <v>0</v>
      </c>
      <c r="R66" s="16">
        <f t="shared" si="4"/>
        <v>0</v>
      </c>
      <c r="S66" s="8"/>
      <c r="T66" s="122">
        <f t="shared" si="5"/>
        <v>0</v>
      </c>
      <c r="V66" s="55"/>
      <c r="AB66" s="9"/>
      <c r="AL66" s="9"/>
      <c r="AM66" s="9"/>
      <c r="AN66" s="9"/>
      <c r="AO66" s="9"/>
      <c r="AP66" s="9"/>
      <c r="AQ66" s="9"/>
      <c r="AR66" s="9"/>
      <c r="AS66" s="9"/>
      <c r="AT66" s="9"/>
      <c r="AU66" s="9"/>
      <c r="AV66" s="9"/>
      <c r="AW66" s="9"/>
      <c r="AX66" s="9"/>
      <c r="AY66" s="9"/>
    </row>
    <row r="67" spans="1:51" ht="70.5" customHeight="1" x14ac:dyDescent="0.3">
      <c r="A67" s="48">
        <v>49</v>
      </c>
      <c r="B67" s="768">
        <v>7000031533</v>
      </c>
      <c r="C67" s="768">
        <v>10</v>
      </c>
      <c r="D67" s="768" t="s">
        <v>361</v>
      </c>
      <c r="E67" s="768">
        <v>1000031361</v>
      </c>
      <c r="F67" s="768">
        <v>85389000</v>
      </c>
      <c r="G67" s="49"/>
      <c r="H67" s="769">
        <v>18</v>
      </c>
      <c r="I67" s="50"/>
      <c r="J67" s="768" t="s">
        <v>107</v>
      </c>
      <c r="K67" s="768" t="s">
        <v>106</v>
      </c>
      <c r="L67" s="768">
        <v>1</v>
      </c>
      <c r="M67" s="51"/>
      <c r="N67" s="52" t="str">
        <f t="shared" si="0"/>
        <v>Included</v>
      </c>
      <c r="O67" s="53">
        <f t="shared" si="1"/>
        <v>0</v>
      </c>
      <c r="P67" s="8">
        <f t="shared" si="2"/>
        <v>0</v>
      </c>
      <c r="Q67" s="9">
        <f t="shared" si="3"/>
        <v>0</v>
      </c>
      <c r="R67" s="16">
        <f t="shared" si="4"/>
        <v>0</v>
      </c>
      <c r="S67" s="8"/>
      <c r="T67" s="122">
        <f t="shared" si="5"/>
        <v>0</v>
      </c>
      <c r="V67" s="55"/>
      <c r="AB67" s="9"/>
      <c r="AL67" s="9"/>
      <c r="AM67" s="9"/>
      <c r="AN67" s="9"/>
      <c r="AO67" s="9"/>
      <c r="AP67" s="9"/>
      <c r="AQ67" s="9"/>
      <c r="AR67" s="9"/>
      <c r="AS67" s="9"/>
      <c r="AT67" s="9"/>
      <c r="AU67" s="9"/>
      <c r="AV67" s="9"/>
      <c r="AW67" s="9"/>
      <c r="AX67" s="9"/>
      <c r="AY67" s="9"/>
    </row>
    <row r="68" spans="1:51" ht="70.5" customHeight="1" x14ac:dyDescent="0.3">
      <c r="A68" s="48">
        <v>50</v>
      </c>
      <c r="B68" s="768">
        <v>7000031548</v>
      </c>
      <c r="C68" s="768">
        <v>10</v>
      </c>
      <c r="D68" s="768" t="s">
        <v>361</v>
      </c>
      <c r="E68" s="768">
        <v>1000077737</v>
      </c>
      <c r="F68" s="768">
        <v>85176290</v>
      </c>
      <c r="G68" s="49"/>
      <c r="H68" s="769">
        <v>18</v>
      </c>
      <c r="I68" s="50"/>
      <c r="J68" s="768" t="s">
        <v>396</v>
      </c>
      <c r="K68" s="768" t="s">
        <v>106</v>
      </c>
      <c r="L68" s="768">
        <v>1</v>
      </c>
      <c r="M68" s="51"/>
      <c r="N68" s="52" t="str">
        <f t="shared" si="0"/>
        <v>Included</v>
      </c>
      <c r="O68" s="53">
        <f t="shared" si="1"/>
        <v>0</v>
      </c>
      <c r="P68" s="8">
        <f t="shared" si="2"/>
        <v>0</v>
      </c>
      <c r="Q68" s="9">
        <f t="shared" si="3"/>
        <v>0</v>
      </c>
      <c r="R68" s="16">
        <f t="shared" si="4"/>
        <v>0</v>
      </c>
      <c r="S68" s="8"/>
      <c r="T68" s="122">
        <f t="shared" si="5"/>
        <v>0</v>
      </c>
      <c r="V68" s="55"/>
      <c r="AB68" s="9"/>
      <c r="AL68" s="9"/>
      <c r="AM68" s="9"/>
      <c r="AN68" s="9"/>
      <c r="AO68" s="9"/>
      <c r="AP68" s="9"/>
      <c r="AQ68" s="9"/>
      <c r="AR68" s="9"/>
      <c r="AS68" s="9"/>
      <c r="AT68" s="9"/>
      <c r="AU68" s="9"/>
      <c r="AV68" s="9"/>
      <c r="AW68" s="9"/>
      <c r="AX68" s="9"/>
      <c r="AY68" s="9"/>
    </row>
    <row r="69" spans="1:51" ht="70.5" customHeight="1" x14ac:dyDescent="0.3">
      <c r="A69" s="48">
        <v>51</v>
      </c>
      <c r="B69" s="768">
        <v>7000031549</v>
      </c>
      <c r="C69" s="768">
        <v>10</v>
      </c>
      <c r="D69" s="768" t="s">
        <v>361</v>
      </c>
      <c r="E69" s="768">
        <v>1000078084</v>
      </c>
      <c r="F69" s="768">
        <v>85176930</v>
      </c>
      <c r="G69" s="49"/>
      <c r="H69" s="769">
        <v>18</v>
      </c>
      <c r="I69" s="50"/>
      <c r="J69" s="768" t="s">
        <v>397</v>
      </c>
      <c r="K69" s="768" t="s">
        <v>106</v>
      </c>
      <c r="L69" s="768">
        <v>2</v>
      </c>
      <c r="M69" s="51"/>
      <c r="N69" s="52" t="str">
        <f t="shared" si="0"/>
        <v>Included</v>
      </c>
      <c r="O69" s="53">
        <f t="shared" si="1"/>
        <v>0</v>
      </c>
      <c r="P69" s="8">
        <f t="shared" si="2"/>
        <v>0</v>
      </c>
      <c r="Q69" s="9">
        <f t="shared" si="3"/>
        <v>0</v>
      </c>
      <c r="R69" s="16">
        <f t="shared" si="4"/>
        <v>0</v>
      </c>
      <c r="S69" s="8"/>
      <c r="T69" s="122">
        <f t="shared" si="5"/>
        <v>0</v>
      </c>
      <c r="V69" s="55"/>
      <c r="AB69" s="9"/>
      <c r="AL69" s="9"/>
      <c r="AM69" s="9"/>
      <c r="AN69" s="9"/>
      <c r="AO69" s="9"/>
      <c r="AP69" s="9"/>
      <c r="AQ69" s="9"/>
      <c r="AR69" s="9"/>
      <c r="AS69" s="9"/>
      <c r="AT69" s="9"/>
      <c r="AU69" s="9"/>
      <c r="AV69" s="9"/>
      <c r="AW69" s="9"/>
      <c r="AX69" s="9"/>
      <c r="AY69" s="9"/>
    </row>
    <row r="70" spans="1:51" ht="70.5" customHeight="1" x14ac:dyDescent="0.3">
      <c r="A70" s="48">
        <v>52</v>
      </c>
      <c r="B70" s="768">
        <v>7000031337</v>
      </c>
      <c r="C70" s="768">
        <v>10</v>
      </c>
      <c r="D70" s="768" t="s">
        <v>362</v>
      </c>
      <c r="E70" s="768">
        <v>1000077713</v>
      </c>
      <c r="F70" s="768">
        <v>84715000</v>
      </c>
      <c r="G70" s="49"/>
      <c r="H70" s="769">
        <v>18</v>
      </c>
      <c r="I70" s="50"/>
      <c r="J70" s="768" t="s">
        <v>376</v>
      </c>
      <c r="K70" s="768" t="s">
        <v>106</v>
      </c>
      <c r="L70" s="768">
        <v>1</v>
      </c>
      <c r="M70" s="51"/>
      <c r="N70" s="52" t="str">
        <f t="shared" si="0"/>
        <v>Included</v>
      </c>
      <c r="O70" s="53">
        <f t="shared" si="1"/>
        <v>0</v>
      </c>
      <c r="P70" s="8">
        <f t="shared" si="2"/>
        <v>0</v>
      </c>
      <c r="Q70" s="9">
        <f t="shared" si="3"/>
        <v>0</v>
      </c>
      <c r="R70" s="16">
        <f t="shared" si="4"/>
        <v>0</v>
      </c>
      <c r="S70" s="8"/>
      <c r="T70" s="122">
        <f t="shared" si="5"/>
        <v>0</v>
      </c>
      <c r="V70" s="55"/>
      <c r="AB70" s="9"/>
      <c r="AL70" s="9"/>
      <c r="AM70" s="9"/>
      <c r="AN70" s="9"/>
      <c r="AO70" s="9"/>
      <c r="AP70" s="9"/>
      <c r="AQ70" s="9"/>
      <c r="AR70" s="9"/>
      <c r="AS70" s="9"/>
      <c r="AT70" s="9"/>
      <c r="AU70" s="9"/>
      <c r="AV70" s="9"/>
      <c r="AW70" s="9"/>
      <c r="AX70" s="9"/>
      <c r="AY70" s="9"/>
    </row>
    <row r="71" spans="1:51" ht="70.5" customHeight="1" x14ac:dyDescent="0.3">
      <c r="A71" s="48">
        <v>53</v>
      </c>
      <c r="B71" s="768">
        <v>7000031338</v>
      </c>
      <c r="C71" s="768">
        <v>10</v>
      </c>
      <c r="D71" s="768" t="s">
        <v>362</v>
      </c>
      <c r="E71" s="768">
        <v>1000077753</v>
      </c>
      <c r="F71" s="768">
        <v>85176930</v>
      </c>
      <c r="G71" s="49"/>
      <c r="H71" s="769">
        <v>18</v>
      </c>
      <c r="I71" s="50"/>
      <c r="J71" s="768" t="s">
        <v>377</v>
      </c>
      <c r="K71" s="768" t="s">
        <v>105</v>
      </c>
      <c r="L71" s="768">
        <v>1</v>
      </c>
      <c r="M71" s="51"/>
      <c r="N71" s="52" t="str">
        <f t="shared" si="0"/>
        <v>Included</v>
      </c>
      <c r="O71" s="53">
        <f t="shared" si="1"/>
        <v>0</v>
      </c>
      <c r="P71" s="8">
        <f t="shared" si="2"/>
        <v>0</v>
      </c>
      <c r="Q71" s="9">
        <f t="shared" si="3"/>
        <v>0</v>
      </c>
      <c r="R71" s="16">
        <f t="shared" si="4"/>
        <v>0</v>
      </c>
      <c r="S71" s="8"/>
      <c r="T71" s="122">
        <f t="shared" si="5"/>
        <v>0</v>
      </c>
      <c r="V71" s="55"/>
      <c r="AB71" s="9"/>
      <c r="AL71" s="9"/>
      <c r="AM71" s="9"/>
      <c r="AN71" s="9"/>
      <c r="AO71" s="9"/>
      <c r="AP71" s="9"/>
      <c r="AQ71" s="9"/>
      <c r="AR71" s="9"/>
      <c r="AS71" s="9"/>
      <c r="AT71" s="9"/>
      <c r="AU71" s="9"/>
      <c r="AV71" s="9"/>
      <c r="AW71" s="9"/>
      <c r="AX71" s="9"/>
      <c r="AY71" s="9"/>
    </row>
    <row r="72" spans="1:51" ht="70.5" customHeight="1" x14ac:dyDescent="0.3">
      <c r="A72" s="48">
        <v>54</v>
      </c>
      <c r="B72" s="768">
        <v>7000031339</v>
      </c>
      <c r="C72" s="768">
        <v>10</v>
      </c>
      <c r="D72" s="768" t="s">
        <v>362</v>
      </c>
      <c r="E72" s="768">
        <v>1000077573</v>
      </c>
      <c r="F72" s="768">
        <v>85176930</v>
      </c>
      <c r="G72" s="49"/>
      <c r="H72" s="769">
        <v>18</v>
      </c>
      <c r="I72" s="50"/>
      <c r="J72" s="768" t="s">
        <v>378</v>
      </c>
      <c r="K72" s="768" t="s">
        <v>106</v>
      </c>
      <c r="L72" s="768">
        <v>1</v>
      </c>
      <c r="M72" s="51"/>
      <c r="N72" s="52" t="str">
        <f t="shared" si="0"/>
        <v>Included</v>
      </c>
      <c r="O72" s="53">
        <f t="shared" si="1"/>
        <v>0</v>
      </c>
      <c r="P72" s="8">
        <f t="shared" si="2"/>
        <v>0</v>
      </c>
      <c r="Q72" s="9">
        <f t="shared" si="3"/>
        <v>0</v>
      </c>
      <c r="R72" s="16">
        <f t="shared" si="4"/>
        <v>0</v>
      </c>
      <c r="S72" s="8"/>
      <c r="T72" s="122">
        <f t="shared" si="5"/>
        <v>0</v>
      </c>
      <c r="V72" s="55"/>
      <c r="AB72" s="9"/>
      <c r="AL72" s="9"/>
      <c r="AM72" s="9"/>
      <c r="AN72" s="9"/>
      <c r="AO72" s="9"/>
      <c r="AP72" s="9"/>
      <c r="AQ72" s="9"/>
      <c r="AR72" s="9"/>
      <c r="AS72" s="9"/>
      <c r="AT72" s="9"/>
      <c r="AU72" s="9"/>
      <c r="AV72" s="9"/>
      <c r="AW72" s="9"/>
      <c r="AX72" s="9"/>
      <c r="AY72" s="9"/>
    </row>
    <row r="73" spans="1:51" ht="70.5" customHeight="1" x14ac:dyDescent="0.3">
      <c r="A73" s="48">
        <v>55</v>
      </c>
      <c r="B73" s="768">
        <v>7000031340</v>
      </c>
      <c r="C73" s="768">
        <v>10</v>
      </c>
      <c r="D73" s="768" t="s">
        <v>362</v>
      </c>
      <c r="E73" s="768">
        <v>1000077711</v>
      </c>
      <c r="F73" s="768">
        <v>85177090</v>
      </c>
      <c r="G73" s="49"/>
      <c r="H73" s="769">
        <v>18</v>
      </c>
      <c r="I73" s="50"/>
      <c r="J73" s="768" t="s">
        <v>381</v>
      </c>
      <c r="K73" s="768" t="s">
        <v>106</v>
      </c>
      <c r="L73" s="768">
        <v>1</v>
      </c>
      <c r="M73" s="51"/>
      <c r="N73" s="52" t="str">
        <f t="shared" si="0"/>
        <v>Included</v>
      </c>
      <c r="O73" s="53">
        <f t="shared" si="1"/>
        <v>0</v>
      </c>
      <c r="P73" s="8">
        <f t="shared" si="2"/>
        <v>0</v>
      </c>
      <c r="Q73" s="9">
        <f t="shared" si="3"/>
        <v>0</v>
      </c>
      <c r="R73" s="16">
        <f t="shared" si="4"/>
        <v>0</v>
      </c>
      <c r="S73" s="8"/>
      <c r="T73" s="122">
        <f t="shared" si="5"/>
        <v>0</v>
      </c>
      <c r="V73" s="55"/>
      <c r="AB73" s="9"/>
      <c r="AL73" s="9"/>
      <c r="AM73" s="9"/>
      <c r="AN73" s="9"/>
      <c r="AO73" s="9"/>
      <c r="AP73" s="9"/>
      <c r="AQ73" s="9"/>
      <c r="AR73" s="9"/>
      <c r="AS73" s="9"/>
      <c r="AT73" s="9"/>
      <c r="AU73" s="9"/>
      <c r="AV73" s="9"/>
      <c r="AW73" s="9"/>
      <c r="AX73" s="9"/>
      <c r="AY73" s="9"/>
    </row>
    <row r="74" spans="1:51" ht="70.5" customHeight="1" x14ac:dyDescent="0.3">
      <c r="A74" s="48">
        <v>56</v>
      </c>
      <c r="B74" s="768">
        <v>7000031341</v>
      </c>
      <c r="C74" s="768">
        <v>10</v>
      </c>
      <c r="D74" s="768" t="s">
        <v>362</v>
      </c>
      <c r="E74" s="768">
        <v>1000077750</v>
      </c>
      <c r="F74" s="768">
        <v>85176930</v>
      </c>
      <c r="G74" s="49"/>
      <c r="H74" s="769">
        <v>18</v>
      </c>
      <c r="I74" s="50"/>
      <c r="J74" s="768" t="s">
        <v>383</v>
      </c>
      <c r="K74" s="768" t="s">
        <v>105</v>
      </c>
      <c r="L74" s="768">
        <v>1</v>
      </c>
      <c r="M74" s="51"/>
      <c r="N74" s="52" t="str">
        <f t="shared" si="0"/>
        <v>Included</v>
      </c>
      <c r="O74" s="53">
        <f t="shared" si="1"/>
        <v>0</v>
      </c>
      <c r="P74" s="8">
        <f t="shared" si="2"/>
        <v>0</v>
      </c>
      <c r="Q74" s="9">
        <f t="shared" si="3"/>
        <v>0</v>
      </c>
      <c r="R74" s="16">
        <f t="shared" si="4"/>
        <v>0</v>
      </c>
      <c r="S74" s="8"/>
      <c r="T74" s="122">
        <f t="shared" si="5"/>
        <v>0</v>
      </c>
      <c r="V74" s="55"/>
      <c r="AB74" s="9"/>
      <c r="AL74" s="9"/>
      <c r="AM74" s="9"/>
      <c r="AN74" s="9"/>
      <c r="AO74" s="9"/>
      <c r="AP74" s="9"/>
      <c r="AQ74" s="9"/>
      <c r="AR74" s="9"/>
      <c r="AS74" s="9"/>
      <c r="AT74" s="9"/>
      <c r="AU74" s="9"/>
      <c r="AV74" s="9"/>
      <c r="AW74" s="9"/>
      <c r="AX74" s="9"/>
      <c r="AY74" s="9"/>
    </row>
    <row r="75" spans="1:51" ht="70.5" customHeight="1" x14ac:dyDescent="0.3">
      <c r="A75" s="48">
        <v>57</v>
      </c>
      <c r="B75" s="768">
        <v>7000031342</v>
      </c>
      <c r="C75" s="768">
        <v>10</v>
      </c>
      <c r="D75" s="768" t="s">
        <v>362</v>
      </c>
      <c r="E75" s="768">
        <v>1000077561</v>
      </c>
      <c r="F75" s="768">
        <v>85176930</v>
      </c>
      <c r="G75" s="49"/>
      <c r="H75" s="769">
        <v>18</v>
      </c>
      <c r="I75" s="50"/>
      <c r="J75" s="768" t="s">
        <v>386</v>
      </c>
      <c r="K75" s="768" t="s">
        <v>106</v>
      </c>
      <c r="L75" s="768">
        <v>2</v>
      </c>
      <c r="M75" s="51"/>
      <c r="N75" s="52" t="str">
        <f t="shared" si="0"/>
        <v>Included</v>
      </c>
      <c r="O75" s="53">
        <f t="shared" si="1"/>
        <v>0</v>
      </c>
      <c r="P75" s="8">
        <f t="shared" si="2"/>
        <v>0</v>
      </c>
      <c r="Q75" s="9">
        <f t="shared" si="3"/>
        <v>0</v>
      </c>
      <c r="R75" s="16">
        <f t="shared" si="4"/>
        <v>0</v>
      </c>
      <c r="S75" s="8"/>
      <c r="T75" s="122">
        <f t="shared" si="5"/>
        <v>0</v>
      </c>
      <c r="V75" s="55"/>
      <c r="AB75" s="9"/>
      <c r="AL75" s="9"/>
      <c r="AM75" s="9"/>
      <c r="AN75" s="9"/>
      <c r="AO75" s="9"/>
      <c r="AP75" s="9"/>
      <c r="AQ75" s="9"/>
      <c r="AR75" s="9"/>
      <c r="AS75" s="9"/>
      <c r="AT75" s="9"/>
      <c r="AU75" s="9"/>
      <c r="AV75" s="9"/>
      <c r="AW75" s="9"/>
      <c r="AX75" s="9"/>
      <c r="AY75" s="9"/>
    </row>
    <row r="76" spans="1:51" ht="70.5" customHeight="1" x14ac:dyDescent="0.3">
      <c r="A76" s="48">
        <v>58</v>
      </c>
      <c r="B76" s="768">
        <v>7000031343</v>
      </c>
      <c r="C76" s="768">
        <v>10</v>
      </c>
      <c r="D76" s="768" t="s">
        <v>362</v>
      </c>
      <c r="E76" s="768">
        <v>1000077565</v>
      </c>
      <c r="F76" s="768">
        <v>85176930</v>
      </c>
      <c r="G76" s="49"/>
      <c r="H76" s="769">
        <v>18</v>
      </c>
      <c r="I76" s="50"/>
      <c r="J76" s="768" t="s">
        <v>387</v>
      </c>
      <c r="K76" s="768" t="s">
        <v>106</v>
      </c>
      <c r="L76" s="768">
        <v>2</v>
      </c>
      <c r="M76" s="51"/>
      <c r="N76" s="52" t="str">
        <f t="shared" si="0"/>
        <v>Included</v>
      </c>
      <c r="O76" s="53">
        <f t="shared" si="1"/>
        <v>0</v>
      </c>
      <c r="P76" s="8">
        <f t="shared" si="2"/>
        <v>0</v>
      </c>
      <c r="Q76" s="9">
        <f t="shared" si="3"/>
        <v>0</v>
      </c>
      <c r="R76" s="16">
        <f t="shared" si="4"/>
        <v>0</v>
      </c>
      <c r="S76" s="8"/>
      <c r="T76" s="122">
        <f t="shared" si="5"/>
        <v>0</v>
      </c>
      <c r="V76" s="55"/>
      <c r="AB76" s="9"/>
      <c r="AL76" s="9"/>
      <c r="AM76" s="9"/>
      <c r="AN76" s="9"/>
      <c r="AO76" s="9"/>
      <c r="AP76" s="9"/>
      <c r="AQ76" s="9"/>
      <c r="AR76" s="9"/>
      <c r="AS76" s="9"/>
      <c r="AT76" s="9"/>
      <c r="AU76" s="9"/>
      <c r="AV76" s="9"/>
      <c r="AW76" s="9"/>
      <c r="AX76" s="9"/>
      <c r="AY76" s="9"/>
    </row>
    <row r="77" spans="1:51" ht="70.5" customHeight="1" x14ac:dyDescent="0.3">
      <c r="A77" s="48">
        <v>59</v>
      </c>
      <c r="B77" s="768">
        <v>7000031344</v>
      </c>
      <c r="C77" s="768">
        <v>10</v>
      </c>
      <c r="D77" s="768" t="s">
        <v>362</v>
      </c>
      <c r="E77" s="768">
        <v>1000077751</v>
      </c>
      <c r="F77" s="768">
        <v>85176930</v>
      </c>
      <c r="G77" s="49"/>
      <c r="H77" s="769">
        <v>18</v>
      </c>
      <c r="I77" s="50"/>
      <c r="J77" s="768" t="s">
        <v>388</v>
      </c>
      <c r="K77" s="768" t="s">
        <v>105</v>
      </c>
      <c r="L77" s="768">
        <v>1</v>
      </c>
      <c r="M77" s="51"/>
      <c r="N77" s="52" t="str">
        <f t="shared" si="0"/>
        <v>Included</v>
      </c>
      <c r="O77" s="53">
        <f t="shared" si="1"/>
        <v>0</v>
      </c>
      <c r="P77" s="8">
        <f t="shared" si="2"/>
        <v>0</v>
      </c>
      <c r="Q77" s="9">
        <f t="shared" si="3"/>
        <v>0</v>
      </c>
      <c r="R77" s="16">
        <f t="shared" si="4"/>
        <v>0</v>
      </c>
      <c r="S77" s="8"/>
      <c r="T77" s="122">
        <f t="shared" si="5"/>
        <v>0</v>
      </c>
      <c r="V77" s="55"/>
      <c r="AB77" s="9"/>
      <c r="AL77" s="9"/>
      <c r="AM77" s="9"/>
      <c r="AN77" s="9"/>
      <c r="AO77" s="9"/>
      <c r="AP77" s="9"/>
      <c r="AQ77" s="9"/>
      <c r="AR77" s="9"/>
      <c r="AS77" s="9"/>
      <c r="AT77" s="9"/>
      <c r="AU77" s="9"/>
      <c r="AV77" s="9"/>
      <c r="AW77" s="9"/>
      <c r="AX77" s="9"/>
      <c r="AY77" s="9"/>
    </row>
    <row r="78" spans="1:51" ht="70.5" customHeight="1" x14ac:dyDescent="0.3">
      <c r="A78" s="48">
        <v>60</v>
      </c>
      <c r="B78" s="768">
        <v>7000031345</v>
      </c>
      <c r="C78" s="768">
        <v>10</v>
      </c>
      <c r="D78" s="768" t="s">
        <v>362</v>
      </c>
      <c r="E78" s="768">
        <v>1000077568</v>
      </c>
      <c r="F78" s="768">
        <v>85389000</v>
      </c>
      <c r="G78" s="49"/>
      <c r="H78" s="769">
        <v>18</v>
      </c>
      <c r="I78" s="50"/>
      <c r="J78" s="768" t="s">
        <v>389</v>
      </c>
      <c r="K78" s="768" t="s">
        <v>106</v>
      </c>
      <c r="L78" s="768">
        <v>1</v>
      </c>
      <c r="M78" s="51"/>
      <c r="N78" s="52" t="str">
        <f t="shared" si="0"/>
        <v>Included</v>
      </c>
      <c r="O78" s="53">
        <f t="shared" si="1"/>
        <v>0</v>
      </c>
      <c r="P78" s="8">
        <f t="shared" si="2"/>
        <v>0</v>
      </c>
      <c r="Q78" s="9">
        <f t="shared" si="3"/>
        <v>0</v>
      </c>
      <c r="R78" s="16">
        <f t="shared" si="4"/>
        <v>0</v>
      </c>
      <c r="S78" s="8"/>
      <c r="T78" s="122">
        <f t="shared" si="5"/>
        <v>0</v>
      </c>
      <c r="V78" s="55"/>
      <c r="AB78" s="9"/>
      <c r="AL78" s="9"/>
      <c r="AM78" s="9"/>
      <c r="AN78" s="9"/>
      <c r="AO78" s="9"/>
      <c r="AP78" s="9"/>
      <c r="AQ78" s="9"/>
      <c r="AR78" s="9"/>
      <c r="AS78" s="9"/>
      <c r="AT78" s="9"/>
      <c r="AU78" s="9"/>
      <c r="AV78" s="9"/>
      <c r="AW78" s="9"/>
      <c r="AX78" s="9"/>
      <c r="AY78" s="9"/>
    </row>
    <row r="79" spans="1:51" ht="70.5" customHeight="1" x14ac:dyDescent="0.3">
      <c r="A79" s="48">
        <v>61</v>
      </c>
      <c r="B79" s="768">
        <v>7000031346</v>
      </c>
      <c r="C79" s="768">
        <v>10</v>
      </c>
      <c r="D79" s="768" t="s">
        <v>362</v>
      </c>
      <c r="E79" s="768">
        <v>1000028014</v>
      </c>
      <c r="F79" s="768">
        <v>94038900</v>
      </c>
      <c r="G79" s="49"/>
      <c r="H79" s="769">
        <v>18</v>
      </c>
      <c r="I79" s="50"/>
      <c r="J79" s="768" t="s">
        <v>108</v>
      </c>
      <c r="K79" s="768" t="s">
        <v>106</v>
      </c>
      <c r="L79" s="768">
        <v>1</v>
      </c>
      <c r="M79" s="51"/>
      <c r="N79" s="52" t="str">
        <f t="shared" si="0"/>
        <v>Included</v>
      </c>
      <c r="O79" s="53">
        <f t="shared" si="1"/>
        <v>0</v>
      </c>
      <c r="P79" s="8">
        <f t="shared" si="2"/>
        <v>0</v>
      </c>
      <c r="Q79" s="9">
        <f t="shared" si="3"/>
        <v>0</v>
      </c>
      <c r="R79" s="16">
        <f t="shared" si="4"/>
        <v>0</v>
      </c>
      <c r="S79" s="8"/>
      <c r="T79" s="122">
        <f t="shared" si="5"/>
        <v>0</v>
      </c>
      <c r="V79" s="55"/>
      <c r="AB79" s="9"/>
      <c r="AL79" s="9"/>
      <c r="AM79" s="9"/>
      <c r="AN79" s="9"/>
      <c r="AO79" s="9"/>
      <c r="AP79" s="9"/>
      <c r="AQ79" s="9"/>
      <c r="AR79" s="9"/>
      <c r="AS79" s="9"/>
      <c r="AT79" s="9"/>
      <c r="AU79" s="9"/>
      <c r="AV79" s="9"/>
      <c r="AW79" s="9"/>
      <c r="AX79" s="9"/>
      <c r="AY79" s="9"/>
    </row>
    <row r="80" spans="1:51" ht="70.5" customHeight="1" x14ac:dyDescent="0.3">
      <c r="A80" s="48">
        <v>62</v>
      </c>
      <c r="B80" s="768">
        <v>7000031347</v>
      </c>
      <c r="C80" s="768">
        <v>10</v>
      </c>
      <c r="D80" s="768" t="s">
        <v>362</v>
      </c>
      <c r="E80" s="768">
        <v>1000026380</v>
      </c>
      <c r="F80" s="768">
        <v>85389000</v>
      </c>
      <c r="G80" s="49"/>
      <c r="H80" s="769">
        <v>18</v>
      </c>
      <c r="I80" s="50"/>
      <c r="J80" s="768" t="s">
        <v>109</v>
      </c>
      <c r="K80" s="768" t="s">
        <v>105</v>
      </c>
      <c r="L80" s="768">
        <v>1</v>
      </c>
      <c r="M80" s="51"/>
      <c r="N80" s="52" t="str">
        <f t="shared" si="0"/>
        <v>Included</v>
      </c>
      <c r="O80" s="53">
        <f t="shared" si="1"/>
        <v>0</v>
      </c>
      <c r="P80" s="8">
        <f t="shared" si="2"/>
        <v>0</v>
      </c>
      <c r="Q80" s="9">
        <f t="shared" si="3"/>
        <v>0</v>
      </c>
      <c r="R80" s="16">
        <f t="shared" si="4"/>
        <v>0</v>
      </c>
      <c r="S80" s="8"/>
      <c r="T80" s="122">
        <f t="shared" si="5"/>
        <v>0</v>
      </c>
      <c r="V80" s="55"/>
      <c r="AB80" s="9"/>
      <c r="AL80" s="9"/>
      <c r="AM80" s="9"/>
      <c r="AN80" s="9"/>
      <c r="AO80" s="9"/>
      <c r="AP80" s="9"/>
      <c r="AQ80" s="9"/>
      <c r="AR80" s="9"/>
      <c r="AS80" s="9"/>
      <c r="AT80" s="9"/>
      <c r="AU80" s="9"/>
      <c r="AV80" s="9"/>
      <c r="AW80" s="9"/>
      <c r="AX80" s="9"/>
      <c r="AY80" s="9"/>
    </row>
    <row r="81" spans="1:51" ht="70.5" customHeight="1" x14ac:dyDescent="0.3">
      <c r="A81" s="48">
        <v>63</v>
      </c>
      <c r="B81" s="768">
        <v>7000031518</v>
      </c>
      <c r="C81" s="768">
        <v>10</v>
      </c>
      <c r="D81" s="768" t="s">
        <v>362</v>
      </c>
      <c r="E81" s="768">
        <v>1000077853</v>
      </c>
      <c r="F81" s="768">
        <v>85176220</v>
      </c>
      <c r="G81" s="49"/>
      <c r="H81" s="769">
        <v>18</v>
      </c>
      <c r="I81" s="50"/>
      <c r="J81" s="768" t="s">
        <v>390</v>
      </c>
      <c r="K81" s="768" t="s">
        <v>106</v>
      </c>
      <c r="L81" s="768">
        <v>1</v>
      </c>
      <c r="M81" s="51"/>
      <c r="N81" s="52" t="str">
        <f t="shared" si="0"/>
        <v>Included</v>
      </c>
      <c r="O81" s="53">
        <f t="shared" si="1"/>
        <v>0</v>
      </c>
      <c r="P81" s="8">
        <f t="shared" si="2"/>
        <v>0</v>
      </c>
      <c r="Q81" s="9">
        <f t="shared" si="3"/>
        <v>0</v>
      </c>
      <c r="R81" s="16">
        <f t="shared" si="4"/>
        <v>0</v>
      </c>
      <c r="S81" s="8"/>
      <c r="T81" s="122">
        <f t="shared" si="5"/>
        <v>0</v>
      </c>
      <c r="V81" s="55"/>
      <c r="AB81" s="9"/>
      <c r="AL81" s="9"/>
      <c r="AM81" s="9"/>
      <c r="AN81" s="9"/>
      <c r="AO81" s="9"/>
      <c r="AP81" s="9"/>
      <c r="AQ81" s="9"/>
      <c r="AR81" s="9"/>
      <c r="AS81" s="9"/>
      <c r="AT81" s="9"/>
      <c r="AU81" s="9"/>
      <c r="AV81" s="9"/>
      <c r="AW81" s="9"/>
      <c r="AX81" s="9"/>
      <c r="AY81" s="9"/>
    </row>
    <row r="82" spans="1:51" ht="70.5" customHeight="1" x14ac:dyDescent="0.3">
      <c r="A82" s="48">
        <v>64</v>
      </c>
      <c r="B82" s="768">
        <v>7000031550</v>
      </c>
      <c r="C82" s="768">
        <v>10</v>
      </c>
      <c r="D82" s="768" t="s">
        <v>362</v>
      </c>
      <c r="E82" s="768">
        <v>1000078084</v>
      </c>
      <c r="F82" s="768">
        <v>85176930</v>
      </c>
      <c r="G82" s="49"/>
      <c r="H82" s="769">
        <v>18</v>
      </c>
      <c r="I82" s="50"/>
      <c r="J82" s="768" t="s">
        <v>397</v>
      </c>
      <c r="K82" s="768" t="s">
        <v>106</v>
      </c>
      <c r="L82" s="768">
        <v>2</v>
      </c>
      <c r="M82" s="51"/>
      <c r="N82" s="52" t="str">
        <f t="shared" si="0"/>
        <v>Included</v>
      </c>
      <c r="O82" s="53">
        <f t="shared" si="1"/>
        <v>0</v>
      </c>
      <c r="P82" s="8">
        <f t="shared" si="2"/>
        <v>0</v>
      </c>
      <c r="Q82" s="9">
        <f t="shared" si="3"/>
        <v>0</v>
      </c>
      <c r="R82" s="16">
        <f t="shared" si="4"/>
        <v>0</v>
      </c>
      <c r="S82" s="8"/>
      <c r="T82" s="122">
        <f t="shared" si="5"/>
        <v>0</v>
      </c>
      <c r="V82" s="55"/>
      <c r="AB82" s="9"/>
      <c r="AL82" s="9"/>
      <c r="AM82" s="9"/>
      <c r="AN82" s="9"/>
      <c r="AO82" s="9"/>
      <c r="AP82" s="9"/>
      <c r="AQ82" s="9"/>
      <c r="AR82" s="9"/>
      <c r="AS82" s="9"/>
      <c r="AT82" s="9"/>
      <c r="AU82" s="9"/>
      <c r="AV82" s="9"/>
      <c r="AW82" s="9"/>
      <c r="AX82" s="9"/>
      <c r="AY82" s="9"/>
    </row>
    <row r="83" spans="1:51" ht="70.5" customHeight="1" x14ac:dyDescent="0.3">
      <c r="A83" s="48">
        <v>65</v>
      </c>
      <c r="B83" s="768">
        <v>7000031348</v>
      </c>
      <c r="C83" s="768">
        <v>10</v>
      </c>
      <c r="D83" s="768" t="s">
        <v>363</v>
      </c>
      <c r="E83" s="768">
        <v>1000077713</v>
      </c>
      <c r="F83" s="768">
        <v>84715000</v>
      </c>
      <c r="G83" s="49"/>
      <c r="H83" s="769">
        <v>18</v>
      </c>
      <c r="I83" s="50"/>
      <c r="J83" s="768" t="s">
        <v>376</v>
      </c>
      <c r="K83" s="768" t="s">
        <v>106</v>
      </c>
      <c r="L83" s="768">
        <v>1</v>
      </c>
      <c r="M83" s="51"/>
      <c r="N83" s="52" t="str">
        <f t="shared" si="0"/>
        <v>Included</v>
      </c>
      <c r="O83" s="53">
        <f t="shared" si="1"/>
        <v>0</v>
      </c>
      <c r="P83" s="8">
        <f t="shared" si="2"/>
        <v>0</v>
      </c>
      <c r="Q83" s="9">
        <f t="shared" si="3"/>
        <v>0</v>
      </c>
      <c r="R83" s="16">
        <f t="shared" si="4"/>
        <v>0</v>
      </c>
      <c r="S83" s="8"/>
      <c r="T83" s="122">
        <f t="shared" si="5"/>
        <v>0</v>
      </c>
      <c r="V83" s="55"/>
      <c r="AB83" s="9"/>
      <c r="AL83" s="9"/>
      <c r="AM83" s="9"/>
      <c r="AN83" s="9"/>
      <c r="AO83" s="9"/>
      <c r="AP83" s="9"/>
      <c r="AQ83" s="9"/>
      <c r="AR83" s="9"/>
      <c r="AS83" s="9"/>
      <c r="AT83" s="9"/>
      <c r="AU83" s="9"/>
      <c r="AV83" s="9"/>
      <c r="AW83" s="9"/>
      <c r="AX83" s="9"/>
      <c r="AY83" s="9"/>
    </row>
    <row r="84" spans="1:51" ht="70.5" customHeight="1" x14ac:dyDescent="0.3">
      <c r="A84" s="48">
        <v>66</v>
      </c>
      <c r="B84" s="768">
        <v>7000031349</v>
      </c>
      <c r="C84" s="768">
        <v>10</v>
      </c>
      <c r="D84" s="768" t="s">
        <v>363</v>
      </c>
      <c r="E84" s="768">
        <v>1000077753</v>
      </c>
      <c r="F84" s="768">
        <v>85176930</v>
      </c>
      <c r="G84" s="49"/>
      <c r="H84" s="769">
        <v>18</v>
      </c>
      <c r="I84" s="50"/>
      <c r="J84" s="768" t="s">
        <v>377</v>
      </c>
      <c r="K84" s="768" t="s">
        <v>105</v>
      </c>
      <c r="L84" s="768">
        <v>1</v>
      </c>
      <c r="M84" s="51"/>
      <c r="N84" s="52" t="str">
        <f t="shared" ref="N84:N147" si="6">IF(M84=0, "Included",IF(ISERROR(L84*M84), M84, L84*M84))</f>
        <v>Included</v>
      </c>
      <c r="O84" s="53">
        <f t="shared" ref="O84:O147" si="7">R84</f>
        <v>0</v>
      </c>
      <c r="P84" s="8">
        <f t="shared" ref="P84:P147" si="8">+L84*M84</f>
        <v>0</v>
      </c>
      <c r="Q84" s="9">
        <f t="shared" ref="Q84:Q147" si="9">IF(N84="Included",0,N84)</f>
        <v>0</v>
      </c>
      <c r="R84" s="16">
        <f t="shared" ref="R84:R147" si="10">IF(I84="", H84*Q84/100,I84*Q84)</f>
        <v>0</v>
      </c>
      <c r="S84" s="8"/>
      <c r="T84" s="122">
        <f t="shared" ref="T84:T147" si="11">+P84*H84/100</f>
        <v>0</v>
      </c>
      <c r="V84" s="55"/>
      <c r="AB84" s="9"/>
      <c r="AL84" s="9"/>
      <c r="AM84" s="9"/>
      <c r="AN84" s="9"/>
      <c r="AO84" s="9"/>
      <c r="AP84" s="9"/>
      <c r="AQ84" s="9"/>
      <c r="AR84" s="9"/>
      <c r="AS84" s="9"/>
      <c r="AT84" s="9"/>
      <c r="AU84" s="9"/>
      <c r="AV84" s="9"/>
      <c r="AW84" s="9"/>
      <c r="AX84" s="9"/>
      <c r="AY84" s="9"/>
    </row>
    <row r="85" spans="1:51" ht="70.5" customHeight="1" x14ac:dyDescent="0.3">
      <c r="A85" s="48">
        <v>67</v>
      </c>
      <c r="B85" s="768">
        <v>7000031350</v>
      </c>
      <c r="C85" s="768">
        <v>10</v>
      </c>
      <c r="D85" s="768" t="s">
        <v>363</v>
      </c>
      <c r="E85" s="768">
        <v>1000077573</v>
      </c>
      <c r="F85" s="768">
        <v>85176930</v>
      </c>
      <c r="G85" s="49"/>
      <c r="H85" s="769">
        <v>18</v>
      </c>
      <c r="I85" s="50"/>
      <c r="J85" s="768" t="s">
        <v>378</v>
      </c>
      <c r="K85" s="768" t="s">
        <v>106</v>
      </c>
      <c r="L85" s="768">
        <v>1</v>
      </c>
      <c r="M85" s="51"/>
      <c r="N85" s="52" t="str">
        <f t="shared" si="6"/>
        <v>Included</v>
      </c>
      <c r="O85" s="53">
        <f t="shared" si="7"/>
        <v>0</v>
      </c>
      <c r="P85" s="8">
        <f t="shared" si="8"/>
        <v>0</v>
      </c>
      <c r="Q85" s="9">
        <f t="shared" si="9"/>
        <v>0</v>
      </c>
      <c r="R85" s="16">
        <f t="shared" si="10"/>
        <v>0</v>
      </c>
      <c r="S85" s="8"/>
      <c r="T85" s="122">
        <f t="shared" si="11"/>
        <v>0</v>
      </c>
      <c r="V85" s="55"/>
      <c r="AB85" s="9"/>
      <c r="AL85" s="9"/>
      <c r="AM85" s="9"/>
      <c r="AN85" s="9"/>
      <c r="AO85" s="9"/>
      <c r="AP85" s="9"/>
      <c r="AQ85" s="9"/>
      <c r="AR85" s="9"/>
      <c r="AS85" s="9"/>
      <c r="AT85" s="9"/>
      <c r="AU85" s="9"/>
      <c r="AV85" s="9"/>
      <c r="AW85" s="9"/>
      <c r="AX85" s="9"/>
      <c r="AY85" s="9"/>
    </row>
    <row r="86" spans="1:51" ht="70.5" customHeight="1" x14ac:dyDescent="0.3">
      <c r="A86" s="48">
        <v>68</v>
      </c>
      <c r="B86" s="768">
        <v>7000031351</v>
      </c>
      <c r="C86" s="768">
        <v>10</v>
      </c>
      <c r="D86" s="768" t="s">
        <v>363</v>
      </c>
      <c r="E86" s="768">
        <v>1000077739</v>
      </c>
      <c r="F86" s="768">
        <v>85177090</v>
      </c>
      <c r="G86" s="49"/>
      <c r="H86" s="769">
        <v>18</v>
      </c>
      <c r="I86" s="50"/>
      <c r="J86" s="768" t="s">
        <v>379</v>
      </c>
      <c r="K86" s="768" t="s">
        <v>106</v>
      </c>
      <c r="L86" s="768">
        <v>24</v>
      </c>
      <c r="M86" s="51"/>
      <c r="N86" s="52" t="str">
        <f t="shared" si="6"/>
        <v>Included</v>
      </c>
      <c r="O86" s="53">
        <f t="shared" si="7"/>
        <v>0</v>
      </c>
      <c r="P86" s="8">
        <f t="shared" si="8"/>
        <v>0</v>
      </c>
      <c r="Q86" s="9">
        <f t="shared" si="9"/>
        <v>0</v>
      </c>
      <c r="R86" s="16">
        <f t="shared" si="10"/>
        <v>0</v>
      </c>
      <c r="S86" s="8"/>
      <c r="T86" s="122">
        <f t="shared" si="11"/>
        <v>0</v>
      </c>
      <c r="V86" s="55"/>
      <c r="AB86" s="9"/>
      <c r="AL86" s="9"/>
      <c r="AM86" s="9"/>
      <c r="AN86" s="9"/>
      <c r="AO86" s="9"/>
      <c r="AP86" s="9"/>
      <c r="AQ86" s="9"/>
      <c r="AR86" s="9"/>
      <c r="AS86" s="9"/>
      <c r="AT86" s="9"/>
      <c r="AU86" s="9"/>
      <c r="AV86" s="9"/>
      <c r="AW86" s="9"/>
      <c r="AX86" s="9"/>
      <c r="AY86" s="9"/>
    </row>
    <row r="87" spans="1:51" ht="70.5" customHeight="1" x14ac:dyDescent="0.3">
      <c r="A87" s="48">
        <v>69</v>
      </c>
      <c r="B87" s="768">
        <v>7000031352</v>
      </c>
      <c r="C87" s="768">
        <v>10</v>
      </c>
      <c r="D87" s="768" t="s">
        <v>363</v>
      </c>
      <c r="E87" s="768">
        <v>1000077711</v>
      </c>
      <c r="F87" s="768">
        <v>85177090</v>
      </c>
      <c r="G87" s="49"/>
      <c r="H87" s="769">
        <v>18</v>
      </c>
      <c r="I87" s="50"/>
      <c r="J87" s="768" t="s">
        <v>381</v>
      </c>
      <c r="K87" s="768" t="s">
        <v>106</v>
      </c>
      <c r="L87" s="768">
        <v>1</v>
      </c>
      <c r="M87" s="51"/>
      <c r="N87" s="52" t="str">
        <f t="shared" si="6"/>
        <v>Included</v>
      </c>
      <c r="O87" s="53">
        <f t="shared" si="7"/>
        <v>0</v>
      </c>
      <c r="P87" s="8">
        <f t="shared" si="8"/>
        <v>0</v>
      </c>
      <c r="Q87" s="9">
        <f t="shared" si="9"/>
        <v>0</v>
      </c>
      <c r="R87" s="16">
        <f t="shared" si="10"/>
        <v>0</v>
      </c>
      <c r="S87" s="8"/>
      <c r="T87" s="122">
        <f t="shared" si="11"/>
        <v>0</v>
      </c>
      <c r="V87" s="55"/>
      <c r="AB87" s="9"/>
      <c r="AL87" s="9"/>
      <c r="AM87" s="9"/>
      <c r="AN87" s="9"/>
      <c r="AO87" s="9"/>
      <c r="AP87" s="9"/>
      <c r="AQ87" s="9"/>
      <c r="AR87" s="9"/>
      <c r="AS87" s="9"/>
      <c r="AT87" s="9"/>
      <c r="AU87" s="9"/>
      <c r="AV87" s="9"/>
      <c r="AW87" s="9"/>
      <c r="AX87" s="9"/>
      <c r="AY87" s="9"/>
    </row>
    <row r="88" spans="1:51" ht="70.5" customHeight="1" x14ac:dyDescent="0.3">
      <c r="A88" s="48">
        <v>70</v>
      </c>
      <c r="B88" s="768">
        <v>7000031353</v>
      </c>
      <c r="C88" s="768">
        <v>10</v>
      </c>
      <c r="D88" s="768" t="s">
        <v>363</v>
      </c>
      <c r="E88" s="768">
        <v>1000077562</v>
      </c>
      <c r="F88" s="768">
        <v>85177090</v>
      </c>
      <c r="G88" s="49"/>
      <c r="H88" s="769">
        <v>18</v>
      </c>
      <c r="I88" s="50"/>
      <c r="J88" s="768" t="s">
        <v>382</v>
      </c>
      <c r="K88" s="768" t="s">
        <v>106</v>
      </c>
      <c r="L88" s="768">
        <v>49</v>
      </c>
      <c r="M88" s="51"/>
      <c r="N88" s="52" t="str">
        <f t="shared" si="6"/>
        <v>Included</v>
      </c>
      <c r="O88" s="53">
        <f t="shared" si="7"/>
        <v>0</v>
      </c>
      <c r="P88" s="8">
        <f t="shared" si="8"/>
        <v>0</v>
      </c>
      <c r="Q88" s="9">
        <f t="shared" si="9"/>
        <v>0</v>
      </c>
      <c r="R88" s="16">
        <f t="shared" si="10"/>
        <v>0</v>
      </c>
      <c r="S88" s="8"/>
      <c r="T88" s="122">
        <f t="shared" si="11"/>
        <v>0</v>
      </c>
      <c r="V88" s="55"/>
      <c r="AB88" s="9"/>
      <c r="AL88" s="9"/>
      <c r="AM88" s="9"/>
      <c r="AN88" s="9"/>
      <c r="AO88" s="9"/>
      <c r="AP88" s="9"/>
      <c r="AQ88" s="9"/>
      <c r="AR88" s="9"/>
      <c r="AS88" s="9"/>
      <c r="AT88" s="9"/>
      <c r="AU88" s="9"/>
      <c r="AV88" s="9"/>
      <c r="AW88" s="9"/>
      <c r="AX88" s="9"/>
      <c r="AY88" s="9"/>
    </row>
    <row r="89" spans="1:51" ht="70.5" customHeight="1" x14ac:dyDescent="0.3">
      <c r="A89" s="48">
        <v>71</v>
      </c>
      <c r="B89" s="768">
        <v>7000031354</v>
      </c>
      <c r="C89" s="768">
        <v>10</v>
      </c>
      <c r="D89" s="768" t="s">
        <v>363</v>
      </c>
      <c r="E89" s="768">
        <v>1000077750</v>
      </c>
      <c r="F89" s="768">
        <v>85176930</v>
      </c>
      <c r="G89" s="49"/>
      <c r="H89" s="769">
        <v>18</v>
      </c>
      <c r="I89" s="50"/>
      <c r="J89" s="768" t="s">
        <v>383</v>
      </c>
      <c r="K89" s="768" t="s">
        <v>105</v>
      </c>
      <c r="L89" s="768">
        <v>1</v>
      </c>
      <c r="M89" s="51"/>
      <c r="N89" s="52" t="str">
        <f t="shared" si="6"/>
        <v>Included</v>
      </c>
      <c r="O89" s="53">
        <f t="shared" si="7"/>
        <v>0</v>
      </c>
      <c r="P89" s="8">
        <f t="shared" si="8"/>
        <v>0</v>
      </c>
      <c r="Q89" s="9">
        <f t="shared" si="9"/>
        <v>0</v>
      </c>
      <c r="R89" s="16">
        <f t="shared" si="10"/>
        <v>0</v>
      </c>
      <c r="S89" s="8"/>
      <c r="T89" s="122">
        <f t="shared" si="11"/>
        <v>0</v>
      </c>
      <c r="V89" s="55"/>
      <c r="AB89" s="9"/>
      <c r="AL89" s="9"/>
      <c r="AM89" s="9"/>
      <c r="AN89" s="9"/>
      <c r="AO89" s="9"/>
      <c r="AP89" s="9"/>
      <c r="AQ89" s="9"/>
      <c r="AR89" s="9"/>
      <c r="AS89" s="9"/>
      <c r="AT89" s="9"/>
      <c r="AU89" s="9"/>
      <c r="AV89" s="9"/>
      <c r="AW89" s="9"/>
      <c r="AX89" s="9"/>
      <c r="AY89" s="9"/>
    </row>
    <row r="90" spans="1:51" ht="70.5" customHeight="1" x14ac:dyDescent="0.3">
      <c r="A90" s="48">
        <v>72</v>
      </c>
      <c r="B90" s="768">
        <v>7000031355</v>
      </c>
      <c r="C90" s="768">
        <v>10</v>
      </c>
      <c r="D90" s="768" t="s">
        <v>363</v>
      </c>
      <c r="E90" s="768">
        <v>1000077563</v>
      </c>
      <c r="F90" s="768">
        <v>85444292</v>
      </c>
      <c r="G90" s="49"/>
      <c r="H90" s="769">
        <v>18</v>
      </c>
      <c r="I90" s="50"/>
      <c r="J90" s="768" t="s">
        <v>385</v>
      </c>
      <c r="K90" s="768" t="s">
        <v>110</v>
      </c>
      <c r="L90" s="768">
        <v>25</v>
      </c>
      <c r="M90" s="51"/>
      <c r="N90" s="52" t="str">
        <f t="shared" si="6"/>
        <v>Included</v>
      </c>
      <c r="O90" s="53">
        <f t="shared" si="7"/>
        <v>0</v>
      </c>
      <c r="P90" s="8">
        <f t="shared" si="8"/>
        <v>0</v>
      </c>
      <c r="Q90" s="9">
        <f t="shared" si="9"/>
        <v>0</v>
      </c>
      <c r="R90" s="16">
        <f t="shared" si="10"/>
        <v>0</v>
      </c>
      <c r="S90" s="8"/>
      <c r="T90" s="122">
        <f t="shared" si="11"/>
        <v>0</v>
      </c>
      <c r="V90" s="55"/>
      <c r="AB90" s="9"/>
      <c r="AL90" s="9"/>
      <c r="AM90" s="9"/>
      <c r="AN90" s="9"/>
      <c r="AO90" s="9"/>
      <c r="AP90" s="9"/>
      <c r="AQ90" s="9"/>
      <c r="AR90" s="9"/>
      <c r="AS90" s="9"/>
      <c r="AT90" s="9"/>
      <c r="AU90" s="9"/>
      <c r="AV90" s="9"/>
      <c r="AW90" s="9"/>
      <c r="AX90" s="9"/>
      <c r="AY90" s="9"/>
    </row>
    <row r="91" spans="1:51" ht="70.5" customHeight="1" x14ac:dyDescent="0.3">
      <c r="A91" s="48">
        <v>73</v>
      </c>
      <c r="B91" s="768">
        <v>7000031356</v>
      </c>
      <c r="C91" s="768">
        <v>10</v>
      </c>
      <c r="D91" s="768" t="s">
        <v>363</v>
      </c>
      <c r="E91" s="768">
        <v>1000077561</v>
      </c>
      <c r="F91" s="768">
        <v>85176930</v>
      </c>
      <c r="G91" s="49"/>
      <c r="H91" s="769">
        <v>18</v>
      </c>
      <c r="I91" s="50"/>
      <c r="J91" s="768" t="s">
        <v>386</v>
      </c>
      <c r="K91" s="768" t="s">
        <v>106</v>
      </c>
      <c r="L91" s="768">
        <v>2</v>
      </c>
      <c r="M91" s="51"/>
      <c r="N91" s="52" t="str">
        <f t="shared" si="6"/>
        <v>Included</v>
      </c>
      <c r="O91" s="53">
        <f t="shared" si="7"/>
        <v>0</v>
      </c>
      <c r="P91" s="8">
        <f t="shared" si="8"/>
        <v>0</v>
      </c>
      <c r="Q91" s="9">
        <f t="shared" si="9"/>
        <v>0</v>
      </c>
      <c r="R91" s="16">
        <f t="shared" si="10"/>
        <v>0</v>
      </c>
      <c r="S91" s="8"/>
      <c r="T91" s="122">
        <f t="shared" si="11"/>
        <v>0</v>
      </c>
      <c r="V91" s="55"/>
      <c r="AB91" s="9"/>
      <c r="AL91" s="9"/>
      <c r="AM91" s="9"/>
      <c r="AN91" s="9"/>
      <c r="AO91" s="9"/>
      <c r="AP91" s="9"/>
      <c r="AQ91" s="9"/>
      <c r="AR91" s="9"/>
      <c r="AS91" s="9"/>
      <c r="AT91" s="9"/>
      <c r="AU91" s="9"/>
      <c r="AV91" s="9"/>
      <c r="AW91" s="9"/>
      <c r="AX91" s="9"/>
      <c r="AY91" s="9"/>
    </row>
    <row r="92" spans="1:51" ht="70.5" customHeight="1" x14ac:dyDescent="0.3">
      <c r="A92" s="48">
        <v>74</v>
      </c>
      <c r="B92" s="768">
        <v>7000031357</v>
      </c>
      <c r="C92" s="768">
        <v>10</v>
      </c>
      <c r="D92" s="768" t="s">
        <v>363</v>
      </c>
      <c r="E92" s="768">
        <v>1000077565</v>
      </c>
      <c r="F92" s="768">
        <v>85176930</v>
      </c>
      <c r="G92" s="49"/>
      <c r="H92" s="769">
        <v>18</v>
      </c>
      <c r="I92" s="50"/>
      <c r="J92" s="768" t="s">
        <v>387</v>
      </c>
      <c r="K92" s="768" t="s">
        <v>106</v>
      </c>
      <c r="L92" s="768">
        <v>2</v>
      </c>
      <c r="M92" s="51"/>
      <c r="N92" s="52" t="str">
        <f t="shared" si="6"/>
        <v>Included</v>
      </c>
      <c r="O92" s="53">
        <f t="shared" si="7"/>
        <v>0</v>
      </c>
      <c r="P92" s="8">
        <f t="shared" si="8"/>
        <v>0</v>
      </c>
      <c r="Q92" s="9">
        <f t="shared" si="9"/>
        <v>0</v>
      </c>
      <c r="R92" s="16">
        <f t="shared" si="10"/>
        <v>0</v>
      </c>
      <c r="S92" s="8"/>
      <c r="T92" s="122">
        <f t="shared" si="11"/>
        <v>0</v>
      </c>
      <c r="V92" s="55"/>
      <c r="AB92" s="9"/>
      <c r="AL92" s="9"/>
      <c r="AM92" s="9"/>
      <c r="AN92" s="9"/>
      <c r="AO92" s="9"/>
      <c r="AP92" s="9"/>
      <c r="AQ92" s="9"/>
      <c r="AR92" s="9"/>
      <c r="AS92" s="9"/>
      <c r="AT92" s="9"/>
      <c r="AU92" s="9"/>
      <c r="AV92" s="9"/>
      <c r="AW92" s="9"/>
      <c r="AX92" s="9"/>
      <c r="AY92" s="9"/>
    </row>
    <row r="93" spans="1:51" ht="70.5" customHeight="1" x14ac:dyDescent="0.3">
      <c r="A93" s="48">
        <v>75</v>
      </c>
      <c r="B93" s="768">
        <v>7000031358</v>
      </c>
      <c r="C93" s="768">
        <v>10</v>
      </c>
      <c r="D93" s="768" t="s">
        <v>363</v>
      </c>
      <c r="E93" s="768">
        <v>1000077751</v>
      </c>
      <c r="F93" s="768">
        <v>85176930</v>
      </c>
      <c r="G93" s="49"/>
      <c r="H93" s="769">
        <v>18</v>
      </c>
      <c r="I93" s="50"/>
      <c r="J93" s="768" t="s">
        <v>388</v>
      </c>
      <c r="K93" s="768" t="s">
        <v>105</v>
      </c>
      <c r="L93" s="768">
        <v>1</v>
      </c>
      <c r="M93" s="51"/>
      <c r="N93" s="52" t="str">
        <f t="shared" si="6"/>
        <v>Included</v>
      </c>
      <c r="O93" s="53">
        <f t="shared" si="7"/>
        <v>0</v>
      </c>
      <c r="P93" s="8">
        <f t="shared" si="8"/>
        <v>0</v>
      </c>
      <c r="Q93" s="9">
        <f t="shared" si="9"/>
        <v>0</v>
      </c>
      <c r="R93" s="16">
        <f t="shared" si="10"/>
        <v>0</v>
      </c>
      <c r="S93" s="8"/>
      <c r="T93" s="122">
        <f t="shared" si="11"/>
        <v>0</v>
      </c>
      <c r="V93" s="55"/>
      <c r="AB93" s="9"/>
      <c r="AL93" s="9"/>
      <c r="AM93" s="9"/>
      <c r="AN93" s="9"/>
      <c r="AO93" s="9"/>
      <c r="AP93" s="9"/>
      <c r="AQ93" s="9"/>
      <c r="AR93" s="9"/>
      <c r="AS93" s="9"/>
      <c r="AT93" s="9"/>
      <c r="AU93" s="9"/>
      <c r="AV93" s="9"/>
      <c r="AW93" s="9"/>
      <c r="AX93" s="9"/>
      <c r="AY93" s="9"/>
    </row>
    <row r="94" spans="1:51" ht="70.5" customHeight="1" x14ac:dyDescent="0.3">
      <c r="A94" s="48">
        <v>76</v>
      </c>
      <c r="B94" s="768">
        <v>7000031359</v>
      </c>
      <c r="C94" s="768">
        <v>10</v>
      </c>
      <c r="D94" s="768" t="s">
        <v>363</v>
      </c>
      <c r="E94" s="768">
        <v>1000077568</v>
      </c>
      <c r="F94" s="768">
        <v>85389000</v>
      </c>
      <c r="G94" s="49"/>
      <c r="H94" s="769">
        <v>18</v>
      </c>
      <c r="I94" s="50"/>
      <c r="J94" s="768" t="s">
        <v>389</v>
      </c>
      <c r="K94" s="768" t="s">
        <v>106</v>
      </c>
      <c r="L94" s="768">
        <v>1</v>
      </c>
      <c r="M94" s="51"/>
      <c r="N94" s="52" t="str">
        <f t="shared" si="6"/>
        <v>Included</v>
      </c>
      <c r="O94" s="53">
        <f t="shared" si="7"/>
        <v>0</v>
      </c>
      <c r="P94" s="8">
        <f t="shared" si="8"/>
        <v>0</v>
      </c>
      <c r="Q94" s="9">
        <f t="shared" si="9"/>
        <v>0</v>
      </c>
      <c r="R94" s="16">
        <f t="shared" si="10"/>
        <v>0</v>
      </c>
      <c r="S94" s="8"/>
      <c r="T94" s="122">
        <f t="shared" si="11"/>
        <v>0</v>
      </c>
      <c r="V94" s="55"/>
      <c r="AB94" s="9"/>
      <c r="AL94" s="9"/>
      <c r="AM94" s="9"/>
      <c r="AN94" s="9"/>
      <c r="AO94" s="9"/>
      <c r="AP94" s="9"/>
      <c r="AQ94" s="9"/>
      <c r="AR94" s="9"/>
      <c r="AS94" s="9"/>
      <c r="AT94" s="9"/>
      <c r="AU94" s="9"/>
      <c r="AV94" s="9"/>
      <c r="AW94" s="9"/>
      <c r="AX94" s="9"/>
      <c r="AY94" s="9"/>
    </row>
    <row r="95" spans="1:51" ht="70.5" customHeight="1" x14ac:dyDescent="0.3">
      <c r="A95" s="48">
        <v>77</v>
      </c>
      <c r="B95" s="768">
        <v>7000031360</v>
      </c>
      <c r="C95" s="768">
        <v>10</v>
      </c>
      <c r="D95" s="768" t="s">
        <v>363</v>
      </c>
      <c r="E95" s="768">
        <v>1000012788</v>
      </c>
      <c r="F95" s="768">
        <v>85329000</v>
      </c>
      <c r="G95" s="49"/>
      <c r="H95" s="769">
        <v>18</v>
      </c>
      <c r="I95" s="50"/>
      <c r="J95" s="768" t="s">
        <v>111</v>
      </c>
      <c r="K95" s="768" t="s">
        <v>106</v>
      </c>
      <c r="L95" s="768">
        <v>1</v>
      </c>
      <c r="M95" s="51"/>
      <c r="N95" s="52" t="str">
        <f t="shared" si="6"/>
        <v>Included</v>
      </c>
      <c r="O95" s="53">
        <f t="shared" si="7"/>
        <v>0</v>
      </c>
      <c r="P95" s="8">
        <f t="shared" si="8"/>
        <v>0</v>
      </c>
      <c r="Q95" s="9">
        <f t="shared" si="9"/>
        <v>0</v>
      </c>
      <c r="R95" s="16">
        <f t="shared" si="10"/>
        <v>0</v>
      </c>
      <c r="S95" s="8"/>
      <c r="T95" s="122">
        <f t="shared" si="11"/>
        <v>0</v>
      </c>
      <c r="V95" s="55"/>
      <c r="AB95" s="9"/>
      <c r="AL95" s="9"/>
      <c r="AM95" s="9"/>
      <c r="AN95" s="9"/>
      <c r="AO95" s="9"/>
      <c r="AP95" s="9"/>
      <c r="AQ95" s="9"/>
      <c r="AR95" s="9"/>
      <c r="AS95" s="9"/>
      <c r="AT95" s="9"/>
      <c r="AU95" s="9"/>
      <c r="AV95" s="9"/>
      <c r="AW95" s="9"/>
      <c r="AX95" s="9"/>
      <c r="AY95" s="9"/>
    </row>
    <row r="96" spans="1:51" ht="70.5" customHeight="1" x14ac:dyDescent="0.3">
      <c r="A96" s="48">
        <v>78</v>
      </c>
      <c r="B96" s="768">
        <v>7000031361</v>
      </c>
      <c r="C96" s="768">
        <v>10</v>
      </c>
      <c r="D96" s="768" t="s">
        <v>363</v>
      </c>
      <c r="E96" s="768">
        <v>1000028014</v>
      </c>
      <c r="F96" s="768">
        <v>94038900</v>
      </c>
      <c r="G96" s="49"/>
      <c r="H96" s="769">
        <v>18</v>
      </c>
      <c r="I96" s="50"/>
      <c r="J96" s="768" t="s">
        <v>108</v>
      </c>
      <c r="K96" s="768" t="s">
        <v>106</v>
      </c>
      <c r="L96" s="768">
        <v>1</v>
      </c>
      <c r="M96" s="51"/>
      <c r="N96" s="52" t="str">
        <f t="shared" si="6"/>
        <v>Included</v>
      </c>
      <c r="O96" s="53">
        <f t="shared" si="7"/>
        <v>0</v>
      </c>
      <c r="P96" s="8">
        <f t="shared" si="8"/>
        <v>0</v>
      </c>
      <c r="Q96" s="9">
        <f t="shared" si="9"/>
        <v>0</v>
      </c>
      <c r="R96" s="16">
        <f t="shared" si="10"/>
        <v>0</v>
      </c>
      <c r="S96" s="8"/>
      <c r="T96" s="122">
        <f t="shared" si="11"/>
        <v>0</v>
      </c>
      <c r="V96" s="55"/>
      <c r="AB96" s="9"/>
      <c r="AL96" s="9"/>
      <c r="AM96" s="9"/>
      <c r="AN96" s="9"/>
      <c r="AO96" s="9"/>
      <c r="AP96" s="9"/>
      <c r="AQ96" s="9"/>
      <c r="AR96" s="9"/>
      <c r="AS96" s="9"/>
      <c r="AT96" s="9"/>
      <c r="AU96" s="9"/>
      <c r="AV96" s="9"/>
      <c r="AW96" s="9"/>
      <c r="AX96" s="9"/>
      <c r="AY96" s="9"/>
    </row>
    <row r="97" spans="1:51" ht="70.5" customHeight="1" x14ac:dyDescent="0.3">
      <c r="A97" s="48">
        <v>79</v>
      </c>
      <c r="B97" s="768">
        <v>7000031362</v>
      </c>
      <c r="C97" s="768">
        <v>10</v>
      </c>
      <c r="D97" s="768" t="s">
        <v>363</v>
      </c>
      <c r="E97" s="768">
        <v>1000026380</v>
      </c>
      <c r="F97" s="768">
        <v>85389000</v>
      </c>
      <c r="G97" s="49"/>
      <c r="H97" s="769">
        <v>18</v>
      </c>
      <c r="I97" s="50"/>
      <c r="J97" s="768" t="s">
        <v>109</v>
      </c>
      <c r="K97" s="768" t="s">
        <v>105</v>
      </c>
      <c r="L97" s="768">
        <v>1</v>
      </c>
      <c r="M97" s="51"/>
      <c r="N97" s="52" t="str">
        <f t="shared" si="6"/>
        <v>Included</v>
      </c>
      <c r="O97" s="53">
        <f t="shared" si="7"/>
        <v>0</v>
      </c>
      <c r="P97" s="8">
        <f t="shared" si="8"/>
        <v>0</v>
      </c>
      <c r="Q97" s="9">
        <f t="shared" si="9"/>
        <v>0</v>
      </c>
      <c r="R97" s="16">
        <f t="shared" si="10"/>
        <v>0</v>
      </c>
      <c r="S97" s="8"/>
      <c r="T97" s="122">
        <f t="shared" si="11"/>
        <v>0</v>
      </c>
      <c r="V97" s="55"/>
      <c r="AB97" s="9"/>
      <c r="AL97" s="9"/>
      <c r="AM97" s="9"/>
      <c r="AN97" s="9"/>
      <c r="AO97" s="9"/>
      <c r="AP97" s="9"/>
      <c r="AQ97" s="9"/>
      <c r="AR97" s="9"/>
      <c r="AS97" s="9"/>
      <c r="AT97" s="9"/>
      <c r="AU97" s="9"/>
      <c r="AV97" s="9"/>
      <c r="AW97" s="9"/>
      <c r="AX97" s="9"/>
      <c r="AY97" s="9"/>
    </row>
    <row r="98" spans="1:51" ht="70.5" customHeight="1" x14ac:dyDescent="0.3">
      <c r="A98" s="48">
        <v>80</v>
      </c>
      <c r="B98" s="768">
        <v>7000031497</v>
      </c>
      <c r="C98" s="768">
        <v>10</v>
      </c>
      <c r="D98" s="768" t="s">
        <v>363</v>
      </c>
      <c r="E98" s="768">
        <v>1000077853</v>
      </c>
      <c r="F98" s="768">
        <v>85176220</v>
      </c>
      <c r="G98" s="49"/>
      <c r="H98" s="769">
        <v>18</v>
      </c>
      <c r="I98" s="50"/>
      <c r="J98" s="768" t="s">
        <v>390</v>
      </c>
      <c r="K98" s="768" t="s">
        <v>106</v>
      </c>
      <c r="L98" s="768">
        <v>1</v>
      </c>
      <c r="M98" s="51"/>
      <c r="N98" s="52" t="str">
        <f t="shared" si="6"/>
        <v>Included</v>
      </c>
      <c r="O98" s="53">
        <f t="shared" si="7"/>
        <v>0</v>
      </c>
      <c r="P98" s="8">
        <f t="shared" si="8"/>
        <v>0</v>
      </c>
      <c r="Q98" s="9">
        <f t="shared" si="9"/>
        <v>0</v>
      </c>
      <c r="R98" s="16">
        <f t="shared" si="10"/>
        <v>0</v>
      </c>
      <c r="S98" s="8"/>
      <c r="T98" s="122">
        <f t="shared" si="11"/>
        <v>0</v>
      </c>
      <c r="V98" s="55"/>
      <c r="AB98" s="9"/>
      <c r="AL98" s="9"/>
      <c r="AM98" s="9"/>
      <c r="AN98" s="9"/>
      <c r="AO98" s="9"/>
      <c r="AP98" s="9"/>
      <c r="AQ98" s="9"/>
      <c r="AR98" s="9"/>
      <c r="AS98" s="9"/>
      <c r="AT98" s="9"/>
      <c r="AU98" s="9"/>
      <c r="AV98" s="9"/>
      <c r="AW98" s="9"/>
      <c r="AX98" s="9"/>
      <c r="AY98" s="9"/>
    </row>
    <row r="99" spans="1:51" ht="70.5" customHeight="1" x14ac:dyDescent="0.3">
      <c r="A99" s="48">
        <v>81</v>
      </c>
      <c r="B99" s="768">
        <v>7000031498</v>
      </c>
      <c r="C99" s="768">
        <v>10</v>
      </c>
      <c r="D99" s="768" t="s">
        <v>363</v>
      </c>
      <c r="E99" s="768">
        <v>1000077863</v>
      </c>
      <c r="F99" s="768">
        <v>84715000</v>
      </c>
      <c r="G99" s="49"/>
      <c r="H99" s="769">
        <v>18</v>
      </c>
      <c r="I99" s="50"/>
      <c r="J99" s="768" t="s">
        <v>391</v>
      </c>
      <c r="K99" s="768" t="s">
        <v>106</v>
      </c>
      <c r="L99" s="768">
        <v>2</v>
      </c>
      <c r="M99" s="51"/>
      <c r="N99" s="52" t="str">
        <f t="shared" si="6"/>
        <v>Included</v>
      </c>
      <c r="O99" s="53">
        <f t="shared" si="7"/>
        <v>0</v>
      </c>
      <c r="P99" s="8">
        <f t="shared" si="8"/>
        <v>0</v>
      </c>
      <c r="Q99" s="9">
        <f t="shared" si="9"/>
        <v>0</v>
      </c>
      <c r="R99" s="16">
        <f t="shared" si="10"/>
        <v>0</v>
      </c>
      <c r="S99" s="8"/>
      <c r="T99" s="122">
        <f t="shared" si="11"/>
        <v>0</v>
      </c>
      <c r="V99" s="55"/>
      <c r="AB99" s="9"/>
      <c r="AL99" s="9"/>
      <c r="AM99" s="9"/>
      <c r="AN99" s="9"/>
      <c r="AO99" s="9"/>
      <c r="AP99" s="9"/>
      <c r="AQ99" s="9"/>
      <c r="AR99" s="9"/>
      <c r="AS99" s="9"/>
      <c r="AT99" s="9"/>
      <c r="AU99" s="9"/>
      <c r="AV99" s="9"/>
      <c r="AW99" s="9"/>
      <c r="AX99" s="9"/>
      <c r="AY99" s="9"/>
    </row>
    <row r="100" spans="1:51" ht="70.5" customHeight="1" x14ac:dyDescent="0.3">
      <c r="A100" s="48">
        <v>82</v>
      </c>
      <c r="B100" s="768">
        <v>7000031499</v>
      </c>
      <c r="C100" s="768">
        <v>10</v>
      </c>
      <c r="D100" s="768" t="s">
        <v>363</v>
      </c>
      <c r="E100" s="768">
        <v>1000077866</v>
      </c>
      <c r="F100" s="768">
        <v>85176930</v>
      </c>
      <c r="G100" s="49"/>
      <c r="H100" s="769">
        <v>18</v>
      </c>
      <c r="I100" s="50"/>
      <c r="J100" s="768" t="s">
        <v>392</v>
      </c>
      <c r="K100" s="768" t="s">
        <v>105</v>
      </c>
      <c r="L100" s="768">
        <v>1</v>
      </c>
      <c r="M100" s="51"/>
      <c r="N100" s="52" t="str">
        <f t="shared" si="6"/>
        <v>Included</v>
      </c>
      <c r="O100" s="53">
        <f t="shared" si="7"/>
        <v>0</v>
      </c>
      <c r="P100" s="8">
        <f t="shared" si="8"/>
        <v>0</v>
      </c>
      <c r="Q100" s="9">
        <f t="shared" si="9"/>
        <v>0</v>
      </c>
      <c r="R100" s="16">
        <f t="shared" si="10"/>
        <v>0</v>
      </c>
      <c r="S100" s="8"/>
      <c r="T100" s="122">
        <f t="shared" si="11"/>
        <v>0</v>
      </c>
      <c r="V100" s="55"/>
      <c r="AB100" s="9"/>
      <c r="AL100" s="9"/>
      <c r="AM100" s="9"/>
      <c r="AN100" s="9"/>
      <c r="AO100" s="9"/>
      <c r="AP100" s="9"/>
      <c r="AQ100" s="9"/>
      <c r="AR100" s="9"/>
      <c r="AS100" s="9"/>
      <c r="AT100" s="9"/>
      <c r="AU100" s="9"/>
      <c r="AV100" s="9"/>
      <c r="AW100" s="9"/>
      <c r="AX100" s="9"/>
      <c r="AY100" s="9"/>
    </row>
    <row r="101" spans="1:51" ht="70.5" customHeight="1" x14ac:dyDescent="0.3">
      <c r="A101" s="48">
        <v>83</v>
      </c>
      <c r="B101" s="768">
        <v>7000031500</v>
      </c>
      <c r="C101" s="768">
        <v>10</v>
      </c>
      <c r="D101" s="768" t="s">
        <v>363</v>
      </c>
      <c r="E101" s="768">
        <v>1000077862</v>
      </c>
      <c r="F101" s="768">
        <v>85176990</v>
      </c>
      <c r="G101" s="49"/>
      <c r="H101" s="769">
        <v>18</v>
      </c>
      <c r="I101" s="50"/>
      <c r="J101" s="768" t="s">
        <v>394</v>
      </c>
      <c r="K101" s="768" t="s">
        <v>106</v>
      </c>
      <c r="L101" s="768">
        <v>1</v>
      </c>
      <c r="M101" s="51"/>
      <c r="N101" s="52" t="str">
        <f t="shared" si="6"/>
        <v>Included</v>
      </c>
      <c r="O101" s="53">
        <f t="shared" si="7"/>
        <v>0</v>
      </c>
      <c r="P101" s="8">
        <f t="shared" si="8"/>
        <v>0</v>
      </c>
      <c r="Q101" s="9">
        <f t="shared" si="9"/>
        <v>0</v>
      </c>
      <c r="R101" s="16">
        <f t="shared" si="10"/>
        <v>0</v>
      </c>
      <c r="S101" s="8"/>
      <c r="T101" s="122">
        <f t="shared" si="11"/>
        <v>0</v>
      </c>
      <c r="V101" s="55"/>
      <c r="AB101" s="9"/>
      <c r="AL101" s="9"/>
      <c r="AM101" s="9"/>
      <c r="AN101" s="9"/>
      <c r="AO101" s="9"/>
      <c r="AP101" s="9"/>
      <c r="AQ101" s="9"/>
      <c r="AR101" s="9"/>
      <c r="AS101" s="9"/>
      <c r="AT101" s="9"/>
      <c r="AU101" s="9"/>
      <c r="AV101" s="9"/>
      <c r="AW101" s="9"/>
      <c r="AX101" s="9"/>
      <c r="AY101" s="9"/>
    </row>
    <row r="102" spans="1:51" ht="70.5" customHeight="1" x14ac:dyDescent="0.3">
      <c r="A102" s="48">
        <v>84</v>
      </c>
      <c r="B102" s="768">
        <v>7000031534</v>
      </c>
      <c r="C102" s="768">
        <v>10</v>
      </c>
      <c r="D102" s="768" t="s">
        <v>363</v>
      </c>
      <c r="E102" s="768">
        <v>1000077899</v>
      </c>
      <c r="F102" s="768">
        <v>85176290</v>
      </c>
      <c r="G102" s="49"/>
      <c r="H102" s="769">
        <v>18</v>
      </c>
      <c r="I102" s="50"/>
      <c r="J102" s="768" t="s">
        <v>395</v>
      </c>
      <c r="K102" s="768" t="s">
        <v>110</v>
      </c>
      <c r="L102" s="768">
        <v>1</v>
      </c>
      <c r="M102" s="51"/>
      <c r="N102" s="52" t="str">
        <f t="shared" si="6"/>
        <v>Included</v>
      </c>
      <c r="O102" s="53">
        <f t="shared" si="7"/>
        <v>0</v>
      </c>
      <c r="P102" s="8">
        <f t="shared" si="8"/>
        <v>0</v>
      </c>
      <c r="Q102" s="9">
        <f t="shared" si="9"/>
        <v>0</v>
      </c>
      <c r="R102" s="16">
        <f t="shared" si="10"/>
        <v>0</v>
      </c>
      <c r="S102" s="8"/>
      <c r="T102" s="122">
        <f t="shared" si="11"/>
        <v>0</v>
      </c>
      <c r="V102" s="55"/>
      <c r="AB102" s="9"/>
      <c r="AL102" s="9"/>
      <c r="AM102" s="9"/>
      <c r="AN102" s="9"/>
      <c r="AO102" s="9"/>
      <c r="AP102" s="9"/>
      <c r="AQ102" s="9"/>
      <c r="AR102" s="9"/>
      <c r="AS102" s="9"/>
      <c r="AT102" s="9"/>
      <c r="AU102" s="9"/>
      <c r="AV102" s="9"/>
      <c r="AW102" s="9"/>
      <c r="AX102" s="9"/>
      <c r="AY102" s="9"/>
    </row>
    <row r="103" spans="1:51" ht="70.5" customHeight="1" x14ac:dyDescent="0.3">
      <c r="A103" s="48">
        <v>85</v>
      </c>
      <c r="B103" s="768">
        <v>7000031535</v>
      </c>
      <c r="C103" s="768">
        <v>10</v>
      </c>
      <c r="D103" s="768" t="s">
        <v>363</v>
      </c>
      <c r="E103" s="768">
        <v>1000031361</v>
      </c>
      <c r="F103" s="768">
        <v>85389000</v>
      </c>
      <c r="G103" s="49"/>
      <c r="H103" s="769">
        <v>18</v>
      </c>
      <c r="I103" s="50"/>
      <c r="J103" s="768" t="s">
        <v>107</v>
      </c>
      <c r="K103" s="768" t="s">
        <v>106</v>
      </c>
      <c r="L103" s="768">
        <v>1</v>
      </c>
      <c r="M103" s="51"/>
      <c r="N103" s="52" t="str">
        <f t="shared" si="6"/>
        <v>Included</v>
      </c>
      <c r="O103" s="53">
        <f t="shared" si="7"/>
        <v>0</v>
      </c>
      <c r="P103" s="8">
        <f t="shared" si="8"/>
        <v>0</v>
      </c>
      <c r="Q103" s="9">
        <f t="shared" si="9"/>
        <v>0</v>
      </c>
      <c r="R103" s="16">
        <f t="shared" si="10"/>
        <v>0</v>
      </c>
      <c r="S103" s="8"/>
      <c r="T103" s="122">
        <f t="shared" si="11"/>
        <v>0</v>
      </c>
      <c r="V103" s="55"/>
      <c r="AB103" s="9"/>
      <c r="AL103" s="9"/>
      <c r="AM103" s="9"/>
      <c r="AN103" s="9"/>
      <c r="AO103" s="9"/>
      <c r="AP103" s="9"/>
      <c r="AQ103" s="9"/>
      <c r="AR103" s="9"/>
      <c r="AS103" s="9"/>
      <c r="AT103" s="9"/>
      <c r="AU103" s="9"/>
      <c r="AV103" s="9"/>
      <c r="AW103" s="9"/>
      <c r="AX103" s="9"/>
      <c r="AY103" s="9"/>
    </row>
    <row r="104" spans="1:51" ht="70.5" customHeight="1" x14ac:dyDescent="0.3">
      <c r="A104" s="48">
        <v>86</v>
      </c>
      <c r="B104" s="768">
        <v>7000031551</v>
      </c>
      <c r="C104" s="768">
        <v>10</v>
      </c>
      <c r="D104" s="768" t="s">
        <v>363</v>
      </c>
      <c r="E104" s="768">
        <v>1000077736</v>
      </c>
      <c r="F104" s="768">
        <v>85176290</v>
      </c>
      <c r="G104" s="49"/>
      <c r="H104" s="769">
        <v>18</v>
      </c>
      <c r="I104" s="50"/>
      <c r="J104" s="768" t="s">
        <v>396</v>
      </c>
      <c r="K104" s="768" t="s">
        <v>106</v>
      </c>
      <c r="L104" s="768">
        <v>1</v>
      </c>
      <c r="M104" s="51"/>
      <c r="N104" s="52" t="str">
        <f t="shared" si="6"/>
        <v>Included</v>
      </c>
      <c r="O104" s="53">
        <f t="shared" si="7"/>
        <v>0</v>
      </c>
      <c r="P104" s="8">
        <f t="shared" si="8"/>
        <v>0</v>
      </c>
      <c r="Q104" s="9">
        <f t="shared" si="9"/>
        <v>0</v>
      </c>
      <c r="R104" s="16">
        <f t="shared" si="10"/>
        <v>0</v>
      </c>
      <c r="S104" s="8"/>
      <c r="T104" s="122">
        <f t="shared" si="11"/>
        <v>0</v>
      </c>
      <c r="V104" s="55"/>
      <c r="AB104" s="9"/>
      <c r="AL104" s="9"/>
      <c r="AM104" s="9"/>
      <c r="AN104" s="9"/>
      <c r="AO104" s="9"/>
      <c r="AP104" s="9"/>
      <c r="AQ104" s="9"/>
      <c r="AR104" s="9"/>
      <c r="AS104" s="9"/>
      <c r="AT104" s="9"/>
      <c r="AU104" s="9"/>
      <c r="AV104" s="9"/>
      <c r="AW104" s="9"/>
      <c r="AX104" s="9"/>
      <c r="AY104" s="9"/>
    </row>
    <row r="105" spans="1:51" ht="70.5" customHeight="1" x14ac:dyDescent="0.3">
      <c r="A105" s="48">
        <v>87</v>
      </c>
      <c r="B105" s="768">
        <v>7000031552</v>
      </c>
      <c r="C105" s="768">
        <v>10</v>
      </c>
      <c r="D105" s="768" t="s">
        <v>363</v>
      </c>
      <c r="E105" s="768">
        <v>1000078084</v>
      </c>
      <c r="F105" s="768">
        <v>85176930</v>
      </c>
      <c r="G105" s="49"/>
      <c r="H105" s="769">
        <v>18</v>
      </c>
      <c r="I105" s="50"/>
      <c r="J105" s="768" t="s">
        <v>397</v>
      </c>
      <c r="K105" s="768" t="s">
        <v>106</v>
      </c>
      <c r="L105" s="768">
        <v>2</v>
      </c>
      <c r="M105" s="51"/>
      <c r="N105" s="52" t="str">
        <f t="shared" si="6"/>
        <v>Included</v>
      </c>
      <c r="O105" s="53">
        <f t="shared" si="7"/>
        <v>0</v>
      </c>
      <c r="P105" s="8">
        <f t="shared" si="8"/>
        <v>0</v>
      </c>
      <c r="Q105" s="9">
        <f t="shared" si="9"/>
        <v>0</v>
      </c>
      <c r="R105" s="16">
        <f t="shared" si="10"/>
        <v>0</v>
      </c>
      <c r="S105" s="8"/>
      <c r="T105" s="122">
        <f t="shared" si="11"/>
        <v>0</v>
      </c>
      <c r="V105" s="55"/>
      <c r="AB105" s="9"/>
      <c r="AL105" s="9"/>
      <c r="AM105" s="9"/>
      <c r="AN105" s="9"/>
      <c r="AO105" s="9"/>
      <c r="AP105" s="9"/>
      <c r="AQ105" s="9"/>
      <c r="AR105" s="9"/>
      <c r="AS105" s="9"/>
      <c r="AT105" s="9"/>
      <c r="AU105" s="9"/>
      <c r="AV105" s="9"/>
      <c r="AW105" s="9"/>
      <c r="AX105" s="9"/>
      <c r="AY105" s="9"/>
    </row>
    <row r="106" spans="1:51" ht="70.5" customHeight="1" x14ac:dyDescent="0.3">
      <c r="A106" s="48">
        <v>88</v>
      </c>
      <c r="B106" s="768">
        <v>7000031363</v>
      </c>
      <c r="C106" s="768">
        <v>10</v>
      </c>
      <c r="D106" s="768" t="s">
        <v>364</v>
      </c>
      <c r="E106" s="768">
        <v>1000077713</v>
      </c>
      <c r="F106" s="768">
        <v>84715000</v>
      </c>
      <c r="G106" s="49"/>
      <c r="H106" s="769">
        <v>18</v>
      </c>
      <c r="I106" s="50"/>
      <c r="J106" s="768" t="s">
        <v>376</v>
      </c>
      <c r="K106" s="768" t="s">
        <v>106</v>
      </c>
      <c r="L106" s="768">
        <v>1</v>
      </c>
      <c r="M106" s="51"/>
      <c r="N106" s="52" t="str">
        <f t="shared" si="6"/>
        <v>Included</v>
      </c>
      <c r="O106" s="53">
        <f t="shared" si="7"/>
        <v>0</v>
      </c>
      <c r="P106" s="8">
        <f t="shared" si="8"/>
        <v>0</v>
      </c>
      <c r="Q106" s="9">
        <f t="shared" si="9"/>
        <v>0</v>
      </c>
      <c r="R106" s="16">
        <f t="shared" si="10"/>
        <v>0</v>
      </c>
      <c r="S106" s="8"/>
      <c r="T106" s="122">
        <f t="shared" si="11"/>
        <v>0</v>
      </c>
      <c r="V106" s="55"/>
      <c r="AB106" s="9"/>
      <c r="AL106" s="9"/>
      <c r="AM106" s="9"/>
      <c r="AN106" s="9"/>
      <c r="AO106" s="9"/>
      <c r="AP106" s="9"/>
      <c r="AQ106" s="9"/>
      <c r="AR106" s="9"/>
      <c r="AS106" s="9"/>
      <c r="AT106" s="9"/>
      <c r="AU106" s="9"/>
      <c r="AV106" s="9"/>
      <c r="AW106" s="9"/>
      <c r="AX106" s="9"/>
      <c r="AY106" s="9"/>
    </row>
    <row r="107" spans="1:51" ht="70.5" customHeight="1" x14ac:dyDescent="0.3">
      <c r="A107" s="48">
        <v>89</v>
      </c>
      <c r="B107" s="768">
        <v>7000031364</v>
      </c>
      <c r="C107" s="768">
        <v>10</v>
      </c>
      <c r="D107" s="768" t="s">
        <v>364</v>
      </c>
      <c r="E107" s="768">
        <v>1000077753</v>
      </c>
      <c r="F107" s="768">
        <v>85176930</v>
      </c>
      <c r="G107" s="49"/>
      <c r="H107" s="769">
        <v>18</v>
      </c>
      <c r="I107" s="50"/>
      <c r="J107" s="768" t="s">
        <v>377</v>
      </c>
      <c r="K107" s="768" t="s">
        <v>105</v>
      </c>
      <c r="L107" s="768">
        <v>1</v>
      </c>
      <c r="M107" s="51"/>
      <c r="N107" s="52" t="str">
        <f t="shared" si="6"/>
        <v>Included</v>
      </c>
      <c r="O107" s="53">
        <f t="shared" si="7"/>
        <v>0</v>
      </c>
      <c r="P107" s="8">
        <f t="shared" si="8"/>
        <v>0</v>
      </c>
      <c r="Q107" s="9">
        <f t="shared" si="9"/>
        <v>0</v>
      </c>
      <c r="R107" s="16">
        <f t="shared" si="10"/>
        <v>0</v>
      </c>
      <c r="S107" s="8"/>
      <c r="T107" s="122">
        <f t="shared" si="11"/>
        <v>0</v>
      </c>
      <c r="V107" s="55"/>
      <c r="AB107" s="9"/>
      <c r="AL107" s="9"/>
      <c r="AM107" s="9"/>
      <c r="AN107" s="9"/>
      <c r="AO107" s="9"/>
      <c r="AP107" s="9"/>
      <c r="AQ107" s="9"/>
      <c r="AR107" s="9"/>
      <c r="AS107" s="9"/>
      <c r="AT107" s="9"/>
      <c r="AU107" s="9"/>
      <c r="AV107" s="9"/>
      <c r="AW107" s="9"/>
      <c r="AX107" s="9"/>
      <c r="AY107" s="9"/>
    </row>
    <row r="108" spans="1:51" ht="70.5" customHeight="1" x14ac:dyDescent="0.3">
      <c r="A108" s="48">
        <v>90</v>
      </c>
      <c r="B108" s="768">
        <v>7000031365</v>
      </c>
      <c r="C108" s="768">
        <v>10</v>
      </c>
      <c r="D108" s="768" t="s">
        <v>364</v>
      </c>
      <c r="E108" s="768">
        <v>1000077573</v>
      </c>
      <c r="F108" s="768">
        <v>85176930</v>
      </c>
      <c r="G108" s="49"/>
      <c r="H108" s="769">
        <v>18</v>
      </c>
      <c r="I108" s="50"/>
      <c r="J108" s="768" t="s">
        <v>378</v>
      </c>
      <c r="K108" s="768" t="s">
        <v>106</v>
      </c>
      <c r="L108" s="768">
        <v>1</v>
      </c>
      <c r="M108" s="51"/>
      <c r="N108" s="52" t="str">
        <f t="shared" si="6"/>
        <v>Included</v>
      </c>
      <c r="O108" s="53">
        <f t="shared" si="7"/>
        <v>0</v>
      </c>
      <c r="P108" s="8">
        <f t="shared" si="8"/>
        <v>0</v>
      </c>
      <c r="Q108" s="9">
        <f t="shared" si="9"/>
        <v>0</v>
      </c>
      <c r="R108" s="16">
        <f t="shared" si="10"/>
        <v>0</v>
      </c>
      <c r="S108" s="8"/>
      <c r="T108" s="122">
        <f t="shared" si="11"/>
        <v>0</v>
      </c>
      <c r="V108" s="55"/>
      <c r="AB108" s="9"/>
      <c r="AL108" s="9"/>
      <c r="AM108" s="9"/>
      <c r="AN108" s="9"/>
      <c r="AO108" s="9"/>
      <c r="AP108" s="9"/>
      <c r="AQ108" s="9"/>
      <c r="AR108" s="9"/>
      <c r="AS108" s="9"/>
      <c r="AT108" s="9"/>
      <c r="AU108" s="9"/>
      <c r="AV108" s="9"/>
      <c r="AW108" s="9"/>
      <c r="AX108" s="9"/>
      <c r="AY108" s="9"/>
    </row>
    <row r="109" spans="1:51" ht="70.5" customHeight="1" x14ac:dyDescent="0.3">
      <c r="A109" s="48">
        <v>91</v>
      </c>
      <c r="B109" s="768">
        <v>7000031366</v>
      </c>
      <c r="C109" s="768">
        <v>10</v>
      </c>
      <c r="D109" s="768" t="s">
        <v>364</v>
      </c>
      <c r="E109" s="768">
        <v>1000077711</v>
      </c>
      <c r="F109" s="768">
        <v>85177090</v>
      </c>
      <c r="G109" s="49"/>
      <c r="H109" s="769">
        <v>18</v>
      </c>
      <c r="I109" s="50"/>
      <c r="J109" s="768" t="s">
        <v>381</v>
      </c>
      <c r="K109" s="768" t="s">
        <v>106</v>
      </c>
      <c r="L109" s="768">
        <v>1</v>
      </c>
      <c r="M109" s="51"/>
      <c r="N109" s="52" t="str">
        <f t="shared" si="6"/>
        <v>Included</v>
      </c>
      <c r="O109" s="53">
        <f t="shared" si="7"/>
        <v>0</v>
      </c>
      <c r="P109" s="8">
        <f t="shared" si="8"/>
        <v>0</v>
      </c>
      <c r="Q109" s="9">
        <f t="shared" si="9"/>
        <v>0</v>
      </c>
      <c r="R109" s="16">
        <f t="shared" si="10"/>
        <v>0</v>
      </c>
      <c r="S109" s="8"/>
      <c r="T109" s="122">
        <f t="shared" si="11"/>
        <v>0</v>
      </c>
      <c r="V109" s="55"/>
      <c r="AB109" s="9"/>
      <c r="AL109" s="9"/>
      <c r="AM109" s="9"/>
      <c r="AN109" s="9"/>
      <c r="AO109" s="9"/>
      <c r="AP109" s="9"/>
      <c r="AQ109" s="9"/>
      <c r="AR109" s="9"/>
      <c r="AS109" s="9"/>
      <c r="AT109" s="9"/>
      <c r="AU109" s="9"/>
      <c r="AV109" s="9"/>
      <c r="AW109" s="9"/>
      <c r="AX109" s="9"/>
      <c r="AY109" s="9"/>
    </row>
    <row r="110" spans="1:51" ht="70.5" customHeight="1" x14ac:dyDescent="0.3">
      <c r="A110" s="48">
        <v>92</v>
      </c>
      <c r="B110" s="768">
        <v>7000031367</v>
      </c>
      <c r="C110" s="768">
        <v>10</v>
      </c>
      <c r="D110" s="768" t="s">
        <v>364</v>
      </c>
      <c r="E110" s="768">
        <v>1000077750</v>
      </c>
      <c r="F110" s="768">
        <v>85176930</v>
      </c>
      <c r="G110" s="49"/>
      <c r="H110" s="769">
        <v>18</v>
      </c>
      <c r="I110" s="50"/>
      <c r="J110" s="768" t="s">
        <v>383</v>
      </c>
      <c r="K110" s="768" t="s">
        <v>105</v>
      </c>
      <c r="L110" s="768">
        <v>1</v>
      </c>
      <c r="M110" s="51"/>
      <c r="N110" s="52" t="str">
        <f t="shared" si="6"/>
        <v>Included</v>
      </c>
      <c r="O110" s="53">
        <f t="shared" si="7"/>
        <v>0</v>
      </c>
      <c r="P110" s="8">
        <f t="shared" si="8"/>
        <v>0</v>
      </c>
      <c r="Q110" s="9">
        <f t="shared" si="9"/>
        <v>0</v>
      </c>
      <c r="R110" s="16">
        <f t="shared" si="10"/>
        <v>0</v>
      </c>
      <c r="S110" s="8"/>
      <c r="T110" s="122">
        <f t="shared" si="11"/>
        <v>0</v>
      </c>
      <c r="V110" s="55"/>
      <c r="AB110" s="9"/>
      <c r="AL110" s="9"/>
      <c r="AM110" s="9"/>
      <c r="AN110" s="9"/>
      <c r="AO110" s="9"/>
      <c r="AP110" s="9"/>
      <c r="AQ110" s="9"/>
      <c r="AR110" s="9"/>
      <c r="AS110" s="9"/>
      <c r="AT110" s="9"/>
      <c r="AU110" s="9"/>
      <c r="AV110" s="9"/>
      <c r="AW110" s="9"/>
      <c r="AX110" s="9"/>
      <c r="AY110" s="9"/>
    </row>
    <row r="111" spans="1:51" ht="70.5" customHeight="1" x14ac:dyDescent="0.3">
      <c r="A111" s="48">
        <v>93</v>
      </c>
      <c r="B111" s="768">
        <v>7000031368</v>
      </c>
      <c r="C111" s="768">
        <v>10</v>
      </c>
      <c r="D111" s="768" t="s">
        <v>364</v>
      </c>
      <c r="E111" s="768">
        <v>1000077561</v>
      </c>
      <c r="F111" s="768">
        <v>85176930</v>
      </c>
      <c r="G111" s="49"/>
      <c r="H111" s="769">
        <v>18</v>
      </c>
      <c r="I111" s="50"/>
      <c r="J111" s="768" t="s">
        <v>386</v>
      </c>
      <c r="K111" s="768" t="s">
        <v>106</v>
      </c>
      <c r="L111" s="768">
        <v>2</v>
      </c>
      <c r="M111" s="51"/>
      <c r="N111" s="52" t="str">
        <f t="shared" si="6"/>
        <v>Included</v>
      </c>
      <c r="O111" s="53">
        <f t="shared" si="7"/>
        <v>0</v>
      </c>
      <c r="P111" s="8">
        <f t="shared" si="8"/>
        <v>0</v>
      </c>
      <c r="Q111" s="9">
        <f t="shared" si="9"/>
        <v>0</v>
      </c>
      <c r="R111" s="16">
        <f t="shared" si="10"/>
        <v>0</v>
      </c>
      <c r="S111" s="8"/>
      <c r="T111" s="122">
        <f t="shared" si="11"/>
        <v>0</v>
      </c>
      <c r="V111" s="55"/>
      <c r="AB111" s="9"/>
      <c r="AL111" s="9"/>
      <c r="AM111" s="9"/>
      <c r="AN111" s="9"/>
      <c r="AO111" s="9"/>
      <c r="AP111" s="9"/>
      <c r="AQ111" s="9"/>
      <c r="AR111" s="9"/>
      <c r="AS111" s="9"/>
      <c r="AT111" s="9"/>
      <c r="AU111" s="9"/>
      <c r="AV111" s="9"/>
      <c r="AW111" s="9"/>
      <c r="AX111" s="9"/>
      <c r="AY111" s="9"/>
    </row>
    <row r="112" spans="1:51" ht="70.5" customHeight="1" x14ac:dyDescent="0.3">
      <c r="A112" s="48">
        <v>94</v>
      </c>
      <c r="B112" s="768">
        <v>7000031369</v>
      </c>
      <c r="C112" s="768">
        <v>10</v>
      </c>
      <c r="D112" s="768" t="s">
        <v>364</v>
      </c>
      <c r="E112" s="768">
        <v>1000077565</v>
      </c>
      <c r="F112" s="768">
        <v>85176930</v>
      </c>
      <c r="G112" s="49"/>
      <c r="H112" s="769">
        <v>18</v>
      </c>
      <c r="I112" s="50"/>
      <c r="J112" s="768" t="s">
        <v>387</v>
      </c>
      <c r="K112" s="768" t="s">
        <v>106</v>
      </c>
      <c r="L112" s="768">
        <v>2</v>
      </c>
      <c r="M112" s="51"/>
      <c r="N112" s="52" t="str">
        <f t="shared" si="6"/>
        <v>Included</v>
      </c>
      <c r="O112" s="53">
        <f t="shared" si="7"/>
        <v>0</v>
      </c>
      <c r="P112" s="8">
        <f t="shared" si="8"/>
        <v>0</v>
      </c>
      <c r="Q112" s="9">
        <f t="shared" si="9"/>
        <v>0</v>
      </c>
      <c r="R112" s="16">
        <f t="shared" si="10"/>
        <v>0</v>
      </c>
      <c r="S112" s="8"/>
      <c r="T112" s="122">
        <f t="shared" si="11"/>
        <v>0</v>
      </c>
      <c r="V112" s="55"/>
      <c r="AB112" s="9"/>
      <c r="AL112" s="9"/>
      <c r="AM112" s="9"/>
      <c r="AN112" s="9"/>
      <c r="AO112" s="9"/>
      <c r="AP112" s="9"/>
      <c r="AQ112" s="9"/>
      <c r="AR112" s="9"/>
      <c r="AS112" s="9"/>
      <c r="AT112" s="9"/>
      <c r="AU112" s="9"/>
      <c r="AV112" s="9"/>
      <c r="AW112" s="9"/>
      <c r="AX112" s="9"/>
      <c r="AY112" s="9"/>
    </row>
    <row r="113" spans="1:51" ht="70.5" customHeight="1" x14ac:dyDescent="0.3">
      <c r="A113" s="48">
        <v>95</v>
      </c>
      <c r="B113" s="768">
        <v>7000031370</v>
      </c>
      <c r="C113" s="768">
        <v>10</v>
      </c>
      <c r="D113" s="768" t="s">
        <v>364</v>
      </c>
      <c r="E113" s="768">
        <v>1000077751</v>
      </c>
      <c r="F113" s="768">
        <v>85176930</v>
      </c>
      <c r="G113" s="49"/>
      <c r="H113" s="769">
        <v>18</v>
      </c>
      <c r="I113" s="50"/>
      <c r="J113" s="768" t="s">
        <v>388</v>
      </c>
      <c r="K113" s="768" t="s">
        <v>105</v>
      </c>
      <c r="L113" s="768">
        <v>1</v>
      </c>
      <c r="M113" s="51"/>
      <c r="N113" s="52" t="str">
        <f t="shared" si="6"/>
        <v>Included</v>
      </c>
      <c r="O113" s="53">
        <f t="shared" si="7"/>
        <v>0</v>
      </c>
      <c r="P113" s="8">
        <f t="shared" si="8"/>
        <v>0</v>
      </c>
      <c r="Q113" s="9">
        <f t="shared" si="9"/>
        <v>0</v>
      </c>
      <c r="R113" s="16">
        <f t="shared" si="10"/>
        <v>0</v>
      </c>
      <c r="S113" s="8"/>
      <c r="T113" s="122">
        <f t="shared" si="11"/>
        <v>0</v>
      </c>
      <c r="V113" s="55"/>
      <c r="AB113" s="9"/>
      <c r="AL113" s="9"/>
      <c r="AM113" s="9"/>
      <c r="AN113" s="9"/>
      <c r="AO113" s="9"/>
      <c r="AP113" s="9"/>
      <c r="AQ113" s="9"/>
      <c r="AR113" s="9"/>
      <c r="AS113" s="9"/>
      <c r="AT113" s="9"/>
      <c r="AU113" s="9"/>
      <c r="AV113" s="9"/>
      <c r="AW113" s="9"/>
      <c r="AX113" s="9"/>
      <c r="AY113" s="9"/>
    </row>
    <row r="114" spans="1:51" ht="70.5" customHeight="1" x14ac:dyDescent="0.3">
      <c r="A114" s="48">
        <v>96</v>
      </c>
      <c r="B114" s="768">
        <v>7000031371</v>
      </c>
      <c r="C114" s="768">
        <v>10</v>
      </c>
      <c r="D114" s="768" t="s">
        <v>364</v>
      </c>
      <c r="E114" s="768">
        <v>1000077568</v>
      </c>
      <c r="F114" s="768">
        <v>85389000</v>
      </c>
      <c r="G114" s="49"/>
      <c r="H114" s="769">
        <v>18</v>
      </c>
      <c r="I114" s="50"/>
      <c r="J114" s="768" t="s">
        <v>389</v>
      </c>
      <c r="K114" s="768" t="s">
        <v>106</v>
      </c>
      <c r="L114" s="768">
        <v>1</v>
      </c>
      <c r="M114" s="51"/>
      <c r="N114" s="52" t="str">
        <f t="shared" si="6"/>
        <v>Included</v>
      </c>
      <c r="O114" s="53">
        <f t="shared" si="7"/>
        <v>0</v>
      </c>
      <c r="P114" s="8">
        <f t="shared" si="8"/>
        <v>0</v>
      </c>
      <c r="Q114" s="9">
        <f t="shared" si="9"/>
        <v>0</v>
      </c>
      <c r="R114" s="16">
        <f t="shared" si="10"/>
        <v>0</v>
      </c>
      <c r="S114" s="8"/>
      <c r="T114" s="122">
        <f t="shared" si="11"/>
        <v>0</v>
      </c>
      <c r="V114" s="55"/>
      <c r="AB114" s="9"/>
      <c r="AL114" s="9"/>
      <c r="AM114" s="9"/>
      <c r="AN114" s="9"/>
      <c r="AO114" s="9"/>
      <c r="AP114" s="9"/>
      <c r="AQ114" s="9"/>
      <c r="AR114" s="9"/>
      <c r="AS114" s="9"/>
      <c r="AT114" s="9"/>
      <c r="AU114" s="9"/>
      <c r="AV114" s="9"/>
      <c r="AW114" s="9"/>
      <c r="AX114" s="9"/>
      <c r="AY114" s="9"/>
    </row>
    <row r="115" spans="1:51" ht="70.5" customHeight="1" x14ac:dyDescent="0.3">
      <c r="A115" s="48">
        <v>97</v>
      </c>
      <c r="B115" s="768">
        <v>7000031372</v>
      </c>
      <c r="C115" s="768">
        <v>10</v>
      </c>
      <c r="D115" s="768" t="s">
        <v>364</v>
      </c>
      <c r="E115" s="768">
        <v>1000028014</v>
      </c>
      <c r="F115" s="768">
        <v>94038900</v>
      </c>
      <c r="G115" s="49"/>
      <c r="H115" s="769">
        <v>18</v>
      </c>
      <c r="I115" s="50"/>
      <c r="J115" s="768" t="s">
        <v>108</v>
      </c>
      <c r="K115" s="768" t="s">
        <v>106</v>
      </c>
      <c r="L115" s="768">
        <v>1</v>
      </c>
      <c r="M115" s="51"/>
      <c r="N115" s="52" t="str">
        <f t="shared" si="6"/>
        <v>Included</v>
      </c>
      <c r="O115" s="53">
        <f t="shared" si="7"/>
        <v>0</v>
      </c>
      <c r="P115" s="8">
        <f t="shared" si="8"/>
        <v>0</v>
      </c>
      <c r="Q115" s="9">
        <f t="shared" si="9"/>
        <v>0</v>
      </c>
      <c r="R115" s="16">
        <f t="shared" si="10"/>
        <v>0</v>
      </c>
      <c r="S115" s="8"/>
      <c r="T115" s="122">
        <f t="shared" si="11"/>
        <v>0</v>
      </c>
      <c r="V115" s="55"/>
      <c r="AB115" s="9"/>
      <c r="AL115" s="9"/>
      <c r="AM115" s="9"/>
      <c r="AN115" s="9"/>
      <c r="AO115" s="9"/>
      <c r="AP115" s="9"/>
      <c r="AQ115" s="9"/>
      <c r="AR115" s="9"/>
      <c r="AS115" s="9"/>
      <c r="AT115" s="9"/>
      <c r="AU115" s="9"/>
      <c r="AV115" s="9"/>
      <c r="AW115" s="9"/>
      <c r="AX115" s="9"/>
      <c r="AY115" s="9"/>
    </row>
    <row r="116" spans="1:51" ht="70.5" customHeight="1" x14ac:dyDescent="0.3">
      <c r="A116" s="48">
        <v>98</v>
      </c>
      <c r="B116" s="768">
        <v>7000031373</v>
      </c>
      <c r="C116" s="768">
        <v>10</v>
      </c>
      <c r="D116" s="768" t="s">
        <v>364</v>
      </c>
      <c r="E116" s="768">
        <v>1000026380</v>
      </c>
      <c r="F116" s="768">
        <v>85389000</v>
      </c>
      <c r="G116" s="49"/>
      <c r="H116" s="769">
        <v>18</v>
      </c>
      <c r="I116" s="50"/>
      <c r="J116" s="768" t="s">
        <v>109</v>
      </c>
      <c r="K116" s="768" t="s">
        <v>105</v>
      </c>
      <c r="L116" s="768">
        <v>1</v>
      </c>
      <c r="M116" s="51"/>
      <c r="N116" s="52" t="str">
        <f t="shared" si="6"/>
        <v>Included</v>
      </c>
      <c r="O116" s="53">
        <f t="shared" si="7"/>
        <v>0</v>
      </c>
      <c r="P116" s="8">
        <f t="shared" si="8"/>
        <v>0</v>
      </c>
      <c r="Q116" s="9">
        <f t="shared" si="9"/>
        <v>0</v>
      </c>
      <c r="R116" s="16">
        <f t="shared" si="10"/>
        <v>0</v>
      </c>
      <c r="S116" s="8"/>
      <c r="T116" s="122">
        <f t="shared" si="11"/>
        <v>0</v>
      </c>
      <c r="V116" s="55"/>
      <c r="AB116" s="9"/>
      <c r="AL116" s="9"/>
      <c r="AM116" s="9"/>
      <c r="AN116" s="9"/>
      <c r="AO116" s="9"/>
      <c r="AP116" s="9"/>
      <c r="AQ116" s="9"/>
      <c r="AR116" s="9"/>
      <c r="AS116" s="9"/>
      <c r="AT116" s="9"/>
      <c r="AU116" s="9"/>
      <c r="AV116" s="9"/>
      <c r="AW116" s="9"/>
      <c r="AX116" s="9"/>
      <c r="AY116" s="9"/>
    </row>
    <row r="117" spans="1:51" ht="70.5" customHeight="1" x14ac:dyDescent="0.3">
      <c r="A117" s="48">
        <v>99</v>
      </c>
      <c r="B117" s="768">
        <v>7000031519</v>
      </c>
      <c r="C117" s="768">
        <v>10</v>
      </c>
      <c r="D117" s="768" t="s">
        <v>364</v>
      </c>
      <c r="E117" s="768">
        <v>1000077853</v>
      </c>
      <c r="F117" s="768">
        <v>85176220</v>
      </c>
      <c r="G117" s="49"/>
      <c r="H117" s="769">
        <v>18</v>
      </c>
      <c r="I117" s="50"/>
      <c r="J117" s="768" t="s">
        <v>390</v>
      </c>
      <c r="K117" s="768" t="s">
        <v>106</v>
      </c>
      <c r="L117" s="768">
        <v>1</v>
      </c>
      <c r="M117" s="51"/>
      <c r="N117" s="52" t="str">
        <f t="shared" si="6"/>
        <v>Included</v>
      </c>
      <c r="O117" s="53">
        <f t="shared" si="7"/>
        <v>0</v>
      </c>
      <c r="P117" s="8">
        <f t="shared" si="8"/>
        <v>0</v>
      </c>
      <c r="Q117" s="9">
        <f t="shared" si="9"/>
        <v>0</v>
      </c>
      <c r="R117" s="16">
        <f t="shared" si="10"/>
        <v>0</v>
      </c>
      <c r="S117" s="8"/>
      <c r="T117" s="122">
        <f t="shared" si="11"/>
        <v>0</v>
      </c>
      <c r="V117" s="55"/>
      <c r="AB117" s="9"/>
      <c r="AL117" s="9"/>
      <c r="AM117" s="9"/>
      <c r="AN117" s="9"/>
      <c r="AO117" s="9"/>
      <c r="AP117" s="9"/>
      <c r="AQ117" s="9"/>
      <c r="AR117" s="9"/>
      <c r="AS117" s="9"/>
      <c r="AT117" s="9"/>
      <c r="AU117" s="9"/>
      <c r="AV117" s="9"/>
      <c r="AW117" s="9"/>
      <c r="AX117" s="9"/>
      <c r="AY117" s="9"/>
    </row>
    <row r="118" spans="1:51" ht="70.5" customHeight="1" x14ac:dyDescent="0.3">
      <c r="A118" s="48">
        <v>100</v>
      </c>
      <c r="B118" s="768">
        <v>7000031553</v>
      </c>
      <c r="C118" s="768">
        <v>10</v>
      </c>
      <c r="D118" s="768" t="s">
        <v>364</v>
      </c>
      <c r="E118" s="768">
        <v>1000078084</v>
      </c>
      <c r="F118" s="768">
        <v>85176930</v>
      </c>
      <c r="G118" s="49"/>
      <c r="H118" s="769">
        <v>18</v>
      </c>
      <c r="I118" s="50"/>
      <c r="J118" s="768" t="s">
        <v>397</v>
      </c>
      <c r="K118" s="768" t="s">
        <v>106</v>
      </c>
      <c r="L118" s="768">
        <v>2</v>
      </c>
      <c r="M118" s="51"/>
      <c r="N118" s="52" t="str">
        <f t="shared" si="6"/>
        <v>Included</v>
      </c>
      <c r="O118" s="53">
        <f t="shared" si="7"/>
        <v>0</v>
      </c>
      <c r="P118" s="8">
        <f t="shared" si="8"/>
        <v>0</v>
      </c>
      <c r="Q118" s="9">
        <f t="shared" si="9"/>
        <v>0</v>
      </c>
      <c r="R118" s="16">
        <f t="shared" si="10"/>
        <v>0</v>
      </c>
      <c r="S118" s="8"/>
      <c r="T118" s="122">
        <f t="shared" si="11"/>
        <v>0</v>
      </c>
      <c r="V118" s="55"/>
      <c r="AB118" s="9"/>
      <c r="AL118" s="9"/>
      <c r="AM118" s="9"/>
      <c r="AN118" s="9"/>
      <c r="AO118" s="9"/>
      <c r="AP118" s="9"/>
      <c r="AQ118" s="9"/>
      <c r="AR118" s="9"/>
      <c r="AS118" s="9"/>
      <c r="AT118" s="9"/>
      <c r="AU118" s="9"/>
      <c r="AV118" s="9"/>
      <c r="AW118" s="9"/>
      <c r="AX118" s="9"/>
      <c r="AY118" s="9"/>
    </row>
    <row r="119" spans="1:51" ht="70.5" customHeight="1" x14ac:dyDescent="0.3">
      <c r="A119" s="48">
        <v>101</v>
      </c>
      <c r="B119" s="768">
        <v>7000031374</v>
      </c>
      <c r="C119" s="768">
        <v>10</v>
      </c>
      <c r="D119" s="768" t="s">
        <v>365</v>
      </c>
      <c r="E119" s="768">
        <v>1000077713</v>
      </c>
      <c r="F119" s="768">
        <v>84715000</v>
      </c>
      <c r="G119" s="49"/>
      <c r="H119" s="769">
        <v>18</v>
      </c>
      <c r="I119" s="50"/>
      <c r="J119" s="768" t="s">
        <v>376</v>
      </c>
      <c r="K119" s="768" t="s">
        <v>106</v>
      </c>
      <c r="L119" s="768">
        <v>1</v>
      </c>
      <c r="M119" s="51"/>
      <c r="N119" s="52" t="str">
        <f t="shared" si="6"/>
        <v>Included</v>
      </c>
      <c r="O119" s="53">
        <f t="shared" si="7"/>
        <v>0</v>
      </c>
      <c r="P119" s="8">
        <f t="shared" si="8"/>
        <v>0</v>
      </c>
      <c r="Q119" s="9">
        <f t="shared" si="9"/>
        <v>0</v>
      </c>
      <c r="R119" s="16">
        <f t="shared" si="10"/>
        <v>0</v>
      </c>
      <c r="S119" s="8"/>
      <c r="T119" s="122">
        <f t="shared" si="11"/>
        <v>0</v>
      </c>
      <c r="V119" s="55"/>
      <c r="AB119" s="9"/>
      <c r="AL119" s="9"/>
      <c r="AM119" s="9"/>
      <c r="AN119" s="9"/>
      <c r="AO119" s="9"/>
      <c r="AP119" s="9"/>
      <c r="AQ119" s="9"/>
      <c r="AR119" s="9"/>
      <c r="AS119" s="9"/>
      <c r="AT119" s="9"/>
      <c r="AU119" s="9"/>
      <c r="AV119" s="9"/>
      <c r="AW119" s="9"/>
      <c r="AX119" s="9"/>
      <c r="AY119" s="9"/>
    </row>
    <row r="120" spans="1:51" ht="70.5" customHeight="1" x14ac:dyDescent="0.3">
      <c r="A120" s="48">
        <v>102</v>
      </c>
      <c r="B120" s="768">
        <v>7000031375</v>
      </c>
      <c r="C120" s="768">
        <v>10</v>
      </c>
      <c r="D120" s="768" t="s">
        <v>365</v>
      </c>
      <c r="E120" s="768">
        <v>1000077753</v>
      </c>
      <c r="F120" s="768">
        <v>85176930</v>
      </c>
      <c r="G120" s="49"/>
      <c r="H120" s="769">
        <v>18</v>
      </c>
      <c r="I120" s="50"/>
      <c r="J120" s="768" t="s">
        <v>377</v>
      </c>
      <c r="K120" s="768" t="s">
        <v>105</v>
      </c>
      <c r="L120" s="768">
        <v>1</v>
      </c>
      <c r="M120" s="51"/>
      <c r="N120" s="52" t="str">
        <f t="shared" si="6"/>
        <v>Included</v>
      </c>
      <c r="O120" s="53">
        <f t="shared" si="7"/>
        <v>0</v>
      </c>
      <c r="P120" s="8">
        <f t="shared" si="8"/>
        <v>0</v>
      </c>
      <c r="Q120" s="9">
        <f t="shared" si="9"/>
        <v>0</v>
      </c>
      <c r="R120" s="16">
        <f t="shared" si="10"/>
        <v>0</v>
      </c>
      <c r="S120" s="8"/>
      <c r="T120" s="122">
        <f t="shared" si="11"/>
        <v>0</v>
      </c>
      <c r="V120" s="55"/>
      <c r="AB120" s="9"/>
      <c r="AL120" s="9"/>
      <c r="AM120" s="9"/>
      <c r="AN120" s="9"/>
      <c r="AO120" s="9"/>
      <c r="AP120" s="9"/>
      <c r="AQ120" s="9"/>
      <c r="AR120" s="9"/>
      <c r="AS120" s="9"/>
      <c r="AT120" s="9"/>
      <c r="AU120" s="9"/>
      <c r="AV120" s="9"/>
      <c r="AW120" s="9"/>
      <c r="AX120" s="9"/>
      <c r="AY120" s="9"/>
    </row>
    <row r="121" spans="1:51" ht="70.5" customHeight="1" x14ac:dyDescent="0.3">
      <c r="A121" s="48">
        <v>103</v>
      </c>
      <c r="B121" s="768">
        <v>7000031376</v>
      </c>
      <c r="C121" s="768">
        <v>10</v>
      </c>
      <c r="D121" s="768" t="s">
        <v>365</v>
      </c>
      <c r="E121" s="768">
        <v>1000077573</v>
      </c>
      <c r="F121" s="768">
        <v>85176930</v>
      </c>
      <c r="G121" s="49"/>
      <c r="H121" s="769">
        <v>18</v>
      </c>
      <c r="I121" s="50"/>
      <c r="J121" s="768" t="s">
        <v>378</v>
      </c>
      <c r="K121" s="768" t="s">
        <v>106</v>
      </c>
      <c r="L121" s="768">
        <v>1</v>
      </c>
      <c r="M121" s="51"/>
      <c r="N121" s="52" t="str">
        <f t="shared" si="6"/>
        <v>Included</v>
      </c>
      <c r="O121" s="53">
        <f t="shared" si="7"/>
        <v>0</v>
      </c>
      <c r="P121" s="8">
        <f t="shared" si="8"/>
        <v>0</v>
      </c>
      <c r="Q121" s="9">
        <f t="shared" si="9"/>
        <v>0</v>
      </c>
      <c r="R121" s="16">
        <f t="shared" si="10"/>
        <v>0</v>
      </c>
      <c r="S121" s="8"/>
      <c r="T121" s="122">
        <f t="shared" si="11"/>
        <v>0</v>
      </c>
      <c r="V121" s="55"/>
      <c r="AB121" s="9"/>
      <c r="AL121" s="9"/>
      <c r="AM121" s="9"/>
      <c r="AN121" s="9"/>
      <c r="AO121" s="9"/>
      <c r="AP121" s="9"/>
      <c r="AQ121" s="9"/>
      <c r="AR121" s="9"/>
      <c r="AS121" s="9"/>
      <c r="AT121" s="9"/>
      <c r="AU121" s="9"/>
      <c r="AV121" s="9"/>
      <c r="AW121" s="9"/>
      <c r="AX121" s="9"/>
      <c r="AY121" s="9"/>
    </row>
    <row r="122" spans="1:51" ht="70.5" customHeight="1" x14ac:dyDescent="0.3">
      <c r="A122" s="48">
        <v>104</v>
      </c>
      <c r="B122" s="768">
        <v>7000031377</v>
      </c>
      <c r="C122" s="768">
        <v>10</v>
      </c>
      <c r="D122" s="768" t="s">
        <v>365</v>
      </c>
      <c r="E122" s="768">
        <v>1000077739</v>
      </c>
      <c r="F122" s="768">
        <v>85177090</v>
      </c>
      <c r="G122" s="49"/>
      <c r="H122" s="769">
        <v>18</v>
      </c>
      <c r="I122" s="50"/>
      <c r="J122" s="768" t="s">
        <v>379</v>
      </c>
      <c r="K122" s="768" t="s">
        <v>106</v>
      </c>
      <c r="L122" s="768">
        <v>30</v>
      </c>
      <c r="M122" s="51"/>
      <c r="N122" s="52" t="str">
        <f t="shared" si="6"/>
        <v>Included</v>
      </c>
      <c r="O122" s="53">
        <f t="shared" si="7"/>
        <v>0</v>
      </c>
      <c r="P122" s="8">
        <f t="shared" si="8"/>
        <v>0</v>
      </c>
      <c r="Q122" s="9">
        <f t="shared" si="9"/>
        <v>0</v>
      </c>
      <c r="R122" s="16">
        <f t="shared" si="10"/>
        <v>0</v>
      </c>
      <c r="S122" s="8"/>
      <c r="T122" s="122">
        <f t="shared" si="11"/>
        <v>0</v>
      </c>
      <c r="V122" s="55"/>
      <c r="AB122" s="9"/>
      <c r="AL122" s="9"/>
      <c r="AM122" s="9"/>
      <c r="AN122" s="9"/>
      <c r="AO122" s="9"/>
      <c r="AP122" s="9"/>
      <c r="AQ122" s="9"/>
      <c r="AR122" s="9"/>
      <c r="AS122" s="9"/>
      <c r="AT122" s="9"/>
      <c r="AU122" s="9"/>
      <c r="AV122" s="9"/>
      <c r="AW122" s="9"/>
      <c r="AX122" s="9"/>
      <c r="AY122" s="9"/>
    </row>
    <row r="123" spans="1:51" ht="70.5" customHeight="1" x14ac:dyDescent="0.3">
      <c r="A123" s="48">
        <v>105</v>
      </c>
      <c r="B123" s="768">
        <v>7000031378</v>
      </c>
      <c r="C123" s="768">
        <v>10</v>
      </c>
      <c r="D123" s="768" t="s">
        <v>365</v>
      </c>
      <c r="E123" s="768">
        <v>1000077740</v>
      </c>
      <c r="F123" s="768">
        <v>85177090</v>
      </c>
      <c r="G123" s="49"/>
      <c r="H123" s="769">
        <v>18</v>
      </c>
      <c r="I123" s="50"/>
      <c r="J123" s="768" t="s">
        <v>380</v>
      </c>
      <c r="K123" s="768" t="s">
        <v>106</v>
      </c>
      <c r="L123" s="768">
        <v>152</v>
      </c>
      <c r="M123" s="51"/>
      <c r="N123" s="52" t="str">
        <f t="shared" si="6"/>
        <v>Included</v>
      </c>
      <c r="O123" s="53">
        <f t="shared" si="7"/>
        <v>0</v>
      </c>
      <c r="P123" s="8">
        <f t="shared" si="8"/>
        <v>0</v>
      </c>
      <c r="Q123" s="9">
        <f t="shared" si="9"/>
        <v>0</v>
      </c>
      <c r="R123" s="16">
        <f t="shared" si="10"/>
        <v>0</v>
      </c>
      <c r="S123" s="8"/>
      <c r="T123" s="122">
        <f t="shared" si="11"/>
        <v>0</v>
      </c>
      <c r="V123" s="55"/>
      <c r="AB123" s="9"/>
      <c r="AL123" s="9"/>
      <c r="AM123" s="9"/>
      <c r="AN123" s="9"/>
      <c r="AO123" s="9"/>
      <c r="AP123" s="9"/>
      <c r="AQ123" s="9"/>
      <c r="AR123" s="9"/>
      <c r="AS123" s="9"/>
      <c r="AT123" s="9"/>
      <c r="AU123" s="9"/>
      <c r="AV123" s="9"/>
      <c r="AW123" s="9"/>
      <c r="AX123" s="9"/>
      <c r="AY123" s="9"/>
    </row>
    <row r="124" spans="1:51" ht="70.5" customHeight="1" x14ac:dyDescent="0.3">
      <c r="A124" s="48">
        <v>106</v>
      </c>
      <c r="B124" s="768">
        <v>7000031379</v>
      </c>
      <c r="C124" s="768">
        <v>10</v>
      </c>
      <c r="D124" s="768" t="s">
        <v>365</v>
      </c>
      <c r="E124" s="768">
        <v>1000077711</v>
      </c>
      <c r="F124" s="768">
        <v>85177090</v>
      </c>
      <c r="G124" s="49"/>
      <c r="H124" s="769">
        <v>18</v>
      </c>
      <c r="I124" s="50"/>
      <c r="J124" s="768" t="s">
        <v>381</v>
      </c>
      <c r="K124" s="768" t="s">
        <v>106</v>
      </c>
      <c r="L124" s="768">
        <v>1</v>
      </c>
      <c r="M124" s="51"/>
      <c r="N124" s="52" t="str">
        <f t="shared" si="6"/>
        <v>Included</v>
      </c>
      <c r="O124" s="53">
        <f t="shared" si="7"/>
        <v>0</v>
      </c>
      <c r="P124" s="8">
        <f t="shared" si="8"/>
        <v>0</v>
      </c>
      <c r="Q124" s="9">
        <f t="shared" si="9"/>
        <v>0</v>
      </c>
      <c r="R124" s="16">
        <f t="shared" si="10"/>
        <v>0</v>
      </c>
      <c r="S124" s="8"/>
      <c r="T124" s="122">
        <f t="shared" si="11"/>
        <v>0</v>
      </c>
      <c r="V124" s="55"/>
      <c r="AB124" s="9"/>
      <c r="AL124" s="9"/>
      <c r="AM124" s="9"/>
      <c r="AN124" s="9"/>
      <c r="AO124" s="9"/>
      <c r="AP124" s="9"/>
      <c r="AQ124" s="9"/>
      <c r="AR124" s="9"/>
      <c r="AS124" s="9"/>
      <c r="AT124" s="9"/>
      <c r="AU124" s="9"/>
      <c r="AV124" s="9"/>
      <c r="AW124" s="9"/>
      <c r="AX124" s="9"/>
      <c r="AY124" s="9"/>
    </row>
    <row r="125" spans="1:51" ht="70.5" customHeight="1" x14ac:dyDescent="0.3">
      <c r="A125" s="48">
        <v>107</v>
      </c>
      <c r="B125" s="768">
        <v>7000031380</v>
      </c>
      <c r="C125" s="768">
        <v>10</v>
      </c>
      <c r="D125" s="768" t="s">
        <v>365</v>
      </c>
      <c r="E125" s="768">
        <v>1000077562</v>
      </c>
      <c r="F125" s="768">
        <v>85177090</v>
      </c>
      <c r="G125" s="49"/>
      <c r="H125" s="769">
        <v>18</v>
      </c>
      <c r="I125" s="50"/>
      <c r="J125" s="768" t="s">
        <v>382</v>
      </c>
      <c r="K125" s="768" t="s">
        <v>106</v>
      </c>
      <c r="L125" s="768">
        <v>116</v>
      </c>
      <c r="M125" s="51"/>
      <c r="N125" s="52" t="str">
        <f t="shared" si="6"/>
        <v>Included</v>
      </c>
      <c r="O125" s="53">
        <f t="shared" si="7"/>
        <v>0</v>
      </c>
      <c r="P125" s="8">
        <f t="shared" si="8"/>
        <v>0</v>
      </c>
      <c r="Q125" s="9">
        <f t="shared" si="9"/>
        <v>0</v>
      </c>
      <c r="R125" s="16">
        <f t="shared" si="10"/>
        <v>0</v>
      </c>
      <c r="S125" s="8"/>
      <c r="T125" s="122">
        <f t="shared" si="11"/>
        <v>0</v>
      </c>
      <c r="V125" s="55"/>
      <c r="AB125" s="9"/>
      <c r="AL125" s="9"/>
      <c r="AM125" s="9"/>
      <c r="AN125" s="9"/>
      <c r="AO125" s="9"/>
      <c r="AP125" s="9"/>
      <c r="AQ125" s="9"/>
      <c r="AR125" s="9"/>
      <c r="AS125" s="9"/>
      <c r="AT125" s="9"/>
      <c r="AU125" s="9"/>
      <c r="AV125" s="9"/>
      <c r="AW125" s="9"/>
      <c r="AX125" s="9"/>
      <c r="AY125" s="9"/>
    </row>
    <row r="126" spans="1:51" ht="70.5" customHeight="1" x14ac:dyDescent="0.3">
      <c r="A126" s="48">
        <v>108</v>
      </c>
      <c r="B126" s="768">
        <v>7000031381</v>
      </c>
      <c r="C126" s="768">
        <v>10</v>
      </c>
      <c r="D126" s="768" t="s">
        <v>365</v>
      </c>
      <c r="E126" s="768">
        <v>1000077750</v>
      </c>
      <c r="F126" s="768">
        <v>85176930</v>
      </c>
      <c r="G126" s="49"/>
      <c r="H126" s="769">
        <v>18</v>
      </c>
      <c r="I126" s="50"/>
      <c r="J126" s="768" t="s">
        <v>383</v>
      </c>
      <c r="K126" s="768" t="s">
        <v>105</v>
      </c>
      <c r="L126" s="768">
        <v>1</v>
      </c>
      <c r="M126" s="51"/>
      <c r="N126" s="52" t="str">
        <f t="shared" si="6"/>
        <v>Included</v>
      </c>
      <c r="O126" s="53">
        <f t="shared" si="7"/>
        <v>0</v>
      </c>
      <c r="P126" s="8">
        <f t="shared" si="8"/>
        <v>0</v>
      </c>
      <c r="Q126" s="9">
        <f t="shared" si="9"/>
        <v>0</v>
      </c>
      <c r="R126" s="16">
        <f t="shared" si="10"/>
        <v>0</v>
      </c>
      <c r="S126" s="8"/>
      <c r="T126" s="122">
        <f t="shared" si="11"/>
        <v>0</v>
      </c>
      <c r="V126" s="55"/>
      <c r="AB126" s="9"/>
      <c r="AL126" s="9"/>
      <c r="AM126" s="9"/>
      <c r="AN126" s="9"/>
      <c r="AO126" s="9"/>
      <c r="AP126" s="9"/>
      <c r="AQ126" s="9"/>
      <c r="AR126" s="9"/>
      <c r="AS126" s="9"/>
      <c r="AT126" s="9"/>
      <c r="AU126" s="9"/>
      <c r="AV126" s="9"/>
      <c r="AW126" s="9"/>
      <c r="AX126" s="9"/>
      <c r="AY126" s="9"/>
    </row>
    <row r="127" spans="1:51" ht="70.5" customHeight="1" x14ac:dyDescent="0.3">
      <c r="A127" s="48">
        <v>109</v>
      </c>
      <c r="B127" s="768">
        <v>7000031382</v>
      </c>
      <c r="C127" s="768">
        <v>10</v>
      </c>
      <c r="D127" s="768" t="s">
        <v>365</v>
      </c>
      <c r="E127" s="768">
        <v>1000077709</v>
      </c>
      <c r="F127" s="768">
        <v>85176990</v>
      </c>
      <c r="G127" s="49"/>
      <c r="H127" s="769">
        <v>18</v>
      </c>
      <c r="I127" s="50"/>
      <c r="J127" s="768" t="s">
        <v>384</v>
      </c>
      <c r="K127" s="768" t="s">
        <v>106</v>
      </c>
      <c r="L127" s="768">
        <v>152</v>
      </c>
      <c r="M127" s="51"/>
      <c r="N127" s="52" t="str">
        <f t="shared" si="6"/>
        <v>Included</v>
      </c>
      <c r="O127" s="53">
        <f t="shared" si="7"/>
        <v>0</v>
      </c>
      <c r="P127" s="8">
        <f t="shared" si="8"/>
        <v>0</v>
      </c>
      <c r="Q127" s="9">
        <f t="shared" si="9"/>
        <v>0</v>
      </c>
      <c r="R127" s="16">
        <f t="shared" si="10"/>
        <v>0</v>
      </c>
      <c r="S127" s="8"/>
      <c r="T127" s="122">
        <f t="shared" si="11"/>
        <v>0</v>
      </c>
      <c r="V127" s="55"/>
      <c r="AB127" s="9"/>
      <c r="AL127" s="9"/>
      <c r="AM127" s="9"/>
      <c r="AN127" s="9"/>
      <c r="AO127" s="9"/>
      <c r="AP127" s="9"/>
      <c r="AQ127" s="9"/>
      <c r="AR127" s="9"/>
      <c r="AS127" s="9"/>
      <c r="AT127" s="9"/>
      <c r="AU127" s="9"/>
      <c r="AV127" s="9"/>
      <c r="AW127" s="9"/>
      <c r="AX127" s="9"/>
      <c r="AY127" s="9"/>
    </row>
    <row r="128" spans="1:51" ht="70.5" customHeight="1" x14ac:dyDescent="0.3">
      <c r="A128" s="48">
        <v>110</v>
      </c>
      <c r="B128" s="768">
        <v>7000031383</v>
      </c>
      <c r="C128" s="768">
        <v>10</v>
      </c>
      <c r="D128" s="768" t="s">
        <v>365</v>
      </c>
      <c r="E128" s="768">
        <v>1000077563</v>
      </c>
      <c r="F128" s="768">
        <v>85444292</v>
      </c>
      <c r="G128" s="49"/>
      <c r="H128" s="769">
        <v>18</v>
      </c>
      <c r="I128" s="50"/>
      <c r="J128" s="768" t="s">
        <v>385</v>
      </c>
      <c r="K128" s="768" t="s">
        <v>110</v>
      </c>
      <c r="L128" s="768">
        <v>152</v>
      </c>
      <c r="M128" s="51"/>
      <c r="N128" s="52" t="str">
        <f t="shared" si="6"/>
        <v>Included</v>
      </c>
      <c r="O128" s="53">
        <f t="shared" si="7"/>
        <v>0</v>
      </c>
      <c r="P128" s="8">
        <f t="shared" si="8"/>
        <v>0</v>
      </c>
      <c r="Q128" s="9">
        <f t="shared" si="9"/>
        <v>0</v>
      </c>
      <c r="R128" s="16">
        <f t="shared" si="10"/>
        <v>0</v>
      </c>
      <c r="S128" s="8"/>
      <c r="T128" s="122">
        <f t="shared" si="11"/>
        <v>0</v>
      </c>
      <c r="V128" s="55"/>
      <c r="AB128" s="9"/>
      <c r="AL128" s="9"/>
      <c r="AM128" s="9"/>
      <c r="AN128" s="9"/>
      <c r="AO128" s="9"/>
      <c r="AP128" s="9"/>
      <c r="AQ128" s="9"/>
      <c r="AR128" s="9"/>
      <c r="AS128" s="9"/>
      <c r="AT128" s="9"/>
      <c r="AU128" s="9"/>
      <c r="AV128" s="9"/>
      <c r="AW128" s="9"/>
      <c r="AX128" s="9"/>
      <c r="AY128" s="9"/>
    </row>
    <row r="129" spans="1:51" ht="70.5" customHeight="1" x14ac:dyDescent="0.3">
      <c r="A129" s="48">
        <v>111</v>
      </c>
      <c r="B129" s="768">
        <v>7000031384</v>
      </c>
      <c r="C129" s="768">
        <v>10</v>
      </c>
      <c r="D129" s="768" t="s">
        <v>365</v>
      </c>
      <c r="E129" s="768">
        <v>1000077561</v>
      </c>
      <c r="F129" s="768">
        <v>85176930</v>
      </c>
      <c r="G129" s="49"/>
      <c r="H129" s="769">
        <v>18</v>
      </c>
      <c r="I129" s="50"/>
      <c r="J129" s="768" t="s">
        <v>386</v>
      </c>
      <c r="K129" s="768" t="s">
        <v>106</v>
      </c>
      <c r="L129" s="768">
        <v>2</v>
      </c>
      <c r="M129" s="51"/>
      <c r="N129" s="52" t="str">
        <f t="shared" si="6"/>
        <v>Included</v>
      </c>
      <c r="O129" s="53">
        <f t="shared" si="7"/>
        <v>0</v>
      </c>
      <c r="P129" s="8">
        <f t="shared" si="8"/>
        <v>0</v>
      </c>
      <c r="Q129" s="9">
        <f t="shared" si="9"/>
        <v>0</v>
      </c>
      <c r="R129" s="16">
        <f t="shared" si="10"/>
        <v>0</v>
      </c>
      <c r="S129" s="8"/>
      <c r="T129" s="122">
        <f t="shared" si="11"/>
        <v>0</v>
      </c>
      <c r="V129" s="55"/>
      <c r="AB129" s="9"/>
      <c r="AL129" s="9"/>
      <c r="AM129" s="9"/>
      <c r="AN129" s="9"/>
      <c r="AO129" s="9"/>
      <c r="AP129" s="9"/>
      <c r="AQ129" s="9"/>
      <c r="AR129" s="9"/>
      <c r="AS129" s="9"/>
      <c r="AT129" s="9"/>
      <c r="AU129" s="9"/>
      <c r="AV129" s="9"/>
      <c r="AW129" s="9"/>
      <c r="AX129" s="9"/>
      <c r="AY129" s="9"/>
    </row>
    <row r="130" spans="1:51" ht="70.5" customHeight="1" x14ac:dyDescent="0.3">
      <c r="A130" s="48">
        <v>112</v>
      </c>
      <c r="B130" s="768">
        <v>7000031385</v>
      </c>
      <c r="C130" s="768">
        <v>10</v>
      </c>
      <c r="D130" s="768" t="s">
        <v>365</v>
      </c>
      <c r="E130" s="768">
        <v>1000077565</v>
      </c>
      <c r="F130" s="768">
        <v>85176930</v>
      </c>
      <c r="G130" s="49"/>
      <c r="H130" s="769">
        <v>18</v>
      </c>
      <c r="I130" s="50"/>
      <c r="J130" s="768" t="s">
        <v>387</v>
      </c>
      <c r="K130" s="768" t="s">
        <v>106</v>
      </c>
      <c r="L130" s="768">
        <v>2</v>
      </c>
      <c r="M130" s="51"/>
      <c r="N130" s="52" t="str">
        <f t="shared" si="6"/>
        <v>Included</v>
      </c>
      <c r="O130" s="53">
        <f t="shared" si="7"/>
        <v>0</v>
      </c>
      <c r="P130" s="8">
        <f t="shared" si="8"/>
        <v>0</v>
      </c>
      <c r="Q130" s="9">
        <f t="shared" si="9"/>
        <v>0</v>
      </c>
      <c r="R130" s="16">
        <f t="shared" si="10"/>
        <v>0</v>
      </c>
      <c r="S130" s="8"/>
      <c r="T130" s="122">
        <f t="shared" si="11"/>
        <v>0</v>
      </c>
      <c r="V130" s="55"/>
      <c r="AB130" s="9"/>
      <c r="AL130" s="9"/>
      <c r="AM130" s="9"/>
      <c r="AN130" s="9"/>
      <c r="AO130" s="9"/>
      <c r="AP130" s="9"/>
      <c r="AQ130" s="9"/>
      <c r="AR130" s="9"/>
      <c r="AS130" s="9"/>
      <c r="AT130" s="9"/>
      <c r="AU130" s="9"/>
      <c r="AV130" s="9"/>
      <c r="AW130" s="9"/>
      <c r="AX130" s="9"/>
      <c r="AY130" s="9"/>
    </row>
    <row r="131" spans="1:51" ht="70.5" customHeight="1" x14ac:dyDescent="0.3">
      <c r="A131" s="48">
        <v>113</v>
      </c>
      <c r="B131" s="768">
        <v>7000031386</v>
      </c>
      <c r="C131" s="768">
        <v>10</v>
      </c>
      <c r="D131" s="768" t="s">
        <v>365</v>
      </c>
      <c r="E131" s="768">
        <v>1000077751</v>
      </c>
      <c r="F131" s="768">
        <v>85176930</v>
      </c>
      <c r="G131" s="49"/>
      <c r="H131" s="769">
        <v>18</v>
      </c>
      <c r="I131" s="50"/>
      <c r="J131" s="768" t="s">
        <v>388</v>
      </c>
      <c r="K131" s="768" t="s">
        <v>105</v>
      </c>
      <c r="L131" s="768">
        <v>1</v>
      </c>
      <c r="M131" s="51"/>
      <c r="N131" s="52" t="str">
        <f t="shared" si="6"/>
        <v>Included</v>
      </c>
      <c r="O131" s="53">
        <f t="shared" si="7"/>
        <v>0</v>
      </c>
      <c r="P131" s="8">
        <f t="shared" si="8"/>
        <v>0</v>
      </c>
      <c r="Q131" s="9">
        <f t="shared" si="9"/>
        <v>0</v>
      </c>
      <c r="R131" s="16">
        <f t="shared" si="10"/>
        <v>0</v>
      </c>
      <c r="S131" s="8"/>
      <c r="T131" s="122">
        <f t="shared" si="11"/>
        <v>0</v>
      </c>
      <c r="V131" s="55"/>
      <c r="AB131" s="9"/>
      <c r="AL131" s="9"/>
      <c r="AM131" s="9"/>
      <c r="AN131" s="9"/>
      <c r="AO131" s="9"/>
      <c r="AP131" s="9"/>
      <c r="AQ131" s="9"/>
      <c r="AR131" s="9"/>
      <c r="AS131" s="9"/>
      <c r="AT131" s="9"/>
      <c r="AU131" s="9"/>
      <c r="AV131" s="9"/>
      <c r="AW131" s="9"/>
      <c r="AX131" s="9"/>
      <c r="AY131" s="9"/>
    </row>
    <row r="132" spans="1:51" ht="70.5" customHeight="1" x14ac:dyDescent="0.3">
      <c r="A132" s="48">
        <v>114</v>
      </c>
      <c r="B132" s="768">
        <v>7000031387</v>
      </c>
      <c r="C132" s="768">
        <v>10</v>
      </c>
      <c r="D132" s="768" t="s">
        <v>365</v>
      </c>
      <c r="E132" s="768">
        <v>1000077568</v>
      </c>
      <c r="F132" s="768">
        <v>85389000</v>
      </c>
      <c r="G132" s="49"/>
      <c r="H132" s="769">
        <v>18</v>
      </c>
      <c r="I132" s="50"/>
      <c r="J132" s="768" t="s">
        <v>389</v>
      </c>
      <c r="K132" s="768" t="s">
        <v>106</v>
      </c>
      <c r="L132" s="768">
        <v>1</v>
      </c>
      <c r="M132" s="51"/>
      <c r="N132" s="52" t="str">
        <f t="shared" si="6"/>
        <v>Included</v>
      </c>
      <c r="O132" s="53">
        <f t="shared" si="7"/>
        <v>0</v>
      </c>
      <c r="P132" s="8">
        <f t="shared" si="8"/>
        <v>0</v>
      </c>
      <c r="Q132" s="9">
        <f t="shared" si="9"/>
        <v>0</v>
      </c>
      <c r="R132" s="16">
        <f t="shared" si="10"/>
        <v>0</v>
      </c>
      <c r="S132" s="8"/>
      <c r="T132" s="122">
        <f t="shared" si="11"/>
        <v>0</v>
      </c>
      <c r="V132" s="55"/>
      <c r="AB132" s="9"/>
      <c r="AL132" s="9"/>
      <c r="AM132" s="9"/>
      <c r="AN132" s="9"/>
      <c r="AO132" s="9"/>
      <c r="AP132" s="9"/>
      <c r="AQ132" s="9"/>
      <c r="AR132" s="9"/>
      <c r="AS132" s="9"/>
      <c r="AT132" s="9"/>
      <c r="AU132" s="9"/>
      <c r="AV132" s="9"/>
      <c r="AW132" s="9"/>
      <c r="AX132" s="9"/>
      <c r="AY132" s="9"/>
    </row>
    <row r="133" spans="1:51" ht="70.5" customHeight="1" x14ac:dyDescent="0.3">
      <c r="A133" s="48">
        <v>115</v>
      </c>
      <c r="B133" s="768">
        <v>7000031388</v>
      </c>
      <c r="C133" s="768">
        <v>10</v>
      </c>
      <c r="D133" s="768" t="s">
        <v>365</v>
      </c>
      <c r="E133" s="768">
        <v>1000012788</v>
      </c>
      <c r="F133" s="768">
        <v>85329000</v>
      </c>
      <c r="G133" s="49"/>
      <c r="H133" s="769">
        <v>18</v>
      </c>
      <c r="I133" s="50"/>
      <c r="J133" s="768" t="s">
        <v>111</v>
      </c>
      <c r="K133" s="768" t="s">
        <v>106</v>
      </c>
      <c r="L133" s="768">
        <v>1</v>
      </c>
      <c r="M133" s="51"/>
      <c r="N133" s="52" t="str">
        <f t="shared" si="6"/>
        <v>Included</v>
      </c>
      <c r="O133" s="53">
        <f t="shared" si="7"/>
        <v>0</v>
      </c>
      <c r="P133" s="8">
        <f t="shared" si="8"/>
        <v>0</v>
      </c>
      <c r="Q133" s="9">
        <f t="shared" si="9"/>
        <v>0</v>
      </c>
      <c r="R133" s="16">
        <f t="shared" si="10"/>
        <v>0</v>
      </c>
      <c r="S133" s="8"/>
      <c r="T133" s="122">
        <f t="shared" si="11"/>
        <v>0</v>
      </c>
      <c r="V133" s="55"/>
      <c r="AB133" s="9"/>
      <c r="AL133" s="9"/>
      <c r="AM133" s="9"/>
      <c r="AN133" s="9"/>
      <c r="AO133" s="9"/>
      <c r="AP133" s="9"/>
      <c r="AQ133" s="9"/>
      <c r="AR133" s="9"/>
      <c r="AS133" s="9"/>
      <c r="AT133" s="9"/>
      <c r="AU133" s="9"/>
      <c r="AV133" s="9"/>
      <c r="AW133" s="9"/>
      <c r="AX133" s="9"/>
      <c r="AY133" s="9"/>
    </row>
    <row r="134" spans="1:51" ht="70.5" customHeight="1" x14ac:dyDescent="0.3">
      <c r="A134" s="48">
        <v>116</v>
      </c>
      <c r="B134" s="768">
        <v>7000031389</v>
      </c>
      <c r="C134" s="768">
        <v>10</v>
      </c>
      <c r="D134" s="768" t="s">
        <v>365</v>
      </c>
      <c r="E134" s="768">
        <v>1000028014</v>
      </c>
      <c r="F134" s="768">
        <v>94038900</v>
      </c>
      <c r="G134" s="49"/>
      <c r="H134" s="769">
        <v>18</v>
      </c>
      <c r="I134" s="50"/>
      <c r="J134" s="768" t="s">
        <v>108</v>
      </c>
      <c r="K134" s="768" t="s">
        <v>106</v>
      </c>
      <c r="L134" s="768">
        <v>1</v>
      </c>
      <c r="M134" s="51"/>
      <c r="N134" s="52" t="str">
        <f t="shared" si="6"/>
        <v>Included</v>
      </c>
      <c r="O134" s="53">
        <f t="shared" si="7"/>
        <v>0</v>
      </c>
      <c r="P134" s="8">
        <f t="shared" si="8"/>
        <v>0</v>
      </c>
      <c r="Q134" s="9">
        <f t="shared" si="9"/>
        <v>0</v>
      </c>
      <c r="R134" s="16">
        <f t="shared" si="10"/>
        <v>0</v>
      </c>
      <c r="S134" s="8"/>
      <c r="T134" s="122">
        <f t="shared" si="11"/>
        <v>0</v>
      </c>
      <c r="V134" s="55"/>
      <c r="AB134" s="9"/>
      <c r="AL134" s="9"/>
      <c r="AM134" s="9"/>
      <c r="AN134" s="9"/>
      <c r="AO134" s="9"/>
      <c r="AP134" s="9"/>
      <c r="AQ134" s="9"/>
      <c r="AR134" s="9"/>
      <c r="AS134" s="9"/>
      <c r="AT134" s="9"/>
      <c r="AU134" s="9"/>
      <c r="AV134" s="9"/>
      <c r="AW134" s="9"/>
      <c r="AX134" s="9"/>
      <c r="AY134" s="9"/>
    </row>
    <row r="135" spans="1:51" ht="70.5" customHeight="1" x14ac:dyDescent="0.3">
      <c r="A135" s="48">
        <v>117</v>
      </c>
      <c r="B135" s="768">
        <v>7000031390</v>
      </c>
      <c r="C135" s="768">
        <v>10</v>
      </c>
      <c r="D135" s="768" t="s">
        <v>365</v>
      </c>
      <c r="E135" s="768">
        <v>1000026380</v>
      </c>
      <c r="F135" s="768">
        <v>85389000</v>
      </c>
      <c r="G135" s="49"/>
      <c r="H135" s="769">
        <v>18</v>
      </c>
      <c r="I135" s="50"/>
      <c r="J135" s="768" t="s">
        <v>109</v>
      </c>
      <c r="K135" s="768" t="s">
        <v>105</v>
      </c>
      <c r="L135" s="768">
        <v>1</v>
      </c>
      <c r="M135" s="51"/>
      <c r="N135" s="52" t="str">
        <f t="shared" si="6"/>
        <v>Included</v>
      </c>
      <c r="O135" s="53">
        <f t="shared" si="7"/>
        <v>0</v>
      </c>
      <c r="P135" s="8">
        <f t="shared" si="8"/>
        <v>0</v>
      </c>
      <c r="Q135" s="9">
        <f t="shared" si="9"/>
        <v>0</v>
      </c>
      <c r="R135" s="16">
        <f t="shared" si="10"/>
        <v>0</v>
      </c>
      <c r="S135" s="8"/>
      <c r="T135" s="122">
        <f t="shared" si="11"/>
        <v>0</v>
      </c>
      <c r="V135" s="55"/>
      <c r="AB135" s="9"/>
      <c r="AL135" s="9"/>
      <c r="AM135" s="9"/>
      <c r="AN135" s="9"/>
      <c r="AO135" s="9"/>
      <c r="AP135" s="9"/>
      <c r="AQ135" s="9"/>
      <c r="AR135" s="9"/>
      <c r="AS135" s="9"/>
      <c r="AT135" s="9"/>
      <c r="AU135" s="9"/>
      <c r="AV135" s="9"/>
      <c r="AW135" s="9"/>
      <c r="AX135" s="9"/>
      <c r="AY135" s="9"/>
    </row>
    <row r="136" spans="1:51" ht="70.5" customHeight="1" x14ac:dyDescent="0.3">
      <c r="A136" s="48">
        <v>118</v>
      </c>
      <c r="B136" s="768">
        <v>7000031501</v>
      </c>
      <c r="C136" s="768">
        <v>10</v>
      </c>
      <c r="D136" s="768" t="s">
        <v>365</v>
      </c>
      <c r="E136" s="768">
        <v>1000077853</v>
      </c>
      <c r="F136" s="768">
        <v>85176220</v>
      </c>
      <c r="G136" s="49"/>
      <c r="H136" s="769">
        <v>18</v>
      </c>
      <c r="I136" s="50"/>
      <c r="J136" s="768" t="s">
        <v>390</v>
      </c>
      <c r="K136" s="768" t="s">
        <v>106</v>
      </c>
      <c r="L136" s="768">
        <v>1</v>
      </c>
      <c r="M136" s="51"/>
      <c r="N136" s="52" t="str">
        <f t="shared" si="6"/>
        <v>Included</v>
      </c>
      <c r="O136" s="53">
        <f t="shared" si="7"/>
        <v>0</v>
      </c>
      <c r="P136" s="8">
        <f t="shared" si="8"/>
        <v>0</v>
      </c>
      <c r="Q136" s="9">
        <f t="shared" si="9"/>
        <v>0</v>
      </c>
      <c r="R136" s="16">
        <f t="shared" si="10"/>
        <v>0</v>
      </c>
      <c r="S136" s="8"/>
      <c r="T136" s="122">
        <f t="shared" si="11"/>
        <v>0</v>
      </c>
      <c r="V136" s="55"/>
      <c r="AB136" s="9"/>
      <c r="AL136" s="9"/>
      <c r="AM136" s="9"/>
      <c r="AN136" s="9"/>
      <c r="AO136" s="9"/>
      <c r="AP136" s="9"/>
      <c r="AQ136" s="9"/>
      <c r="AR136" s="9"/>
      <c r="AS136" s="9"/>
      <c r="AT136" s="9"/>
      <c r="AU136" s="9"/>
      <c r="AV136" s="9"/>
      <c r="AW136" s="9"/>
      <c r="AX136" s="9"/>
      <c r="AY136" s="9"/>
    </row>
    <row r="137" spans="1:51" ht="70.5" customHeight="1" x14ac:dyDescent="0.3">
      <c r="A137" s="48">
        <v>119</v>
      </c>
      <c r="B137" s="768">
        <v>7000031502</v>
      </c>
      <c r="C137" s="768">
        <v>10</v>
      </c>
      <c r="D137" s="768" t="s">
        <v>365</v>
      </c>
      <c r="E137" s="768">
        <v>1000077863</v>
      </c>
      <c r="F137" s="768">
        <v>84715000</v>
      </c>
      <c r="G137" s="49"/>
      <c r="H137" s="769">
        <v>18</v>
      </c>
      <c r="I137" s="50"/>
      <c r="J137" s="768" t="s">
        <v>391</v>
      </c>
      <c r="K137" s="768" t="s">
        <v>106</v>
      </c>
      <c r="L137" s="768">
        <v>2</v>
      </c>
      <c r="M137" s="51"/>
      <c r="N137" s="52" t="str">
        <f t="shared" si="6"/>
        <v>Included</v>
      </c>
      <c r="O137" s="53">
        <f t="shared" si="7"/>
        <v>0</v>
      </c>
      <c r="P137" s="8">
        <f t="shared" si="8"/>
        <v>0</v>
      </c>
      <c r="Q137" s="9">
        <f t="shared" si="9"/>
        <v>0</v>
      </c>
      <c r="R137" s="16">
        <f t="shared" si="10"/>
        <v>0</v>
      </c>
      <c r="S137" s="8"/>
      <c r="T137" s="122">
        <f t="shared" si="11"/>
        <v>0</v>
      </c>
      <c r="V137" s="55"/>
      <c r="AB137" s="9"/>
      <c r="AL137" s="9"/>
      <c r="AM137" s="9"/>
      <c r="AN137" s="9"/>
      <c r="AO137" s="9"/>
      <c r="AP137" s="9"/>
      <c r="AQ137" s="9"/>
      <c r="AR137" s="9"/>
      <c r="AS137" s="9"/>
      <c r="AT137" s="9"/>
      <c r="AU137" s="9"/>
      <c r="AV137" s="9"/>
      <c r="AW137" s="9"/>
      <c r="AX137" s="9"/>
      <c r="AY137" s="9"/>
    </row>
    <row r="138" spans="1:51" ht="70.5" customHeight="1" x14ac:dyDescent="0.3">
      <c r="A138" s="48">
        <v>120</v>
      </c>
      <c r="B138" s="768">
        <v>7000031503</v>
      </c>
      <c r="C138" s="768">
        <v>10</v>
      </c>
      <c r="D138" s="768" t="s">
        <v>365</v>
      </c>
      <c r="E138" s="768">
        <v>1000077866</v>
      </c>
      <c r="F138" s="768">
        <v>85176930</v>
      </c>
      <c r="G138" s="49"/>
      <c r="H138" s="769">
        <v>18</v>
      </c>
      <c r="I138" s="50"/>
      <c r="J138" s="768" t="s">
        <v>392</v>
      </c>
      <c r="K138" s="768" t="s">
        <v>105</v>
      </c>
      <c r="L138" s="768">
        <v>1</v>
      </c>
      <c r="M138" s="51"/>
      <c r="N138" s="52" t="str">
        <f t="shared" si="6"/>
        <v>Included</v>
      </c>
      <c r="O138" s="53">
        <f t="shared" si="7"/>
        <v>0</v>
      </c>
      <c r="P138" s="8">
        <f t="shared" si="8"/>
        <v>0</v>
      </c>
      <c r="Q138" s="9">
        <f t="shared" si="9"/>
        <v>0</v>
      </c>
      <c r="R138" s="16">
        <f t="shared" si="10"/>
        <v>0</v>
      </c>
      <c r="S138" s="8"/>
      <c r="T138" s="122">
        <f t="shared" si="11"/>
        <v>0</v>
      </c>
      <c r="V138" s="55"/>
      <c r="AB138" s="9"/>
      <c r="AL138" s="9"/>
      <c r="AM138" s="9"/>
      <c r="AN138" s="9"/>
      <c r="AO138" s="9"/>
      <c r="AP138" s="9"/>
      <c r="AQ138" s="9"/>
      <c r="AR138" s="9"/>
      <c r="AS138" s="9"/>
      <c r="AT138" s="9"/>
      <c r="AU138" s="9"/>
      <c r="AV138" s="9"/>
      <c r="AW138" s="9"/>
      <c r="AX138" s="9"/>
      <c r="AY138" s="9"/>
    </row>
    <row r="139" spans="1:51" ht="70.5" customHeight="1" x14ac:dyDescent="0.3">
      <c r="A139" s="48">
        <v>121</v>
      </c>
      <c r="B139" s="768">
        <v>7000031504</v>
      </c>
      <c r="C139" s="768">
        <v>10</v>
      </c>
      <c r="D139" s="768" t="s">
        <v>365</v>
      </c>
      <c r="E139" s="768">
        <v>1000077862</v>
      </c>
      <c r="F139" s="768">
        <v>85176990</v>
      </c>
      <c r="G139" s="49"/>
      <c r="H139" s="769">
        <v>18</v>
      </c>
      <c r="I139" s="50"/>
      <c r="J139" s="768" t="s">
        <v>394</v>
      </c>
      <c r="K139" s="768" t="s">
        <v>106</v>
      </c>
      <c r="L139" s="768">
        <v>1</v>
      </c>
      <c r="M139" s="51"/>
      <c r="N139" s="52" t="str">
        <f t="shared" si="6"/>
        <v>Included</v>
      </c>
      <c r="O139" s="53">
        <f t="shared" si="7"/>
        <v>0</v>
      </c>
      <c r="P139" s="8">
        <f t="shared" si="8"/>
        <v>0</v>
      </c>
      <c r="Q139" s="9">
        <f t="shared" si="9"/>
        <v>0</v>
      </c>
      <c r="R139" s="16">
        <f t="shared" si="10"/>
        <v>0</v>
      </c>
      <c r="S139" s="8"/>
      <c r="T139" s="122">
        <f t="shared" si="11"/>
        <v>0</v>
      </c>
      <c r="V139" s="55"/>
      <c r="AB139" s="9"/>
      <c r="AL139" s="9"/>
      <c r="AM139" s="9"/>
      <c r="AN139" s="9"/>
      <c r="AO139" s="9"/>
      <c r="AP139" s="9"/>
      <c r="AQ139" s="9"/>
      <c r="AR139" s="9"/>
      <c r="AS139" s="9"/>
      <c r="AT139" s="9"/>
      <c r="AU139" s="9"/>
      <c r="AV139" s="9"/>
      <c r="AW139" s="9"/>
      <c r="AX139" s="9"/>
      <c r="AY139" s="9"/>
    </row>
    <row r="140" spans="1:51" ht="70.5" customHeight="1" x14ac:dyDescent="0.3">
      <c r="A140" s="48">
        <v>122</v>
      </c>
      <c r="B140" s="768">
        <v>7000031536</v>
      </c>
      <c r="C140" s="768">
        <v>10</v>
      </c>
      <c r="D140" s="768" t="s">
        <v>365</v>
      </c>
      <c r="E140" s="768">
        <v>1000077899</v>
      </c>
      <c r="F140" s="768">
        <v>85176290</v>
      </c>
      <c r="G140" s="49"/>
      <c r="H140" s="769">
        <v>18</v>
      </c>
      <c r="I140" s="50"/>
      <c r="J140" s="768" t="s">
        <v>395</v>
      </c>
      <c r="K140" s="768" t="s">
        <v>110</v>
      </c>
      <c r="L140" s="768">
        <v>1</v>
      </c>
      <c r="M140" s="51"/>
      <c r="N140" s="52" t="str">
        <f t="shared" si="6"/>
        <v>Included</v>
      </c>
      <c r="O140" s="53">
        <f t="shared" si="7"/>
        <v>0</v>
      </c>
      <c r="P140" s="8">
        <f t="shared" si="8"/>
        <v>0</v>
      </c>
      <c r="Q140" s="9">
        <f t="shared" si="9"/>
        <v>0</v>
      </c>
      <c r="R140" s="16">
        <f t="shared" si="10"/>
        <v>0</v>
      </c>
      <c r="S140" s="8"/>
      <c r="T140" s="122">
        <f t="shared" si="11"/>
        <v>0</v>
      </c>
      <c r="V140" s="55"/>
      <c r="AB140" s="9"/>
      <c r="AL140" s="9"/>
      <c r="AM140" s="9"/>
      <c r="AN140" s="9"/>
      <c r="AO140" s="9"/>
      <c r="AP140" s="9"/>
      <c r="AQ140" s="9"/>
      <c r="AR140" s="9"/>
      <c r="AS140" s="9"/>
      <c r="AT140" s="9"/>
      <c r="AU140" s="9"/>
      <c r="AV140" s="9"/>
      <c r="AW140" s="9"/>
      <c r="AX140" s="9"/>
      <c r="AY140" s="9"/>
    </row>
    <row r="141" spans="1:51" ht="70.5" customHeight="1" x14ac:dyDescent="0.3">
      <c r="A141" s="48">
        <v>123</v>
      </c>
      <c r="B141" s="768">
        <v>7000031537</v>
      </c>
      <c r="C141" s="768">
        <v>10</v>
      </c>
      <c r="D141" s="768" t="s">
        <v>365</v>
      </c>
      <c r="E141" s="768">
        <v>1000031361</v>
      </c>
      <c r="F141" s="768">
        <v>85389000</v>
      </c>
      <c r="G141" s="49"/>
      <c r="H141" s="769">
        <v>18</v>
      </c>
      <c r="I141" s="50"/>
      <c r="J141" s="768" t="s">
        <v>107</v>
      </c>
      <c r="K141" s="768" t="s">
        <v>106</v>
      </c>
      <c r="L141" s="768">
        <v>1</v>
      </c>
      <c r="M141" s="51"/>
      <c r="N141" s="52" t="str">
        <f t="shared" si="6"/>
        <v>Included</v>
      </c>
      <c r="O141" s="53">
        <f t="shared" si="7"/>
        <v>0</v>
      </c>
      <c r="P141" s="8">
        <f t="shared" si="8"/>
        <v>0</v>
      </c>
      <c r="Q141" s="9">
        <f t="shared" si="9"/>
        <v>0</v>
      </c>
      <c r="R141" s="16">
        <f t="shared" si="10"/>
        <v>0</v>
      </c>
      <c r="S141" s="8"/>
      <c r="T141" s="122">
        <f t="shared" si="11"/>
        <v>0</v>
      </c>
      <c r="V141" s="55"/>
      <c r="AB141" s="9"/>
      <c r="AL141" s="9"/>
      <c r="AM141" s="9"/>
      <c r="AN141" s="9"/>
      <c r="AO141" s="9"/>
      <c r="AP141" s="9"/>
      <c r="AQ141" s="9"/>
      <c r="AR141" s="9"/>
      <c r="AS141" s="9"/>
      <c r="AT141" s="9"/>
      <c r="AU141" s="9"/>
      <c r="AV141" s="9"/>
      <c r="AW141" s="9"/>
      <c r="AX141" s="9"/>
      <c r="AY141" s="9"/>
    </row>
    <row r="142" spans="1:51" ht="70.5" customHeight="1" x14ac:dyDescent="0.3">
      <c r="A142" s="48">
        <v>124</v>
      </c>
      <c r="B142" s="768">
        <v>7000031554</v>
      </c>
      <c r="C142" s="768">
        <v>10</v>
      </c>
      <c r="D142" s="768" t="s">
        <v>365</v>
      </c>
      <c r="E142" s="768">
        <v>1000077737</v>
      </c>
      <c r="F142" s="768">
        <v>85176290</v>
      </c>
      <c r="G142" s="49"/>
      <c r="H142" s="769">
        <v>18</v>
      </c>
      <c r="I142" s="50"/>
      <c r="J142" s="768" t="s">
        <v>396</v>
      </c>
      <c r="K142" s="768" t="s">
        <v>106</v>
      </c>
      <c r="L142" s="768">
        <v>1</v>
      </c>
      <c r="M142" s="51"/>
      <c r="N142" s="52" t="str">
        <f t="shared" si="6"/>
        <v>Included</v>
      </c>
      <c r="O142" s="53">
        <f t="shared" si="7"/>
        <v>0</v>
      </c>
      <c r="P142" s="8">
        <f t="shared" si="8"/>
        <v>0</v>
      </c>
      <c r="Q142" s="9">
        <f t="shared" si="9"/>
        <v>0</v>
      </c>
      <c r="R142" s="16">
        <f t="shared" si="10"/>
        <v>0</v>
      </c>
      <c r="S142" s="8"/>
      <c r="T142" s="122">
        <f t="shared" si="11"/>
        <v>0</v>
      </c>
      <c r="V142" s="55"/>
      <c r="AB142" s="9"/>
      <c r="AL142" s="9"/>
      <c r="AM142" s="9"/>
      <c r="AN142" s="9"/>
      <c r="AO142" s="9"/>
      <c r="AP142" s="9"/>
      <c r="AQ142" s="9"/>
      <c r="AR142" s="9"/>
      <c r="AS142" s="9"/>
      <c r="AT142" s="9"/>
      <c r="AU142" s="9"/>
      <c r="AV142" s="9"/>
      <c r="AW142" s="9"/>
      <c r="AX142" s="9"/>
      <c r="AY142" s="9"/>
    </row>
    <row r="143" spans="1:51" ht="70.5" customHeight="1" x14ac:dyDescent="0.3">
      <c r="A143" s="48">
        <v>125</v>
      </c>
      <c r="B143" s="768">
        <v>7000031555</v>
      </c>
      <c r="C143" s="768">
        <v>10</v>
      </c>
      <c r="D143" s="768" t="s">
        <v>365</v>
      </c>
      <c r="E143" s="768">
        <v>1000078084</v>
      </c>
      <c r="F143" s="768">
        <v>85176930</v>
      </c>
      <c r="G143" s="49"/>
      <c r="H143" s="769">
        <v>18</v>
      </c>
      <c r="I143" s="50"/>
      <c r="J143" s="768" t="s">
        <v>397</v>
      </c>
      <c r="K143" s="768" t="s">
        <v>106</v>
      </c>
      <c r="L143" s="768">
        <v>2</v>
      </c>
      <c r="M143" s="51"/>
      <c r="N143" s="52" t="str">
        <f t="shared" si="6"/>
        <v>Included</v>
      </c>
      <c r="O143" s="53">
        <f t="shared" si="7"/>
        <v>0</v>
      </c>
      <c r="P143" s="8">
        <f t="shared" si="8"/>
        <v>0</v>
      </c>
      <c r="Q143" s="9">
        <f t="shared" si="9"/>
        <v>0</v>
      </c>
      <c r="R143" s="16">
        <f t="shared" si="10"/>
        <v>0</v>
      </c>
      <c r="S143" s="8"/>
      <c r="T143" s="122">
        <f t="shared" si="11"/>
        <v>0</v>
      </c>
      <c r="V143" s="55"/>
      <c r="AB143" s="9"/>
      <c r="AL143" s="9"/>
      <c r="AM143" s="9"/>
      <c r="AN143" s="9"/>
      <c r="AO143" s="9"/>
      <c r="AP143" s="9"/>
      <c r="AQ143" s="9"/>
      <c r="AR143" s="9"/>
      <c r="AS143" s="9"/>
      <c r="AT143" s="9"/>
      <c r="AU143" s="9"/>
      <c r="AV143" s="9"/>
      <c r="AW143" s="9"/>
      <c r="AX143" s="9"/>
      <c r="AY143" s="9"/>
    </row>
    <row r="144" spans="1:51" ht="70.5" customHeight="1" x14ac:dyDescent="0.3">
      <c r="A144" s="48">
        <v>126</v>
      </c>
      <c r="B144" s="768">
        <v>7000031391</v>
      </c>
      <c r="C144" s="768">
        <v>10</v>
      </c>
      <c r="D144" s="768" t="s">
        <v>366</v>
      </c>
      <c r="E144" s="768">
        <v>1000077713</v>
      </c>
      <c r="F144" s="768">
        <v>84715000</v>
      </c>
      <c r="G144" s="49"/>
      <c r="H144" s="769">
        <v>18</v>
      </c>
      <c r="I144" s="50"/>
      <c r="J144" s="768" t="s">
        <v>376</v>
      </c>
      <c r="K144" s="768" t="s">
        <v>106</v>
      </c>
      <c r="L144" s="768">
        <v>1</v>
      </c>
      <c r="M144" s="51"/>
      <c r="N144" s="52" t="str">
        <f t="shared" si="6"/>
        <v>Included</v>
      </c>
      <c r="O144" s="53">
        <f t="shared" si="7"/>
        <v>0</v>
      </c>
      <c r="P144" s="8">
        <f t="shared" si="8"/>
        <v>0</v>
      </c>
      <c r="Q144" s="9">
        <f t="shared" si="9"/>
        <v>0</v>
      </c>
      <c r="R144" s="16">
        <f t="shared" si="10"/>
        <v>0</v>
      </c>
      <c r="S144" s="8"/>
      <c r="T144" s="122">
        <f t="shared" si="11"/>
        <v>0</v>
      </c>
      <c r="V144" s="55"/>
      <c r="AB144" s="9"/>
      <c r="AL144" s="9"/>
      <c r="AM144" s="9"/>
      <c r="AN144" s="9"/>
      <c r="AO144" s="9"/>
      <c r="AP144" s="9"/>
      <c r="AQ144" s="9"/>
      <c r="AR144" s="9"/>
      <c r="AS144" s="9"/>
      <c r="AT144" s="9"/>
      <c r="AU144" s="9"/>
      <c r="AV144" s="9"/>
      <c r="AW144" s="9"/>
      <c r="AX144" s="9"/>
      <c r="AY144" s="9"/>
    </row>
    <row r="145" spans="1:51" ht="70.5" customHeight="1" x14ac:dyDescent="0.3">
      <c r="A145" s="48">
        <v>127</v>
      </c>
      <c r="B145" s="768">
        <v>7000031392</v>
      </c>
      <c r="C145" s="768">
        <v>10</v>
      </c>
      <c r="D145" s="768" t="s">
        <v>366</v>
      </c>
      <c r="E145" s="768">
        <v>1000077753</v>
      </c>
      <c r="F145" s="768">
        <v>85176930</v>
      </c>
      <c r="G145" s="49"/>
      <c r="H145" s="769">
        <v>18</v>
      </c>
      <c r="I145" s="50"/>
      <c r="J145" s="768" t="s">
        <v>377</v>
      </c>
      <c r="K145" s="768" t="s">
        <v>105</v>
      </c>
      <c r="L145" s="768">
        <v>1</v>
      </c>
      <c r="M145" s="51"/>
      <c r="N145" s="52" t="str">
        <f t="shared" si="6"/>
        <v>Included</v>
      </c>
      <c r="O145" s="53">
        <f t="shared" si="7"/>
        <v>0</v>
      </c>
      <c r="P145" s="8">
        <f t="shared" si="8"/>
        <v>0</v>
      </c>
      <c r="Q145" s="9">
        <f t="shared" si="9"/>
        <v>0</v>
      </c>
      <c r="R145" s="16">
        <f t="shared" si="10"/>
        <v>0</v>
      </c>
      <c r="S145" s="8"/>
      <c r="T145" s="122">
        <f t="shared" si="11"/>
        <v>0</v>
      </c>
      <c r="V145" s="55"/>
      <c r="AB145" s="9"/>
      <c r="AL145" s="9"/>
      <c r="AM145" s="9"/>
      <c r="AN145" s="9"/>
      <c r="AO145" s="9"/>
      <c r="AP145" s="9"/>
      <c r="AQ145" s="9"/>
      <c r="AR145" s="9"/>
      <c r="AS145" s="9"/>
      <c r="AT145" s="9"/>
      <c r="AU145" s="9"/>
      <c r="AV145" s="9"/>
      <c r="AW145" s="9"/>
      <c r="AX145" s="9"/>
      <c r="AY145" s="9"/>
    </row>
    <row r="146" spans="1:51" ht="70.5" customHeight="1" x14ac:dyDescent="0.3">
      <c r="A146" s="48">
        <v>128</v>
      </c>
      <c r="B146" s="768">
        <v>7000031393</v>
      </c>
      <c r="C146" s="768">
        <v>10</v>
      </c>
      <c r="D146" s="768" t="s">
        <v>366</v>
      </c>
      <c r="E146" s="768">
        <v>1000077573</v>
      </c>
      <c r="F146" s="768">
        <v>85176930</v>
      </c>
      <c r="G146" s="49"/>
      <c r="H146" s="769">
        <v>18</v>
      </c>
      <c r="I146" s="50"/>
      <c r="J146" s="768" t="s">
        <v>378</v>
      </c>
      <c r="K146" s="768" t="s">
        <v>106</v>
      </c>
      <c r="L146" s="768">
        <v>1</v>
      </c>
      <c r="M146" s="51"/>
      <c r="N146" s="52" t="str">
        <f t="shared" si="6"/>
        <v>Included</v>
      </c>
      <c r="O146" s="53">
        <f t="shared" si="7"/>
        <v>0</v>
      </c>
      <c r="P146" s="8">
        <f t="shared" si="8"/>
        <v>0</v>
      </c>
      <c r="Q146" s="9">
        <f t="shared" si="9"/>
        <v>0</v>
      </c>
      <c r="R146" s="16">
        <f t="shared" si="10"/>
        <v>0</v>
      </c>
      <c r="S146" s="8"/>
      <c r="T146" s="122">
        <f t="shared" si="11"/>
        <v>0</v>
      </c>
      <c r="V146" s="55"/>
      <c r="AB146" s="9"/>
      <c r="AL146" s="9"/>
      <c r="AM146" s="9"/>
      <c r="AN146" s="9"/>
      <c r="AO146" s="9"/>
      <c r="AP146" s="9"/>
      <c r="AQ146" s="9"/>
      <c r="AR146" s="9"/>
      <c r="AS146" s="9"/>
      <c r="AT146" s="9"/>
      <c r="AU146" s="9"/>
      <c r="AV146" s="9"/>
      <c r="AW146" s="9"/>
      <c r="AX146" s="9"/>
      <c r="AY146" s="9"/>
    </row>
    <row r="147" spans="1:51" ht="70.5" customHeight="1" x14ac:dyDescent="0.3">
      <c r="A147" s="48">
        <v>129</v>
      </c>
      <c r="B147" s="768">
        <v>7000031394</v>
      </c>
      <c r="C147" s="768">
        <v>10</v>
      </c>
      <c r="D147" s="768" t="s">
        <v>366</v>
      </c>
      <c r="E147" s="768">
        <v>1000077711</v>
      </c>
      <c r="F147" s="768">
        <v>85177090</v>
      </c>
      <c r="G147" s="49"/>
      <c r="H147" s="769">
        <v>18</v>
      </c>
      <c r="I147" s="50"/>
      <c r="J147" s="768" t="s">
        <v>381</v>
      </c>
      <c r="K147" s="768" t="s">
        <v>106</v>
      </c>
      <c r="L147" s="768">
        <v>1</v>
      </c>
      <c r="M147" s="51"/>
      <c r="N147" s="52" t="str">
        <f t="shared" si="6"/>
        <v>Included</v>
      </c>
      <c r="O147" s="53">
        <f t="shared" si="7"/>
        <v>0</v>
      </c>
      <c r="P147" s="8">
        <f t="shared" si="8"/>
        <v>0</v>
      </c>
      <c r="Q147" s="9">
        <f t="shared" si="9"/>
        <v>0</v>
      </c>
      <c r="R147" s="16">
        <f t="shared" si="10"/>
        <v>0</v>
      </c>
      <c r="S147" s="8"/>
      <c r="T147" s="122">
        <f t="shared" si="11"/>
        <v>0</v>
      </c>
      <c r="V147" s="55"/>
      <c r="AB147" s="9"/>
      <c r="AL147" s="9"/>
      <c r="AM147" s="9"/>
      <c r="AN147" s="9"/>
      <c r="AO147" s="9"/>
      <c r="AP147" s="9"/>
      <c r="AQ147" s="9"/>
      <c r="AR147" s="9"/>
      <c r="AS147" s="9"/>
      <c r="AT147" s="9"/>
      <c r="AU147" s="9"/>
      <c r="AV147" s="9"/>
      <c r="AW147" s="9"/>
      <c r="AX147" s="9"/>
      <c r="AY147" s="9"/>
    </row>
    <row r="148" spans="1:51" ht="70.5" customHeight="1" x14ac:dyDescent="0.3">
      <c r="A148" s="48">
        <v>130</v>
      </c>
      <c r="B148" s="768">
        <v>7000031395</v>
      </c>
      <c r="C148" s="768">
        <v>10</v>
      </c>
      <c r="D148" s="768" t="s">
        <v>366</v>
      </c>
      <c r="E148" s="768">
        <v>1000077750</v>
      </c>
      <c r="F148" s="768">
        <v>85176930</v>
      </c>
      <c r="G148" s="49"/>
      <c r="H148" s="769">
        <v>18</v>
      </c>
      <c r="I148" s="50"/>
      <c r="J148" s="768" t="s">
        <v>383</v>
      </c>
      <c r="K148" s="768" t="s">
        <v>105</v>
      </c>
      <c r="L148" s="768">
        <v>1</v>
      </c>
      <c r="M148" s="51"/>
      <c r="N148" s="52" t="str">
        <f t="shared" ref="N148:N211" si="12">IF(M148=0, "Included",IF(ISERROR(L148*M148), M148, L148*M148))</f>
        <v>Included</v>
      </c>
      <c r="O148" s="53">
        <f t="shared" ref="O148:O211" si="13">R148</f>
        <v>0</v>
      </c>
      <c r="P148" s="8">
        <f t="shared" ref="P148:P211" si="14">+L148*M148</f>
        <v>0</v>
      </c>
      <c r="Q148" s="9">
        <f t="shared" ref="Q148:Q211" si="15">IF(N148="Included",0,N148)</f>
        <v>0</v>
      </c>
      <c r="R148" s="16">
        <f t="shared" ref="R148:R211" si="16">IF(I148="", H148*Q148/100,I148*Q148)</f>
        <v>0</v>
      </c>
      <c r="S148" s="8"/>
      <c r="T148" s="122">
        <f t="shared" ref="T148:T211" si="17">+P148*H148/100</f>
        <v>0</v>
      </c>
      <c r="V148" s="55"/>
      <c r="AB148" s="9"/>
      <c r="AL148" s="9"/>
      <c r="AM148" s="9"/>
      <c r="AN148" s="9"/>
      <c r="AO148" s="9"/>
      <c r="AP148" s="9"/>
      <c r="AQ148" s="9"/>
      <c r="AR148" s="9"/>
      <c r="AS148" s="9"/>
      <c r="AT148" s="9"/>
      <c r="AU148" s="9"/>
      <c r="AV148" s="9"/>
      <c r="AW148" s="9"/>
      <c r="AX148" s="9"/>
      <c r="AY148" s="9"/>
    </row>
    <row r="149" spans="1:51" ht="70.5" customHeight="1" x14ac:dyDescent="0.3">
      <c r="A149" s="48">
        <v>131</v>
      </c>
      <c r="B149" s="768">
        <v>7000031396</v>
      </c>
      <c r="C149" s="768">
        <v>10</v>
      </c>
      <c r="D149" s="768" t="s">
        <v>366</v>
      </c>
      <c r="E149" s="768">
        <v>1000077561</v>
      </c>
      <c r="F149" s="768">
        <v>85176930</v>
      </c>
      <c r="G149" s="49"/>
      <c r="H149" s="769">
        <v>18</v>
      </c>
      <c r="I149" s="50"/>
      <c r="J149" s="768" t="s">
        <v>386</v>
      </c>
      <c r="K149" s="768" t="s">
        <v>106</v>
      </c>
      <c r="L149" s="768">
        <v>2</v>
      </c>
      <c r="M149" s="51"/>
      <c r="N149" s="52" t="str">
        <f t="shared" si="12"/>
        <v>Included</v>
      </c>
      <c r="O149" s="53">
        <f t="shared" si="13"/>
        <v>0</v>
      </c>
      <c r="P149" s="8">
        <f t="shared" si="14"/>
        <v>0</v>
      </c>
      <c r="Q149" s="9">
        <f t="shared" si="15"/>
        <v>0</v>
      </c>
      <c r="R149" s="16">
        <f t="shared" si="16"/>
        <v>0</v>
      </c>
      <c r="S149" s="8"/>
      <c r="T149" s="122">
        <f t="shared" si="17"/>
        <v>0</v>
      </c>
      <c r="V149" s="55"/>
      <c r="AB149" s="9"/>
      <c r="AL149" s="9"/>
      <c r="AM149" s="9"/>
      <c r="AN149" s="9"/>
      <c r="AO149" s="9"/>
      <c r="AP149" s="9"/>
      <c r="AQ149" s="9"/>
      <c r="AR149" s="9"/>
      <c r="AS149" s="9"/>
      <c r="AT149" s="9"/>
      <c r="AU149" s="9"/>
      <c r="AV149" s="9"/>
      <c r="AW149" s="9"/>
      <c r="AX149" s="9"/>
      <c r="AY149" s="9"/>
    </row>
    <row r="150" spans="1:51" ht="70.5" customHeight="1" x14ac:dyDescent="0.3">
      <c r="A150" s="48">
        <v>132</v>
      </c>
      <c r="B150" s="768">
        <v>7000031397</v>
      </c>
      <c r="C150" s="768">
        <v>10</v>
      </c>
      <c r="D150" s="768" t="s">
        <v>366</v>
      </c>
      <c r="E150" s="768">
        <v>1000077565</v>
      </c>
      <c r="F150" s="768">
        <v>85176930</v>
      </c>
      <c r="G150" s="49"/>
      <c r="H150" s="769">
        <v>18</v>
      </c>
      <c r="I150" s="50"/>
      <c r="J150" s="768" t="s">
        <v>387</v>
      </c>
      <c r="K150" s="768" t="s">
        <v>106</v>
      </c>
      <c r="L150" s="768">
        <v>2</v>
      </c>
      <c r="M150" s="51"/>
      <c r="N150" s="52" t="str">
        <f t="shared" si="12"/>
        <v>Included</v>
      </c>
      <c r="O150" s="53">
        <f t="shared" si="13"/>
        <v>0</v>
      </c>
      <c r="P150" s="8">
        <f t="shared" si="14"/>
        <v>0</v>
      </c>
      <c r="Q150" s="9">
        <f t="shared" si="15"/>
        <v>0</v>
      </c>
      <c r="R150" s="16">
        <f t="shared" si="16"/>
        <v>0</v>
      </c>
      <c r="S150" s="8"/>
      <c r="T150" s="122">
        <f t="shared" si="17"/>
        <v>0</v>
      </c>
      <c r="V150" s="55"/>
      <c r="AB150" s="9"/>
      <c r="AL150" s="9"/>
      <c r="AM150" s="9"/>
      <c r="AN150" s="9"/>
      <c r="AO150" s="9"/>
      <c r="AP150" s="9"/>
      <c r="AQ150" s="9"/>
      <c r="AR150" s="9"/>
      <c r="AS150" s="9"/>
      <c r="AT150" s="9"/>
      <c r="AU150" s="9"/>
      <c r="AV150" s="9"/>
      <c r="AW150" s="9"/>
      <c r="AX150" s="9"/>
      <c r="AY150" s="9"/>
    </row>
    <row r="151" spans="1:51" ht="70.5" customHeight="1" x14ac:dyDescent="0.3">
      <c r="A151" s="48">
        <v>133</v>
      </c>
      <c r="B151" s="768">
        <v>7000031398</v>
      </c>
      <c r="C151" s="768">
        <v>10</v>
      </c>
      <c r="D151" s="768" t="s">
        <v>366</v>
      </c>
      <c r="E151" s="768">
        <v>1000077751</v>
      </c>
      <c r="F151" s="768">
        <v>85176930</v>
      </c>
      <c r="G151" s="49"/>
      <c r="H151" s="769">
        <v>18</v>
      </c>
      <c r="I151" s="50"/>
      <c r="J151" s="768" t="s">
        <v>388</v>
      </c>
      <c r="K151" s="768" t="s">
        <v>105</v>
      </c>
      <c r="L151" s="768">
        <v>1</v>
      </c>
      <c r="M151" s="51"/>
      <c r="N151" s="52" t="str">
        <f t="shared" si="12"/>
        <v>Included</v>
      </c>
      <c r="O151" s="53">
        <f t="shared" si="13"/>
        <v>0</v>
      </c>
      <c r="P151" s="8">
        <f t="shared" si="14"/>
        <v>0</v>
      </c>
      <c r="Q151" s="9">
        <f t="shared" si="15"/>
        <v>0</v>
      </c>
      <c r="R151" s="16">
        <f t="shared" si="16"/>
        <v>0</v>
      </c>
      <c r="S151" s="8"/>
      <c r="T151" s="122">
        <f t="shared" si="17"/>
        <v>0</v>
      </c>
      <c r="V151" s="55"/>
      <c r="AB151" s="9"/>
      <c r="AL151" s="9"/>
      <c r="AM151" s="9"/>
      <c r="AN151" s="9"/>
      <c r="AO151" s="9"/>
      <c r="AP151" s="9"/>
      <c r="AQ151" s="9"/>
      <c r="AR151" s="9"/>
      <c r="AS151" s="9"/>
      <c r="AT151" s="9"/>
      <c r="AU151" s="9"/>
      <c r="AV151" s="9"/>
      <c r="AW151" s="9"/>
      <c r="AX151" s="9"/>
      <c r="AY151" s="9"/>
    </row>
    <row r="152" spans="1:51" ht="70.5" customHeight="1" x14ac:dyDescent="0.3">
      <c r="A152" s="48">
        <v>134</v>
      </c>
      <c r="B152" s="768">
        <v>7000031399</v>
      </c>
      <c r="C152" s="768">
        <v>10</v>
      </c>
      <c r="D152" s="768" t="s">
        <v>366</v>
      </c>
      <c r="E152" s="768">
        <v>1000077568</v>
      </c>
      <c r="F152" s="768">
        <v>85389000</v>
      </c>
      <c r="G152" s="49"/>
      <c r="H152" s="769">
        <v>18</v>
      </c>
      <c r="I152" s="50"/>
      <c r="J152" s="768" t="s">
        <v>389</v>
      </c>
      <c r="K152" s="768" t="s">
        <v>106</v>
      </c>
      <c r="L152" s="768">
        <v>1</v>
      </c>
      <c r="M152" s="51"/>
      <c r="N152" s="52" t="str">
        <f t="shared" si="12"/>
        <v>Included</v>
      </c>
      <c r="O152" s="53">
        <f t="shared" si="13"/>
        <v>0</v>
      </c>
      <c r="P152" s="8">
        <f t="shared" si="14"/>
        <v>0</v>
      </c>
      <c r="Q152" s="9">
        <f t="shared" si="15"/>
        <v>0</v>
      </c>
      <c r="R152" s="16">
        <f t="shared" si="16"/>
        <v>0</v>
      </c>
      <c r="S152" s="8"/>
      <c r="T152" s="122">
        <f t="shared" si="17"/>
        <v>0</v>
      </c>
      <c r="V152" s="55"/>
      <c r="AB152" s="9"/>
      <c r="AL152" s="9"/>
      <c r="AM152" s="9"/>
      <c r="AN152" s="9"/>
      <c r="AO152" s="9"/>
      <c r="AP152" s="9"/>
      <c r="AQ152" s="9"/>
      <c r="AR152" s="9"/>
      <c r="AS152" s="9"/>
      <c r="AT152" s="9"/>
      <c r="AU152" s="9"/>
      <c r="AV152" s="9"/>
      <c r="AW152" s="9"/>
      <c r="AX152" s="9"/>
      <c r="AY152" s="9"/>
    </row>
    <row r="153" spans="1:51" ht="70.5" customHeight="1" x14ac:dyDescent="0.3">
      <c r="A153" s="48">
        <v>135</v>
      </c>
      <c r="B153" s="768">
        <v>7000031400</v>
      </c>
      <c r="C153" s="768">
        <v>10</v>
      </c>
      <c r="D153" s="768" t="s">
        <v>366</v>
      </c>
      <c r="E153" s="768">
        <v>1000028014</v>
      </c>
      <c r="F153" s="768">
        <v>94038900</v>
      </c>
      <c r="G153" s="49"/>
      <c r="H153" s="769">
        <v>18</v>
      </c>
      <c r="I153" s="50"/>
      <c r="J153" s="768" t="s">
        <v>108</v>
      </c>
      <c r="K153" s="768" t="s">
        <v>106</v>
      </c>
      <c r="L153" s="768">
        <v>1</v>
      </c>
      <c r="M153" s="51"/>
      <c r="N153" s="52" t="str">
        <f t="shared" si="12"/>
        <v>Included</v>
      </c>
      <c r="O153" s="53">
        <f t="shared" si="13"/>
        <v>0</v>
      </c>
      <c r="P153" s="8">
        <f t="shared" si="14"/>
        <v>0</v>
      </c>
      <c r="Q153" s="9">
        <f t="shared" si="15"/>
        <v>0</v>
      </c>
      <c r="R153" s="16">
        <f t="shared" si="16"/>
        <v>0</v>
      </c>
      <c r="S153" s="8"/>
      <c r="T153" s="122">
        <f t="shared" si="17"/>
        <v>0</v>
      </c>
      <c r="V153" s="55"/>
      <c r="AB153" s="9"/>
      <c r="AL153" s="9"/>
      <c r="AM153" s="9"/>
      <c r="AN153" s="9"/>
      <c r="AO153" s="9"/>
      <c r="AP153" s="9"/>
      <c r="AQ153" s="9"/>
      <c r="AR153" s="9"/>
      <c r="AS153" s="9"/>
      <c r="AT153" s="9"/>
      <c r="AU153" s="9"/>
      <c r="AV153" s="9"/>
      <c r="AW153" s="9"/>
      <c r="AX153" s="9"/>
      <c r="AY153" s="9"/>
    </row>
    <row r="154" spans="1:51" ht="70.5" customHeight="1" x14ac:dyDescent="0.3">
      <c r="A154" s="48">
        <v>136</v>
      </c>
      <c r="B154" s="768">
        <v>7000031401</v>
      </c>
      <c r="C154" s="768">
        <v>10</v>
      </c>
      <c r="D154" s="768" t="s">
        <v>366</v>
      </c>
      <c r="E154" s="768">
        <v>1000026380</v>
      </c>
      <c r="F154" s="768">
        <v>85389000</v>
      </c>
      <c r="G154" s="49"/>
      <c r="H154" s="769">
        <v>18</v>
      </c>
      <c r="I154" s="50"/>
      <c r="J154" s="768" t="s">
        <v>109</v>
      </c>
      <c r="K154" s="768" t="s">
        <v>105</v>
      </c>
      <c r="L154" s="768">
        <v>1</v>
      </c>
      <c r="M154" s="51"/>
      <c r="N154" s="52" t="str">
        <f t="shared" si="12"/>
        <v>Included</v>
      </c>
      <c r="O154" s="53">
        <f t="shared" si="13"/>
        <v>0</v>
      </c>
      <c r="P154" s="8">
        <f t="shared" si="14"/>
        <v>0</v>
      </c>
      <c r="Q154" s="9">
        <f t="shared" si="15"/>
        <v>0</v>
      </c>
      <c r="R154" s="16">
        <f t="shared" si="16"/>
        <v>0</v>
      </c>
      <c r="S154" s="8"/>
      <c r="T154" s="122">
        <f t="shared" si="17"/>
        <v>0</v>
      </c>
      <c r="V154" s="55"/>
      <c r="AB154" s="9"/>
      <c r="AL154" s="9"/>
      <c r="AM154" s="9"/>
      <c r="AN154" s="9"/>
      <c r="AO154" s="9"/>
      <c r="AP154" s="9"/>
      <c r="AQ154" s="9"/>
      <c r="AR154" s="9"/>
      <c r="AS154" s="9"/>
      <c r="AT154" s="9"/>
      <c r="AU154" s="9"/>
      <c r="AV154" s="9"/>
      <c r="AW154" s="9"/>
      <c r="AX154" s="9"/>
      <c r="AY154" s="9"/>
    </row>
    <row r="155" spans="1:51" ht="70.5" customHeight="1" x14ac:dyDescent="0.3">
      <c r="A155" s="48">
        <v>137</v>
      </c>
      <c r="B155" s="768">
        <v>7000031520</v>
      </c>
      <c r="C155" s="768">
        <v>10</v>
      </c>
      <c r="D155" s="768" t="s">
        <v>366</v>
      </c>
      <c r="E155" s="768">
        <v>1000077853</v>
      </c>
      <c r="F155" s="768">
        <v>85176220</v>
      </c>
      <c r="G155" s="49"/>
      <c r="H155" s="769">
        <v>18</v>
      </c>
      <c r="I155" s="50"/>
      <c r="J155" s="768" t="s">
        <v>390</v>
      </c>
      <c r="K155" s="768" t="s">
        <v>106</v>
      </c>
      <c r="L155" s="768">
        <v>1</v>
      </c>
      <c r="M155" s="51"/>
      <c r="N155" s="52" t="str">
        <f t="shared" si="12"/>
        <v>Included</v>
      </c>
      <c r="O155" s="53">
        <f t="shared" si="13"/>
        <v>0</v>
      </c>
      <c r="P155" s="8">
        <f t="shared" si="14"/>
        <v>0</v>
      </c>
      <c r="Q155" s="9">
        <f t="shared" si="15"/>
        <v>0</v>
      </c>
      <c r="R155" s="16">
        <f t="shared" si="16"/>
        <v>0</v>
      </c>
      <c r="S155" s="8"/>
      <c r="T155" s="122">
        <f t="shared" si="17"/>
        <v>0</v>
      </c>
      <c r="V155" s="55"/>
      <c r="AB155" s="9"/>
      <c r="AL155" s="9"/>
      <c r="AM155" s="9"/>
      <c r="AN155" s="9"/>
      <c r="AO155" s="9"/>
      <c r="AP155" s="9"/>
      <c r="AQ155" s="9"/>
      <c r="AR155" s="9"/>
      <c r="AS155" s="9"/>
      <c r="AT155" s="9"/>
      <c r="AU155" s="9"/>
      <c r="AV155" s="9"/>
      <c r="AW155" s="9"/>
      <c r="AX155" s="9"/>
      <c r="AY155" s="9"/>
    </row>
    <row r="156" spans="1:51" ht="70.5" customHeight="1" x14ac:dyDescent="0.3">
      <c r="A156" s="48">
        <v>138</v>
      </c>
      <c r="B156" s="768">
        <v>7000031556</v>
      </c>
      <c r="C156" s="768">
        <v>10</v>
      </c>
      <c r="D156" s="768" t="s">
        <v>366</v>
      </c>
      <c r="E156" s="768">
        <v>1000078084</v>
      </c>
      <c r="F156" s="768">
        <v>85176930</v>
      </c>
      <c r="G156" s="49"/>
      <c r="H156" s="769">
        <v>18</v>
      </c>
      <c r="I156" s="50"/>
      <c r="J156" s="768" t="s">
        <v>397</v>
      </c>
      <c r="K156" s="768" t="s">
        <v>106</v>
      </c>
      <c r="L156" s="768">
        <v>2</v>
      </c>
      <c r="M156" s="51"/>
      <c r="N156" s="52" t="str">
        <f t="shared" si="12"/>
        <v>Included</v>
      </c>
      <c r="O156" s="53">
        <f t="shared" si="13"/>
        <v>0</v>
      </c>
      <c r="P156" s="8">
        <f t="shared" si="14"/>
        <v>0</v>
      </c>
      <c r="Q156" s="9">
        <f t="shared" si="15"/>
        <v>0</v>
      </c>
      <c r="R156" s="16">
        <f t="shared" si="16"/>
        <v>0</v>
      </c>
      <c r="S156" s="8"/>
      <c r="T156" s="122">
        <f t="shared" si="17"/>
        <v>0</v>
      </c>
      <c r="V156" s="55"/>
      <c r="AB156" s="9"/>
      <c r="AL156" s="9"/>
      <c r="AM156" s="9"/>
      <c r="AN156" s="9"/>
      <c r="AO156" s="9"/>
      <c r="AP156" s="9"/>
      <c r="AQ156" s="9"/>
      <c r="AR156" s="9"/>
      <c r="AS156" s="9"/>
      <c r="AT156" s="9"/>
      <c r="AU156" s="9"/>
      <c r="AV156" s="9"/>
      <c r="AW156" s="9"/>
      <c r="AX156" s="9"/>
      <c r="AY156" s="9"/>
    </row>
    <row r="157" spans="1:51" ht="70.5" customHeight="1" x14ac:dyDescent="0.3">
      <c r="A157" s="48">
        <v>139</v>
      </c>
      <c r="B157" s="768">
        <v>7000031411</v>
      </c>
      <c r="C157" s="768">
        <v>10</v>
      </c>
      <c r="D157" s="768" t="s">
        <v>367</v>
      </c>
      <c r="E157" s="768">
        <v>1000077713</v>
      </c>
      <c r="F157" s="768">
        <v>84715000</v>
      </c>
      <c r="G157" s="49"/>
      <c r="H157" s="769">
        <v>18</v>
      </c>
      <c r="I157" s="50"/>
      <c r="J157" s="768" t="s">
        <v>376</v>
      </c>
      <c r="K157" s="768" t="s">
        <v>106</v>
      </c>
      <c r="L157" s="768">
        <v>1</v>
      </c>
      <c r="M157" s="51"/>
      <c r="N157" s="52" t="str">
        <f t="shared" si="12"/>
        <v>Included</v>
      </c>
      <c r="O157" s="53">
        <f t="shared" si="13"/>
        <v>0</v>
      </c>
      <c r="P157" s="8">
        <f t="shared" si="14"/>
        <v>0</v>
      </c>
      <c r="Q157" s="9">
        <f t="shared" si="15"/>
        <v>0</v>
      </c>
      <c r="R157" s="16">
        <f t="shared" si="16"/>
        <v>0</v>
      </c>
      <c r="S157" s="8"/>
      <c r="T157" s="122">
        <f t="shared" si="17"/>
        <v>0</v>
      </c>
      <c r="V157" s="55"/>
      <c r="AB157" s="9"/>
      <c r="AL157" s="9"/>
      <c r="AM157" s="9"/>
      <c r="AN157" s="9"/>
      <c r="AO157" s="9"/>
      <c r="AP157" s="9"/>
      <c r="AQ157" s="9"/>
      <c r="AR157" s="9"/>
      <c r="AS157" s="9"/>
      <c r="AT157" s="9"/>
      <c r="AU157" s="9"/>
      <c r="AV157" s="9"/>
      <c r="AW157" s="9"/>
      <c r="AX157" s="9"/>
      <c r="AY157" s="9"/>
    </row>
    <row r="158" spans="1:51" ht="70.5" customHeight="1" x14ac:dyDescent="0.3">
      <c r="A158" s="48">
        <v>140</v>
      </c>
      <c r="B158" s="768">
        <v>7000031412</v>
      </c>
      <c r="C158" s="768">
        <v>10</v>
      </c>
      <c r="D158" s="768" t="s">
        <v>367</v>
      </c>
      <c r="E158" s="768">
        <v>1000077753</v>
      </c>
      <c r="F158" s="768">
        <v>85176930</v>
      </c>
      <c r="G158" s="49"/>
      <c r="H158" s="769">
        <v>18</v>
      </c>
      <c r="I158" s="50"/>
      <c r="J158" s="768" t="s">
        <v>377</v>
      </c>
      <c r="K158" s="768" t="s">
        <v>105</v>
      </c>
      <c r="L158" s="768">
        <v>1</v>
      </c>
      <c r="M158" s="51"/>
      <c r="N158" s="52" t="str">
        <f t="shared" si="12"/>
        <v>Included</v>
      </c>
      <c r="O158" s="53">
        <f t="shared" si="13"/>
        <v>0</v>
      </c>
      <c r="P158" s="8">
        <f t="shared" si="14"/>
        <v>0</v>
      </c>
      <c r="Q158" s="9">
        <f t="shared" si="15"/>
        <v>0</v>
      </c>
      <c r="R158" s="16">
        <f t="shared" si="16"/>
        <v>0</v>
      </c>
      <c r="S158" s="8"/>
      <c r="T158" s="122">
        <f t="shared" si="17"/>
        <v>0</v>
      </c>
      <c r="V158" s="55"/>
      <c r="AB158" s="9"/>
      <c r="AL158" s="9"/>
      <c r="AM158" s="9"/>
      <c r="AN158" s="9"/>
      <c r="AO158" s="9"/>
      <c r="AP158" s="9"/>
      <c r="AQ158" s="9"/>
      <c r="AR158" s="9"/>
      <c r="AS158" s="9"/>
      <c r="AT158" s="9"/>
      <c r="AU158" s="9"/>
      <c r="AV158" s="9"/>
      <c r="AW158" s="9"/>
      <c r="AX158" s="9"/>
      <c r="AY158" s="9"/>
    </row>
    <row r="159" spans="1:51" ht="70.5" customHeight="1" x14ac:dyDescent="0.3">
      <c r="A159" s="48">
        <v>141</v>
      </c>
      <c r="B159" s="768">
        <v>7000031413</v>
      </c>
      <c r="C159" s="768">
        <v>10</v>
      </c>
      <c r="D159" s="768" t="s">
        <v>367</v>
      </c>
      <c r="E159" s="768">
        <v>1000077573</v>
      </c>
      <c r="F159" s="768">
        <v>85176930</v>
      </c>
      <c r="G159" s="49"/>
      <c r="H159" s="769">
        <v>18</v>
      </c>
      <c r="I159" s="50"/>
      <c r="J159" s="768" t="s">
        <v>378</v>
      </c>
      <c r="K159" s="768" t="s">
        <v>106</v>
      </c>
      <c r="L159" s="768">
        <v>1</v>
      </c>
      <c r="M159" s="51"/>
      <c r="N159" s="52" t="str">
        <f t="shared" si="12"/>
        <v>Included</v>
      </c>
      <c r="O159" s="53">
        <f t="shared" si="13"/>
        <v>0</v>
      </c>
      <c r="P159" s="8">
        <f t="shared" si="14"/>
        <v>0</v>
      </c>
      <c r="Q159" s="9">
        <f t="shared" si="15"/>
        <v>0</v>
      </c>
      <c r="R159" s="16">
        <f t="shared" si="16"/>
        <v>0</v>
      </c>
      <c r="S159" s="8"/>
      <c r="T159" s="122">
        <f t="shared" si="17"/>
        <v>0</v>
      </c>
      <c r="V159" s="55"/>
      <c r="AB159" s="9"/>
      <c r="AL159" s="9"/>
      <c r="AM159" s="9"/>
      <c r="AN159" s="9"/>
      <c r="AO159" s="9"/>
      <c r="AP159" s="9"/>
      <c r="AQ159" s="9"/>
      <c r="AR159" s="9"/>
      <c r="AS159" s="9"/>
      <c r="AT159" s="9"/>
      <c r="AU159" s="9"/>
      <c r="AV159" s="9"/>
      <c r="AW159" s="9"/>
      <c r="AX159" s="9"/>
      <c r="AY159" s="9"/>
    </row>
    <row r="160" spans="1:51" ht="70.5" customHeight="1" x14ac:dyDescent="0.3">
      <c r="A160" s="48">
        <v>142</v>
      </c>
      <c r="B160" s="768">
        <v>7000031414</v>
      </c>
      <c r="C160" s="768">
        <v>10</v>
      </c>
      <c r="D160" s="768" t="s">
        <v>367</v>
      </c>
      <c r="E160" s="768">
        <v>1000077711</v>
      </c>
      <c r="F160" s="768">
        <v>85177090</v>
      </c>
      <c r="G160" s="49"/>
      <c r="H160" s="769">
        <v>18</v>
      </c>
      <c r="I160" s="50"/>
      <c r="J160" s="768" t="s">
        <v>381</v>
      </c>
      <c r="K160" s="768" t="s">
        <v>106</v>
      </c>
      <c r="L160" s="768">
        <v>1</v>
      </c>
      <c r="M160" s="51"/>
      <c r="N160" s="52" t="str">
        <f t="shared" si="12"/>
        <v>Included</v>
      </c>
      <c r="O160" s="53">
        <f t="shared" si="13"/>
        <v>0</v>
      </c>
      <c r="P160" s="8">
        <f t="shared" si="14"/>
        <v>0</v>
      </c>
      <c r="Q160" s="9">
        <f t="shared" si="15"/>
        <v>0</v>
      </c>
      <c r="R160" s="16">
        <f t="shared" si="16"/>
        <v>0</v>
      </c>
      <c r="S160" s="8"/>
      <c r="T160" s="122">
        <f t="shared" si="17"/>
        <v>0</v>
      </c>
      <c r="V160" s="55"/>
      <c r="AB160" s="9"/>
      <c r="AL160" s="9"/>
      <c r="AM160" s="9"/>
      <c r="AN160" s="9"/>
      <c r="AO160" s="9"/>
      <c r="AP160" s="9"/>
      <c r="AQ160" s="9"/>
      <c r="AR160" s="9"/>
      <c r="AS160" s="9"/>
      <c r="AT160" s="9"/>
      <c r="AU160" s="9"/>
      <c r="AV160" s="9"/>
      <c r="AW160" s="9"/>
      <c r="AX160" s="9"/>
      <c r="AY160" s="9"/>
    </row>
    <row r="161" spans="1:51" ht="70.5" customHeight="1" x14ac:dyDescent="0.3">
      <c r="A161" s="48">
        <v>143</v>
      </c>
      <c r="B161" s="768">
        <v>7000031415</v>
      </c>
      <c r="C161" s="768">
        <v>10</v>
      </c>
      <c r="D161" s="768" t="s">
        <v>367</v>
      </c>
      <c r="E161" s="768">
        <v>1000077561</v>
      </c>
      <c r="F161" s="768">
        <v>85176930</v>
      </c>
      <c r="G161" s="49"/>
      <c r="H161" s="769">
        <v>18</v>
      </c>
      <c r="I161" s="50"/>
      <c r="J161" s="768" t="s">
        <v>386</v>
      </c>
      <c r="K161" s="768" t="s">
        <v>106</v>
      </c>
      <c r="L161" s="768">
        <v>2</v>
      </c>
      <c r="M161" s="51"/>
      <c r="N161" s="52" t="str">
        <f t="shared" si="12"/>
        <v>Included</v>
      </c>
      <c r="O161" s="53">
        <f t="shared" si="13"/>
        <v>0</v>
      </c>
      <c r="P161" s="8">
        <f t="shared" si="14"/>
        <v>0</v>
      </c>
      <c r="Q161" s="9">
        <f t="shared" si="15"/>
        <v>0</v>
      </c>
      <c r="R161" s="16">
        <f t="shared" si="16"/>
        <v>0</v>
      </c>
      <c r="S161" s="8"/>
      <c r="T161" s="122">
        <f t="shared" si="17"/>
        <v>0</v>
      </c>
      <c r="V161" s="55"/>
      <c r="AB161" s="9"/>
      <c r="AL161" s="9"/>
      <c r="AM161" s="9"/>
      <c r="AN161" s="9"/>
      <c r="AO161" s="9"/>
      <c r="AP161" s="9"/>
      <c r="AQ161" s="9"/>
      <c r="AR161" s="9"/>
      <c r="AS161" s="9"/>
      <c r="AT161" s="9"/>
      <c r="AU161" s="9"/>
      <c r="AV161" s="9"/>
      <c r="AW161" s="9"/>
      <c r="AX161" s="9"/>
      <c r="AY161" s="9"/>
    </row>
    <row r="162" spans="1:51" ht="70.5" customHeight="1" x14ac:dyDescent="0.3">
      <c r="A162" s="48">
        <v>144</v>
      </c>
      <c r="B162" s="768">
        <v>7000031416</v>
      </c>
      <c r="C162" s="768">
        <v>10</v>
      </c>
      <c r="D162" s="768" t="s">
        <v>367</v>
      </c>
      <c r="E162" s="768">
        <v>1000077565</v>
      </c>
      <c r="F162" s="768">
        <v>85176930</v>
      </c>
      <c r="G162" s="49"/>
      <c r="H162" s="769">
        <v>18</v>
      </c>
      <c r="I162" s="50"/>
      <c r="J162" s="768" t="s">
        <v>387</v>
      </c>
      <c r="K162" s="768" t="s">
        <v>106</v>
      </c>
      <c r="L162" s="768">
        <v>2</v>
      </c>
      <c r="M162" s="51"/>
      <c r="N162" s="52" t="str">
        <f t="shared" si="12"/>
        <v>Included</v>
      </c>
      <c r="O162" s="53">
        <f t="shared" si="13"/>
        <v>0</v>
      </c>
      <c r="P162" s="8">
        <f t="shared" si="14"/>
        <v>0</v>
      </c>
      <c r="Q162" s="9">
        <f t="shared" si="15"/>
        <v>0</v>
      </c>
      <c r="R162" s="16">
        <f t="shared" si="16"/>
        <v>0</v>
      </c>
      <c r="S162" s="8"/>
      <c r="T162" s="122">
        <f t="shared" si="17"/>
        <v>0</v>
      </c>
      <c r="V162" s="55"/>
      <c r="AB162" s="9"/>
      <c r="AL162" s="9"/>
      <c r="AM162" s="9"/>
      <c r="AN162" s="9"/>
      <c r="AO162" s="9"/>
      <c r="AP162" s="9"/>
      <c r="AQ162" s="9"/>
      <c r="AR162" s="9"/>
      <c r="AS162" s="9"/>
      <c r="AT162" s="9"/>
      <c r="AU162" s="9"/>
      <c r="AV162" s="9"/>
      <c r="AW162" s="9"/>
      <c r="AX162" s="9"/>
      <c r="AY162" s="9"/>
    </row>
    <row r="163" spans="1:51" ht="70.5" customHeight="1" x14ac:dyDescent="0.3">
      <c r="A163" s="48">
        <v>145</v>
      </c>
      <c r="B163" s="768">
        <v>7000031417</v>
      </c>
      <c r="C163" s="768">
        <v>10</v>
      </c>
      <c r="D163" s="768" t="s">
        <v>367</v>
      </c>
      <c r="E163" s="768">
        <v>1000077751</v>
      </c>
      <c r="F163" s="768">
        <v>85176930</v>
      </c>
      <c r="G163" s="49"/>
      <c r="H163" s="769">
        <v>18</v>
      </c>
      <c r="I163" s="50"/>
      <c r="J163" s="768" t="s">
        <v>388</v>
      </c>
      <c r="K163" s="768" t="s">
        <v>105</v>
      </c>
      <c r="L163" s="768">
        <v>1</v>
      </c>
      <c r="M163" s="51"/>
      <c r="N163" s="52" t="str">
        <f t="shared" si="12"/>
        <v>Included</v>
      </c>
      <c r="O163" s="53">
        <f t="shared" si="13"/>
        <v>0</v>
      </c>
      <c r="P163" s="8">
        <f t="shared" si="14"/>
        <v>0</v>
      </c>
      <c r="Q163" s="9">
        <f t="shared" si="15"/>
        <v>0</v>
      </c>
      <c r="R163" s="16">
        <f t="shared" si="16"/>
        <v>0</v>
      </c>
      <c r="S163" s="8"/>
      <c r="T163" s="122">
        <f t="shared" si="17"/>
        <v>0</v>
      </c>
      <c r="V163" s="55"/>
      <c r="AB163" s="9"/>
      <c r="AL163" s="9"/>
      <c r="AM163" s="9"/>
      <c r="AN163" s="9"/>
      <c r="AO163" s="9"/>
      <c r="AP163" s="9"/>
      <c r="AQ163" s="9"/>
      <c r="AR163" s="9"/>
      <c r="AS163" s="9"/>
      <c r="AT163" s="9"/>
      <c r="AU163" s="9"/>
      <c r="AV163" s="9"/>
      <c r="AW163" s="9"/>
      <c r="AX163" s="9"/>
      <c r="AY163" s="9"/>
    </row>
    <row r="164" spans="1:51" ht="70.5" customHeight="1" x14ac:dyDescent="0.3">
      <c r="A164" s="48">
        <v>146</v>
      </c>
      <c r="B164" s="768">
        <v>7000031418</v>
      </c>
      <c r="C164" s="768">
        <v>10</v>
      </c>
      <c r="D164" s="768" t="s">
        <v>367</v>
      </c>
      <c r="E164" s="768">
        <v>1000012788</v>
      </c>
      <c r="F164" s="768">
        <v>85329000</v>
      </c>
      <c r="G164" s="49"/>
      <c r="H164" s="769">
        <v>18</v>
      </c>
      <c r="I164" s="50"/>
      <c r="J164" s="768" t="s">
        <v>111</v>
      </c>
      <c r="K164" s="768" t="s">
        <v>106</v>
      </c>
      <c r="L164" s="768">
        <v>1</v>
      </c>
      <c r="M164" s="51"/>
      <c r="N164" s="52" t="str">
        <f t="shared" si="12"/>
        <v>Included</v>
      </c>
      <c r="O164" s="53">
        <f t="shared" si="13"/>
        <v>0</v>
      </c>
      <c r="P164" s="8">
        <f t="shared" si="14"/>
        <v>0</v>
      </c>
      <c r="Q164" s="9">
        <f t="shared" si="15"/>
        <v>0</v>
      </c>
      <c r="R164" s="16">
        <f t="shared" si="16"/>
        <v>0</v>
      </c>
      <c r="S164" s="8"/>
      <c r="T164" s="122">
        <f t="shared" si="17"/>
        <v>0</v>
      </c>
      <c r="V164" s="55"/>
      <c r="AB164" s="9"/>
      <c r="AL164" s="9"/>
      <c r="AM164" s="9"/>
      <c r="AN164" s="9"/>
      <c r="AO164" s="9"/>
      <c r="AP164" s="9"/>
      <c r="AQ164" s="9"/>
      <c r="AR164" s="9"/>
      <c r="AS164" s="9"/>
      <c r="AT164" s="9"/>
      <c r="AU164" s="9"/>
      <c r="AV164" s="9"/>
      <c r="AW164" s="9"/>
      <c r="AX164" s="9"/>
      <c r="AY164" s="9"/>
    </row>
    <row r="165" spans="1:51" ht="70.5" customHeight="1" x14ac:dyDescent="0.3">
      <c r="A165" s="48">
        <v>147</v>
      </c>
      <c r="B165" s="768">
        <v>7000031419</v>
      </c>
      <c r="C165" s="768">
        <v>10</v>
      </c>
      <c r="D165" s="768" t="s">
        <v>367</v>
      </c>
      <c r="E165" s="768">
        <v>1000028014</v>
      </c>
      <c r="F165" s="768">
        <v>94038900</v>
      </c>
      <c r="G165" s="49"/>
      <c r="H165" s="769">
        <v>18</v>
      </c>
      <c r="I165" s="50"/>
      <c r="J165" s="768" t="s">
        <v>108</v>
      </c>
      <c r="K165" s="768" t="s">
        <v>106</v>
      </c>
      <c r="L165" s="768">
        <v>1</v>
      </c>
      <c r="M165" s="51"/>
      <c r="N165" s="52" t="str">
        <f t="shared" si="12"/>
        <v>Included</v>
      </c>
      <c r="O165" s="53">
        <f t="shared" si="13"/>
        <v>0</v>
      </c>
      <c r="P165" s="8">
        <f t="shared" si="14"/>
        <v>0</v>
      </c>
      <c r="Q165" s="9">
        <f t="shared" si="15"/>
        <v>0</v>
      </c>
      <c r="R165" s="16">
        <f t="shared" si="16"/>
        <v>0</v>
      </c>
      <c r="S165" s="8"/>
      <c r="T165" s="122">
        <f t="shared" si="17"/>
        <v>0</v>
      </c>
      <c r="V165" s="55"/>
      <c r="AB165" s="9"/>
      <c r="AL165" s="9"/>
      <c r="AM165" s="9"/>
      <c r="AN165" s="9"/>
      <c r="AO165" s="9"/>
      <c r="AP165" s="9"/>
      <c r="AQ165" s="9"/>
      <c r="AR165" s="9"/>
      <c r="AS165" s="9"/>
      <c r="AT165" s="9"/>
      <c r="AU165" s="9"/>
      <c r="AV165" s="9"/>
      <c r="AW165" s="9"/>
      <c r="AX165" s="9"/>
      <c r="AY165" s="9"/>
    </row>
    <row r="166" spans="1:51" ht="70.5" customHeight="1" x14ac:dyDescent="0.3">
      <c r="A166" s="48">
        <v>148</v>
      </c>
      <c r="B166" s="768">
        <v>7000031420</v>
      </c>
      <c r="C166" s="768">
        <v>10</v>
      </c>
      <c r="D166" s="768" t="s">
        <v>367</v>
      </c>
      <c r="E166" s="768">
        <v>1000026380</v>
      </c>
      <c r="F166" s="768">
        <v>85389000</v>
      </c>
      <c r="G166" s="49"/>
      <c r="H166" s="769">
        <v>18</v>
      </c>
      <c r="I166" s="50"/>
      <c r="J166" s="768" t="s">
        <v>109</v>
      </c>
      <c r="K166" s="768" t="s">
        <v>105</v>
      </c>
      <c r="L166" s="768">
        <v>1</v>
      </c>
      <c r="M166" s="51"/>
      <c r="N166" s="52" t="str">
        <f t="shared" si="12"/>
        <v>Included</v>
      </c>
      <c r="O166" s="53">
        <f t="shared" si="13"/>
        <v>0</v>
      </c>
      <c r="P166" s="8">
        <f t="shared" si="14"/>
        <v>0</v>
      </c>
      <c r="Q166" s="9">
        <f t="shared" si="15"/>
        <v>0</v>
      </c>
      <c r="R166" s="16">
        <f t="shared" si="16"/>
        <v>0</v>
      </c>
      <c r="S166" s="8"/>
      <c r="T166" s="122">
        <f t="shared" si="17"/>
        <v>0</v>
      </c>
      <c r="V166" s="55"/>
      <c r="AB166" s="9"/>
      <c r="AL166" s="9"/>
      <c r="AM166" s="9"/>
      <c r="AN166" s="9"/>
      <c r="AO166" s="9"/>
      <c r="AP166" s="9"/>
      <c r="AQ166" s="9"/>
      <c r="AR166" s="9"/>
      <c r="AS166" s="9"/>
      <c r="AT166" s="9"/>
      <c r="AU166" s="9"/>
      <c r="AV166" s="9"/>
      <c r="AW166" s="9"/>
      <c r="AX166" s="9"/>
      <c r="AY166" s="9"/>
    </row>
    <row r="167" spans="1:51" ht="70.5" customHeight="1" x14ac:dyDescent="0.3">
      <c r="A167" s="48">
        <v>149</v>
      </c>
      <c r="B167" s="768">
        <v>7000031505</v>
      </c>
      <c r="C167" s="768">
        <v>10</v>
      </c>
      <c r="D167" s="768" t="s">
        <v>367</v>
      </c>
      <c r="E167" s="768">
        <v>1000077853</v>
      </c>
      <c r="F167" s="768">
        <v>85176220</v>
      </c>
      <c r="G167" s="49"/>
      <c r="H167" s="769">
        <v>18</v>
      </c>
      <c r="I167" s="50"/>
      <c r="J167" s="768" t="s">
        <v>390</v>
      </c>
      <c r="K167" s="768" t="s">
        <v>106</v>
      </c>
      <c r="L167" s="768">
        <v>1</v>
      </c>
      <c r="M167" s="51"/>
      <c r="N167" s="52" t="str">
        <f t="shared" si="12"/>
        <v>Included</v>
      </c>
      <c r="O167" s="53">
        <f t="shared" si="13"/>
        <v>0</v>
      </c>
      <c r="P167" s="8">
        <f t="shared" si="14"/>
        <v>0</v>
      </c>
      <c r="Q167" s="9">
        <f t="shared" si="15"/>
        <v>0</v>
      </c>
      <c r="R167" s="16">
        <f t="shared" si="16"/>
        <v>0</v>
      </c>
      <c r="S167" s="8"/>
      <c r="T167" s="122">
        <f t="shared" si="17"/>
        <v>0</v>
      </c>
      <c r="V167" s="55"/>
      <c r="AB167" s="9"/>
      <c r="AL167" s="9"/>
      <c r="AM167" s="9"/>
      <c r="AN167" s="9"/>
      <c r="AO167" s="9"/>
      <c r="AP167" s="9"/>
      <c r="AQ167" s="9"/>
      <c r="AR167" s="9"/>
      <c r="AS167" s="9"/>
      <c r="AT167" s="9"/>
      <c r="AU167" s="9"/>
      <c r="AV167" s="9"/>
      <c r="AW167" s="9"/>
      <c r="AX167" s="9"/>
      <c r="AY167" s="9"/>
    </row>
    <row r="168" spans="1:51" ht="70.5" customHeight="1" x14ac:dyDescent="0.3">
      <c r="A168" s="48">
        <v>150</v>
      </c>
      <c r="B168" s="768">
        <v>7000031506</v>
      </c>
      <c r="C168" s="768">
        <v>10</v>
      </c>
      <c r="D168" s="768" t="s">
        <v>367</v>
      </c>
      <c r="E168" s="768">
        <v>1000077863</v>
      </c>
      <c r="F168" s="768">
        <v>84715000</v>
      </c>
      <c r="G168" s="49"/>
      <c r="H168" s="769">
        <v>18</v>
      </c>
      <c r="I168" s="50"/>
      <c r="J168" s="768" t="s">
        <v>391</v>
      </c>
      <c r="K168" s="768" t="s">
        <v>106</v>
      </c>
      <c r="L168" s="768">
        <v>2</v>
      </c>
      <c r="M168" s="51"/>
      <c r="N168" s="52" t="str">
        <f t="shared" si="12"/>
        <v>Included</v>
      </c>
      <c r="O168" s="53">
        <f t="shared" si="13"/>
        <v>0</v>
      </c>
      <c r="P168" s="8">
        <f t="shared" si="14"/>
        <v>0</v>
      </c>
      <c r="Q168" s="9">
        <f t="shared" si="15"/>
        <v>0</v>
      </c>
      <c r="R168" s="16">
        <f t="shared" si="16"/>
        <v>0</v>
      </c>
      <c r="S168" s="8"/>
      <c r="T168" s="122">
        <f t="shared" si="17"/>
        <v>0</v>
      </c>
      <c r="V168" s="55"/>
      <c r="AB168" s="9"/>
      <c r="AL168" s="9"/>
      <c r="AM168" s="9"/>
      <c r="AN168" s="9"/>
      <c r="AO168" s="9"/>
      <c r="AP168" s="9"/>
      <c r="AQ168" s="9"/>
      <c r="AR168" s="9"/>
      <c r="AS168" s="9"/>
      <c r="AT168" s="9"/>
      <c r="AU168" s="9"/>
      <c r="AV168" s="9"/>
      <c r="AW168" s="9"/>
      <c r="AX168" s="9"/>
      <c r="AY168" s="9"/>
    </row>
    <row r="169" spans="1:51" ht="70.5" customHeight="1" x14ac:dyDescent="0.3">
      <c r="A169" s="48">
        <v>151</v>
      </c>
      <c r="B169" s="768">
        <v>7000031507</v>
      </c>
      <c r="C169" s="768">
        <v>10</v>
      </c>
      <c r="D169" s="768" t="s">
        <v>367</v>
      </c>
      <c r="E169" s="768">
        <v>1000077866</v>
      </c>
      <c r="F169" s="768">
        <v>85176930</v>
      </c>
      <c r="G169" s="49"/>
      <c r="H169" s="769">
        <v>18</v>
      </c>
      <c r="I169" s="50"/>
      <c r="J169" s="768" t="s">
        <v>392</v>
      </c>
      <c r="K169" s="768" t="s">
        <v>105</v>
      </c>
      <c r="L169" s="768">
        <v>1</v>
      </c>
      <c r="M169" s="51"/>
      <c r="N169" s="52" t="str">
        <f t="shared" si="12"/>
        <v>Included</v>
      </c>
      <c r="O169" s="53">
        <f t="shared" si="13"/>
        <v>0</v>
      </c>
      <c r="P169" s="8">
        <f t="shared" si="14"/>
        <v>0</v>
      </c>
      <c r="Q169" s="9">
        <f t="shared" si="15"/>
        <v>0</v>
      </c>
      <c r="R169" s="16">
        <f t="shared" si="16"/>
        <v>0</v>
      </c>
      <c r="S169" s="8"/>
      <c r="T169" s="122">
        <f t="shared" si="17"/>
        <v>0</v>
      </c>
      <c r="V169" s="55"/>
      <c r="AB169" s="9"/>
      <c r="AL169" s="9"/>
      <c r="AM169" s="9"/>
      <c r="AN169" s="9"/>
      <c r="AO169" s="9"/>
      <c r="AP169" s="9"/>
      <c r="AQ169" s="9"/>
      <c r="AR169" s="9"/>
      <c r="AS169" s="9"/>
      <c r="AT169" s="9"/>
      <c r="AU169" s="9"/>
      <c r="AV169" s="9"/>
      <c r="AW169" s="9"/>
      <c r="AX169" s="9"/>
      <c r="AY169" s="9"/>
    </row>
    <row r="170" spans="1:51" ht="70.5" customHeight="1" x14ac:dyDescent="0.3">
      <c r="A170" s="48">
        <v>152</v>
      </c>
      <c r="B170" s="768">
        <v>7000031538</v>
      </c>
      <c r="C170" s="768">
        <v>10</v>
      </c>
      <c r="D170" s="768" t="s">
        <v>367</v>
      </c>
      <c r="E170" s="768">
        <v>1000077899</v>
      </c>
      <c r="F170" s="768">
        <v>85176290</v>
      </c>
      <c r="G170" s="49"/>
      <c r="H170" s="769">
        <v>18</v>
      </c>
      <c r="I170" s="50"/>
      <c r="J170" s="768" t="s">
        <v>395</v>
      </c>
      <c r="K170" s="768" t="s">
        <v>110</v>
      </c>
      <c r="L170" s="768">
        <v>1</v>
      </c>
      <c r="M170" s="51"/>
      <c r="N170" s="52" t="str">
        <f t="shared" si="12"/>
        <v>Included</v>
      </c>
      <c r="O170" s="53">
        <f t="shared" si="13"/>
        <v>0</v>
      </c>
      <c r="P170" s="8">
        <f t="shared" si="14"/>
        <v>0</v>
      </c>
      <c r="Q170" s="9">
        <f t="shared" si="15"/>
        <v>0</v>
      </c>
      <c r="R170" s="16">
        <f t="shared" si="16"/>
        <v>0</v>
      </c>
      <c r="S170" s="8"/>
      <c r="T170" s="122">
        <f t="shared" si="17"/>
        <v>0</v>
      </c>
      <c r="V170" s="55"/>
      <c r="AB170" s="9"/>
      <c r="AL170" s="9"/>
      <c r="AM170" s="9"/>
      <c r="AN170" s="9"/>
      <c r="AO170" s="9"/>
      <c r="AP170" s="9"/>
      <c r="AQ170" s="9"/>
      <c r="AR170" s="9"/>
      <c r="AS170" s="9"/>
      <c r="AT170" s="9"/>
      <c r="AU170" s="9"/>
      <c r="AV170" s="9"/>
      <c r="AW170" s="9"/>
      <c r="AX170" s="9"/>
      <c r="AY170" s="9"/>
    </row>
    <row r="171" spans="1:51" ht="70.5" customHeight="1" x14ac:dyDescent="0.3">
      <c r="A171" s="48">
        <v>153</v>
      </c>
      <c r="B171" s="768">
        <v>7000031539</v>
      </c>
      <c r="C171" s="768">
        <v>10</v>
      </c>
      <c r="D171" s="768" t="s">
        <v>367</v>
      </c>
      <c r="E171" s="768">
        <v>1000031361</v>
      </c>
      <c r="F171" s="768">
        <v>85389000</v>
      </c>
      <c r="G171" s="49"/>
      <c r="H171" s="769">
        <v>18</v>
      </c>
      <c r="I171" s="50"/>
      <c r="J171" s="768" t="s">
        <v>107</v>
      </c>
      <c r="K171" s="768" t="s">
        <v>106</v>
      </c>
      <c r="L171" s="768">
        <v>1</v>
      </c>
      <c r="M171" s="51"/>
      <c r="N171" s="52" t="str">
        <f t="shared" si="12"/>
        <v>Included</v>
      </c>
      <c r="O171" s="53">
        <f t="shared" si="13"/>
        <v>0</v>
      </c>
      <c r="P171" s="8">
        <f t="shared" si="14"/>
        <v>0</v>
      </c>
      <c r="Q171" s="9">
        <f t="shared" si="15"/>
        <v>0</v>
      </c>
      <c r="R171" s="16">
        <f t="shared" si="16"/>
        <v>0</v>
      </c>
      <c r="S171" s="8"/>
      <c r="T171" s="122">
        <f t="shared" si="17"/>
        <v>0</v>
      </c>
      <c r="V171" s="55"/>
      <c r="AB171" s="9"/>
      <c r="AL171" s="9"/>
      <c r="AM171" s="9"/>
      <c r="AN171" s="9"/>
      <c r="AO171" s="9"/>
      <c r="AP171" s="9"/>
      <c r="AQ171" s="9"/>
      <c r="AR171" s="9"/>
      <c r="AS171" s="9"/>
      <c r="AT171" s="9"/>
      <c r="AU171" s="9"/>
      <c r="AV171" s="9"/>
      <c r="AW171" s="9"/>
      <c r="AX171" s="9"/>
      <c r="AY171" s="9"/>
    </row>
    <row r="172" spans="1:51" ht="70.5" customHeight="1" x14ac:dyDescent="0.3">
      <c r="A172" s="48">
        <v>154</v>
      </c>
      <c r="B172" s="768">
        <v>7000031557</v>
      </c>
      <c r="C172" s="768">
        <v>10</v>
      </c>
      <c r="D172" s="768" t="s">
        <v>367</v>
      </c>
      <c r="E172" s="768">
        <v>1000078084</v>
      </c>
      <c r="F172" s="768">
        <v>85176930</v>
      </c>
      <c r="G172" s="49"/>
      <c r="H172" s="769">
        <v>18</v>
      </c>
      <c r="I172" s="50"/>
      <c r="J172" s="768" t="s">
        <v>397</v>
      </c>
      <c r="K172" s="768" t="s">
        <v>106</v>
      </c>
      <c r="L172" s="768">
        <v>2</v>
      </c>
      <c r="M172" s="51"/>
      <c r="N172" s="52" t="str">
        <f t="shared" si="12"/>
        <v>Included</v>
      </c>
      <c r="O172" s="53">
        <f t="shared" si="13"/>
        <v>0</v>
      </c>
      <c r="P172" s="8">
        <f t="shared" si="14"/>
        <v>0</v>
      </c>
      <c r="Q172" s="9">
        <f t="shared" si="15"/>
        <v>0</v>
      </c>
      <c r="R172" s="16">
        <f t="shared" si="16"/>
        <v>0</v>
      </c>
      <c r="S172" s="8"/>
      <c r="T172" s="122">
        <f t="shared" si="17"/>
        <v>0</v>
      </c>
      <c r="V172" s="55"/>
      <c r="AB172" s="9"/>
      <c r="AL172" s="9"/>
      <c r="AM172" s="9"/>
      <c r="AN172" s="9"/>
      <c r="AO172" s="9"/>
      <c r="AP172" s="9"/>
      <c r="AQ172" s="9"/>
      <c r="AR172" s="9"/>
      <c r="AS172" s="9"/>
      <c r="AT172" s="9"/>
      <c r="AU172" s="9"/>
      <c r="AV172" s="9"/>
      <c r="AW172" s="9"/>
      <c r="AX172" s="9"/>
      <c r="AY172" s="9"/>
    </row>
    <row r="173" spans="1:51" ht="70.5" customHeight="1" x14ac:dyDescent="0.3">
      <c r="A173" s="48">
        <v>155</v>
      </c>
      <c r="B173" s="768">
        <v>7000031565</v>
      </c>
      <c r="C173" s="768">
        <v>10</v>
      </c>
      <c r="D173" s="768" t="s">
        <v>367</v>
      </c>
      <c r="E173" s="768">
        <v>1000077750</v>
      </c>
      <c r="F173" s="768">
        <v>85176930</v>
      </c>
      <c r="G173" s="49"/>
      <c r="H173" s="769">
        <v>18</v>
      </c>
      <c r="I173" s="50"/>
      <c r="J173" s="768" t="s">
        <v>383</v>
      </c>
      <c r="K173" s="768" t="s">
        <v>105</v>
      </c>
      <c r="L173" s="768">
        <v>1</v>
      </c>
      <c r="M173" s="51"/>
      <c r="N173" s="52" t="str">
        <f t="shared" si="12"/>
        <v>Included</v>
      </c>
      <c r="O173" s="53">
        <f t="shared" si="13"/>
        <v>0</v>
      </c>
      <c r="P173" s="8">
        <f t="shared" si="14"/>
        <v>0</v>
      </c>
      <c r="Q173" s="9">
        <f t="shared" si="15"/>
        <v>0</v>
      </c>
      <c r="R173" s="16">
        <f t="shared" si="16"/>
        <v>0</v>
      </c>
      <c r="S173" s="8"/>
      <c r="T173" s="122">
        <f t="shared" si="17"/>
        <v>0</v>
      </c>
      <c r="V173" s="55"/>
      <c r="AB173" s="9"/>
      <c r="AL173" s="9"/>
      <c r="AM173" s="9"/>
      <c r="AN173" s="9"/>
      <c r="AO173" s="9"/>
      <c r="AP173" s="9"/>
      <c r="AQ173" s="9"/>
      <c r="AR173" s="9"/>
      <c r="AS173" s="9"/>
      <c r="AT173" s="9"/>
      <c r="AU173" s="9"/>
      <c r="AV173" s="9"/>
      <c r="AW173" s="9"/>
      <c r="AX173" s="9"/>
      <c r="AY173" s="9"/>
    </row>
    <row r="174" spans="1:51" ht="70.5" customHeight="1" x14ac:dyDescent="0.3">
      <c r="A174" s="48">
        <v>156</v>
      </c>
      <c r="B174" s="768">
        <v>7000031402</v>
      </c>
      <c r="C174" s="768">
        <v>10</v>
      </c>
      <c r="D174" s="768" t="s">
        <v>368</v>
      </c>
      <c r="E174" s="768">
        <v>1000077713</v>
      </c>
      <c r="F174" s="768">
        <v>84715000</v>
      </c>
      <c r="G174" s="49"/>
      <c r="H174" s="769">
        <v>18</v>
      </c>
      <c r="I174" s="50"/>
      <c r="J174" s="768" t="s">
        <v>376</v>
      </c>
      <c r="K174" s="768" t="s">
        <v>106</v>
      </c>
      <c r="L174" s="768">
        <v>1</v>
      </c>
      <c r="M174" s="51"/>
      <c r="N174" s="52" t="str">
        <f t="shared" si="12"/>
        <v>Included</v>
      </c>
      <c r="O174" s="53">
        <f t="shared" si="13"/>
        <v>0</v>
      </c>
      <c r="P174" s="8">
        <f t="shared" si="14"/>
        <v>0</v>
      </c>
      <c r="Q174" s="9">
        <f t="shared" si="15"/>
        <v>0</v>
      </c>
      <c r="R174" s="16">
        <f t="shared" si="16"/>
        <v>0</v>
      </c>
      <c r="S174" s="8"/>
      <c r="T174" s="122">
        <f t="shared" si="17"/>
        <v>0</v>
      </c>
      <c r="V174" s="55"/>
      <c r="AB174" s="9"/>
      <c r="AL174" s="9"/>
      <c r="AM174" s="9"/>
      <c r="AN174" s="9"/>
      <c r="AO174" s="9"/>
      <c r="AP174" s="9"/>
      <c r="AQ174" s="9"/>
      <c r="AR174" s="9"/>
      <c r="AS174" s="9"/>
      <c r="AT174" s="9"/>
      <c r="AU174" s="9"/>
      <c r="AV174" s="9"/>
      <c r="AW174" s="9"/>
      <c r="AX174" s="9"/>
      <c r="AY174" s="9"/>
    </row>
    <row r="175" spans="1:51" ht="70.5" customHeight="1" x14ac:dyDescent="0.3">
      <c r="A175" s="48">
        <v>157</v>
      </c>
      <c r="B175" s="768">
        <v>7000031403</v>
      </c>
      <c r="C175" s="768">
        <v>10</v>
      </c>
      <c r="D175" s="768" t="s">
        <v>368</v>
      </c>
      <c r="E175" s="768">
        <v>1000077753</v>
      </c>
      <c r="F175" s="768">
        <v>85176930</v>
      </c>
      <c r="G175" s="49"/>
      <c r="H175" s="769">
        <v>18</v>
      </c>
      <c r="I175" s="50"/>
      <c r="J175" s="768" t="s">
        <v>377</v>
      </c>
      <c r="K175" s="768" t="s">
        <v>105</v>
      </c>
      <c r="L175" s="768">
        <v>1</v>
      </c>
      <c r="M175" s="51"/>
      <c r="N175" s="52" t="str">
        <f t="shared" si="12"/>
        <v>Included</v>
      </c>
      <c r="O175" s="53">
        <f t="shared" si="13"/>
        <v>0</v>
      </c>
      <c r="P175" s="8">
        <f t="shared" si="14"/>
        <v>0</v>
      </c>
      <c r="Q175" s="9">
        <f t="shared" si="15"/>
        <v>0</v>
      </c>
      <c r="R175" s="16">
        <f t="shared" si="16"/>
        <v>0</v>
      </c>
      <c r="S175" s="8"/>
      <c r="T175" s="122">
        <f t="shared" si="17"/>
        <v>0</v>
      </c>
      <c r="V175" s="55"/>
      <c r="AB175" s="9"/>
      <c r="AL175" s="9"/>
      <c r="AM175" s="9"/>
      <c r="AN175" s="9"/>
      <c r="AO175" s="9"/>
      <c r="AP175" s="9"/>
      <c r="AQ175" s="9"/>
      <c r="AR175" s="9"/>
      <c r="AS175" s="9"/>
      <c r="AT175" s="9"/>
      <c r="AU175" s="9"/>
      <c r="AV175" s="9"/>
      <c r="AW175" s="9"/>
      <c r="AX175" s="9"/>
      <c r="AY175" s="9"/>
    </row>
    <row r="176" spans="1:51" ht="70.5" customHeight="1" x14ac:dyDescent="0.3">
      <c r="A176" s="48">
        <v>158</v>
      </c>
      <c r="B176" s="768">
        <v>7000031404</v>
      </c>
      <c r="C176" s="768">
        <v>10</v>
      </c>
      <c r="D176" s="768" t="s">
        <v>368</v>
      </c>
      <c r="E176" s="768">
        <v>1000077573</v>
      </c>
      <c r="F176" s="768">
        <v>85176930</v>
      </c>
      <c r="G176" s="49"/>
      <c r="H176" s="769">
        <v>18</v>
      </c>
      <c r="I176" s="50"/>
      <c r="J176" s="768" t="s">
        <v>378</v>
      </c>
      <c r="K176" s="768" t="s">
        <v>106</v>
      </c>
      <c r="L176" s="768">
        <v>1</v>
      </c>
      <c r="M176" s="51"/>
      <c r="N176" s="52" t="str">
        <f t="shared" si="12"/>
        <v>Included</v>
      </c>
      <c r="O176" s="53">
        <f t="shared" si="13"/>
        <v>0</v>
      </c>
      <c r="P176" s="8">
        <f t="shared" si="14"/>
        <v>0</v>
      </c>
      <c r="Q176" s="9">
        <f t="shared" si="15"/>
        <v>0</v>
      </c>
      <c r="R176" s="16">
        <f t="shared" si="16"/>
        <v>0</v>
      </c>
      <c r="S176" s="8"/>
      <c r="T176" s="122">
        <f t="shared" si="17"/>
        <v>0</v>
      </c>
      <c r="V176" s="55"/>
      <c r="AB176" s="9"/>
      <c r="AL176" s="9"/>
      <c r="AM176" s="9"/>
      <c r="AN176" s="9"/>
      <c r="AO176" s="9"/>
      <c r="AP176" s="9"/>
      <c r="AQ176" s="9"/>
      <c r="AR176" s="9"/>
      <c r="AS176" s="9"/>
      <c r="AT176" s="9"/>
      <c r="AU176" s="9"/>
      <c r="AV176" s="9"/>
      <c r="AW176" s="9"/>
      <c r="AX176" s="9"/>
      <c r="AY176" s="9"/>
    </row>
    <row r="177" spans="1:51" ht="70.5" customHeight="1" x14ac:dyDescent="0.3">
      <c r="A177" s="48">
        <v>159</v>
      </c>
      <c r="B177" s="768">
        <v>7000031405</v>
      </c>
      <c r="C177" s="768">
        <v>10</v>
      </c>
      <c r="D177" s="768" t="s">
        <v>368</v>
      </c>
      <c r="E177" s="768">
        <v>1000077711</v>
      </c>
      <c r="F177" s="768">
        <v>85177090</v>
      </c>
      <c r="G177" s="49"/>
      <c r="H177" s="769">
        <v>18</v>
      </c>
      <c r="I177" s="50"/>
      <c r="J177" s="768" t="s">
        <v>381</v>
      </c>
      <c r="K177" s="768" t="s">
        <v>106</v>
      </c>
      <c r="L177" s="768">
        <v>1</v>
      </c>
      <c r="M177" s="51"/>
      <c r="N177" s="52" t="str">
        <f t="shared" si="12"/>
        <v>Included</v>
      </c>
      <c r="O177" s="53">
        <f t="shared" si="13"/>
        <v>0</v>
      </c>
      <c r="P177" s="8">
        <f t="shared" si="14"/>
        <v>0</v>
      </c>
      <c r="Q177" s="9">
        <f t="shared" si="15"/>
        <v>0</v>
      </c>
      <c r="R177" s="16">
        <f t="shared" si="16"/>
        <v>0</v>
      </c>
      <c r="S177" s="8"/>
      <c r="T177" s="122">
        <f t="shared" si="17"/>
        <v>0</v>
      </c>
      <c r="V177" s="55"/>
      <c r="AB177" s="9"/>
      <c r="AL177" s="9"/>
      <c r="AM177" s="9"/>
      <c r="AN177" s="9"/>
      <c r="AO177" s="9"/>
      <c r="AP177" s="9"/>
      <c r="AQ177" s="9"/>
      <c r="AR177" s="9"/>
      <c r="AS177" s="9"/>
      <c r="AT177" s="9"/>
      <c r="AU177" s="9"/>
      <c r="AV177" s="9"/>
      <c r="AW177" s="9"/>
      <c r="AX177" s="9"/>
      <c r="AY177" s="9"/>
    </row>
    <row r="178" spans="1:51" ht="70.5" customHeight="1" x14ac:dyDescent="0.3">
      <c r="A178" s="48">
        <v>160</v>
      </c>
      <c r="B178" s="768">
        <v>7000031406</v>
      </c>
      <c r="C178" s="768">
        <v>10</v>
      </c>
      <c r="D178" s="768" t="s">
        <v>368</v>
      </c>
      <c r="E178" s="768">
        <v>1000077561</v>
      </c>
      <c r="F178" s="768">
        <v>85176930</v>
      </c>
      <c r="G178" s="49"/>
      <c r="H178" s="769">
        <v>18</v>
      </c>
      <c r="I178" s="50"/>
      <c r="J178" s="768" t="s">
        <v>386</v>
      </c>
      <c r="K178" s="768" t="s">
        <v>106</v>
      </c>
      <c r="L178" s="768">
        <v>2</v>
      </c>
      <c r="M178" s="51"/>
      <c r="N178" s="52" t="str">
        <f t="shared" si="12"/>
        <v>Included</v>
      </c>
      <c r="O178" s="53">
        <f t="shared" si="13"/>
        <v>0</v>
      </c>
      <c r="P178" s="8">
        <f t="shared" si="14"/>
        <v>0</v>
      </c>
      <c r="Q178" s="9">
        <f t="shared" si="15"/>
        <v>0</v>
      </c>
      <c r="R178" s="16">
        <f t="shared" si="16"/>
        <v>0</v>
      </c>
      <c r="S178" s="8"/>
      <c r="T178" s="122">
        <f t="shared" si="17"/>
        <v>0</v>
      </c>
      <c r="V178" s="55"/>
      <c r="AB178" s="9"/>
      <c r="AL178" s="9"/>
      <c r="AM178" s="9"/>
      <c r="AN178" s="9"/>
      <c r="AO178" s="9"/>
      <c r="AP178" s="9"/>
      <c r="AQ178" s="9"/>
      <c r="AR178" s="9"/>
      <c r="AS178" s="9"/>
      <c r="AT178" s="9"/>
      <c r="AU178" s="9"/>
      <c r="AV178" s="9"/>
      <c r="AW178" s="9"/>
      <c r="AX178" s="9"/>
      <c r="AY178" s="9"/>
    </row>
    <row r="179" spans="1:51" ht="70.5" customHeight="1" x14ac:dyDescent="0.3">
      <c r="A179" s="48">
        <v>161</v>
      </c>
      <c r="B179" s="768">
        <v>7000031407</v>
      </c>
      <c r="C179" s="768">
        <v>10</v>
      </c>
      <c r="D179" s="768" t="s">
        <v>368</v>
      </c>
      <c r="E179" s="768">
        <v>1000077565</v>
      </c>
      <c r="F179" s="768">
        <v>85176930</v>
      </c>
      <c r="G179" s="49"/>
      <c r="H179" s="769">
        <v>18</v>
      </c>
      <c r="I179" s="50"/>
      <c r="J179" s="768" t="s">
        <v>387</v>
      </c>
      <c r="K179" s="768" t="s">
        <v>106</v>
      </c>
      <c r="L179" s="768">
        <v>2</v>
      </c>
      <c r="M179" s="51"/>
      <c r="N179" s="52" t="str">
        <f t="shared" si="12"/>
        <v>Included</v>
      </c>
      <c r="O179" s="53">
        <f t="shared" si="13"/>
        <v>0</v>
      </c>
      <c r="P179" s="8">
        <f t="shared" si="14"/>
        <v>0</v>
      </c>
      <c r="Q179" s="9">
        <f t="shared" si="15"/>
        <v>0</v>
      </c>
      <c r="R179" s="16">
        <f t="shared" si="16"/>
        <v>0</v>
      </c>
      <c r="S179" s="8"/>
      <c r="T179" s="122">
        <f t="shared" si="17"/>
        <v>0</v>
      </c>
      <c r="V179" s="55"/>
      <c r="AB179" s="9"/>
      <c r="AL179" s="9"/>
      <c r="AM179" s="9"/>
      <c r="AN179" s="9"/>
      <c r="AO179" s="9"/>
      <c r="AP179" s="9"/>
      <c r="AQ179" s="9"/>
      <c r="AR179" s="9"/>
      <c r="AS179" s="9"/>
      <c r="AT179" s="9"/>
      <c r="AU179" s="9"/>
      <c r="AV179" s="9"/>
      <c r="AW179" s="9"/>
      <c r="AX179" s="9"/>
      <c r="AY179" s="9"/>
    </row>
    <row r="180" spans="1:51" ht="70.5" customHeight="1" x14ac:dyDescent="0.3">
      <c r="A180" s="48">
        <v>162</v>
      </c>
      <c r="B180" s="768">
        <v>7000031408</v>
      </c>
      <c r="C180" s="768">
        <v>10</v>
      </c>
      <c r="D180" s="768" t="s">
        <v>368</v>
      </c>
      <c r="E180" s="768">
        <v>1000077751</v>
      </c>
      <c r="F180" s="768">
        <v>85176930</v>
      </c>
      <c r="G180" s="49"/>
      <c r="H180" s="769">
        <v>18</v>
      </c>
      <c r="I180" s="50"/>
      <c r="J180" s="768" t="s">
        <v>388</v>
      </c>
      <c r="K180" s="768" t="s">
        <v>105</v>
      </c>
      <c r="L180" s="768">
        <v>1</v>
      </c>
      <c r="M180" s="51"/>
      <c r="N180" s="52" t="str">
        <f t="shared" si="12"/>
        <v>Included</v>
      </c>
      <c r="O180" s="53">
        <f t="shared" si="13"/>
        <v>0</v>
      </c>
      <c r="P180" s="8">
        <f t="shared" si="14"/>
        <v>0</v>
      </c>
      <c r="Q180" s="9">
        <f t="shared" si="15"/>
        <v>0</v>
      </c>
      <c r="R180" s="16">
        <f t="shared" si="16"/>
        <v>0</v>
      </c>
      <c r="S180" s="8"/>
      <c r="T180" s="122">
        <f t="shared" si="17"/>
        <v>0</v>
      </c>
      <c r="V180" s="55"/>
      <c r="AB180" s="9"/>
      <c r="AL180" s="9"/>
      <c r="AM180" s="9"/>
      <c r="AN180" s="9"/>
      <c r="AO180" s="9"/>
      <c r="AP180" s="9"/>
      <c r="AQ180" s="9"/>
      <c r="AR180" s="9"/>
      <c r="AS180" s="9"/>
      <c r="AT180" s="9"/>
      <c r="AU180" s="9"/>
      <c r="AV180" s="9"/>
      <c r="AW180" s="9"/>
      <c r="AX180" s="9"/>
      <c r="AY180" s="9"/>
    </row>
    <row r="181" spans="1:51" ht="70.5" customHeight="1" x14ac:dyDescent="0.3">
      <c r="A181" s="48">
        <v>163</v>
      </c>
      <c r="B181" s="768">
        <v>7000031409</v>
      </c>
      <c r="C181" s="768">
        <v>10</v>
      </c>
      <c r="D181" s="768" t="s">
        <v>368</v>
      </c>
      <c r="E181" s="768">
        <v>1000028014</v>
      </c>
      <c r="F181" s="768">
        <v>94038900</v>
      </c>
      <c r="G181" s="49"/>
      <c r="H181" s="769">
        <v>18</v>
      </c>
      <c r="I181" s="50"/>
      <c r="J181" s="768" t="s">
        <v>108</v>
      </c>
      <c r="K181" s="768" t="s">
        <v>106</v>
      </c>
      <c r="L181" s="768">
        <v>1</v>
      </c>
      <c r="M181" s="51"/>
      <c r="N181" s="52" t="str">
        <f t="shared" si="12"/>
        <v>Included</v>
      </c>
      <c r="O181" s="53">
        <f t="shared" si="13"/>
        <v>0</v>
      </c>
      <c r="P181" s="8">
        <f t="shared" si="14"/>
        <v>0</v>
      </c>
      <c r="Q181" s="9">
        <f t="shared" si="15"/>
        <v>0</v>
      </c>
      <c r="R181" s="16">
        <f t="shared" si="16"/>
        <v>0</v>
      </c>
      <c r="S181" s="8"/>
      <c r="T181" s="122">
        <f t="shared" si="17"/>
        <v>0</v>
      </c>
      <c r="V181" s="55"/>
      <c r="AB181" s="9"/>
      <c r="AL181" s="9"/>
      <c r="AM181" s="9"/>
      <c r="AN181" s="9"/>
      <c r="AO181" s="9"/>
      <c r="AP181" s="9"/>
      <c r="AQ181" s="9"/>
      <c r="AR181" s="9"/>
      <c r="AS181" s="9"/>
      <c r="AT181" s="9"/>
      <c r="AU181" s="9"/>
      <c r="AV181" s="9"/>
      <c r="AW181" s="9"/>
      <c r="AX181" s="9"/>
      <c r="AY181" s="9"/>
    </row>
    <row r="182" spans="1:51" ht="70.5" customHeight="1" x14ac:dyDescent="0.3">
      <c r="A182" s="48">
        <v>164</v>
      </c>
      <c r="B182" s="768">
        <v>7000031410</v>
      </c>
      <c r="C182" s="768">
        <v>10</v>
      </c>
      <c r="D182" s="768" t="s">
        <v>368</v>
      </c>
      <c r="E182" s="768">
        <v>1000026380</v>
      </c>
      <c r="F182" s="768">
        <v>85389000</v>
      </c>
      <c r="G182" s="49"/>
      <c r="H182" s="769">
        <v>18</v>
      </c>
      <c r="I182" s="50"/>
      <c r="J182" s="768" t="s">
        <v>109</v>
      </c>
      <c r="K182" s="768" t="s">
        <v>105</v>
      </c>
      <c r="L182" s="768">
        <v>1</v>
      </c>
      <c r="M182" s="51"/>
      <c r="N182" s="52" t="str">
        <f t="shared" si="12"/>
        <v>Included</v>
      </c>
      <c r="O182" s="53">
        <f t="shared" si="13"/>
        <v>0</v>
      </c>
      <c r="P182" s="8">
        <f t="shared" si="14"/>
        <v>0</v>
      </c>
      <c r="Q182" s="9">
        <f t="shared" si="15"/>
        <v>0</v>
      </c>
      <c r="R182" s="16">
        <f t="shared" si="16"/>
        <v>0</v>
      </c>
      <c r="S182" s="8"/>
      <c r="T182" s="122">
        <f t="shared" si="17"/>
        <v>0</v>
      </c>
      <c r="V182" s="55"/>
      <c r="AB182" s="9"/>
      <c r="AL182" s="9"/>
      <c r="AM182" s="9"/>
      <c r="AN182" s="9"/>
      <c r="AO182" s="9"/>
      <c r="AP182" s="9"/>
      <c r="AQ182" s="9"/>
      <c r="AR182" s="9"/>
      <c r="AS182" s="9"/>
      <c r="AT182" s="9"/>
      <c r="AU182" s="9"/>
      <c r="AV182" s="9"/>
      <c r="AW182" s="9"/>
      <c r="AX182" s="9"/>
      <c r="AY182" s="9"/>
    </row>
    <row r="183" spans="1:51" ht="70.5" customHeight="1" x14ac:dyDescent="0.3">
      <c r="A183" s="48">
        <v>165</v>
      </c>
      <c r="B183" s="768">
        <v>7000031521</v>
      </c>
      <c r="C183" s="768">
        <v>10</v>
      </c>
      <c r="D183" s="768" t="s">
        <v>368</v>
      </c>
      <c r="E183" s="768">
        <v>1000077853</v>
      </c>
      <c r="F183" s="768">
        <v>85176220</v>
      </c>
      <c r="G183" s="49"/>
      <c r="H183" s="769">
        <v>18</v>
      </c>
      <c r="I183" s="50"/>
      <c r="J183" s="768" t="s">
        <v>390</v>
      </c>
      <c r="K183" s="768" t="s">
        <v>106</v>
      </c>
      <c r="L183" s="768">
        <v>1</v>
      </c>
      <c r="M183" s="51"/>
      <c r="N183" s="52" t="str">
        <f t="shared" si="12"/>
        <v>Included</v>
      </c>
      <c r="O183" s="53">
        <f t="shared" si="13"/>
        <v>0</v>
      </c>
      <c r="P183" s="8">
        <f t="shared" si="14"/>
        <v>0</v>
      </c>
      <c r="Q183" s="9">
        <f t="shared" si="15"/>
        <v>0</v>
      </c>
      <c r="R183" s="16">
        <f t="shared" si="16"/>
        <v>0</v>
      </c>
      <c r="S183" s="8"/>
      <c r="T183" s="122">
        <f t="shared" si="17"/>
        <v>0</v>
      </c>
      <c r="V183" s="55"/>
      <c r="AB183" s="9"/>
      <c r="AL183" s="9"/>
      <c r="AM183" s="9"/>
      <c r="AN183" s="9"/>
      <c r="AO183" s="9"/>
      <c r="AP183" s="9"/>
      <c r="AQ183" s="9"/>
      <c r="AR183" s="9"/>
      <c r="AS183" s="9"/>
      <c r="AT183" s="9"/>
      <c r="AU183" s="9"/>
      <c r="AV183" s="9"/>
      <c r="AW183" s="9"/>
      <c r="AX183" s="9"/>
      <c r="AY183" s="9"/>
    </row>
    <row r="184" spans="1:51" ht="70.5" customHeight="1" x14ac:dyDescent="0.3">
      <c r="A184" s="48">
        <v>166</v>
      </c>
      <c r="B184" s="768">
        <v>7000031558</v>
      </c>
      <c r="C184" s="768">
        <v>10</v>
      </c>
      <c r="D184" s="768" t="s">
        <v>368</v>
      </c>
      <c r="E184" s="768">
        <v>1000078084</v>
      </c>
      <c r="F184" s="768">
        <v>85176930</v>
      </c>
      <c r="G184" s="49"/>
      <c r="H184" s="769">
        <v>18</v>
      </c>
      <c r="I184" s="50"/>
      <c r="J184" s="768" t="s">
        <v>397</v>
      </c>
      <c r="K184" s="768" t="s">
        <v>106</v>
      </c>
      <c r="L184" s="768">
        <v>2</v>
      </c>
      <c r="M184" s="51"/>
      <c r="N184" s="52" t="str">
        <f t="shared" si="12"/>
        <v>Included</v>
      </c>
      <c r="O184" s="53">
        <f t="shared" si="13"/>
        <v>0</v>
      </c>
      <c r="P184" s="8">
        <f t="shared" si="14"/>
        <v>0</v>
      </c>
      <c r="Q184" s="9">
        <f t="shared" si="15"/>
        <v>0</v>
      </c>
      <c r="R184" s="16">
        <f t="shared" si="16"/>
        <v>0</v>
      </c>
      <c r="S184" s="8"/>
      <c r="T184" s="122">
        <f t="shared" si="17"/>
        <v>0</v>
      </c>
      <c r="V184" s="55"/>
      <c r="AB184" s="9"/>
      <c r="AL184" s="9"/>
      <c r="AM184" s="9"/>
      <c r="AN184" s="9"/>
      <c r="AO184" s="9"/>
      <c r="AP184" s="9"/>
      <c r="AQ184" s="9"/>
      <c r="AR184" s="9"/>
      <c r="AS184" s="9"/>
      <c r="AT184" s="9"/>
      <c r="AU184" s="9"/>
      <c r="AV184" s="9"/>
      <c r="AW184" s="9"/>
      <c r="AX184" s="9"/>
      <c r="AY184" s="9"/>
    </row>
    <row r="185" spans="1:51" ht="70.5" customHeight="1" x14ac:dyDescent="0.3">
      <c r="A185" s="48">
        <v>167</v>
      </c>
      <c r="B185" s="768">
        <v>7000031421</v>
      </c>
      <c r="C185" s="768">
        <v>10</v>
      </c>
      <c r="D185" s="768" t="s">
        <v>369</v>
      </c>
      <c r="E185" s="768">
        <v>1000077713</v>
      </c>
      <c r="F185" s="768">
        <v>84715000</v>
      </c>
      <c r="G185" s="49"/>
      <c r="H185" s="769">
        <v>18</v>
      </c>
      <c r="I185" s="50"/>
      <c r="J185" s="768" t="s">
        <v>376</v>
      </c>
      <c r="K185" s="768" t="s">
        <v>106</v>
      </c>
      <c r="L185" s="768">
        <v>2</v>
      </c>
      <c r="M185" s="51"/>
      <c r="N185" s="52" t="str">
        <f t="shared" si="12"/>
        <v>Included</v>
      </c>
      <c r="O185" s="53">
        <f t="shared" si="13"/>
        <v>0</v>
      </c>
      <c r="P185" s="8">
        <f t="shared" si="14"/>
        <v>0</v>
      </c>
      <c r="Q185" s="9">
        <f t="shared" si="15"/>
        <v>0</v>
      </c>
      <c r="R185" s="16">
        <f t="shared" si="16"/>
        <v>0</v>
      </c>
      <c r="S185" s="8"/>
      <c r="T185" s="122">
        <f t="shared" si="17"/>
        <v>0</v>
      </c>
      <c r="V185" s="55"/>
      <c r="AB185" s="9"/>
      <c r="AL185" s="9"/>
      <c r="AM185" s="9"/>
      <c r="AN185" s="9"/>
      <c r="AO185" s="9"/>
      <c r="AP185" s="9"/>
      <c r="AQ185" s="9"/>
      <c r="AR185" s="9"/>
      <c r="AS185" s="9"/>
      <c r="AT185" s="9"/>
      <c r="AU185" s="9"/>
      <c r="AV185" s="9"/>
      <c r="AW185" s="9"/>
      <c r="AX185" s="9"/>
      <c r="AY185" s="9"/>
    </row>
    <row r="186" spans="1:51" ht="70.5" customHeight="1" x14ac:dyDescent="0.3">
      <c r="A186" s="48">
        <v>168</v>
      </c>
      <c r="B186" s="768">
        <v>7000031422</v>
      </c>
      <c r="C186" s="768">
        <v>10</v>
      </c>
      <c r="D186" s="768" t="s">
        <v>369</v>
      </c>
      <c r="E186" s="768">
        <v>1000077753</v>
      </c>
      <c r="F186" s="768">
        <v>85176930</v>
      </c>
      <c r="G186" s="49"/>
      <c r="H186" s="769">
        <v>18</v>
      </c>
      <c r="I186" s="50"/>
      <c r="J186" s="768" t="s">
        <v>377</v>
      </c>
      <c r="K186" s="768" t="s">
        <v>105</v>
      </c>
      <c r="L186" s="768">
        <v>1</v>
      </c>
      <c r="M186" s="51"/>
      <c r="N186" s="52" t="str">
        <f t="shared" si="12"/>
        <v>Included</v>
      </c>
      <c r="O186" s="53">
        <f t="shared" si="13"/>
        <v>0</v>
      </c>
      <c r="P186" s="8">
        <f t="shared" si="14"/>
        <v>0</v>
      </c>
      <c r="Q186" s="9">
        <f t="shared" si="15"/>
        <v>0</v>
      </c>
      <c r="R186" s="16">
        <f t="shared" si="16"/>
        <v>0</v>
      </c>
      <c r="S186" s="8"/>
      <c r="T186" s="122">
        <f t="shared" si="17"/>
        <v>0</v>
      </c>
      <c r="V186" s="55"/>
      <c r="AB186" s="9"/>
      <c r="AL186" s="9"/>
      <c r="AM186" s="9"/>
      <c r="AN186" s="9"/>
      <c r="AO186" s="9"/>
      <c r="AP186" s="9"/>
      <c r="AQ186" s="9"/>
      <c r="AR186" s="9"/>
      <c r="AS186" s="9"/>
      <c r="AT186" s="9"/>
      <c r="AU186" s="9"/>
      <c r="AV186" s="9"/>
      <c r="AW186" s="9"/>
      <c r="AX186" s="9"/>
      <c r="AY186" s="9"/>
    </row>
    <row r="187" spans="1:51" ht="70.5" customHeight="1" x14ac:dyDescent="0.3">
      <c r="A187" s="48">
        <v>169</v>
      </c>
      <c r="B187" s="768">
        <v>7000031423</v>
      </c>
      <c r="C187" s="768">
        <v>10</v>
      </c>
      <c r="D187" s="768" t="s">
        <v>369</v>
      </c>
      <c r="E187" s="768">
        <v>1000077573</v>
      </c>
      <c r="F187" s="768">
        <v>85176930</v>
      </c>
      <c r="G187" s="49"/>
      <c r="H187" s="769">
        <v>18</v>
      </c>
      <c r="I187" s="50"/>
      <c r="J187" s="768" t="s">
        <v>378</v>
      </c>
      <c r="K187" s="768" t="s">
        <v>106</v>
      </c>
      <c r="L187" s="768">
        <v>2</v>
      </c>
      <c r="M187" s="51"/>
      <c r="N187" s="52" t="str">
        <f t="shared" si="12"/>
        <v>Included</v>
      </c>
      <c r="O187" s="53">
        <f t="shared" si="13"/>
        <v>0</v>
      </c>
      <c r="P187" s="8">
        <f t="shared" si="14"/>
        <v>0</v>
      </c>
      <c r="Q187" s="9">
        <f t="shared" si="15"/>
        <v>0</v>
      </c>
      <c r="R187" s="16">
        <f t="shared" si="16"/>
        <v>0</v>
      </c>
      <c r="S187" s="8"/>
      <c r="T187" s="122">
        <f t="shared" si="17"/>
        <v>0</v>
      </c>
      <c r="V187" s="55"/>
      <c r="AB187" s="9"/>
      <c r="AL187" s="9"/>
      <c r="AM187" s="9"/>
      <c r="AN187" s="9"/>
      <c r="AO187" s="9"/>
      <c r="AP187" s="9"/>
      <c r="AQ187" s="9"/>
      <c r="AR187" s="9"/>
      <c r="AS187" s="9"/>
      <c r="AT187" s="9"/>
      <c r="AU187" s="9"/>
      <c r="AV187" s="9"/>
      <c r="AW187" s="9"/>
      <c r="AX187" s="9"/>
      <c r="AY187" s="9"/>
    </row>
    <row r="188" spans="1:51" ht="70.5" customHeight="1" x14ac:dyDescent="0.3">
      <c r="A188" s="48">
        <v>170</v>
      </c>
      <c r="B188" s="768">
        <v>7000031424</v>
      </c>
      <c r="C188" s="768">
        <v>10</v>
      </c>
      <c r="D188" s="768" t="s">
        <v>369</v>
      </c>
      <c r="E188" s="768">
        <v>1000077711</v>
      </c>
      <c r="F188" s="768">
        <v>85177090</v>
      </c>
      <c r="G188" s="49"/>
      <c r="H188" s="769">
        <v>18</v>
      </c>
      <c r="I188" s="50"/>
      <c r="J188" s="768" t="s">
        <v>381</v>
      </c>
      <c r="K188" s="768" t="s">
        <v>106</v>
      </c>
      <c r="L188" s="768">
        <v>1</v>
      </c>
      <c r="M188" s="51"/>
      <c r="N188" s="52" t="str">
        <f t="shared" si="12"/>
        <v>Included</v>
      </c>
      <c r="O188" s="53">
        <f t="shared" si="13"/>
        <v>0</v>
      </c>
      <c r="P188" s="8">
        <f t="shared" si="14"/>
        <v>0</v>
      </c>
      <c r="Q188" s="9">
        <f t="shared" si="15"/>
        <v>0</v>
      </c>
      <c r="R188" s="16">
        <f t="shared" si="16"/>
        <v>0</v>
      </c>
      <c r="S188" s="8"/>
      <c r="T188" s="122">
        <f t="shared" si="17"/>
        <v>0</v>
      </c>
      <c r="V188" s="55"/>
      <c r="AB188" s="9"/>
      <c r="AL188" s="9"/>
      <c r="AM188" s="9"/>
      <c r="AN188" s="9"/>
      <c r="AO188" s="9"/>
      <c r="AP188" s="9"/>
      <c r="AQ188" s="9"/>
      <c r="AR188" s="9"/>
      <c r="AS188" s="9"/>
      <c r="AT188" s="9"/>
      <c r="AU188" s="9"/>
      <c r="AV188" s="9"/>
      <c r="AW188" s="9"/>
      <c r="AX188" s="9"/>
      <c r="AY188" s="9"/>
    </row>
    <row r="189" spans="1:51" ht="70.5" customHeight="1" x14ac:dyDescent="0.3">
      <c r="A189" s="48">
        <v>171</v>
      </c>
      <c r="B189" s="768">
        <v>7000031425</v>
      </c>
      <c r="C189" s="768">
        <v>10</v>
      </c>
      <c r="D189" s="768" t="s">
        <v>369</v>
      </c>
      <c r="E189" s="768">
        <v>1000077750</v>
      </c>
      <c r="F189" s="768">
        <v>85176930</v>
      </c>
      <c r="G189" s="49"/>
      <c r="H189" s="769">
        <v>18</v>
      </c>
      <c r="I189" s="50"/>
      <c r="J189" s="768" t="s">
        <v>383</v>
      </c>
      <c r="K189" s="768" t="s">
        <v>105</v>
      </c>
      <c r="L189" s="768">
        <v>1</v>
      </c>
      <c r="M189" s="51"/>
      <c r="N189" s="52" t="str">
        <f t="shared" si="12"/>
        <v>Included</v>
      </c>
      <c r="O189" s="53">
        <f t="shared" si="13"/>
        <v>0</v>
      </c>
      <c r="P189" s="8">
        <f t="shared" si="14"/>
        <v>0</v>
      </c>
      <c r="Q189" s="9">
        <f t="shared" si="15"/>
        <v>0</v>
      </c>
      <c r="R189" s="16">
        <f t="shared" si="16"/>
        <v>0</v>
      </c>
      <c r="S189" s="8"/>
      <c r="T189" s="122">
        <f t="shared" si="17"/>
        <v>0</v>
      </c>
      <c r="V189" s="55"/>
      <c r="AB189" s="9"/>
      <c r="AL189" s="9"/>
      <c r="AM189" s="9"/>
      <c r="AN189" s="9"/>
      <c r="AO189" s="9"/>
      <c r="AP189" s="9"/>
      <c r="AQ189" s="9"/>
      <c r="AR189" s="9"/>
      <c r="AS189" s="9"/>
      <c r="AT189" s="9"/>
      <c r="AU189" s="9"/>
      <c r="AV189" s="9"/>
      <c r="AW189" s="9"/>
      <c r="AX189" s="9"/>
      <c r="AY189" s="9"/>
    </row>
    <row r="190" spans="1:51" ht="70.5" customHeight="1" x14ac:dyDescent="0.3">
      <c r="A190" s="48">
        <v>172</v>
      </c>
      <c r="B190" s="768">
        <v>7000031426</v>
      </c>
      <c r="C190" s="768">
        <v>10</v>
      </c>
      <c r="D190" s="768" t="s">
        <v>369</v>
      </c>
      <c r="E190" s="768">
        <v>1000077561</v>
      </c>
      <c r="F190" s="768">
        <v>85176930</v>
      </c>
      <c r="G190" s="49"/>
      <c r="H190" s="769">
        <v>18</v>
      </c>
      <c r="I190" s="50"/>
      <c r="J190" s="768" t="s">
        <v>386</v>
      </c>
      <c r="K190" s="768" t="s">
        <v>106</v>
      </c>
      <c r="L190" s="768">
        <v>2</v>
      </c>
      <c r="M190" s="51"/>
      <c r="N190" s="52" t="str">
        <f t="shared" si="12"/>
        <v>Included</v>
      </c>
      <c r="O190" s="53">
        <f t="shared" si="13"/>
        <v>0</v>
      </c>
      <c r="P190" s="8">
        <f t="shared" si="14"/>
        <v>0</v>
      </c>
      <c r="Q190" s="9">
        <f t="shared" si="15"/>
        <v>0</v>
      </c>
      <c r="R190" s="16">
        <f t="shared" si="16"/>
        <v>0</v>
      </c>
      <c r="S190" s="8"/>
      <c r="T190" s="122">
        <f t="shared" si="17"/>
        <v>0</v>
      </c>
      <c r="V190" s="55"/>
      <c r="AB190" s="9"/>
      <c r="AL190" s="9"/>
      <c r="AM190" s="9"/>
      <c r="AN190" s="9"/>
      <c r="AO190" s="9"/>
      <c r="AP190" s="9"/>
      <c r="AQ190" s="9"/>
      <c r="AR190" s="9"/>
      <c r="AS190" s="9"/>
      <c r="AT190" s="9"/>
      <c r="AU190" s="9"/>
      <c r="AV190" s="9"/>
      <c r="AW190" s="9"/>
      <c r="AX190" s="9"/>
      <c r="AY190" s="9"/>
    </row>
    <row r="191" spans="1:51" ht="70.5" customHeight="1" x14ac:dyDescent="0.3">
      <c r="A191" s="48">
        <v>173</v>
      </c>
      <c r="B191" s="768">
        <v>7000031427</v>
      </c>
      <c r="C191" s="768">
        <v>10</v>
      </c>
      <c r="D191" s="768" t="s">
        <v>369</v>
      </c>
      <c r="E191" s="768">
        <v>1000077565</v>
      </c>
      <c r="F191" s="768">
        <v>85176930</v>
      </c>
      <c r="G191" s="49"/>
      <c r="H191" s="769">
        <v>18</v>
      </c>
      <c r="I191" s="50"/>
      <c r="J191" s="768" t="s">
        <v>387</v>
      </c>
      <c r="K191" s="768" t="s">
        <v>106</v>
      </c>
      <c r="L191" s="768">
        <v>2</v>
      </c>
      <c r="M191" s="51"/>
      <c r="N191" s="52" t="str">
        <f t="shared" si="12"/>
        <v>Included</v>
      </c>
      <c r="O191" s="53">
        <f t="shared" si="13"/>
        <v>0</v>
      </c>
      <c r="P191" s="8">
        <f t="shared" si="14"/>
        <v>0</v>
      </c>
      <c r="Q191" s="9">
        <f t="shared" si="15"/>
        <v>0</v>
      </c>
      <c r="R191" s="16">
        <f t="shared" si="16"/>
        <v>0</v>
      </c>
      <c r="S191" s="8"/>
      <c r="T191" s="122">
        <f t="shared" si="17"/>
        <v>0</v>
      </c>
      <c r="V191" s="55"/>
      <c r="AB191" s="9"/>
      <c r="AL191" s="9"/>
      <c r="AM191" s="9"/>
      <c r="AN191" s="9"/>
      <c r="AO191" s="9"/>
      <c r="AP191" s="9"/>
      <c r="AQ191" s="9"/>
      <c r="AR191" s="9"/>
      <c r="AS191" s="9"/>
      <c r="AT191" s="9"/>
      <c r="AU191" s="9"/>
      <c r="AV191" s="9"/>
      <c r="AW191" s="9"/>
      <c r="AX191" s="9"/>
      <c r="AY191" s="9"/>
    </row>
    <row r="192" spans="1:51" ht="70.5" customHeight="1" x14ac:dyDescent="0.3">
      <c r="A192" s="48">
        <v>174</v>
      </c>
      <c r="B192" s="768">
        <v>7000031428</v>
      </c>
      <c r="C192" s="768">
        <v>10</v>
      </c>
      <c r="D192" s="768" t="s">
        <v>369</v>
      </c>
      <c r="E192" s="768">
        <v>1000077751</v>
      </c>
      <c r="F192" s="768">
        <v>85176930</v>
      </c>
      <c r="G192" s="49"/>
      <c r="H192" s="769">
        <v>18</v>
      </c>
      <c r="I192" s="50"/>
      <c r="J192" s="768" t="s">
        <v>388</v>
      </c>
      <c r="K192" s="768" t="s">
        <v>105</v>
      </c>
      <c r="L192" s="768">
        <v>1</v>
      </c>
      <c r="M192" s="51"/>
      <c r="N192" s="52" t="str">
        <f t="shared" si="12"/>
        <v>Included</v>
      </c>
      <c r="O192" s="53">
        <f t="shared" si="13"/>
        <v>0</v>
      </c>
      <c r="P192" s="8">
        <f t="shared" si="14"/>
        <v>0</v>
      </c>
      <c r="Q192" s="9">
        <f t="shared" si="15"/>
        <v>0</v>
      </c>
      <c r="R192" s="16">
        <f t="shared" si="16"/>
        <v>0</v>
      </c>
      <c r="S192" s="8"/>
      <c r="T192" s="122">
        <f t="shared" si="17"/>
        <v>0</v>
      </c>
      <c r="V192" s="55"/>
      <c r="AB192" s="9"/>
      <c r="AL192" s="9"/>
      <c r="AM192" s="9"/>
      <c r="AN192" s="9"/>
      <c r="AO192" s="9"/>
      <c r="AP192" s="9"/>
      <c r="AQ192" s="9"/>
      <c r="AR192" s="9"/>
      <c r="AS192" s="9"/>
      <c r="AT192" s="9"/>
      <c r="AU192" s="9"/>
      <c r="AV192" s="9"/>
      <c r="AW192" s="9"/>
      <c r="AX192" s="9"/>
      <c r="AY192" s="9"/>
    </row>
    <row r="193" spans="1:51" ht="70.5" customHeight="1" x14ac:dyDescent="0.3">
      <c r="A193" s="48">
        <v>175</v>
      </c>
      <c r="B193" s="768">
        <v>7000031429</v>
      </c>
      <c r="C193" s="768">
        <v>10</v>
      </c>
      <c r="D193" s="768" t="s">
        <v>369</v>
      </c>
      <c r="E193" s="768">
        <v>1000077568</v>
      </c>
      <c r="F193" s="768">
        <v>85389000</v>
      </c>
      <c r="G193" s="49"/>
      <c r="H193" s="769">
        <v>18</v>
      </c>
      <c r="I193" s="50"/>
      <c r="J193" s="768" t="s">
        <v>389</v>
      </c>
      <c r="K193" s="768" t="s">
        <v>106</v>
      </c>
      <c r="L193" s="768">
        <v>1</v>
      </c>
      <c r="M193" s="51"/>
      <c r="N193" s="52" t="str">
        <f t="shared" si="12"/>
        <v>Included</v>
      </c>
      <c r="O193" s="53">
        <f t="shared" si="13"/>
        <v>0</v>
      </c>
      <c r="P193" s="8">
        <f t="shared" si="14"/>
        <v>0</v>
      </c>
      <c r="Q193" s="9">
        <f t="shared" si="15"/>
        <v>0</v>
      </c>
      <c r="R193" s="16">
        <f t="shared" si="16"/>
        <v>0</v>
      </c>
      <c r="S193" s="8"/>
      <c r="T193" s="122">
        <f t="shared" si="17"/>
        <v>0</v>
      </c>
      <c r="V193" s="55"/>
      <c r="AB193" s="9"/>
      <c r="AL193" s="9"/>
      <c r="AM193" s="9"/>
      <c r="AN193" s="9"/>
      <c r="AO193" s="9"/>
      <c r="AP193" s="9"/>
      <c r="AQ193" s="9"/>
      <c r="AR193" s="9"/>
      <c r="AS193" s="9"/>
      <c r="AT193" s="9"/>
      <c r="AU193" s="9"/>
      <c r="AV193" s="9"/>
      <c r="AW193" s="9"/>
      <c r="AX193" s="9"/>
      <c r="AY193" s="9"/>
    </row>
    <row r="194" spans="1:51" ht="70.5" customHeight="1" x14ac:dyDescent="0.3">
      <c r="A194" s="48">
        <v>176</v>
      </c>
      <c r="B194" s="768">
        <v>7000031430</v>
      </c>
      <c r="C194" s="768">
        <v>10</v>
      </c>
      <c r="D194" s="768" t="s">
        <v>369</v>
      </c>
      <c r="E194" s="768">
        <v>1000028014</v>
      </c>
      <c r="F194" s="768">
        <v>94038900</v>
      </c>
      <c r="G194" s="49"/>
      <c r="H194" s="769">
        <v>18</v>
      </c>
      <c r="I194" s="50"/>
      <c r="J194" s="768" t="s">
        <v>108</v>
      </c>
      <c r="K194" s="768" t="s">
        <v>106</v>
      </c>
      <c r="L194" s="768">
        <v>1</v>
      </c>
      <c r="M194" s="51"/>
      <c r="N194" s="52" t="str">
        <f t="shared" si="12"/>
        <v>Included</v>
      </c>
      <c r="O194" s="53">
        <f t="shared" si="13"/>
        <v>0</v>
      </c>
      <c r="P194" s="8">
        <f t="shared" si="14"/>
        <v>0</v>
      </c>
      <c r="Q194" s="9">
        <f t="shared" si="15"/>
        <v>0</v>
      </c>
      <c r="R194" s="16">
        <f t="shared" si="16"/>
        <v>0</v>
      </c>
      <c r="S194" s="8"/>
      <c r="T194" s="122">
        <f t="shared" si="17"/>
        <v>0</v>
      </c>
      <c r="V194" s="55"/>
      <c r="AB194" s="9"/>
      <c r="AL194" s="9"/>
      <c r="AM194" s="9"/>
      <c r="AN194" s="9"/>
      <c r="AO194" s="9"/>
      <c r="AP194" s="9"/>
      <c r="AQ194" s="9"/>
      <c r="AR194" s="9"/>
      <c r="AS194" s="9"/>
      <c r="AT194" s="9"/>
      <c r="AU194" s="9"/>
      <c r="AV194" s="9"/>
      <c r="AW194" s="9"/>
      <c r="AX194" s="9"/>
      <c r="AY194" s="9"/>
    </row>
    <row r="195" spans="1:51" ht="70.5" customHeight="1" x14ac:dyDescent="0.3">
      <c r="A195" s="48">
        <v>177</v>
      </c>
      <c r="B195" s="768">
        <v>7000031431</v>
      </c>
      <c r="C195" s="768">
        <v>10</v>
      </c>
      <c r="D195" s="768" t="s">
        <v>369</v>
      </c>
      <c r="E195" s="768">
        <v>1000026380</v>
      </c>
      <c r="F195" s="768">
        <v>85389000</v>
      </c>
      <c r="G195" s="49"/>
      <c r="H195" s="769">
        <v>18</v>
      </c>
      <c r="I195" s="50"/>
      <c r="J195" s="768" t="s">
        <v>109</v>
      </c>
      <c r="K195" s="768" t="s">
        <v>105</v>
      </c>
      <c r="L195" s="768">
        <v>1</v>
      </c>
      <c r="M195" s="51"/>
      <c r="N195" s="52" t="str">
        <f t="shared" si="12"/>
        <v>Included</v>
      </c>
      <c r="O195" s="53">
        <f t="shared" si="13"/>
        <v>0</v>
      </c>
      <c r="P195" s="8">
        <f t="shared" si="14"/>
        <v>0</v>
      </c>
      <c r="Q195" s="9">
        <f t="shared" si="15"/>
        <v>0</v>
      </c>
      <c r="R195" s="16">
        <f t="shared" si="16"/>
        <v>0</v>
      </c>
      <c r="S195" s="8"/>
      <c r="T195" s="122">
        <f t="shared" si="17"/>
        <v>0</v>
      </c>
      <c r="V195" s="55"/>
      <c r="AB195" s="9"/>
      <c r="AL195" s="9"/>
      <c r="AM195" s="9"/>
      <c r="AN195" s="9"/>
      <c r="AO195" s="9"/>
      <c r="AP195" s="9"/>
      <c r="AQ195" s="9"/>
      <c r="AR195" s="9"/>
      <c r="AS195" s="9"/>
      <c r="AT195" s="9"/>
      <c r="AU195" s="9"/>
      <c r="AV195" s="9"/>
      <c r="AW195" s="9"/>
      <c r="AX195" s="9"/>
      <c r="AY195" s="9"/>
    </row>
    <row r="196" spans="1:51" ht="70.5" customHeight="1" x14ac:dyDescent="0.3">
      <c r="A196" s="48">
        <v>178</v>
      </c>
      <c r="B196" s="768">
        <v>7000031522</v>
      </c>
      <c r="C196" s="768">
        <v>10</v>
      </c>
      <c r="D196" s="768" t="s">
        <v>369</v>
      </c>
      <c r="E196" s="768">
        <v>1000077853</v>
      </c>
      <c r="F196" s="768">
        <v>85176220</v>
      </c>
      <c r="G196" s="49"/>
      <c r="H196" s="769">
        <v>18</v>
      </c>
      <c r="I196" s="50"/>
      <c r="J196" s="768" t="s">
        <v>390</v>
      </c>
      <c r="K196" s="768" t="s">
        <v>106</v>
      </c>
      <c r="L196" s="768">
        <v>1</v>
      </c>
      <c r="M196" s="51"/>
      <c r="N196" s="52" t="str">
        <f t="shared" si="12"/>
        <v>Included</v>
      </c>
      <c r="O196" s="53">
        <f t="shared" si="13"/>
        <v>0</v>
      </c>
      <c r="P196" s="8">
        <f t="shared" si="14"/>
        <v>0</v>
      </c>
      <c r="Q196" s="9">
        <f t="shared" si="15"/>
        <v>0</v>
      </c>
      <c r="R196" s="16">
        <f t="shared" si="16"/>
        <v>0</v>
      </c>
      <c r="S196" s="8"/>
      <c r="T196" s="122">
        <f t="shared" si="17"/>
        <v>0</v>
      </c>
      <c r="V196" s="55"/>
      <c r="AB196" s="9"/>
      <c r="AL196" s="9"/>
      <c r="AM196" s="9"/>
      <c r="AN196" s="9"/>
      <c r="AO196" s="9"/>
      <c r="AP196" s="9"/>
      <c r="AQ196" s="9"/>
      <c r="AR196" s="9"/>
      <c r="AS196" s="9"/>
      <c r="AT196" s="9"/>
      <c r="AU196" s="9"/>
      <c r="AV196" s="9"/>
      <c r="AW196" s="9"/>
      <c r="AX196" s="9"/>
      <c r="AY196" s="9"/>
    </row>
    <row r="197" spans="1:51" ht="70.5" customHeight="1" x14ac:dyDescent="0.3">
      <c r="A197" s="48">
        <v>179</v>
      </c>
      <c r="B197" s="768">
        <v>7000031559</v>
      </c>
      <c r="C197" s="768">
        <v>10</v>
      </c>
      <c r="D197" s="768" t="s">
        <v>369</v>
      </c>
      <c r="E197" s="768">
        <v>1000078084</v>
      </c>
      <c r="F197" s="768">
        <v>85176930</v>
      </c>
      <c r="G197" s="49"/>
      <c r="H197" s="769">
        <v>18</v>
      </c>
      <c r="I197" s="50"/>
      <c r="J197" s="768" t="s">
        <v>397</v>
      </c>
      <c r="K197" s="768" t="s">
        <v>106</v>
      </c>
      <c r="L197" s="768">
        <v>2</v>
      </c>
      <c r="M197" s="51"/>
      <c r="N197" s="52" t="str">
        <f t="shared" si="12"/>
        <v>Included</v>
      </c>
      <c r="O197" s="53">
        <f t="shared" si="13"/>
        <v>0</v>
      </c>
      <c r="P197" s="8">
        <f t="shared" si="14"/>
        <v>0</v>
      </c>
      <c r="Q197" s="9">
        <f t="shared" si="15"/>
        <v>0</v>
      </c>
      <c r="R197" s="16">
        <f t="shared" si="16"/>
        <v>0</v>
      </c>
      <c r="S197" s="8"/>
      <c r="T197" s="122">
        <f t="shared" si="17"/>
        <v>0</v>
      </c>
      <c r="V197" s="55"/>
      <c r="AB197" s="9"/>
      <c r="AL197" s="9"/>
      <c r="AM197" s="9"/>
      <c r="AN197" s="9"/>
      <c r="AO197" s="9"/>
      <c r="AP197" s="9"/>
      <c r="AQ197" s="9"/>
      <c r="AR197" s="9"/>
      <c r="AS197" s="9"/>
      <c r="AT197" s="9"/>
      <c r="AU197" s="9"/>
      <c r="AV197" s="9"/>
      <c r="AW197" s="9"/>
      <c r="AX197" s="9"/>
      <c r="AY197" s="9"/>
    </row>
    <row r="198" spans="1:51" ht="70.5" customHeight="1" x14ac:dyDescent="0.3">
      <c r="A198" s="48">
        <v>180</v>
      </c>
      <c r="B198" s="768">
        <v>7000031435</v>
      </c>
      <c r="C198" s="768">
        <v>10</v>
      </c>
      <c r="D198" s="768" t="s">
        <v>370</v>
      </c>
      <c r="E198" s="768">
        <v>1000077713</v>
      </c>
      <c r="F198" s="768">
        <v>84715000</v>
      </c>
      <c r="G198" s="49"/>
      <c r="H198" s="769">
        <v>18</v>
      </c>
      <c r="I198" s="50"/>
      <c r="J198" s="768" t="s">
        <v>376</v>
      </c>
      <c r="K198" s="768" t="s">
        <v>106</v>
      </c>
      <c r="L198" s="768">
        <v>2</v>
      </c>
      <c r="M198" s="51"/>
      <c r="N198" s="52" t="str">
        <f t="shared" si="12"/>
        <v>Included</v>
      </c>
      <c r="O198" s="53">
        <f t="shared" si="13"/>
        <v>0</v>
      </c>
      <c r="P198" s="8">
        <f t="shared" si="14"/>
        <v>0</v>
      </c>
      <c r="Q198" s="9">
        <f t="shared" si="15"/>
        <v>0</v>
      </c>
      <c r="R198" s="16">
        <f t="shared" si="16"/>
        <v>0</v>
      </c>
      <c r="S198" s="8"/>
      <c r="T198" s="122">
        <f t="shared" si="17"/>
        <v>0</v>
      </c>
      <c r="V198" s="55"/>
      <c r="AB198" s="9"/>
      <c r="AL198" s="9"/>
      <c r="AM198" s="9"/>
      <c r="AN198" s="9"/>
      <c r="AO198" s="9"/>
      <c r="AP198" s="9"/>
      <c r="AQ198" s="9"/>
      <c r="AR198" s="9"/>
      <c r="AS198" s="9"/>
      <c r="AT198" s="9"/>
      <c r="AU198" s="9"/>
      <c r="AV198" s="9"/>
      <c r="AW198" s="9"/>
      <c r="AX198" s="9"/>
      <c r="AY198" s="9"/>
    </row>
    <row r="199" spans="1:51" ht="70.5" customHeight="1" x14ac:dyDescent="0.3">
      <c r="A199" s="48">
        <v>181</v>
      </c>
      <c r="B199" s="768">
        <v>7000031436</v>
      </c>
      <c r="C199" s="768">
        <v>10</v>
      </c>
      <c r="D199" s="768" t="s">
        <v>370</v>
      </c>
      <c r="E199" s="768">
        <v>1000077753</v>
      </c>
      <c r="F199" s="768">
        <v>85176930</v>
      </c>
      <c r="G199" s="49"/>
      <c r="H199" s="769">
        <v>18</v>
      </c>
      <c r="I199" s="50"/>
      <c r="J199" s="768" t="s">
        <v>377</v>
      </c>
      <c r="K199" s="768" t="s">
        <v>105</v>
      </c>
      <c r="L199" s="768">
        <v>1</v>
      </c>
      <c r="M199" s="51"/>
      <c r="N199" s="52" t="str">
        <f t="shared" si="12"/>
        <v>Included</v>
      </c>
      <c r="O199" s="53">
        <f t="shared" si="13"/>
        <v>0</v>
      </c>
      <c r="P199" s="8">
        <f t="shared" si="14"/>
        <v>0</v>
      </c>
      <c r="Q199" s="9">
        <f t="shared" si="15"/>
        <v>0</v>
      </c>
      <c r="R199" s="16">
        <f t="shared" si="16"/>
        <v>0</v>
      </c>
      <c r="S199" s="8"/>
      <c r="T199" s="122">
        <f t="shared" si="17"/>
        <v>0</v>
      </c>
      <c r="V199" s="55"/>
      <c r="AB199" s="9"/>
      <c r="AL199" s="9"/>
      <c r="AM199" s="9"/>
      <c r="AN199" s="9"/>
      <c r="AO199" s="9"/>
      <c r="AP199" s="9"/>
      <c r="AQ199" s="9"/>
      <c r="AR199" s="9"/>
      <c r="AS199" s="9"/>
      <c r="AT199" s="9"/>
      <c r="AU199" s="9"/>
      <c r="AV199" s="9"/>
      <c r="AW199" s="9"/>
      <c r="AX199" s="9"/>
      <c r="AY199" s="9"/>
    </row>
    <row r="200" spans="1:51" ht="70.5" customHeight="1" x14ac:dyDescent="0.3">
      <c r="A200" s="48">
        <v>182</v>
      </c>
      <c r="B200" s="768">
        <v>7000031437</v>
      </c>
      <c r="C200" s="768">
        <v>10</v>
      </c>
      <c r="D200" s="768" t="s">
        <v>370</v>
      </c>
      <c r="E200" s="768">
        <v>1000077573</v>
      </c>
      <c r="F200" s="768">
        <v>85176930</v>
      </c>
      <c r="G200" s="49"/>
      <c r="H200" s="769">
        <v>18</v>
      </c>
      <c r="I200" s="50"/>
      <c r="J200" s="768" t="s">
        <v>378</v>
      </c>
      <c r="K200" s="768" t="s">
        <v>106</v>
      </c>
      <c r="L200" s="768">
        <v>2</v>
      </c>
      <c r="M200" s="51"/>
      <c r="N200" s="52" t="str">
        <f t="shared" si="12"/>
        <v>Included</v>
      </c>
      <c r="O200" s="53">
        <f t="shared" si="13"/>
        <v>0</v>
      </c>
      <c r="P200" s="8">
        <f t="shared" si="14"/>
        <v>0</v>
      </c>
      <c r="Q200" s="9">
        <f t="shared" si="15"/>
        <v>0</v>
      </c>
      <c r="R200" s="16">
        <f t="shared" si="16"/>
        <v>0</v>
      </c>
      <c r="S200" s="8"/>
      <c r="T200" s="122">
        <f t="shared" si="17"/>
        <v>0</v>
      </c>
      <c r="V200" s="55"/>
      <c r="AB200" s="9"/>
      <c r="AL200" s="9"/>
      <c r="AM200" s="9"/>
      <c r="AN200" s="9"/>
      <c r="AO200" s="9"/>
      <c r="AP200" s="9"/>
      <c r="AQ200" s="9"/>
      <c r="AR200" s="9"/>
      <c r="AS200" s="9"/>
      <c r="AT200" s="9"/>
      <c r="AU200" s="9"/>
      <c r="AV200" s="9"/>
      <c r="AW200" s="9"/>
      <c r="AX200" s="9"/>
      <c r="AY200" s="9"/>
    </row>
    <row r="201" spans="1:51" ht="70.5" customHeight="1" x14ac:dyDescent="0.3">
      <c r="A201" s="48">
        <v>183</v>
      </c>
      <c r="B201" s="768">
        <v>7000031438</v>
      </c>
      <c r="C201" s="768">
        <v>10</v>
      </c>
      <c r="D201" s="768" t="s">
        <v>370</v>
      </c>
      <c r="E201" s="768">
        <v>1000077739</v>
      </c>
      <c r="F201" s="768">
        <v>85177090</v>
      </c>
      <c r="G201" s="49"/>
      <c r="H201" s="769">
        <v>18</v>
      </c>
      <c r="I201" s="50"/>
      <c r="J201" s="768" t="s">
        <v>379</v>
      </c>
      <c r="K201" s="768" t="s">
        <v>106</v>
      </c>
      <c r="L201" s="768">
        <v>42</v>
      </c>
      <c r="M201" s="51"/>
      <c r="N201" s="52" t="str">
        <f t="shared" si="12"/>
        <v>Included</v>
      </c>
      <c r="O201" s="53">
        <f t="shared" si="13"/>
        <v>0</v>
      </c>
      <c r="P201" s="8">
        <f t="shared" si="14"/>
        <v>0</v>
      </c>
      <c r="Q201" s="9">
        <f t="shared" si="15"/>
        <v>0</v>
      </c>
      <c r="R201" s="16">
        <f t="shared" si="16"/>
        <v>0</v>
      </c>
      <c r="S201" s="8"/>
      <c r="T201" s="122">
        <f t="shared" si="17"/>
        <v>0</v>
      </c>
      <c r="V201" s="55"/>
      <c r="AB201" s="9"/>
      <c r="AL201" s="9"/>
      <c r="AM201" s="9"/>
      <c r="AN201" s="9"/>
      <c r="AO201" s="9"/>
      <c r="AP201" s="9"/>
      <c r="AQ201" s="9"/>
      <c r="AR201" s="9"/>
      <c r="AS201" s="9"/>
      <c r="AT201" s="9"/>
      <c r="AU201" s="9"/>
      <c r="AV201" s="9"/>
      <c r="AW201" s="9"/>
      <c r="AX201" s="9"/>
      <c r="AY201" s="9"/>
    </row>
    <row r="202" spans="1:51" ht="70.5" customHeight="1" x14ac:dyDescent="0.3">
      <c r="A202" s="48">
        <v>184</v>
      </c>
      <c r="B202" s="768">
        <v>7000031439</v>
      </c>
      <c r="C202" s="768">
        <v>10</v>
      </c>
      <c r="D202" s="768" t="s">
        <v>370</v>
      </c>
      <c r="E202" s="768">
        <v>1000077711</v>
      </c>
      <c r="F202" s="768">
        <v>85177090</v>
      </c>
      <c r="G202" s="49"/>
      <c r="H202" s="769">
        <v>18</v>
      </c>
      <c r="I202" s="50"/>
      <c r="J202" s="768" t="s">
        <v>381</v>
      </c>
      <c r="K202" s="768" t="s">
        <v>106</v>
      </c>
      <c r="L202" s="768">
        <v>1</v>
      </c>
      <c r="M202" s="51"/>
      <c r="N202" s="52" t="str">
        <f t="shared" si="12"/>
        <v>Included</v>
      </c>
      <c r="O202" s="53">
        <f t="shared" si="13"/>
        <v>0</v>
      </c>
      <c r="P202" s="8">
        <f t="shared" si="14"/>
        <v>0</v>
      </c>
      <c r="Q202" s="9">
        <f t="shared" si="15"/>
        <v>0</v>
      </c>
      <c r="R202" s="16">
        <f t="shared" si="16"/>
        <v>0</v>
      </c>
      <c r="S202" s="8"/>
      <c r="T202" s="122">
        <f t="shared" si="17"/>
        <v>0</v>
      </c>
      <c r="V202" s="55"/>
      <c r="AB202" s="9"/>
      <c r="AL202" s="9"/>
      <c r="AM202" s="9"/>
      <c r="AN202" s="9"/>
      <c r="AO202" s="9"/>
      <c r="AP202" s="9"/>
      <c r="AQ202" s="9"/>
      <c r="AR202" s="9"/>
      <c r="AS202" s="9"/>
      <c r="AT202" s="9"/>
      <c r="AU202" s="9"/>
      <c r="AV202" s="9"/>
      <c r="AW202" s="9"/>
      <c r="AX202" s="9"/>
      <c r="AY202" s="9"/>
    </row>
    <row r="203" spans="1:51" ht="70.5" customHeight="1" x14ac:dyDescent="0.3">
      <c r="A203" s="48">
        <v>185</v>
      </c>
      <c r="B203" s="768">
        <v>7000031440</v>
      </c>
      <c r="C203" s="768">
        <v>10</v>
      </c>
      <c r="D203" s="768" t="s">
        <v>370</v>
      </c>
      <c r="E203" s="768">
        <v>1000077562</v>
      </c>
      <c r="F203" s="768">
        <v>85177090</v>
      </c>
      <c r="G203" s="49"/>
      <c r="H203" s="769">
        <v>18</v>
      </c>
      <c r="I203" s="50"/>
      <c r="J203" s="768" t="s">
        <v>382</v>
      </c>
      <c r="K203" s="768" t="s">
        <v>106</v>
      </c>
      <c r="L203" s="768">
        <v>400</v>
      </c>
      <c r="M203" s="51"/>
      <c r="N203" s="52" t="str">
        <f t="shared" si="12"/>
        <v>Included</v>
      </c>
      <c r="O203" s="53">
        <f t="shared" si="13"/>
        <v>0</v>
      </c>
      <c r="P203" s="8">
        <f t="shared" si="14"/>
        <v>0</v>
      </c>
      <c r="Q203" s="9">
        <f t="shared" si="15"/>
        <v>0</v>
      </c>
      <c r="R203" s="16">
        <f t="shared" si="16"/>
        <v>0</v>
      </c>
      <c r="S203" s="8"/>
      <c r="T203" s="122">
        <f t="shared" si="17"/>
        <v>0</v>
      </c>
      <c r="V203" s="55"/>
      <c r="AB203" s="9"/>
      <c r="AL203" s="9"/>
      <c r="AM203" s="9"/>
      <c r="AN203" s="9"/>
      <c r="AO203" s="9"/>
      <c r="AP203" s="9"/>
      <c r="AQ203" s="9"/>
      <c r="AR203" s="9"/>
      <c r="AS203" s="9"/>
      <c r="AT203" s="9"/>
      <c r="AU203" s="9"/>
      <c r="AV203" s="9"/>
      <c r="AW203" s="9"/>
      <c r="AX203" s="9"/>
      <c r="AY203" s="9"/>
    </row>
    <row r="204" spans="1:51" ht="70.5" customHeight="1" x14ac:dyDescent="0.3">
      <c r="A204" s="48">
        <v>186</v>
      </c>
      <c r="B204" s="768">
        <v>7000031441</v>
      </c>
      <c r="C204" s="768">
        <v>10</v>
      </c>
      <c r="D204" s="768" t="s">
        <v>370</v>
      </c>
      <c r="E204" s="768">
        <v>1000077750</v>
      </c>
      <c r="F204" s="768">
        <v>85176930</v>
      </c>
      <c r="G204" s="49"/>
      <c r="H204" s="769">
        <v>18</v>
      </c>
      <c r="I204" s="50"/>
      <c r="J204" s="768" t="s">
        <v>383</v>
      </c>
      <c r="K204" s="768" t="s">
        <v>105</v>
      </c>
      <c r="L204" s="768">
        <v>1</v>
      </c>
      <c r="M204" s="51"/>
      <c r="N204" s="52" t="str">
        <f t="shared" si="12"/>
        <v>Included</v>
      </c>
      <c r="O204" s="53">
        <f t="shared" si="13"/>
        <v>0</v>
      </c>
      <c r="P204" s="8">
        <f t="shared" si="14"/>
        <v>0</v>
      </c>
      <c r="Q204" s="9">
        <f t="shared" si="15"/>
        <v>0</v>
      </c>
      <c r="R204" s="16">
        <f t="shared" si="16"/>
        <v>0</v>
      </c>
      <c r="S204" s="8"/>
      <c r="T204" s="122">
        <f t="shared" si="17"/>
        <v>0</v>
      </c>
      <c r="V204" s="55"/>
      <c r="AB204" s="9"/>
      <c r="AL204" s="9"/>
      <c r="AM204" s="9"/>
      <c r="AN204" s="9"/>
      <c r="AO204" s="9"/>
      <c r="AP204" s="9"/>
      <c r="AQ204" s="9"/>
      <c r="AR204" s="9"/>
      <c r="AS204" s="9"/>
      <c r="AT204" s="9"/>
      <c r="AU204" s="9"/>
      <c r="AV204" s="9"/>
      <c r="AW204" s="9"/>
      <c r="AX204" s="9"/>
      <c r="AY204" s="9"/>
    </row>
    <row r="205" spans="1:51" ht="70.5" customHeight="1" x14ac:dyDescent="0.3">
      <c r="A205" s="48">
        <v>187</v>
      </c>
      <c r="B205" s="768">
        <v>7000031442</v>
      </c>
      <c r="C205" s="768">
        <v>10</v>
      </c>
      <c r="D205" s="768" t="s">
        <v>370</v>
      </c>
      <c r="E205" s="768">
        <v>1000077561</v>
      </c>
      <c r="F205" s="768">
        <v>85176930</v>
      </c>
      <c r="G205" s="49"/>
      <c r="H205" s="769">
        <v>18</v>
      </c>
      <c r="I205" s="50"/>
      <c r="J205" s="768" t="s">
        <v>386</v>
      </c>
      <c r="K205" s="768" t="s">
        <v>106</v>
      </c>
      <c r="L205" s="768">
        <v>6</v>
      </c>
      <c r="M205" s="51"/>
      <c r="N205" s="52" t="str">
        <f t="shared" si="12"/>
        <v>Included</v>
      </c>
      <c r="O205" s="53">
        <f t="shared" si="13"/>
        <v>0</v>
      </c>
      <c r="P205" s="8">
        <f t="shared" si="14"/>
        <v>0</v>
      </c>
      <c r="Q205" s="9">
        <f t="shared" si="15"/>
        <v>0</v>
      </c>
      <c r="R205" s="16">
        <f t="shared" si="16"/>
        <v>0</v>
      </c>
      <c r="S205" s="8"/>
      <c r="T205" s="122">
        <f t="shared" si="17"/>
        <v>0</v>
      </c>
      <c r="V205" s="55"/>
      <c r="AB205" s="9"/>
      <c r="AL205" s="9"/>
      <c r="AM205" s="9"/>
      <c r="AN205" s="9"/>
      <c r="AO205" s="9"/>
      <c r="AP205" s="9"/>
      <c r="AQ205" s="9"/>
      <c r="AR205" s="9"/>
      <c r="AS205" s="9"/>
      <c r="AT205" s="9"/>
      <c r="AU205" s="9"/>
      <c r="AV205" s="9"/>
      <c r="AW205" s="9"/>
      <c r="AX205" s="9"/>
      <c r="AY205" s="9"/>
    </row>
    <row r="206" spans="1:51" ht="70.5" customHeight="1" x14ac:dyDescent="0.3">
      <c r="A206" s="48">
        <v>188</v>
      </c>
      <c r="B206" s="768">
        <v>7000031443</v>
      </c>
      <c r="C206" s="768">
        <v>10</v>
      </c>
      <c r="D206" s="768" t="s">
        <v>370</v>
      </c>
      <c r="E206" s="768">
        <v>1000077565</v>
      </c>
      <c r="F206" s="768">
        <v>85176930</v>
      </c>
      <c r="G206" s="49"/>
      <c r="H206" s="769">
        <v>18</v>
      </c>
      <c r="I206" s="50"/>
      <c r="J206" s="768" t="s">
        <v>387</v>
      </c>
      <c r="K206" s="768" t="s">
        <v>106</v>
      </c>
      <c r="L206" s="768">
        <v>4</v>
      </c>
      <c r="M206" s="51"/>
      <c r="N206" s="52" t="str">
        <f t="shared" si="12"/>
        <v>Included</v>
      </c>
      <c r="O206" s="53">
        <f t="shared" si="13"/>
        <v>0</v>
      </c>
      <c r="P206" s="8">
        <f t="shared" si="14"/>
        <v>0</v>
      </c>
      <c r="Q206" s="9">
        <f t="shared" si="15"/>
        <v>0</v>
      </c>
      <c r="R206" s="16">
        <f t="shared" si="16"/>
        <v>0</v>
      </c>
      <c r="S206" s="8"/>
      <c r="T206" s="122">
        <f t="shared" si="17"/>
        <v>0</v>
      </c>
      <c r="V206" s="55"/>
      <c r="AB206" s="9"/>
      <c r="AL206" s="9"/>
      <c r="AM206" s="9"/>
      <c r="AN206" s="9"/>
      <c r="AO206" s="9"/>
      <c r="AP206" s="9"/>
      <c r="AQ206" s="9"/>
      <c r="AR206" s="9"/>
      <c r="AS206" s="9"/>
      <c r="AT206" s="9"/>
      <c r="AU206" s="9"/>
      <c r="AV206" s="9"/>
      <c r="AW206" s="9"/>
      <c r="AX206" s="9"/>
      <c r="AY206" s="9"/>
    </row>
    <row r="207" spans="1:51" ht="70.5" customHeight="1" x14ac:dyDescent="0.3">
      <c r="A207" s="48">
        <v>189</v>
      </c>
      <c r="B207" s="768">
        <v>7000031444</v>
      </c>
      <c r="C207" s="768">
        <v>10</v>
      </c>
      <c r="D207" s="768" t="s">
        <v>370</v>
      </c>
      <c r="E207" s="768">
        <v>1000077751</v>
      </c>
      <c r="F207" s="768">
        <v>85176930</v>
      </c>
      <c r="G207" s="49"/>
      <c r="H207" s="769">
        <v>18</v>
      </c>
      <c r="I207" s="50"/>
      <c r="J207" s="768" t="s">
        <v>388</v>
      </c>
      <c r="K207" s="768" t="s">
        <v>105</v>
      </c>
      <c r="L207" s="768">
        <v>1</v>
      </c>
      <c r="M207" s="51"/>
      <c r="N207" s="52" t="str">
        <f t="shared" si="12"/>
        <v>Included</v>
      </c>
      <c r="O207" s="53">
        <f t="shared" si="13"/>
        <v>0</v>
      </c>
      <c r="P207" s="8">
        <f t="shared" si="14"/>
        <v>0</v>
      </c>
      <c r="Q207" s="9">
        <f t="shared" si="15"/>
        <v>0</v>
      </c>
      <c r="R207" s="16">
        <f t="shared" si="16"/>
        <v>0</v>
      </c>
      <c r="S207" s="8"/>
      <c r="T207" s="122">
        <f t="shared" si="17"/>
        <v>0</v>
      </c>
      <c r="V207" s="55"/>
      <c r="AB207" s="9"/>
      <c r="AL207" s="9"/>
      <c r="AM207" s="9"/>
      <c r="AN207" s="9"/>
      <c r="AO207" s="9"/>
      <c r="AP207" s="9"/>
      <c r="AQ207" s="9"/>
      <c r="AR207" s="9"/>
      <c r="AS207" s="9"/>
      <c r="AT207" s="9"/>
      <c r="AU207" s="9"/>
      <c r="AV207" s="9"/>
      <c r="AW207" s="9"/>
      <c r="AX207" s="9"/>
      <c r="AY207" s="9"/>
    </row>
    <row r="208" spans="1:51" ht="70.5" customHeight="1" x14ac:dyDescent="0.3">
      <c r="A208" s="48">
        <v>190</v>
      </c>
      <c r="B208" s="768">
        <v>7000031445</v>
      </c>
      <c r="C208" s="768">
        <v>10</v>
      </c>
      <c r="D208" s="768" t="s">
        <v>370</v>
      </c>
      <c r="E208" s="768">
        <v>1000077752</v>
      </c>
      <c r="F208" s="768">
        <v>85176930</v>
      </c>
      <c r="G208" s="49"/>
      <c r="H208" s="769">
        <v>18</v>
      </c>
      <c r="I208" s="50"/>
      <c r="J208" s="768" t="s">
        <v>398</v>
      </c>
      <c r="K208" s="768" t="s">
        <v>105</v>
      </c>
      <c r="L208" s="768">
        <v>1</v>
      </c>
      <c r="M208" s="51"/>
      <c r="N208" s="52" t="str">
        <f t="shared" si="12"/>
        <v>Included</v>
      </c>
      <c r="O208" s="53">
        <f t="shared" si="13"/>
        <v>0</v>
      </c>
      <c r="P208" s="8">
        <f t="shared" si="14"/>
        <v>0</v>
      </c>
      <c r="Q208" s="9">
        <f t="shared" si="15"/>
        <v>0</v>
      </c>
      <c r="R208" s="16">
        <f t="shared" si="16"/>
        <v>0</v>
      </c>
      <c r="S208" s="8"/>
      <c r="T208" s="122">
        <f t="shared" si="17"/>
        <v>0</v>
      </c>
      <c r="V208" s="55"/>
      <c r="AB208" s="9"/>
      <c r="AL208" s="9"/>
      <c r="AM208" s="9"/>
      <c r="AN208" s="9"/>
      <c r="AO208" s="9"/>
      <c r="AP208" s="9"/>
      <c r="AQ208" s="9"/>
      <c r="AR208" s="9"/>
      <c r="AS208" s="9"/>
      <c r="AT208" s="9"/>
      <c r="AU208" s="9"/>
      <c r="AV208" s="9"/>
      <c r="AW208" s="9"/>
      <c r="AX208" s="9"/>
      <c r="AY208" s="9"/>
    </row>
    <row r="209" spans="1:51" ht="70.5" customHeight="1" x14ac:dyDescent="0.3">
      <c r="A209" s="48">
        <v>191</v>
      </c>
      <c r="B209" s="768">
        <v>7000031446</v>
      </c>
      <c r="C209" s="768">
        <v>10</v>
      </c>
      <c r="D209" s="768" t="s">
        <v>370</v>
      </c>
      <c r="E209" s="768">
        <v>1000077574</v>
      </c>
      <c r="F209" s="768">
        <v>84715000</v>
      </c>
      <c r="G209" s="49"/>
      <c r="H209" s="769">
        <v>18</v>
      </c>
      <c r="I209" s="50"/>
      <c r="J209" s="768" t="s">
        <v>399</v>
      </c>
      <c r="K209" s="768" t="s">
        <v>106</v>
      </c>
      <c r="L209" s="768">
        <v>2</v>
      </c>
      <c r="M209" s="51"/>
      <c r="N209" s="52" t="str">
        <f t="shared" si="12"/>
        <v>Included</v>
      </c>
      <c r="O209" s="53">
        <f t="shared" si="13"/>
        <v>0</v>
      </c>
      <c r="P209" s="8">
        <f t="shared" si="14"/>
        <v>0</v>
      </c>
      <c r="Q209" s="9">
        <f t="shared" si="15"/>
        <v>0</v>
      </c>
      <c r="R209" s="16">
        <f t="shared" si="16"/>
        <v>0</v>
      </c>
      <c r="S209" s="8"/>
      <c r="T209" s="122">
        <f t="shared" si="17"/>
        <v>0</v>
      </c>
      <c r="V209" s="55"/>
      <c r="AB209" s="9"/>
      <c r="AL209" s="9"/>
      <c r="AM209" s="9"/>
      <c r="AN209" s="9"/>
      <c r="AO209" s="9"/>
      <c r="AP209" s="9"/>
      <c r="AQ209" s="9"/>
      <c r="AR209" s="9"/>
      <c r="AS209" s="9"/>
      <c r="AT209" s="9"/>
      <c r="AU209" s="9"/>
      <c r="AV209" s="9"/>
      <c r="AW209" s="9"/>
      <c r="AX209" s="9"/>
      <c r="AY209" s="9"/>
    </row>
    <row r="210" spans="1:51" ht="70.5" customHeight="1" x14ac:dyDescent="0.3">
      <c r="A210" s="48">
        <v>192</v>
      </c>
      <c r="B210" s="768">
        <v>7000031447</v>
      </c>
      <c r="C210" s="768">
        <v>10</v>
      </c>
      <c r="D210" s="768" t="s">
        <v>370</v>
      </c>
      <c r="E210" s="768">
        <v>1000077577</v>
      </c>
      <c r="F210" s="768">
        <v>85176930</v>
      </c>
      <c r="G210" s="49"/>
      <c r="H210" s="769">
        <v>18</v>
      </c>
      <c r="I210" s="50"/>
      <c r="J210" s="768" t="s">
        <v>400</v>
      </c>
      <c r="K210" s="768" t="s">
        <v>105</v>
      </c>
      <c r="L210" s="768">
        <v>1</v>
      </c>
      <c r="M210" s="51"/>
      <c r="N210" s="52" t="str">
        <f t="shared" si="12"/>
        <v>Included</v>
      </c>
      <c r="O210" s="53">
        <f t="shared" si="13"/>
        <v>0</v>
      </c>
      <c r="P210" s="8">
        <f t="shared" si="14"/>
        <v>0</v>
      </c>
      <c r="Q210" s="9">
        <f t="shared" si="15"/>
        <v>0</v>
      </c>
      <c r="R210" s="16">
        <f t="shared" si="16"/>
        <v>0</v>
      </c>
      <c r="S210" s="8"/>
      <c r="T210" s="122">
        <f t="shared" si="17"/>
        <v>0</v>
      </c>
      <c r="V210" s="55"/>
      <c r="AB210" s="9"/>
      <c r="AL210" s="9"/>
      <c r="AM210" s="9"/>
      <c r="AN210" s="9"/>
      <c r="AO210" s="9"/>
      <c r="AP210" s="9"/>
      <c r="AQ210" s="9"/>
      <c r="AR210" s="9"/>
      <c r="AS210" s="9"/>
      <c r="AT210" s="9"/>
      <c r="AU210" s="9"/>
      <c r="AV210" s="9"/>
      <c r="AW210" s="9"/>
      <c r="AX210" s="9"/>
      <c r="AY210" s="9"/>
    </row>
    <row r="211" spans="1:51" ht="70.5" customHeight="1" x14ac:dyDescent="0.3">
      <c r="A211" s="48">
        <v>193</v>
      </c>
      <c r="B211" s="768">
        <v>7000031448</v>
      </c>
      <c r="C211" s="768">
        <v>10</v>
      </c>
      <c r="D211" s="768" t="s">
        <v>370</v>
      </c>
      <c r="E211" s="768">
        <v>1000077568</v>
      </c>
      <c r="F211" s="768">
        <v>85389000</v>
      </c>
      <c r="G211" s="49"/>
      <c r="H211" s="769">
        <v>18</v>
      </c>
      <c r="I211" s="50"/>
      <c r="J211" s="768" t="s">
        <v>389</v>
      </c>
      <c r="K211" s="768" t="s">
        <v>106</v>
      </c>
      <c r="L211" s="768">
        <v>1</v>
      </c>
      <c r="M211" s="51"/>
      <c r="N211" s="52" t="str">
        <f t="shared" si="12"/>
        <v>Included</v>
      </c>
      <c r="O211" s="53">
        <f t="shared" si="13"/>
        <v>0</v>
      </c>
      <c r="P211" s="8">
        <f t="shared" si="14"/>
        <v>0</v>
      </c>
      <c r="Q211" s="9">
        <f t="shared" si="15"/>
        <v>0</v>
      </c>
      <c r="R211" s="16">
        <f t="shared" si="16"/>
        <v>0</v>
      </c>
      <c r="S211" s="8"/>
      <c r="T211" s="122">
        <f t="shared" si="17"/>
        <v>0</v>
      </c>
      <c r="V211" s="55"/>
      <c r="AB211" s="9"/>
      <c r="AL211" s="9"/>
      <c r="AM211" s="9"/>
      <c r="AN211" s="9"/>
      <c r="AO211" s="9"/>
      <c r="AP211" s="9"/>
      <c r="AQ211" s="9"/>
      <c r="AR211" s="9"/>
      <c r="AS211" s="9"/>
      <c r="AT211" s="9"/>
      <c r="AU211" s="9"/>
      <c r="AV211" s="9"/>
      <c r="AW211" s="9"/>
      <c r="AX211" s="9"/>
      <c r="AY211" s="9"/>
    </row>
    <row r="212" spans="1:51" ht="70.5" customHeight="1" x14ac:dyDescent="0.3">
      <c r="A212" s="48">
        <v>194</v>
      </c>
      <c r="B212" s="768">
        <v>7000031449</v>
      </c>
      <c r="C212" s="768">
        <v>10</v>
      </c>
      <c r="D212" s="768" t="s">
        <v>370</v>
      </c>
      <c r="E212" s="768">
        <v>1000012788</v>
      </c>
      <c r="F212" s="768">
        <v>85329000</v>
      </c>
      <c r="G212" s="49"/>
      <c r="H212" s="769">
        <v>18</v>
      </c>
      <c r="I212" s="50"/>
      <c r="J212" s="768" t="s">
        <v>111</v>
      </c>
      <c r="K212" s="768" t="s">
        <v>106</v>
      </c>
      <c r="L212" s="768">
        <v>1</v>
      </c>
      <c r="M212" s="51"/>
      <c r="N212" s="52" t="str">
        <f t="shared" ref="N212:N275" si="18">IF(M212=0, "Included",IF(ISERROR(L212*M212), M212, L212*M212))</f>
        <v>Included</v>
      </c>
      <c r="O212" s="53">
        <f t="shared" ref="O212:O275" si="19">R212</f>
        <v>0</v>
      </c>
      <c r="P212" s="8">
        <f t="shared" ref="P212:P275" si="20">+L212*M212</f>
        <v>0</v>
      </c>
      <c r="Q212" s="9">
        <f t="shared" ref="Q212:Q275" si="21">IF(N212="Included",0,N212)</f>
        <v>0</v>
      </c>
      <c r="R212" s="16">
        <f t="shared" ref="R212:R275" si="22">IF(I212="", H212*Q212/100,I212*Q212)</f>
        <v>0</v>
      </c>
      <c r="S212" s="8"/>
      <c r="T212" s="122">
        <f t="shared" ref="T212:T275" si="23">+P212*H212/100</f>
        <v>0</v>
      </c>
      <c r="V212" s="55"/>
      <c r="AB212" s="9"/>
      <c r="AL212" s="9"/>
      <c r="AM212" s="9"/>
      <c r="AN212" s="9"/>
      <c r="AO212" s="9"/>
      <c r="AP212" s="9"/>
      <c r="AQ212" s="9"/>
      <c r="AR212" s="9"/>
      <c r="AS212" s="9"/>
      <c r="AT212" s="9"/>
      <c r="AU212" s="9"/>
      <c r="AV212" s="9"/>
      <c r="AW212" s="9"/>
      <c r="AX212" s="9"/>
      <c r="AY212" s="9"/>
    </row>
    <row r="213" spans="1:51" ht="70.5" customHeight="1" x14ac:dyDescent="0.3">
      <c r="A213" s="48">
        <v>195</v>
      </c>
      <c r="B213" s="768">
        <v>7000031450</v>
      </c>
      <c r="C213" s="768">
        <v>10</v>
      </c>
      <c r="D213" s="768" t="s">
        <v>370</v>
      </c>
      <c r="E213" s="768">
        <v>1000028014</v>
      </c>
      <c r="F213" s="768">
        <v>94038900</v>
      </c>
      <c r="G213" s="49"/>
      <c r="H213" s="769">
        <v>18</v>
      </c>
      <c r="I213" s="50"/>
      <c r="J213" s="768" t="s">
        <v>108</v>
      </c>
      <c r="K213" s="768" t="s">
        <v>106</v>
      </c>
      <c r="L213" s="768">
        <v>1</v>
      </c>
      <c r="M213" s="51"/>
      <c r="N213" s="52" t="str">
        <f t="shared" si="18"/>
        <v>Included</v>
      </c>
      <c r="O213" s="53">
        <f t="shared" si="19"/>
        <v>0</v>
      </c>
      <c r="P213" s="8">
        <f t="shared" si="20"/>
        <v>0</v>
      </c>
      <c r="Q213" s="9">
        <f t="shared" si="21"/>
        <v>0</v>
      </c>
      <c r="R213" s="16">
        <f t="shared" si="22"/>
        <v>0</v>
      </c>
      <c r="S213" s="8"/>
      <c r="T213" s="122">
        <f t="shared" si="23"/>
        <v>0</v>
      </c>
      <c r="V213" s="55"/>
      <c r="AB213" s="9"/>
      <c r="AL213" s="9"/>
      <c r="AM213" s="9"/>
      <c r="AN213" s="9"/>
      <c r="AO213" s="9"/>
      <c r="AP213" s="9"/>
      <c r="AQ213" s="9"/>
      <c r="AR213" s="9"/>
      <c r="AS213" s="9"/>
      <c r="AT213" s="9"/>
      <c r="AU213" s="9"/>
      <c r="AV213" s="9"/>
      <c r="AW213" s="9"/>
      <c r="AX213" s="9"/>
      <c r="AY213" s="9"/>
    </row>
    <row r="214" spans="1:51" ht="70.5" customHeight="1" x14ac:dyDescent="0.3">
      <c r="A214" s="48">
        <v>196</v>
      </c>
      <c r="B214" s="768">
        <v>7000031451</v>
      </c>
      <c r="C214" s="768">
        <v>10</v>
      </c>
      <c r="D214" s="768" t="s">
        <v>370</v>
      </c>
      <c r="E214" s="768">
        <v>1000026380</v>
      </c>
      <c r="F214" s="768">
        <v>85389000</v>
      </c>
      <c r="G214" s="49"/>
      <c r="H214" s="769">
        <v>18</v>
      </c>
      <c r="I214" s="50"/>
      <c r="J214" s="768" t="s">
        <v>109</v>
      </c>
      <c r="K214" s="768" t="s">
        <v>105</v>
      </c>
      <c r="L214" s="768">
        <v>1</v>
      </c>
      <c r="M214" s="51"/>
      <c r="N214" s="52" t="str">
        <f t="shared" si="18"/>
        <v>Included</v>
      </c>
      <c r="O214" s="53">
        <f t="shared" si="19"/>
        <v>0</v>
      </c>
      <c r="P214" s="8">
        <f t="shared" si="20"/>
        <v>0</v>
      </c>
      <c r="Q214" s="9">
        <f t="shared" si="21"/>
        <v>0</v>
      </c>
      <c r="R214" s="16">
        <f t="shared" si="22"/>
        <v>0</v>
      </c>
      <c r="S214" s="8"/>
      <c r="T214" s="122">
        <f t="shared" si="23"/>
        <v>0</v>
      </c>
      <c r="V214" s="55"/>
      <c r="AB214" s="9"/>
      <c r="AL214" s="9"/>
      <c r="AM214" s="9"/>
      <c r="AN214" s="9"/>
      <c r="AO214" s="9"/>
      <c r="AP214" s="9"/>
      <c r="AQ214" s="9"/>
      <c r="AR214" s="9"/>
      <c r="AS214" s="9"/>
      <c r="AT214" s="9"/>
      <c r="AU214" s="9"/>
      <c r="AV214" s="9"/>
      <c r="AW214" s="9"/>
      <c r="AX214" s="9"/>
      <c r="AY214" s="9"/>
    </row>
    <row r="215" spans="1:51" ht="70.5" customHeight="1" x14ac:dyDescent="0.3">
      <c r="A215" s="48">
        <v>197</v>
      </c>
      <c r="B215" s="768">
        <v>7000031508</v>
      </c>
      <c r="C215" s="768">
        <v>10</v>
      </c>
      <c r="D215" s="768" t="s">
        <v>370</v>
      </c>
      <c r="E215" s="768">
        <v>1000077853</v>
      </c>
      <c r="F215" s="768">
        <v>85176220</v>
      </c>
      <c r="G215" s="49"/>
      <c r="H215" s="769">
        <v>18</v>
      </c>
      <c r="I215" s="50"/>
      <c r="J215" s="768" t="s">
        <v>390</v>
      </c>
      <c r="K215" s="768" t="s">
        <v>106</v>
      </c>
      <c r="L215" s="768">
        <v>1</v>
      </c>
      <c r="M215" s="51"/>
      <c r="N215" s="52" t="str">
        <f t="shared" si="18"/>
        <v>Included</v>
      </c>
      <c r="O215" s="53">
        <f t="shared" si="19"/>
        <v>0</v>
      </c>
      <c r="P215" s="8">
        <f t="shared" si="20"/>
        <v>0</v>
      </c>
      <c r="Q215" s="9">
        <f t="shared" si="21"/>
        <v>0</v>
      </c>
      <c r="R215" s="16">
        <f t="shared" si="22"/>
        <v>0</v>
      </c>
      <c r="S215" s="8"/>
      <c r="T215" s="122">
        <f t="shared" si="23"/>
        <v>0</v>
      </c>
      <c r="V215" s="55"/>
      <c r="AB215" s="9"/>
      <c r="AL215" s="9"/>
      <c r="AM215" s="9"/>
      <c r="AN215" s="9"/>
      <c r="AO215" s="9"/>
      <c r="AP215" s="9"/>
      <c r="AQ215" s="9"/>
      <c r="AR215" s="9"/>
      <c r="AS215" s="9"/>
      <c r="AT215" s="9"/>
      <c r="AU215" s="9"/>
      <c r="AV215" s="9"/>
      <c r="AW215" s="9"/>
      <c r="AX215" s="9"/>
      <c r="AY215" s="9"/>
    </row>
    <row r="216" spans="1:51" ht="70.5" customHeight="1" x14ac:dyDescent="0.3">
      <c r="A216" s="48">
        <v>198</v>
      </c>
      <c r="B216" s="768">
        <v>7000031509</v>
      </c>
      <c r="C216" s="768">
        <v>10</v>
      </c>
      <c r="D216" s="768" t="s">
        <v>370</v>
      </c>
      <c r="E216" s="768">
        <v>1000077632</v>
      </c>
      <c r="F216" s="768">
        <v>85176930</v>
      </c>
      <c r="G216" s="49"/>
      <c r="H216" s="769">
        <v>18</v>
      </c>
      <c r="I216" s="50"/>
      <c r="J216" s="768" t="s">
        <v>344</v>
      </c>
      <c r="K216" s="768" t="s">
        <v>106</v>
      </c>
      <c r="L216" s="768">
        <v>3</v>
      </c>
      <c r="M216" s="51"/>
      <c r="N216" s="52" t="str">
        <f t="shared" si="18"/>
        <v>Included</v>
      </c>
      <c r="O216" s="53">
        <f t="shared" si="19"/>
        <v>0</v>
      </c>
      <c r="P216" s="8">
        <f t="shared" si="20"/>
        <v>0</v>
      </c>
      <c r="Q216" s="9">
        <f t="shared" si="21"/>
        <v>0</v>
      </c>
      <c r="R216" s="16">
        <f t="shared" si="22"/>
        <v>0</v>
      </c>
      <c r="S216" s="8"/>
      <c r="T216" s="122">
        <f t="shared" si="23"/>
        <v>0</v>
      </c>
      <c r="V216" s="55"/>
      <c r="AB216" s="9"/>
      <c r="AL216" s="9"/>
      <c r="AM216" s="9"/>
      <c r="AN216" s="9"/>
      <c r="AO216" s="9"/>
      <c r="AP216" s="9"/>
      <c r="AQ216" s="9"/>
      <c r="AR216" s="9"/>
      <c r="AS216" s="9"/>
      <c r="AT216" s="9"/>
      <c r="AU216" s="9"/>
      <c r="AV216" s="9"/>
      <c r="AW216" s="9"/>
      <c r="AX216" s="9"/>
      <c r="AY216" s="9"/>
    </row>
    <row r="217" spans="1:51" ht="70.5" customHeight="1" x14ac:dyDescent="0.3">
      <c r="A217" s="48">
        <v>199</v>
      </c>
      <c r="B217" s="768">
        <v>7000031510</v>
      </c>
      <c r="C217" s="768">
        <v>10</v>
      </c>
      <c r="D217" s="768" t="s">
        <v>370</v>
      </c>
      <c r="E217" s="768">
        <v>1000077862</v>
      </c>
      <c r="F217" s="768">
        <v>85176990</v>
      </c>
      <c r="G217" s="49"/>
      <c r="H217" s="769">
        <v>18</v>
      </c>
      <c r="I217" s="50"/>
      <c r="J217" s="768" t="s">
        <v>394</v>
      </c>
      <c r="K217" s="768" t="s">
        <v>106</v>
      </c>
      <c r="L217" s="768">
        <v>1</v>
      </c>
      <c r="M217" s="51"/>
      <c r="N217" s="52" t="str">
        <f t="shared" si="18"/>
        <v>Included</v>
      </c>
      <c r="O217" s="53">
        <f t="shared" si="19"/>
        <v>0</v>
      </c>
      <c r="P217" s="8">
        <f t="shared" si="20"/>
        <v>0</v>
      </c>
      <c r="Q217" s="9">
        <f t="shared" si="21"/>
        <v>0</v>
      </c>
      <c r="R217" s="16">
        <f t="shared" si="22"/>
        <v>0</v>
      </c>
      <c r="S217" s="8"/>
      <c r="T217" s="122">
        <f t="shared" si="23"/>
        <v>0</v>
      </c>
      <c r="V217" s="55"/>
      <c r="AB217" s="9"/>
      <c r="AL217" s="9"/>
      <c r="AM217" s="9"/>
      <c r="AN217" s="9"/>
      <c r="AO217" s="9"/>
      <c r="AP217" s="9"/>
      <c r="AQ217" s="9"/>
      <c r="AR217" s="9"/>
      <c r="AS217" s="9"/>
      <c r="AT217" s="9"/>
      <c r="AU217" s="9"/>
      <c r="AV217" s="9"/>
      <c r="AW217" s="9"/>
      <c r="AX217" s="9"/>
      <c r="AY217" s="9"/>
    </row>
    <row r="218" spans="1:51" ht="70.5" customHeight="1" x14ac:dyDescent="0.3">
      <c r="A218" s="48">
        <v>200</v>
      </c>
      <c r="B218" s="768">
        <v>7000031511</v>
      </c>
      <c r="C218" s="768">
        <v>10</v>
      </c>
      <c r="D218" s="768" t="s">
        <v>370</v>
      </c>
      <c r="E218" s="768">
        <v>1000077864</v>
      </c>
      <c r="F218" s="768">
        <v>84715000</v>
      </c>
      <c r="G218" s="49"/>
      <c r="H218" s="769">
        <v>18</v>
      </c>
      <c r="I218" s="50"/>
      <c r="J218" s="768" t="s">
        <v>401</v>
      </c>
      <c r="K218" s="768" t="s">
        <v>106</v>
      </c>
      <c r="L218" s="768">
        <v>2</v>
      </c>
      <c r="M218" s="51"/>
      <c r="N218" s="52" t="str">
        <f t="shared" si="18"/>
        <v>Included</v>
      </c>
      <c r="O218" s="53">
        <f t="shared" si="19"/>
        <v>0</v>
      </c>
      <c r="P218" s="8">
        <f t="shared" si="20"/>
        <v>0</v>
      </c>
      <c r="Q218" s="9">
        <f t="shared" si="21"/>
        <v>0</v>
      </c>
      <c r="R218" s="16">
        <f t="shared" si="22"/>
        <v>0</v>
      </c>
      <c r="S218" s="8"/>
      <c r="T218" s="122">
        <f t="shared" si="23"/>
        <v>0</v>
      </c>
      <c r="V218" s="55"/>
      <c r="AB218" s="9"/>
      <c r="AL218" s="9"/>
      <c r="AM218" s="9"/>
      <c r="AN218" s="9"/>
      <c r="AO218" s="9"/>
      <c r="AP218" s="9"/>
      <c r="AQ218" s="9"/>
      <c r="AR218" s="9"/>
      <c r="AS218" s="9"/>
      <c r="AT218" s="9"/>
      <c r="AU218" s="9"/>
      <c r="AV218" s="9"/>
      <c r="AW218" s="9"/>
      <c r="AX218" s="9"/>
      <c r="AY218" s="9"/>
    </row>
    <row r="219" spans="1:51" ht="70.5" customHeight="1" x14ac:dyDescent="0.3">
      <c r="A219" s="48">
        <v>201</v>
      </c>
      <c r="B219" s="768">
        <v>7000031540</v>
      </c>
      <c r="C219" s="768">
        <v>10</v>
      </c>
      <c r="D219" s="768" t="s">
        <v>370</v>
      </c>
      <c r="E219" s="768">
        <v>1000077899</v>
      </c>
      <c r="F219" s="768">
        <v>85176290</v>
      </c>
      <c r="G219" s="49"/>
      <c r="H219" s="769">
        <v>18</v>
      </c>
      <c r="I219" s="50"/>
      <c r="J219" s="768" t="s">
        <v>395</v>
      </c>
      <c r="K219" s="768" t="s">
        <v>110</v>
      </c>
      <c r="L219" s="768">
        <v>1</v>
      </c>
      <c r="M219" s="51"/>
      <c r="N219" s="52" t="str">
        <f t="shared" si="18"/>
        <v>Included</v>
      </c>
      <c r="O219" s="53">
        <f t="shared" si="19"/>
        <v>0</v>
      </c>
      <c r="P219" s="8">
        <f t="shared" si="20"/>
        <v>0</v>
      </c>
      <c r="Q219" s="9">
        <f t="shared" si="21"/>
        <v>0</v>
      </c>
      <c r="R219" s="16">
        <f t="shared" si="22"/>
        <v>0</v>
      </c>
      <c r="S219" s="8"/>
      <c r="T219" s="122">
        <f t="shared" si="23"/>
        <v>0</v>
      </c>
      <c r="V219" s="55"/>
      <c r="AB219" s="9"/>
      <c r="AL219" s="9"/>
      <c r="AM219" s="9"/>
      <c r="AN219" s="9"/>
      <c r="AO219" s="9"/>
      <c r="AP219" s="9"/>
      <c r="AQ219" s="9"/>
      <c r="AR219" s="9"/>
      <c r="AS219" s="9"/>
      <c r="AT219" s="9"/>
      <c r="AU219" s="9"/>
      <c r="AV219" s="9"/>
      <c r="AW219" s="9"/>
      <c r="AX219" s="9"/>
      <c r="AY219" s="9"/>
    </row>
    <row r="220" spans="1:51" ht="70.5" customHeight="1" x14ac:dyDescent="0.3">
      <c r="A220" s="48">
        <v>202</v>
      </c>
      <c r="B220" s="768">
        <v>7000031541</v>
      </c>
      <c r="C220" s="768">
        <v>10</v>
      </c>
      <c r="D220" s="768" t="s">
        <v>370</v>
      </c>
      <c r="E220" s="768">
        <v>1000031361</v>
      </c>
      <c r="F220" s="768">
        <v>85389000</v>
      </c>
      <c r="G220" s="49"/>
      <c r="H220" s="769">
        <v>18</v>
      </c>
      <c r="I220" s="50"/>
      <c r="J220" s="768" t="s">
        <v>107</v>
      </c>
      <c r="K220" s="768" t="s">
        <v>106</v>
      </c>
      <c r="L220" s="768">
        <v>1</v>
      </c>
      <c r="M220" s="51"/>
      <c r="N220" s="52" t="str">
        <f t="shared" si="18"/>
        <v>Included</v>
      </c>
      <c r="O220" s="53">
        <f t="shared" si="19"/>
        <v>0</v>
      </c>
      <c r="P220" s="8">
        <f t="shared" si="20"/>
        <v>0</v>
      </c>
      <c r="Q220" s="9">
        <f t="shared" si="21"/>
        <v>0</v>
      </c>
      <c r="R220" s="16">
        <f t="shared" si="22"/>
        <v>0</v>
      </c>
      <c r="S220" s="8"/>
      <c r="T220" s="122">
        <f t="shared" si="23"/>
        <v>0</v>
      </c>
      <c r="V220" s="55"/>
      <c r="AB220" s="9"/>
      <c r="AL220" s="9"/>
      <c r="AM220" s="9"/>
      <c r="AN220" s="9"/>
      <c r="AO220" s="9"/>
      <c r="AP220" s="9"/>
      <c r="AQ220" s="9"/>
      <c r="AR220" s="9"/>
      <c r="AS220" s="9"/>
      <c r="AT220" s="9"/>
      <c r="AU220" s="9"/>
      <c r="AV220" s="9"/>
      <c r="AW220" s="9"/>
      <c r="AX220" s="9"/>
      <c r="AY220" s="9"/>
    </row>
    <row r="221" spans="1:51" ht="70.5" customHeight="1" x14ac:dyDescent="0.3">
      <c r="A221" s="48">
        <v>203</v>
      </c>
      <c r="B221" s="768">
        <v>7000031560</v>
      </c>
      <c r="C221" s="768">
        <v>10</v>
      </c>
      <c r="D221" s="768" t="s">
        <v>370</v>
      </c>
      <c r="E221" s="768">
        <v>1000077737</v>
      </c>
      <c r="F221" s="768">
        <v>85176290</v>
      </c>
      <c r="G221" s="49"/>
      <c r="H221" s="769">
        <v>18</v>
      </c>
      <c r="I221" s="50"/>
      <c r="J221" s="768" t="s">
        <v>396</v>
      </c>
      <c r="K221" s="768" t="s">
        <v>106</v>
      </c>
      <c r="L221" s="768">
        <v>1</v>
      </c>
      <c r="M221" s="51"/>
      <c r="N221" s="52" t="str">
        <f t="shared" si="18"/>
        <v>Included</v>
      </c>
      <c r="O221" s="53">
        <f t="shared" si="19"/>
        <v>0</v>
      </c>
      <c r="P221" s="8">
        <f t="shared" si="20"/>
        <v>0</v>
      </c>
      <c r="Q221" s="9">
        <f t="shared" si="21"/>
        <v>0</v>
      </c>
      <c r="R221" s="16">
        <f t="shared" si="22"/>
        <v>0</v>
      </c>
      <c r="S221" s="8"/>
      <c r="T221" s="122">
        <f t="shared" si="23"/>
        <v>0</v>
      </c>
      <c r="V221" s="55"/>
      <c r="AB221" s="9"/>
      <c r="AL221" s="9"/>
      <c r="AM221" s="9"/>
      <c r="AN221" s="9"/>
      <c r="AO221" s="9"/>
      <c r="AP221" s="9"/>
      <c r="AQ221" s="9"/>
      <c r="AR221" s="9"/>
      <c r="AS221" s="9"/>
      <c r="AT221" s="9"/>
      <c r="AU221" s="9"/>
      <c r="AV221" s="9"/>
      <c r="AW221" s="9"/>
      <c r="AX221" s="9"/>
      <c r="AY221" s="9"/>
    </row>
    <row r="222" spans="1:51" ht="70.5" customHeight="1" x14ac:dyDescent="0.3">
      <c r="A222" s="48">
        <v>204</v>
      </c>
      <c r="B222" s="768">
        <v>7000031561</v>
      </c>
      <c r="C222" s="768">
        <v>10</v>
      </c>
      <c r="D222" s="768" t="s">
        <v>370</v>
      </c>
      <c r="E222" s="768">
        <v>1000078084</v>
      </c>
      <c r="F222" s="768">
        <v>85176930</v>
      </c>
      <c r="G222" s="49"/>
      <c r="H222" s="769">
        <v>18</v>
      </c>
      <c r="I222" s="50"/>
      <c r="J222" s="768" t="s">
        <v>397</v>
      </c>
      <c r="K222" s="768" t="s">
        <v>106</v>
      </c>
      <c r="L222" s="768">
        <v>2</v>
      </c>
      <c r="M222" s="51"/>
      <c r="N222" s="52" t="str">
        <f t="shared" si="18"/>
        <v>Included</v>
      </c>
      <c r="O222" s="53">
        <f t="shared" si="19"/>
        <v>0</v>
      </c>
      <c r="P222" s="8">
        <f t="shared" si="20"/>
        <v>0</v>
      </c>
      <c r="Q222" s="9">
        <f t="shared" si="21"/>
        <v>0</v>
      </c>
      <c r="R222" s="16">
        <f t="shared" si="22"/>
        <v>0</v>
      </c>
      <c r="S222" s="8"/>
      <c r="T222" s="122">
        <f t="shared" si="23"/>
        <v>0</v>
      </c>
      <c r="V222" s="55"/>
      <c r="AB222" s="9"/>
      <c r="AL222" s="9"/>
      <c r="AM222" s="9"/>
      <c r="AN222" s="9"/>
      <c r="AO222" s="9"/>
      <c r="AP222" s="9"/>
      <c r="AQ222" s="9"/>
      <c r="AR222" s="9"/>
      <c r="AS222" s="9"/>
      <c r="AT222" s="9"/>
      <c r="AU222" s="9"/>
      <c r="AV222" s="9"/>
      <c r="AW222" s="9"/>
      <c r="AX222" s="9"/>
      <c r="AY222" s="9"/>
    </row>
    <row r="223" spans="1:51" ht="70.5" customHeight="1" x14ac:dyDescent="0.3">
      <c r="A223" s="48">
        <v>205</v>
      </c>
      <c r="B223" s="768">
        <v>7000031525</v>
      </c>
      <c r="C223" s="768">
        <v>10</v>
      </c>
      <c r="D223" s="768" t="s">
        <v>371</v>
      </c>
      <c r="E223" s="768">
        <v>1000077712</v>
      </c>
      <c r="F223" s="768">
        <v>85177090</v>
      </c>
      <c r="G223" s="49"/>
      <c r="H223" s="769">
        <v>18</v>
      </c>
      <c r="I223" s="50"/>
      <c r="J223" s="768" t="s">
        <v>402</v>
      </c>
      <c r="K223" s="768" t="s">
        <v>106</v>
      </c>
      <c r="L223" s="768">
        <v>4</v>
      </c>
      <c r="M223" s="51"/>
      <c r="N223" s="52" t="str">
        <f t="shared" si="18"/>
        <v>Included</v>
      </c>
      <c r="O223" s="53">
        <f t="shared" si="19"/>
        <v>0</v>
      </c>
      <c r="P223" s="8">
        <f t="shared" si="20"/>
        <v>0</v>
      </c>
      <c r="Q223" s="9">
        <f t="shared" si="21"/>
        <v>0</v>
      </c>
      <c r="R223" s="16">
        <f t="shared" si="22"/>
        <v>0</v>
      </c>
      <c r="S223" s="8"/>
      <c r="T223" s="122">
        <f t="shared" si="23"/>
        <v>0</v>
      </c>
      <c r="V223" s="55"/>
      <c r="AB223" s="9"/>
      <c r="AL223" s="9"/>
      <c r="AM223" s="9"/>
      <c r="AN223" s="9"/>
      <c r="AO223" s="9"/>
      <c r="AP223" s="9"/>
      <c r="AQ223" s="9"/>
      <c r="AR223" s="9"/>
      <c r="AS223" s="9"/>
      <c r="AT223" s="9"/>
      <c r="AU223" s="9"/>
      <c r="AV223" s="9"/>
      <c r="AW223" s="9"/>
      <c r="AX223" s="9"/>
      <c r="AY223" s="9"/>
    </row>
    <row r="224" spans="1:51" ht="70.5" customHeight="1" x14ac:dyDescent="0.3">
      <c r="A224" s="48">
        <v>206</v>
      </c>
      <c r="B224" s="768">
        <v>7000031526</v>
      </c>
      <c r="C224" s="768">
        <v>10</v>
      </c>
      <c r="D224" s="768" t="s">
        <v>371</v>
      </c>
      <c r="E224" s="768">
        <v>1000077711</v>
      </c>
      <c r="F224" s="768">
        <v>85177090</v>
      </c>
      <c r="G224" s="49"/>
      <c r="H224" s="769">
        <v>18</v>
      </c>
      <c r="I224" s="50"/>
      <c r="J224" s="768" t="s">
        <v>381</v>
      </c>
      <c r="K224" s="768" t="s">
        <v>106</v>
      </c>
      <c r="L224" s="768">
        <v>1</v>
      </c>
      <c r="M224" s="51"/>
      <c r="N224" s="52" t="str">
        <f t="shared" si="18"/>
        <v>Included</v>
      </c>
      <c r="O224" s="53">
        <f t="shared" si="19"/>
        <v>0</v>
      </c>
      <c r="P224" s="8">
        <f t="shared" si="20"/>
        <v>0</v>
      </c>
      <c r="Q224" s="9">
        <f t="shared" si="21"/>
        <v>0</v>
      </c>
      <c r="R224" s="16">
        <f t="shared" si="22"/>
        <v>0</v>
      </c>
      <c r="S224" s="8"/>
      <c r="T224" s="122">
        <f t="shared" si="23"/>
        <v>0</v>
      </c>
      <c r="V224" s="55"/>
      <c r="AB224" s="9"/>
      <c r="AL224" s="9"/>
      <c r="AM224" s="9"/>
      <c r="AN224" s="9"/>
      <c r="AO224" s="9"/>
      <c r="AP224" s="9"/>
      <c r="AQ224" s="9"/>
      <c r="AR224" s="9"/>
      <c r="AS224" s="9"/>
      <c r="AT224" s="9"/>
      <c r="AU224" s="9"/>
      <c r="AV224" s="9"/>
      <c r="AW224" s="9"/>
      <c r="AX224" s="9"/>
      <c r="AY224" s="9"/>
    </row>
    <row r="225" spans="1:51" ht="70.5" customHeight="1" x14ac:dyDescent="0.3">
      <c r="A225" s="48">
        <v>207</v>
      </c>
      <c r="B225" s="768">
        <v>7000031527</v>
      </c>
      <c r="C225" s="768">
        <v>10</v>
      </c>
      <c r="D225" s="768" t="s">
        <v>371</v>
      </c>
      <c r="E225" s="768">
        <v>1000077562</v>
      </c>
      <c r="F225" s="768">
        <v>85177090</v>
      </c>
      <c r="G225" s="49"/>
      <c r="H225" s="769">
        <v>18</v>
      </c>
      <c r="I225" s="50"/>
      <c r="J225" s="768" t="s">
        <v>382</v>
      </c>
      <c r="K225" s="768" t="s">
        <v>106</v>
      </c>
      <c r="L225" s="768">
        <v>20</v>
      </c>
      <c r="M225" s="51"/>
      <c r="N225" s="52" t="str">
        <f t="shared" si="18"/>
        <v>Included</v>
      </c>
      <c r="O225" s="53">
        <f t="shared" si="19"/>
        <v>0</v>
      </c>
      <c r="P225" s="8">
        <f t="shared" si="20"/>
        <v>0</v>
      </c>
      <c r="Q225" s="9">
        <f t="shared" si="21"/>
        <v>0</v>
      </c>
      <c r="R225" s="16">
        <f t="shared" si="22"/>
        <v>0</v>
      </c>
      <c r="S225" s="8"/>
      <c r="T225" s="122">
        <f t="shared" si="23"/>
        <v>0</v>
      </c>
      <c r="V225" s="55"/>
      <c r="AB225" s="9"/>
      <c r="AL225" s="9"/>
      <c r="AM225" s="9"/>
      <c r="AN225" s="9"/>
      <c r="AO225" s="9"/>
      <c r="AP225" s="9"/>
      <c r="AQ225" s="9"/>
      <c r="AR225" s="9"/>
      <c r="AS225" s="9"/>
      <c r="AT225" s="9"/>
      <c r="AU225" s="9"/>
      <c r="AV225" s="9"/>
      <c r="AW225" s="9"/>
      <c r="AX225" s="9"/>
      <c r="AY225" s="9"/>
    </row>
    <row r="226" spans="1:51" ht="70.5" customHeight="1" x14ac:dyDescent="0.3">
      <c r="A226" s="48">
        <v>208</v>
      </c>
      <c r="B226" s="768">
        <v>7000031528</v>
      </c>
      <c r="C226" s="768">
        <v>10</v>
      </c>
      <c r="D226" s="768" t="s">
        <v>371</v>
      </c>
      <c r="E226" s="768">
        <v>1000077709</v>
      </c>
      <c r="F226" s="768">
        <v>85176990</v>
      </c>
      <c r="G226" s="49"/>
      <c r="H226" s="769">
        <v>18</v>
      </c>
      <c r="I226" s="50"/>
      <c r="J226" s="768" t="s">
        <v>384</v>
      </c>
      <c r="K226" s="768" t="s">
        <v>106</v>
      </c>
      <c r="L226" s="768">
        <v>1</v>
      </c>
      <c r="M226" s="51"/>
      <c r="N226" s="52" t="str">
        <f t="shared" si="18"/>
        <v>Included</v>
      </c>
      <c r="O226" s="53">
        <f t="shared" si="19"/>
        <v>0</v>
      </c>
      <c r="P226" s="8">
        <f t="shared" si="20"/>
        <v>0</v>
      </c>
      <c r="Q226" s="9">
        <f t="shared" si="21"/>
        <v>0</v>
      </c>
      <c r="R226" s="16">
        <f t="shared" si="22"/>
        <v>0</v>
      </c>
      <c r="S226" s="8"/>
      <c r="T226" s="122">
        <f t="shared" si="23"/>
        <v>0</v>
      </c>
      <c r="V226" s="55"/>
      <c r="AB226" s="9"/>
      <c r="AL226" s="9"/>
      <c r="AM226" s="9"/>
      <c r="AN226" s="9"/>
      <c r="AO226" s="9"/>
      <c r="AP226" s="9"/>
      <c r="AQ226" s="9"/>
      <c r="AR226" s="9"/>
      <c r="AS226" s="9"/>
      <c r="AT226" s="9"/>
      <c r="AU226" s="9"/>
      <c r="AV226" s="9"/>
      <c r="AW226" s="9"/>
      <c r="AX226" s="9"/>
      <c r="AY226" s="9"/>
    </row>
    <row r="227" spans="1:51" ht="70.5" customHeight="1" x14ac:dyDescent="0.3">
      <c r="A227" s="48">
        <v>209</v>
      </c>
      <c r="B227" s="768">
        <v>7000031529</v>
      </c>
      <c r="C227" s="768">
        <v>10</v>
      </c>
      <c r="D227" s="768" t="s">
        <v>371</v>
      </c>
      <c r="E227" s="768">
        <v>1000077563</v>
      </c>
      <c r="F227" s="768">
        <v>85444292</v>
      </c>
      <c r="G227" s="49"/>
      <c r="H227" s="769">
        <v>18</v>
      </c>
      <c r="I227" s="50"/>
      <c r="J227" s="768" t="s">
        <v>385</v>
      </c>
      <c r="K227" s="768" t="s">
        <v>110</v>
      </c>
      <c r="L227" s="768">
        <v>1</v>
      </c>
      <c r="M227" s="51"/>
      <c r="N227" s="52" t="str">
        <f t="shared" si="18"/>
        <v>Included</v>
      </c>
      <c r="O227" s="53">
        <f t="shared" si="19"/>
        <v>0</v>
      </c>
      <c r="P227" s="8">
        <f t="shared" si="20"/>
        <v>0</v>
      </c>
      <c r="Q227" s="9">
        <f t="shared" si="21"/>
        <v>0</v>
      </c>
      <c r="R227" s="16">
        <f t="shared" si="22"/>
        <v>0</v>
      </c>
      <c r="S227" s="8"/>
      <c r="T227" s="122">
        <f t="shared" si="23"/>
        <v>0</v>
      </c>
      <c r="V227" s="55"/>
      <c r="AB227" s="9"/>
      <c r="AL227" s="9"/>
      <c r="AM227" s="9"/>
      <c r="AN227" s="9"/>
      <c r="AO227" s="9"/>
      <c r="AP227" s="9"/>
      <c r="AQ227" s="9"/>
      <c r="AR227" s="9"/>
      <c r="AS227" s="9"/>
      <c r="AT227" s="9"/>
      <c r="AU227" s="9"/>
      <c r="AV227" s="9"/>
      <c r="AW227" s="9"/>
      <c r="AX227" s="9"/>
      <c r="AY227" s="9"/>
    </row>
    <row r="228" spans="1:51" ht="70.5" customHeight="1" x14ac:dyDescent="0.3">
      <c r="A228" s="48">
        <v>210</v>
      </c>
      <c r="B228" s="768">
        <v>7000031530</v>
      </c>
      <c r="C228" s="768">
        <v>10</v>
      </c>
      <c r="D228" s="768" t="s">
        <v>371</v>
      </c>
      <c r="E228" s="768">
        <v>1000077862</v>
      </c>
      <c r="F228" s="768">
        <v>85176990</v>
      </c>
      <c r="G228" s="49"/>
      <c r="H228" s="769">
        <v>18</v>
      </c>
      <c r="I228" s="50"/>
      <c r="J228" s="768" t="s">
        <v>394</v>
      </c>
      <c r="K228" s="768" t="s">
        <v>106</v>
      </c>
      <c r="L228" s="768">
        <v>1</v>
      </c>
      <c r="M228" s="51"/>
      <c r="N228" s="52" t="str">
        <f t="shared" si="18"/>
        <v>Included</v>
      </c>
      <c r="O228" s="53">
        <f t="shared" si="19"/>
        <v>0</v>
      </c>
      <c r="P228" s="8">
        <f t="shared" si="20"/>
        <v>0</v>
      </c>
      <c r="Q228" s="9">
        <f t="shared" si="21"/>
        <v>0</v>
      </c>
      <c r="R228" s="16">
        <f t="shared" si="22"/>
        <v>0</v>
      </c>
      <c r="S228" s="8"/>
      <c r="T228" s="122">
        <f t="shared" si="23"/>
        <v>0</v>
      </c>
      <c r="V228" s="55"/>
      <c r="AB228" s="9"/>
      <c r="AL228" s="9"/>
      <c r="AM228" s="9"/>
      <c r="AN228" s="9"/>
      <c r="AO228" s="9"/>
      <c r="AP228" s="9"/>
      <c r="AQ228" s="9"/>
      <c r="AR228" s="9"/>
      <c r="AS228" s="9"/>
      <c r="AT228" s="9"/>
      <c r="AU228" s="9"/>
      <c r="AV228" s="9"/>
      <c r="AW228" s="9"/>
      <c r="AX228" s="9"/>
      <c r="AY228" s="9"/>
    </row>
    <row r="229" spans="1:51" ht="70.5" customHeight="1" x14ac:dyDescent="0.3">
      <c r="A229" s="48">
        <v>211</v>
      </c>
      <c r="B229" s="768">
        <v>7000031452</v>
      </c>
      <c r="C229" s="768">
        <v>10</v>
      </c>
      <c r="D229" s="768" t="s">
        <v>372</v>
      </c>
      <c r="E229" s="768">
        <v>1000077713</v>
      </c>
      <c r="F229" s="768">
        <v>84715000</v>
      </c>
      <c r="G229" s="49"/>
      <c r="H229" s="769">
        <v>18</v>
      </c>
      <c r="I229" s="50"/>
      <c r="J229" s="768" t="s">
        <v>376</v>
      </c>
      <c r="K229" s="768" t="s">
        <v>106</v>
      </c>
      <c r="L229" s="768">
        <v>2</v>
      </c>
      <c r="M229" s="51"/>
      <c r="N229" s="52" t="str">
        <f t="shared" si="18"/>
        <v>Included</v>
      </c>
      <c r="O229" s="53">
        <f t="shared" si="19"/>
        <v>0</v>
      </c>
      <c r="P229" s="8">
        <f t="shared" si="20"/>
        <v>0</v>
      </c>
      <c r="Q229" s="9">
        <f t="shared" si="21"/>
        <v>0</v>
      </c>
      <c r="R229" s="16">
        <f t="shared" si="22"/>
        <v>0</v>
      </c>
      <c r="S229" s="8"/>
      <c r="T229" s="122">
        <f t="shared" si="23"/>
        <v>0</v>
      </c>
      <c r="V229" s="55"/>
      <c r="AB229" s="9"/>
      <c r="AL229" s="9"/>
      <c r="AM229" s="9"/>
      <c r="AN229" s="9"/>
      <c r="AO229" s="9"/>
      <c r="AP229" s="9"/>
      <c r="AQ229" s="9"/>
      <c r="AR229" s="9"/>
      <c r="AS229" s="9"/>
      <c r="AT229" s="9"/>
      <c r="AU229" s="9"/>
      <c r="AV229" s="9"/>
      <c r="AW229" s="9"/>
      <c r="AX229" s="9"/>
      <c r="AY229" s="9"/>
    </row>
    <row r="230" spans="1:51" ht="66" customHeight="1" x14ac:dyDescent="0.3">
      <c r="A230" s="48">
        <v>212</v>
      </c>
      <c r="B230" s="768">
        <v>7000031453</v>
      </c>
      <c r="C230" s="768">
        <v>10</v>
      </c>
      <c r="D230" s="768" t="s">
        <v>372</v>
      </c>
      <c r="E230" s="768">
        <v>1000077753</v>
      </c>
      <c r="F230" s="768">
        <v>85176930</v>
      </c>
      <c r="G230" s="49"/>
      <c r="H230" s="769">
        <v>18</v>
      </c>
      <c r="I230" s="50"/>
      <c r="J230" s="768" t="s">
        <v>377</v>
      </c>
      <c r="K230" s="768" t="s">
        <v>105</v>
      </c>
      <c r="L230" s="768">
        <v>1</v>
      </c>
      <c r="M230" s="51"/>
      <c r="N230" s="52" t="str">
        <f t="shared" si="18"/>
        <v>Included</v>
      </c>
      <c r="O230" s="53">
        <f t="shared" si="19"/>
        <v>0</v>
      </c>
      <c r="P230" s="8">
        <f t="shared" si="20"/>
        <v>0</v>
      </c>
      <c r="Q230" s="9">
        <f t="shared" si="21"/>
        <v>0</v>
      </c>
      <c r="R230" s="16">
        <f t="shared" si="22"/>
        <v>0</v>
      </c>
      <c r="S230" s="8"/>
      <c r="T230" s="122">
        <f t="shared" si="23"/>
        <v>0</v>
      </c>
      <c r="V230" s="55"/>
      <c r="AB230" s="9"/>
      <c r="AL230" s="9"/>
      <c r="AM230" s="9"/>
      <c r="AN230" s="9"/>
      <c r="AO230" s="9"/>
      <c r="AP230" s="9"/>
      <c r="AQ230" s="9"/>
      <c r="AR230" s="9"/>
      <c r="AS230" s="9"/>
      <c r="AT230" s="9"/>
      <c r="AU230" s="9"/>
      <c r="AV230" s="9"/>
      <c r="AW230" s="9"/>
      <c r="AX230" s="9"/>
      <c r="AY230" s="9"/>
    </row>
    <row r="231" spans="1:51" ht="69" customHeight="1" x14ac:dyDescent="0.3">
      <c r="A231" s="48">
        <v>213</v>
      </c>
      <c r="B231" s="768">
        <v>7000031454</v>
      </c>
      <c r="C231" s="768">
        <v>10</v>
      </c>
      <c r="D231" s="768" t="s">
        <v>372</v>
      </c>
      <c r="E231" s="768">
        <v>1000077573</v>
      </c>
      <c r="F231" s="768">
        <v>85176930</v>
      </c>
      <c r="G231" s="49"/>
      <c r="H231" s="769">
        <v>18</v>
      </c>
      <c r="I231" s="50"/>
      <c r="J231" s="768" t="s">
        <v>378</v>
      </c>
      <c r="K231" s="768" t="s">
        <v>106</v>
      </c>
      <c r="L231" s="768">
        <v>2</v>
      </c>
      <c r="M231" s="51"/>
      <c r="N231" s="52" t="str">
        <f t="shared" si="18"/>
        <v>Included</v>
      </c>
      <c r="O231" s="53">
        <f t="shared" si="19"/>
        <v>0</v>
      </c>
      <c r="P231" s="8">
        <f t="shared" si="20"/>
        <v>0</v>
      </c>
      <c r="Q231" s="9">
        <f t="shared" si="21"/>
        <v>0</v>
      </c>
      <c r="R231" s="16">
        <f t="shared" si="22"/>
        <v>0</v>
      </c>
      <c r="S231" s="8"/>
      <c r="T231" s="122">
        <f t="shared" si="23"/>
        <v>0</v>
      </c>
      <c r="V231" s="55"/>
      <c r="AB231" s="9"/>
      <c r="AL231" s="9"/>
      <c r="AM231" s="9"/>
      <c r="AN231" s="9"/>
      <c r="AO231" s="9"/>
      <c r="AP231" s="9"/>
      <c r="AQ231" s="9"/>
      <c r="AR231" s="9"/>
      <c r="AS231" s="9"/>
      <c r="AT231" s="9"/>
      <c r="AU231" s="9"/>
      <c r="AV231" s="9"/>
      <c r="AW231" s="9"/>
      <c r="AX231" s="9"/>
      <c r="AY231" s="9"/>
    </row>
    <row r="232" spans="1:51" ht="69" customHeight="1" x14ac:dyDescent="0.3">
      <c r="A232" s="48">
        <v>214</v>
      </c>
      <c r="B232" s="768">
        <v>7000031455</v>
      </c>
      <c r="C232" s="768">
        <v>10</v>
      </c>
      <c r="D232" s="768" t="s">
        <v>372</v>
      </c>
      <c r="E232" s="768">
        <v>1000077739</v>
      </c>
      <c r="F232" s="768">
        <v>85177090</v>
      </c>
      <c r="G232" s="49"/>
      <c r="H232" s="769">
        <v>18</v>
      </c>
      <c r="I232" s="50"/>
      <c r="J232" s="768" t="s">
        <v>379</v>
      </c>
      <c r="K232" s="768" t="s">
        <v>106</v>
      </c>
      <c r="L232" s="768">
        <v>30</v>
      </c>
      <c r="M232" s="51"/>
      <c r="N232" s="52" t="str">
        <f t="shared" si="18"/>
        <v>Included</v>
      </c>
      <c r="O232" s="53">
        <f t="shared" si="19"/>
        <v>0</v>
      </c>
      <c r="P232" s="8">
        <f t="shared" si="20"/>
        <v>0</v>
      </c>
      <c r="Q232" s="9">
        <f t="shared" si="21"/>
        <v>0</v>
      </c>
      <c r="R232" s="16">
        <f t="shared" si="22"/>
        <v>0</v>
      </c>
      <c r="S232" s="8"/>
      <c r="T232" s="122">
        <f t="shared" si="23"/>
        <v>0</v>
      </c>
      <c r="V232" s="55"/>
      <c r="AB232" s="9"/>
      <c r="AL232" s="9"/>
      <c r="AM232" s="9"/>
      <c r="AN232" s="9"/>
      <c r="AO232" s="9"/>
      <c r="AP232" s="9"/>
      <c r="AQ232" s="9"/>
      <c r="AR232" s="9"/>
      <c r="AS232" s="9"/>
      <c r="AT232" s="9"/>
      <c r="AU232" s="9"/>
      <c r="AV232" s="9"/>
      <c r="AW232" s="9"/>
      <c r="AX232" s="9"/>
      <c r="AY232" s="9"/>
    </row>
    <row r="233" spans="1:51" ht="42" customHeight="1" x14ac:dyDescent="0.3">
      <c r="A233" s="48">
        <v>215</v>
      </c>
      <c r="B233" s="768">
        <v>7000031456</v>
      </c>
      <c r="C233" s="768">
        <v>10</v>
      </c>
      <c r="D233" s="768" t="s">
        <v>372</v>
      </c>
      <c r="E233" s="768">
        <v>1000077711</v>
      </c>
      <c r="F233" s="768">
        <v>85177090</v>
      </c>
      <c r="G233" s="49"/>
      <c r="H233" s="769">
        <v>18</v>
      </c>
      <c r="I233" s="50"/>
      <c r="J233" s="768" t="s">
        <v>381</v>
      </c>
      <c r="K233" s="768" t="s">
        <v>106</v>
      </c>
      <c r="L233" s="768">
        <v>1</v>
      </c>
      <c r="M233" s="51"/>
      <c r="N233" s="52" t="str">
        <f t="shared" si="18"/>
        <v>Included</v>
      </c>
      <c r="O233" s="53">
        <f t="shared" si="19"/>
        <v>0</v>
      </c>
      <c r="P233" s="8">
        <f t="shared" si="20"/>
        <v>0</v>
      </c>
      <c r="Q233" s="9">
        <f t="shared" si="21"/>
        <v>0</v>
      </c>
      <c r="R233" s="16">
        <f t="shared" si="22"/>
        <v>0</v>
      </c>
      <c r="S233" s="8"/>
      <c r="T233" s="122">
        <f t="shared" si="23"/>
        <v>0</v>
      </c>
      <c r="V233" s="55"/>
      <c r="AB233" s="9"/>
      <c r="AL233" s="9"/>
      <c r="AM233" s="9"/>
      <c r="AN233" s="9"/>
      <c r="AO233" s="9"/>
      <c r="AP233" s="9"/>
      <c r="AQ233" s="9"/>
      <c r="AR233" s="9"/>
      <c r="AS233" s="9"/>
      <c r="AT233" s="9"/>
      <c r="AU233" s="9"/>
      <c r="AV233" s="9"/>
      <c r="AW233" s="9"/>
      <c r="AX233" s="9"/>
      <c r="AY233" s="9"/>
    </row>
    <row r="234" spans="1:51" ht="36" customHeight="1" x14ac:dyDescent="0.3">
      <c r="A234" s="48">
        <v>216</v>
      </c>
      <c r="B234" s="768">
        <v>7000031457</v>
      </c>
      <c r="C234" s="768">
        <v>10</v>
      </c>
      <c r="D234" s="768" t="s">
        <v>372</v>
      </c>
      <c r="E234" s="768">
        <v>1000077750</v>
      </c>
      <c r="F234" s="768">
        <v>85176930</v>
      </c>
      <c r="G234" s="49"/>
      <c r="H234" s="769">
        <v>18</v>
      </c>
      <c r="I234" s="50"/>
      <c r="J234" s="768" t="s">
        <v>383</v>
      </c>
      <c r="K234" s="768" t="s">
        <v>105</v>
      </c>
      <c r="L234" s="768">
        <v>1</v>
      </c>
      <c r="M234" s="51"/>
      <c r="N234" s="52" t="str">
        <f t="shared" si="18"/>
        <v>Included</v>
      </c>
      <c r="O234" s="53">
        <f t="shared" si="19"/>
        <v>0</v>
      </c>
      <c r="P234" s="8">
        <f t="shared" si="20"/>
        <v>0</v>
      </c>
      <c r="Q234" s="9">
        <f t="shared" si="21"/>
        <v>0</v>
      </c>
      <c r="R234" s="16">
        <f t="shared" si="22"/>
        <v>0</v>
      </c>
      <c r="S234" s="8"/>
      <c r="T234" s="122">
        <f t="shared" si="23"/>
        <v>0</v>
      </c>
      <c r="V234" s="55"/>
      <c r="AB234" s="9"/>
      <c r="AL234" s="9"/>
      <c r="AM234" s="9"/>
      <c r="AN234" s="9"/>
      <c r="AO234" s="9"/>
      <c r="AP234" s="9"/>
      <c r="AQ234" s="9"/>
      <c r="AR234" s="9"/>
      <c r="AS234" s="9"/>
      <c r="AT234" s="9"/>
      <c r="AU234" s="9"/>
      <c r="AV234" s="9"/>
      <c r="AW234" s="9"/>
      <c r="AX234" s="9"/>
      <c r="AY234" s="9"/>
    </row>
    <row r="235" spans="1:51" s="675" customFormat="1" ht="36" customHeight="1" x14ac:dyDescent="0.3">
      <c r="A235" s="48">
        <v>217</v>
      </c>
      <c r="B235" s="768">
        <v>7000031458</v>
      </c>
      <c r="C235" s="768">
        <v>10</v>
      </c>
      <c r="D235" s="768" t="s">
        <v>372</v>
      </c>
      <c r="E235" s="768">
        <v>1000077561</v>
      </c>
      <c r="F235" s="768">
        <v>85176930</v>
      </c>
      <c r="G235" s="672"/>
      <c r="H235" s="769">
        <v>18</v>
      </c>
      <c r="I235" s="673"/>
      <c r="J235" s="768" t="s">
        <v>386</v>
      </c>
      <c r="K235" s="768" t="s">
        <v>106</v>
      </c>
      <c r="L235" s="768">
        <v>4</v>
      </c>
      <c r="M235" s="51"/>
      <c r="N235" s="52" t="str">
        <f t="shared" si="18"/>
        <v>Included</v>
      </c>
      <c r="O235" s="53">
        <f t="shared" si="19"/>
        <v>0</v>
      </c>
      <c r="P235" s="8">
        <f t="shared" si="20"/>
        <v>0</v>
      </c>
      <c r="Q235" s="9">
        <f t="shared" si="21"/>
        <v>0</v>
      </c>
      <c r="R235" s="16">
        <f t="shared" si="22"/>
        <v>0</v>
      </c>
      <c r="S235" s="8"/>
      <c r="T235" s="122">
        <f t="shared" si="23"/>
        <v>0</v>
      </c>
      <c r="U235" s="674"/>
      <c r="V235" s="677"/>
      <c r="W235" s="674"/>
      <c r="X235" s="674"/>
      <c r="Y235" s="674"/>
    </row>
    <row r="236" spans="1:51" s="675" customFormat="1" ht="36" customHeight="1" x14ac:dyDescent="0.3">
      <c r="A236" s="48">
        <v>218</v>
      </c>
      <c r="B236" s="768">
        <v>7000031459</v>
      </c>
      <c r="C236" s="768">
        <v>10</v>
      </c>
      <c r="D236" s="768" t="s">
        <v>372</v>
      </c>
      <c r="E236" s="768">
        <v>1000077565</v>
      </c>
      <c r="F236" s="768">
        <v>85176930</v>
      </c>
      <c r="G236" s="672"/>
      <c r="H236" s="769">
        <v>18</v>
      </c>
      <c r="I236" s="673"/>
      <c r="J236" s="768" t="s">
        <v>387</v>
      </c>
      <c r="K236" s="768" t="s">
        <v>106</v>
      </c>
      <c r="L236" s="768">
        <v>4</v>
      </c>
      <c r="M236" s="51"/>
      <c r="N236" s="52" t="str">
        <f t="shared" si="18"/>
        <v>Included</v>
      </c>
      <c r="O236" s="53">
        <f t="shared" si="19"/>
        <v>0</v>
      </c>
      <c r="P236" s="8">
        <f t="shared" si="20"/>
        <v>0</v>
      </c>
      <c r="Q236" s="9">
        <f t="shared" si="21"/>
        <v>0</v>
      </c>
      <c r="R236" s="16">
        <f t="shared" si="22"/>
        <v>0</v>
      </c>
      <c r="S236" s="8"/>
      <c r="T236" s="122">
        <f t="shared" si="23"/>
        <v>0</v>
      </c>
      <c r="U236" s="674"/>
      <c r="V236" s="677"/>
      <c r="W236" s="674"/>
      <c r="X236" s="674"/>
      <c r="Y236" s="674"/>
    </row>
    <row r="237" spans="1:51" s="675" customFormat="1" ht="36" customHeight="1" x14ac:dyDescent="0.3">
      <c r="A237" s="48">
        <v>219</v>
      </c>
      <c r="B237" s="768">
        <v>7000031460</v>
      </c>
      <c r="C237" s="768">
        <v>10</v>
      </c>
      <c r="D237" s="768" t="s">
        <v>372</v>
      </c>
      <c r="E237" s="768">
        <v>1000077751</v>
      </c>
      <c r="F237" s="768">
        <v>85176930</v>
      </c>
      <c r="G237" s="672"/>
      <c r="H237" s="769">
        <v>18</v>
      </c>
      <c r="I237" s="673"/>
      <c r="J237" s="768" t="s">
        <v>388</v>
      </c>
      <c r="K237" s="768" t="s">
        <v>105</v>
      </c>
      <c r="L237" s="768">
        <v>1</v>
      </c>
      <c r="M237" s="51"/>
      <c r="N237" s="52" t="str">
        <f t="shared" si="18"/>
        <v>Included</v>
      </c>
      <c r="O237" s="53">
        <f t="shared" si="19"/>
        <v>0</v>
      </c>
      <c r="P237" s="8">
        <f t="shared" si="20"/>
        <v>0</v>
      </c>
      <c r="Q237" s="9">
        <f t="shared" si="21"/>
        <v>0</v>
      </c>
      <c r="R237" s="16">
        <f t="shared" si="22"/>
        <v>0</v>
      </c>
      <c r="S237" s="8"/>
      <c r="T237" s="122">
        <f t="shared" si="23"/>
        <v>0</v>
      </c>
      <c r="U237" s="674"/>
      <c r="V237" s="677"/>
      <c r="W237" s="674"/>
      <c r="X237" s="674"/>
      <c r="Y237" s="674"/>
    </row>
    <row r="238" spans="1:51" ht="36" customHeight="1" x14ac:dyDescent="0.3">
      <c r="A238" s="48">
        <v>220</v>
      </c>
      <c r="B238" s="768">
        <v>7000031461</v>
      </c>
      <c r="C238" s="768">
        <v>10</v>
      </c>
      <c r="D238" s="768" t="s">
        <v>372</v>
      </c>
      <c r="E238" s="768">
        <v>1000077568</v>
      </c>
      <c r="F238" s="768">
        <v>85389000</v>
      </c>
      <c r="G238" s="49"/>
      <c r="H238" s="769">
        <v>18</v>
      </c>
      <c r="I238" s="50"/>
      <c r="J238" s="768" t="s">
        <v>389</v>
      </c>
      <c r="K238" s="768" t="s">
        <v>106</v>
      </c>
      <c r="L238" s="768">
        <v>1</v>
      </c>
      <c r="M238" s="51"/>
      <c r="N238" s="52" t="str">
        <f t="shared" si="18"/>
        <v>Included</v>
      </c>
      <c r="O238" s="53">
        <f t="shared" si="19"/>
        <v>0</v>
      </c>
      <c r="P238" s="8">
        <f t="shared" si="20"/>
        <v>0</v>
      </c>
      <c r="Q238" s="9">
        <f t="shared" si="21"/>
        <v>0</v>
      </c>
      <c r="R238" s="16">
        <f t="shared" si="22"/>
        <v>0</v>
      </c>
      <c r="S238" s="8"/>
      <c r="T238" s="122">
        <f t="shared" si="23"/>
        <v>0</v>
      </c>
      <c r="V238" s="55"/>
      <c r="AB238" s="9"/>
      <c r="AL238" s="9"/>
      <c r="AM238" s="9"/>
      <c r="AN238" s="9"/>
      <c r="AO238" s="9"/>
      <c r="AP238" s="9"/>
      <c r="AQ238" s="9"/>
      <c r="AR238" s="9"/>
      <c r="AS238" s="9"/>
      <c r="AT238" s="9"/>
      <c r="AU238" s="9"/>
      <c r="AV238" s="9"/>
      <c r="AW238" s="9"/>
      <c r="AX238" s="9"/>
      <c r="AY238" s="9"/>
    </row>
    <row r="239" spans="1:51" ht="36" customHeight="1" x14ac:dyDescent="0.3">
      <c r="A239" s="48">
        <v>221</v>
      </c>
      <c r="B239" s="768">
        <v>7000031462</v>
      </c>
      <c r="C239" s="768">
        <v>10</v>
      </c>
      <c r="D239" s="768" t="s">
        <v>372</v>
      </c>
      <c r="E239" s="768">
        <v>1000012788</v>
      </c>
      <c r="F239" s="768">
        <v>85329000</v>
      </c>
      <c r="G239" s="49"/>
      <c r="H239" s="769">
        <v>18</v>
      </c>
      <c r="I239" s="50"/>
      <c r="J239" s="768" t="s">
        <v>111</v>
      </c>
      <c r="K239" s="768" t="s">
        <v>106</v>
      </c>
      <c r="L239" s="768">
        <v>1</v>
      </c>
      <c r="M239" s="51"/>
      <c r="N239" s="52" t="str">
        <f t="shared" si="18"/>
        <v>Included</v>
      </c>
      <c r="O239" s="53">
        <f t="shared" si="19"/>
        <v>0</v>
      </c>
      <c r="P239" s="8">
        <f t="shared" si="20"/>
        <v>0</v>
      </c>
      <c r="Q239" s="9">
        <f t="shared" si="21"/>
        <v>0</v>
      </c>
      <c r="R239" s="16">
        <f t="shared" si="22"/>
        <v>0</v>
      </c>
      <c r="S239" s="8"/>
      <c r="T239" s="122">
        <f t="shared" si="23"/>
        <v>0</v>
      </c>
      <c r="V239" s="55"/>
      <c r="AB239" s="9"/>
      <c r="AL239" s="9"/>
      <c r="AM239" s="9"/>
      <c r="AN239" s="9"/>
      <c r="AO239" s="9"/>
      <c r="AP239" s="9"/>
      <c r="AQ239" s="9"/>
      <c r="AR239" s="9"/>
      <c r="AS239" s="9"/>
      <c r="AT239" s="9"/>
      <c r="AU239" s="9"/>
      <c r="AV239" s="9"/>
      <c r="AW239" s="9"/>
      <c r="AX239" s="9"/>
      <c r="AY239" s="9"/>
    </row>
    <row r="240" spans="1:51" ht="54.75" customHeight="1" x14ac:dyDescent="0.3">
      <c r="A240" s="48">
        <v>222</v>
      </c>
      <c r="B240" s="768">
        <v>7000031463</v>
      </c>
      <c r="C240" s="768">
        <v>10</v>
      </c>
      <c r="D240" s="768" t="s">
        <v>372</v>
      </c>
      <c r="E240" s="768">
        <v>1000028014</v>
      </c>
      <c r="F240" s="768">
        <v>94038900</v>
      </c>
      <c r="G240" s="49"/>
      <c r="H240" s="769">
        <v>18</v>
      </c>
      <c r="I240" s="50"/>
      <c r="J240" s="768" t="s">
        <v>108</v>
      </c>
      <c r="K240" s="768" t="s">
        <v>106</v>
      </c>
      <c r="L240" s="768">
        <v>1</v>
      </c>
      <c r="M240" s="51"/>
      <c r="N240" s="52" t="str">
        <f t="shared" si="18"/>
        <v>Included</v>
      </c>
      <c r="O240" s="53">
        <f t="shared" si="19"/>
        <v>0</v>
      </c>
      <c r="P240" s="8">
        <f t="shared" si="20"/>
        <v>0</v>
      </c>
      <c r="Q240" s="9">
        <f t="shared" si="21"/>
        <v>0</v>
      </c>
      <c r="R240" s="16">
        <f t="shared" si="22"/>
        <v>0</v>
      </c>
      <c r="S240" s="8"/>
      <c r="T240" s="122">
        <f t="shared" si="23"/>
        <v>0</v>
      </c>
      <c r="V240" s="55"/>
      <c r="AB240" s="9"/>
      <c r="AL240" s="9"/>
      <c r="AM240" s="9"/>
      <c r="AN240" s="9"/>
      <c r="AO240" s="9"/>
      <c r="AP240" s="9"/>
      <c r="AQ240" s="9"/>
      <c r="AR240" s="9"/>
      <c r="AS240" s="9"/>
      <c r="AT240" s="9"/>
      <c r="AU240" s="9"/>
      <c r="AV240" s="9"/>
      <c r="AW240" s="9"/>
      <c r="AX240" s="9"/>
      <c r="AY240" s="9"/>
    </row>
    <row r="241" spans="1:51" ht="39.75" customHeight="1" x14ac:dyDescent="0.3">
      <c r="A241" s="48">
        <v>223</v>
      </c>
      <c r="B241" s="768">
        <v>7000031464</v>
      </c>
      <c r="C241" s="768">
        <v>10</v>
      </c>
      <c r="D241" s="768" t="s">
        <v>372</v>
      </c>
      <c r="E241" s="768">
        <v>1000026380</v>
      </c>
      <c r="F241" s="768">
        <v>85389000</v>
      </c>
      <c r="G241" s="49"/>
      <c r="H241" s="769">
        <v>18</v>
      </c>
      <c r="I241" s="50"/>
      <c r="J241" s="768" t="s">
        <v>109</v>
      </c>
      <c r="K241" s="768" t="s">
        <v>105</v>
      </c>
      <c r="L241" s="768">
        <v>1</v>
      </c>
      <c r="M241" s="51"/>
      <c r="N241" s="52" t="str">
        <f t="shared" si="18"/>
        <v>Included</v>
      </c>
      <c r="O241" s="53">
        <f t="shared" si="19"/>
        <v>0</v>
      </c>
      <c r="P241" s="8">
        <f t="shared" si="20"/>
        <v>0</v>
      </c>
      <c r="Q241" s="9">
        <f t="shared" si="21"/>
        <v>0</v>
      </c>
      <c r="R241" s="16">
        <f t="shared" si="22"/>
        <v>0</v>
      </c>
      <c r="S241" s="8"/>
      <c r="T241" s="122">
        <f t="shared" si="23"/>
        <v>0</v>
      </c>
      <c r="V241" s="55"/>
      <c r="AB241" s="9"/>
      <c r="AL241" s="9"/>
      <c r="AM241" s="9"/>
      <c r="AN241" s="9"/>
      <c r="AO241" s="9"/>
      <c r="AP241" s="9"/>
      <c r="AQ241" s="9"/>
      <c r="AR241" s="9"/>
      <c r="AS241" s="9"/>
      <c r="AT241" s="9"/>
      <c r="AU241" s="9"/>
      <c r="AV241" s="9"/>
      <c r="AW241" s="9"/>
      <c r="AX241" s="9"/>
      <c r="AY241" s="9"/>
    </row>
    <row r="242" spans="1:51" ht="39.75" customHeight="1" x14ac:dyDescent="0.3">
      <c r="A242" s="48">
        <v>224</v>
      </c>
      <c r="B242" s="768">
        <v>7000031512</v>
      </c>
      <c r="C242" s="768">
        <v>10</v>
      </c>
      <c r="D242" s="768" t="s">
        <v>372</v>
      </c>
      <c r="E242" s="768">
        <v>1000077853</v>
      </c>
      <c r="F242" s="768">
        <v>85176220</v>
      </c>
      <c r="G242" s="49"/>
      <c r="H242" s="769">
        <v>18</v>
      </c>
      <c r="I242" s="50"/>
      <c r="J242" s="768" t="s">
        <v>390</v>
      </c>
      <c r="K242" s="768" t="s">
        <v>106</v>
      </c>
      <c r="L242" s="768">
        <v>1</v>
      </c>
      <c r="M242" s="51"/>
      <c r="N242" s="52" t="str">
        <f t="shared" si="18"/>
        <v>Included</v>
      </c>
      <c r="O242" s="53">
        <f t="shared" si="19"/>
        <v>0</v>
      </c>
      <c r="P242" s="8">
        <f t="shared" si="20"/>
        <v>0</v>
      </c>
      <c r="Q242" s="9">
        <f t="shared" si="21"/>
        <v>0</v>
      </c>
      <c r="R242" s="16">
        <f t="shared" si="22"/>
        <v>0</v>
      </c>
      <c r="S242" s="8"/>
      <c r="T242" s="122">
        <f t="shared" si="23"/>
        <v>0</v>
      </c>
      <c r="V242" s="55"/>
      <c r="AB242" s="9"/>
      <c r="AL242" s="9"/>
      <c r="AM242" s="9"/>
      <c r="AN242" s="9"/>
      <c r="AO242" s="9"/>
      <c r="AP242" s="9"/>
      <c r="AQ242" s="9"/>
      <c r="AR242" s="9"/>
      <c r="AS242" s="9"/>
      <c r="AT242" s="9"/>
      <c r="AU242" s="9"/>
      <c r="AV242" s="9"/>
      <c r="AW242" s="9"/>
      <c r="AX242" s="9"/>
      <c r="AY242" s="9"/>
    </row>
    <row r="243" spans="1:51" ht="42" customHeight="1" x14ac:dyDescent="0.3">
      <c r="A243" s="48">
        <v>225</v>
      </c>
      <c r="B243" s="768">
        <v>7000031513</v>
      </c>
      <c r="C243" s="768">
        <v>10</v>
      </c>
      <c r="D243" s="768" t="s">
        <v>372</v>
      </c>
      <c r="E243" s="768">
        <v>1000077632</v>
      </c>
      <c r="F243" s="768">
        <v>85176930</v>
      </c>
      <c r="G243" s="49"/>
      <c r="H243" s="769">
        <v>18</v>
      </c>
      <c r="I243" s="50"/>
      <c r="J243" s="768" t="s">
        <v>344</v>
      </c>
      <c r="K243" s="768" t="s">
        <v>106</v>
      </c>
      <c r="L243" s="768">
        <v>2</v>
      </c>
      <c r="M243" s="51"/>
      <c r="N243" s="52" t="str">
        <f t="shared" si="18"/>
        <v>Included</v>
      </c>
      <c r="O243" s="53">
        <f t="shared" si="19"/>
        <v>0</v>
      </c>
      <c r="P243" s="8">
        <f t="shared" si="20"/>
        <v>0</v>
      </c>
      <c r="Q243" s="9">
        <f t="shared" si="21"/>
        <v>0</v>
      </c>
      <c r="R243" s="16">
        <f t="shared" si="22"/>
        <v>0</v>
      </c>
      <c r="S243" s="8"/>
      <c r="T243" s="122">
        <f t="shared" si="23"/>
        <v>0</v>
      </c>
      <c r="V243" s="55"/>
      <c r="AB243" s="9"/>
      <c r="AL243" s="9"/>
      <c r="AM243" s="9"/>
      <c r="AN243" s="9"/>
      <c r="AO243" s="9"/>
      <c r="AP243" s="9"/>
      <c r="AQ243" s="9"/>
      <c r="AR243" s="9"/>
      <c r="AS243" s="9"/>
      <c r="AT243" s="9"/>
      <c r="AU243" s="9"/>
      <c r="AV243" s="9"/>
      <c r="AW243" s="9"/>
      <c r="AX243" s="9"/>
      <c r="AY243" s="9"/>
    </row>
    <row r="244" spans="1:51" ht="78.75" customHeight="1" x14ac:dyDescent="0.3">
      <c r="A244" s="48">
        <v>226</v>
      </c>
      <c r="B244" s="768">
        <v>7000031514</v>
      </c>
      <c r="C244" s="768">
        <v>10</v>
      </c>
      <c r="D244" s="768" t="s">
        <v>372</v>
      </c>
      <c r="E244" s="768">
        <v>1000077863</v>
      </c>
      <c r="F244" s="768">
        <v>84715000</v>
      </c>
      <c r="G244" s="49"/>
      <c r="H244" s="769">
        <v>18</v>
      </c>
      <c r="I244" s="50"/>
      <c r="J244" s="768" t="s">
        <v>391</v>
      </c>
      <c r="K244" s="768" t="s">
        <v>106</v>
      </c>
      <c r="L244" s="768">
        <v>2</v>
      </c>
      <c r="M244" s="51"/>
      <c r="N244" s="52" t="str">
        <f t="shared" si="18"/>
        <v>Included</v>
      </c>
      <c r="O244" s="53">
        <f t="shared" si="19"/>
        <v>0</v>
      </c>
      <c r="P244" s="8">
        <f t="shared" si="20"/>
        <v>0</v>
      </c>
      <c r="Q244" s="9">
        <f t="shared" si="21"/>
        <v>0</v>
      </c>
      <c r="R244" s="16">
        <f t="shared" si="22"/>
        <v>0</v>
      </c>
      <c r="S244" s="8"/>
      <c r="T244" s="122">
        <f t="shared" si="23"/>
        <v>0</v>
      </c>
      <c r="V244" s="55"/>
      <c r="AB244" s="9"/>
      <c r="AL244" s="9"/>
      <c r="AM244" s="9"/>
      <c r="AN244" s="9"/>
      <c r="AO244" s="9"/>
      <c r="AP244" s="9"/>
      <c r="AQ244" s="9"/>
      <c r="AR244" s="9"/>
      <c r="AS244" s="9"/>
      <c r="AT244" s="9"/>
      <c r="AU244" s="9"/>
      <c r="AV244" s="9"/>
      <c r="AW244" s="9"/>
      <c r="AX244" s="9"/>
      <c r="AY244" s="9"/>
    </row>
    <row r="245" spans="1:51" ht="42" customHeight="1" x14ac:dyDescent="0.3">
      <c r="A245" s="48">
        <v>227</v>
      </c>
      <c r="B245" s="768">
        <v>7000031515</v>
      </c>
      <c r="C245" s="768">
        <v>10</v>
      </c>
      <c r="D245" s="768" t="s">
        <v>372</v>
      </c>
      <c r="E245" s="768">
        <v>1000077866</v>
      </c>
      <c r="F245" s="768">
        <v>85176930</v>
      </c>
      <c r="G245" s="49"/>
      <c r="H245" s="769">
        <v>18</v>
      </c>
      <c r="I245" s="50"/>
      <c r="J245" s="768" t="s">
        <v>392</v>
      </c>
      <c r="K245" s="768" t="s">
        <v>105</v>
      </c>
      <c r="L245" s="768">
        <v>1</v>
      </c>
      <c r="M245" s="51"/>
      <c r="N245" s="52" t="str">
        <f t="shared" si="18"/>
        <v>Included</v>
      </c>
      <c r="O245" s="53">
        <f t="shared" si="19"/>
        <v>0</v>
      </c>
      <c r="P245" s="8">
        <f t="shared" si="20"/>
        <v>0</v>
      </c>
      <c r="Q245" s="9">
        <f t="shared" si="21"/>
        <v>0</v>
      </c>
      <c r="R245" s="16">
        <f t="shared" si="22"/>
        <v>0</v>
      </c>
      <c r="S245" s="8"/>
      <c r="T245" s="122">
        <f t="shared" si="23"/>
        <v>0</v>
      </c>
      <c r="V245" s="55"/>
      <c r="AB245" s="9"/>
      <c r="AL245" s="9"/>
      <c r="AM245" s="9"/>
      <c r="AN245" s="9"/>
      <c r="AO245" s="9"/>
      <c r="AP245" s="9"/>
      <c r="AQ245" s="9"/>
      <c r="AR245" s="9"/>
      <c r="AS245" s="9"/>
      <c r="AT245" s="9"/>
      <c r="AU245" s="9"/>
      <c r="AV245" s="9"/>
      <c r="AW245" s="9"/>
      <c r="AX245" s="9"/>
      <c r="AY245" s="9"/>
    </row>
    <row r="246" spans="1:51" ht="42" customHeight="1" x14ac:dyDescent="0.3">
      <c r="A246" s="48">
        <v>228</v>
      </c>
      <c r="B246" s="768">
        <v>7000031516</v>
      </c>
      <c r="C246" s="768">
        <v>10</v>
      </c>
      <c r="D246" s="768" t="s">
        <v>372</v>
      </c>
      <c r="E246" s="768">
        <v>1000077865</v>
      </c>
      <c r="F246" s="768">
        <v>85176930</v>
      </c>
      <c r="G246" s="49"/>
      <c r="H246" s="769">
        <v>18</v>
      </c>
      <c r="I246" s="50"/>
      <c r="J246" s="768" t="s">
        <v>393</v>
      </c>
      <c r="K246" s="768" t="s">
        <v>105</v>
      </c>
      <c r="L246" s="768">
        <v>1</v>
      </c>
      <c r="M246" s="51"/>
      <c r="N246" s="52" t="str">
        <f t="shared" si="18"/>
        <v>Included</v>
      </c>
      <c r="O246" s="53">
        <f t="shared" si="19"/>
        <v>0</v>
      </c>
      <c r="P246" s="8">
        <f t="shared" si="20"/>
        <v>0</v>
      </c>
      <c r="Q246" s="9">
        <f t="shared" si="21"/>
        <v>0</v>
      </c>
      <c r="R246" s="16">
        <f t="shared" si="22"/>
        <v>0</v>
      </c>
      <c r="S246" s="8"/>
      <c r="T246" s="122">
        <f t="shared" si="23"/>
        <v>0</v>
      </c>
      <c r="V246" s="55"/>
      <c r="AB246" s="9"/>
      <c r="AL246" s="9"/>
      <c r="AM246" s="9"/>
      <c r="AN246" s="9"/>
      <c r="AO246" s="9"/>
      <c r="AP246" s="9"/>
      <c r="AQ246" s="9"/>
      <c r="AR246" s="9"/>
      <c r="AS246" s="9"/>
      <c r="AT246" s="9"/>
      <c r="AU246" s="9"/>
      <c r="AV246" s="9"/>
      <c r="AW246" s="9"/>
      <c r="AX246" s="9"/>
      <c r="AY246" s="9"/>
    </row>
    <row r="247" spans="1:51" ht="42" customHeight="1" x14ac:dyDescent="0.3">
      <c r="A247" s="48">
        <v>229</v>
      </c>
      <c r="B247" s="768">
        <v>7000031517</v>
      </c>
      <c r="C247" s="768">
        <v>10</v>
      </c>
      <c r="D247" s="768" t="s">
        <v>372</v>
      </c>
      <c r="E247" s="768">
        <v>1000077862</v>
      </c>
      <c r="F247" s="768">
        <v>85176990</v>
      </c>
      <c r="G247" s="49"/>
      <c r="H247" s="769">
        <v>18</v>
      </c>
      <c r="I247" s="50"/>
      <c r="J247" s="768" t="s">
        <v>394</v>
      </c>
      <c r="K247" s="768" t="s">
        <v>106</v>
      </c>
      <c r="L247" s="768">
        <v>1</v>
      </c>
      <c r="M247" s="51"/>
      <c r="N247" s="52" t="str">
        <f t="shared" si="18"/>
        <v>Included</v>
      </c>
      <c r="O247" s="53">
        <f t="shared" si="19"/>
        <v>0</v>
      </c>
      <c r="P247" s="8">
        <f t="shared" si="20"/>
        <v>0</v>
      </c>
      <c r="Q247" s="9">
        <f t="shared" si="21"/>
        <v>0</v>
      </c>
      <c r="R247" s="16">
        <f t="shared" si="22"/>
        <v>0</v>
      </c>
      <c r="S247" s="8"/>
      <c r="T247" s="122">
        <f t="shared" si="23"/>
        <v>0</v>
      </c>
      <c r="V247" s="55"/>
      <c r="AB247" s="9"/>
      <c r="AL247" s="9"/>
      <c r="AM247" s="9"/>
      <c r="AN247" s="9"/>
      <c r="AO247" s="9"/>
      <c r="AP247" s="9"/>
      <c r="AQ247" s="9"/>
      <c r="AR247" s="9"/>
      <c r="AS247" s="9"/>
      <c r="AT247" s="9"/>
      <c r="AU247" s="9"/>
      <c r="AV247" s="9"/>
      <c r="AW247" s="9"/>
      <c r="AX247" s="9"/>
      <c r="AY247" s="9"/>
    </row>
    <row r="248" spans="1:51" ht="42" customHeight="1" x14ac:dyDescent="0.3">
      <c r="A248" s="48">
        <v>230</v>
      </c>
      <c r="B248" s="768">
        <v>7000031542</v>
      </c>
      <c r="C248" s="768">
        <v>10</v>
      </c>
      <c r="D248" s="768" t="s">
        <v>372</v>
      </c>
      <c r="E248" s="768">
        <v>1000077899</v>
      </c>
      <c r="F248" s="768">
        <v>85176290</v>
      </c>
      <c r="G248" s="49"/>
      <c r="H248" s="769">
        <v>18</v>
      </c>
      <c r="I248" s="50"/>
      <c r="J248" s="768" t="s">
        <v>395</v>
      </c>
      <c r="K248" s="768" t="s">
        <v>110</v>
      </c>
      <c r="L248" s="768">
        <v>1</v>
      </c>
      <c r="M248" s="51"/>
      <c r="N248" s="52" t="str">
        <f t="shared" si="18"/>
        <v>Included</v>
      </c>
      <c r="O248" s="53">
        <f t="shared" si="19"/>
        <v>0</v>
      </c>
      <c r="P248" s="8">
        <f t="shared" si="20"/>
        <v>0</v>
      </c>
      <c r="Q248" s="9">
        <f t="shared" si="21"/>
        <v>0</v>
      </c>
      <c r="R248" s="16">
        <f t="shared" si="22"/>
        <v>0</v>
      </c>
      <c r="S248" s="8"/>
      <c r="T248" s="122">
        <f t="shared" si="23"/>
        <v>0</v>
      </c>
      <c r="V248" s="55"/>
      <c r="AB248" s="9"/>
      <c r="AL248" s="9"/>
      <c r="AM248" s="9"/>
      <c r="AN248" s="9"/>
      <c r="AO248" s="9"/>
      <c r="AP248" s="9"/>
      <c r="AQ248" s="9"/>
      <c r="AR248" s="9"/>
      <c r="AS248" s="9"/>
      <c r="AT248" s="9"/>
      <c r="AU248" s="9"/>
      <c r="AV248" s="9"/>
      <c r="AW248" s="9"/>
      <c r="AX248" s="9"/>
      <c r="AY248" s="9"/>
    </row>
    <row r="249" spans="1:51" ht="42" customHeight="1" x14ac:dyDescent="0.3">
      <c r="A249" s="48">
        <v>231</v>
      </c>
      <c r="B249" s="768">
        <v>7000031543</v>
      </c>
      <c r="C249" s="768">
        <v>10</v>
      </c>
      <c r="D249" s="768" t="s">
        <v>372</v>
      </c>
      <c r="E249" s="768">
        <v>1000031361</v>
      </c>
      <c r="F249" s="768">
        <v>85389000</v>
      </c>
      <c r="G249" s="49"/>
      <c r="H249" s="769">
        <v>18</v>
      </c>
      <c r="I249" s="50"/>
      <c r="J249" s="768" t="s">
        <v>107</v>
      </c>
      <c r="K249" s="768" t="s">
        <v>106</v>
      </c>
      <c r="L249" s="768">
        <v>1</v>
      </c>
      <c r="M249" s="51"/>
      <c r="N249" s="52" t="str">
        <f t="shared" si="18"/>
        <v>Included</v>
      </c>
      <c r="O249" s="53">
        <f t="shared" si="19"/>
        <v>0</v>
      </c>
      <c r="P249" s="8">
        <f t="shared" si="20"/>
        <v>0</v>
      </c>
      <c r="Q249" s="9">
        <f t="shared" si="21"/>
        <v>0</v>
      </c>
      <c r="R249" s="16">
        <f t="shared" si="22"/>
        <v>0</v>
      </c>
      <c r="S249" s="8"/>
      <c r="T249" s="122">
        <f t="shared" si="23"/>
        <v>0</v>
      </c>
      <c r="V249" s="55"/>
      <c r="AB249" s="9"/>
      <c r="AL249" s="9"/>
      <c r="AM249" s="9"/>
      <c r="AN249" s="9"/>
      <c r="AO249" s="9"/>
      <c r="AP249" s="9"/>
      <c r="AQ249" s="9"/>
      <c r="AR249" s="9"/>
      <c r="AS249" s="9"/>
      <c r="AT249" s="9"/>
      <c r="AU249" s="9"/>
      <c r="AV249" s="9"/>
      <c r="AW249" s="9"/>
      <c r="AX249" s="9"/>
      <c r="AY249" s="9"/>
    </row>
    <row r="250" spans="1:51" ht="42" customHeight="1" x14ac:dyDescent="0.3">
      <c r="A250" s="48">
        <v>232</v>
      </c>
      <c r="B250" s="768">
        <v>7000031562</v>
      </c>
      <c r="C250" s="768">
        <v>10</v>
      </c>
      <c r="D250" s="768" t="s">
        <v>372</v>
      </c>
      <c r="E250" s="768">
        <v>1000078084</v>
      </c>
      <c r="F250" s="768">
        <v>85176930</v>
      </c>
      <c r="G250" s="49"/>
      <c r="H250" s="769">
        <v>18</v>
      </c>
      <c r="I250" s="50"/>
      <c r="J250" s="768" t="s">
        <v>397</v>
      </c>
      <c r="K250" s="768" t="s">
        <v>106</v>
      </c>
      <c r="L250" s="768">
        <v>2</v>
      </c>
      <c r="M250" s="51"/>
      <c r="N250" s="52" t="str">
        <f t="shared" si="18"/>
        <v>Included</v>
      </c>
      <c r="O250" s="53">
        <f t="shared" si="19"/>
        <v>0</v>
      </c>
      <c r="P250" s="8">
        <f t="shared" si="20"/>
        <v>0</v>
      </c>
      <c r="Q250" s="9">
        <f t="shared" si="21"/>
        <v>0</v>
      </c>
      <c r="R250" s="16">
        <f t="shared" si="22"/>
        <v>0</v>
      </c>
      <c r="S250" s="8"/>
      <c r="T250" s="122">
        <f t="shared" si="23"/>
        <v>0</v>
      </c>
      <c r="V250" s="55"/>
      <c r="AB250" s="9"/>
      <c r="AL250" s="9"/>
      <c r="AM250" s="9"/>
      <c r="AN250" s="9"/>
      <c r="AO250" s="9"/>
      <c r="AP250" s="9"/>
      <c r="AQ250" s="9"/>
      <c r="AR250" s="9"/>
      <c r="AS250" s="9"/>
      <c r="AT250" s="9"/>
      <c r="AU250" s="9"/>
      <c r="AV250" s="9"/>
      <c r="AW250" s="9"/>
      <c r="AX250" s="9"/>
      <c r="AY250" s="9"/>
    </row>
    <row r="251" spans="1:51" ht="61.5" customHeight="1" x14ac:dyDescent="0.3">
      <c r="A251" s="48">
        <v>233</v>
      </c>
      <c r="B251" s="768">
        <v>7000031465</v>
      </c>
      <c r="C251" s="768">
        <v>10</v>
      </c>
      <c r="D251" s="768" t="s">
        <v>373</v>
      </c>
      <c r="E251" s="768">
        <v>1000077713</v>
      </c>
      <c r="F251" s="768">
        <v>84715000</v>
      </c>
      <c r="G251" s="49"/>
      <c r="H251" s="769">
        <v>18</v>
      </c>
      <c r="I251" s="50"/>
      <c r="J251" s="768" t="s">
        <v>376</v>
      </c>
      <c r="K251" s="768" t="s">
        <v>106</v>
      </c>
      <c r="L251" s="768">
        <v>2</v>
      </c>
      <c r="M251" s="51"/>
      <c r="N251" s="52" t="str">
        <f t="shared" si="18"/>
        <v>Included</v>
      </c>
      <c r="O251" s="53">
        <f t="shared" si="19"/>
        <v>0</v>
      </c>
      <c r="P251" s="8">
        <f t="shared" si="20"/>
        <v>0</v>
      </c>
      <c r="Q251" s="9">
        <f t="shared" si="21"/>
        <v>0</v>
      </c>
      <c r="R251" s="16">
        <f t="shared" si="22"/>
        <v>0</v>
      </c>
      <c r="S251" s="8"/>
      <c r="T251" s="122">
        <f t="shared" si="23"/>
        <v>0</v>
      </c>
      <c r="V251" s="55"/>
      <c r="AB251" s="9"/>
      <c r="AL251" s="9"/>
      <c r="AM251" s="9"/>
      <c r="AN251" s="9"/>
      <c r="AO251" s="9"/>
      <c r="AP251" s="9"/>
      <c r="AQ251" s="9"/>
      <c r="AR251" s="9"/>
      <c r="AS251" s="9"/>
      <c r="AT251" s="9"/>
      <c r="AU251" s="9"/>
      <c r="AV251" s="9"/>
      <c r="AW251" s="9"/>
      <c r="AX251" s="9"/>
      <c r="AY251" s="9"/>
    </row>
    <row r="252" spans="1:51" ht="32.25" customHeight="1" x14ac:dyDescent="0.3">
      <c r="A252" s="48">
        <v>234</v>
      </c>
      <c r="B252" s="768">
        <v>7000031466</v>
      </c>
      <c r="C252" s="768">
        <v>10</v>
      </c>
      <c r="D252" s="768" t="s">
        <v>373</v>
      </c>
      <c r="E252" s="768">
        <v>1000077714</v>
      </c>
      <c r="F252" s="768">
        <v>85176930</v>
      </c>
      <c r="G252" s="49"/>
      <c r="H252" s="769">
        <v>18</v>
      </c>
      <c r="I252" s="50"/>
      <c r="J252" s="768" t="s">
        <v>377</v>
      </c>
      <c r="K252" s="768" t="s">
        <v>106</v>
      </c>
      <c r="L252" s="768">
        <v>1</v>
      </c>
      <c r="M252" s="51"/>
      <c r="N252" s="52" t="str">
        <f t="shared" si="18"/>
        <v>Included</v>
      </c>
      <c r="O252" s="53">
        <f t="shared" si="19"/>
        <v>0</v>
      </c>
      <c r="P252" s="8">
        <f t="shared" si="20"/>
        <v>0</v>
      </c>
      <c r="Q252" s="9">
        <f t="shared" si="21"/>
        <v>0</v>
      </c>
      <c r="R252" s="16">
        <f t="shared" si="22"/>
        <v>0</v>
      </c>
      <c r="S252" s="8"/>
      <c r="T252" s="122">
        <f t="shared" si="23"/>
        <v>0</v>
      </c>
      <c r="V252" s="55"/>
      <c r="AB252" s="9"/>
      <c r="AL252" s="9"/>
      <c r="AM252" s="9"/>
      <c r="AN252" s="9"/>
      <c r="AO252" s="9"/>
      <c r="AP252" s="9"/>
      <c r="AQ252" s="9"/>
      <c r="AR252" s="9"/>
      <c r="AS252" s="9"/>
      <c r="AT252" s="9"/>
      <c r="AU252" s="9"/>
      <c r="AV252" s="9"/>
      <c r="AW252" s="9"/>
      <c r="AX252" s="9"/>
      <c r="AY252" s="9"/>
    </row>
    <row r="253" spans="1:51" ht="32.25" customHeight="1" x14ac:dyDescent="0.3">
      <c r="A253" s="48">
        <v>235</v>
      </c>
      <c r="B253" s="768">
        <v>7000031467</v>
      </c>
      <c r="C253" s="768">
        <v>10</v>
      </c>
      <c r="D253" s="768" t="s">
        <v>373</v>
      </c>
      <c r="E253" s="768">
        <v>1000077573</v>
      </c>
      <c r="F253" s="768">
        <v>85176930</v>
      </c>
      <c r="G253" s="49"/>
      <c r="H253" s="769">
        <v>18</v>
      </c>
      <c r="I253" s="50"/>
      <c r="J253" s="768" t="s">
        <v>378</v>
      </c>
      <c r="K253" s="768" t="s">
        <v>106</v>
      </c>
      <c r="L253" s="768">
        <v>2</v>
      </c>
      <c r="M253" s="51"/>
      <c r="N253" s="52" t="str">
        <f t="shared" si="18"/>
        <v>Included</v>
      </c>
      <c r="O253" s="53">
        <f t="shared" si="19"/>
        <v>0</v>
      </c>
      <c r="P253" s="8">
        <f t="shared" si="20"/>
        <v>0</v>
      </c>
      <c r="Q253" s="9">
        <f t="shared" si="21"/>
        <v>0</v>
      </c>
      <c r="R253" s="16">
        <f t="shared" si="22"/>
        <v>0</v>
      </c>
      <c r="S253" s="8"/>
      <c r="T253" s="122">
        <f t="shared" si="23"/>
        <v>0</v>
      </c>
      <c r="V253" s="55"/>
      <c r="AB253" s="9"/>
      <c r="AL253" s="9"/>
      <c r="AM253" s="9"/>
      <c r="AN253" s="9"/>
      <c r="AO253" s="9"/>
      <c r="AP253" s="9"/>
      <c r="AQ253" s="9"/>
      <c r="AR253" s="9"/>
      <c r="AS253" s="9"/>
      <c r="AT253" s="9"/>
      <c r="AU253" s="9"/>
      <c r="AV253" s="9"/>
      <c r="AW253" s="9"/>
      <c r="AX253" s="9"/>
      <c r="AY253" s="9"/>
    </row>
    <row r="254" spans="1:51" ht="32.25" customHeight="1" x14ac:dyDescent="0.3">
      <c r="A254" s="48">
        <v>236</v>
      </c>
      <c r="B254" s="768">
        <v>7000031468</v>
      </c>
      <c r="C254" s="768">
        <v>10</v>
      </c>
      <c r="D254" s="768" t="s">
        <v>373</v>
      </c>
      <c r="E254" s="768">
        <v>1000077711</v>
      </c>
      <c r="F254" s="768">
        <v>85177090</v>
      </c>
      <c r="G254" s="49"/>
      <c r="H254" s="769">
        <v>18</v>
      </c>
      <c r="I254" s="50"/>
      <c r="J254" s="768" t="s">
        <v>381</v>
      </c>
      <c r="K254" s="768" t="s">
        <v>106</v>
      </c>
      <c r="L254" s="768">
        <v>1</v>
      </c>
      <c r="M254" s="51"/>
      <c r="N254" s="52" t="str">
        <f t="shared" si="18"/>
        <v>Included</v>
      </c>
      <c r="O254" s="53">
        <f t="shared" si="19"/>
        <v>0</v>
      </c>
      <c r="P254" s="8">
        <f t="shared" si="20"/>
        <v>0</v>
      </c>
      <c r="Q254" s="9">
        <f t="shared" si="21"/>
        <v>0</v>
      </c>
      <c r="R254" s="16">
        <f t="shared" si="22"/>
        <v>0</v>
      </c>
      <c r="S254" s="8"/>
      <c r="T254" s="122">
        <f t="shared" si="23"/>
        <v>0</v>
      </c>
      <c r="V254" s="55"/>
      <c r="AB254" s="9"/>
      <c r="AL254" s="9"/>
      <c r="AM254" s="9"/>
      <c r="AN254" s="9"/>
      <c r="AO254" s="9"/>
      <c r="AP254" s="9"/>
      <c r="AQ254" s="9"/>
      <c r="AR254" s="9"/>
      <c r="AS254" s="9"/>
      <c r="AT254" s="9"/>
      <c r="AU254" s="9"/>
      <c r="AV254" s="9"/>
      <c r="AW254" s="9"/>
      <c r="AX254" s="9"/>
      <c r="AY254" s="9"/>
    </row>
    <row r="255" spans="1:51" ht="32.25" customHeight="1" x14ac:dyDescent="0.3">
      <c r="A255" s="48">
        <v>237</v>
      </c>
      <c r="B255" s="768">
        <v>7000031469</v>
      </c>
      <c r="C255" s="768">
        <v>10</v>
      </c>
      <c r="D255" s="768" t="s">
        <v>373</v>
      </c>
      <c r="E255" s="768">
        <v>1000077750</v>
      </c>
      <c r="F255" s="768">
        <v>85176930</v>
      </c>
      <c r="G255" s="49"/>
      <c r="H255" s="769">
        <v>18</v>
      </c>
      <c r="I255" s="50"/>
      <c r="J255" s="768" t="s">
        <v>383</v>
      </c>
      <c r="K255" s="768" t="s">
        <v>105</v>
      </c>
      <c r="L255" s="768">
        <v>1</v>
      </c>
      <c r="M255" s="51"/>
      <c r="N255" s="52" t="str">
        <f t="shared" si="18"/>
        <v>Included</v>
      </c>
      <c r="O255" s="53">
        <f t="shared" si="19"/>
        <v>0</v>
      </c>
      <c r="P255" s="8">
        <f t="shared" si="20"/>
        <v>0</v>
      </c>
      <c r="Q255" s="9">
        <f t="shared" si="21"/>
        <v>0</v>
      </c>
      <c r="R255" s="16">
        <f t="shared" si="22"/>
        <v>0</v>
      </c>
      <c r="S255" s="8"/>
      <c r="T255" s="122">
        <f t="shared" si="23"/>
        <v>0</v>
      </c>
      <c r="V255" s="55"/>
      <c r="AB255" s="9"/>
      <c r="AL255" s="9"/>
      <c r="AM255" s="9"/>
      <c r="AN255" s="9"/>
      <c r="AO255" s="9"/>
      <c r="AP255" s="9"/>
      <c r="AQ255" s="9"/>
      <c r="AR255" s="9"/>
      <c r="AS255" s="9"/>
      <c r="AT255" s="9"/>
      <c r="AU255" s="9"/>
      <c r="AV255" s="9"/>
      <c r="AW255" s="9"/>
      <c r="AX255" s="9"/>
      <c r="AY255" s="9"/>
    </row>
    <row r="256" spans="1:51" ht="32.25" customHeight="1" x14ac:dyDescent="0.3">
      <c r="A256" s="48">
        <v>238</v>
      </c>
      <c r="B256" s="768">
        <v>7000031470</v>
      </c>
      <c r="C256" s="768">
        <v>10</v>
      </c>
      <c r="D256" s="768" t="s">
        <v>373</v>
      </c>
      <c r="E256" s="768">
        <v>1000077561</v>
      </c>
      <c r="F256" s="768">
        <v>85176930</v>
      </c>
      <c r="G256" s="49"/>
      <c r="H256" s="769">
        <v>18</v>
      </c>
      <c r="I256" s="50"/>
      <c r="J256" s="768" t="s">
        <v>386</v>
      </c>
      <c r="K256" s="768" t="s">
        <v>106</v>
      </c>
      <c r="L256" s="768">
        <v>2</v>
      </c>
      <c r="M256" s="51"/>
      <c r="N256" s="52" t="str">
        <f t="shared" si="18"/>
        <v>Included</v>
      </c>
      <c r="O256" s="53">
        <f t="shared" si="19"/>
        <v>0</v>
      </c>
      <c r="P256" s="8">
        <f t="shared" si="20"/>
        <v>0</v>
      </c>
      <c r="Q256" s="9">
        <f t="shared" si="21"/>
        <v>0</v>
      </c>
      <c r="R256" s="16">
        <f t="shared" si="22"/>
        <v>0</v>
      </c>
      <c r="S256" s="8"/>
      <c r="T256" s="122">
        <f t="shared" si="23"/>
        <v>0</v>
      </c>
      <c r="V256" s="55"/>
      <c r="AB256" s="9"/>
      <c r="AL256" s="9"/>
      <c r="AM256" s="9"/>
      <c r="AN256" s="9"/>
      <c r="AO256" s="9"/>
      <c r="AP256" s="9"/>
      <c r="AQ256" s="9"/>
      <c r="AR256" s="9"/>
      <c r="AS256" s="9"/>
      <c r="AT256" s="9"/>
      <c r="AU256" s="9"/>
      <c r="AV256" s="9"/>
      <c r="AW256" s="9"/>
      <c r="AX256" s="9"/>
      <c r="AY256" s="9"/>
    </row>
    <row r="257" spans="1:51" ht="32.25" customHeight="1" x14ac:dyDescent="0.3">
      <c r="A257" s="48">
        <v>239</v>
      </c>
      <c r="B257" s="768">
        <v>7000031471</v>
      </c>
      <c r="C257" s="768">
        <v>10</v>
      </c>
      <c r="D257" s="768" t="s">
        <v>373</v>
      </c>
      <c r="E257" s="768">
        <v>1000077565</v>
      </c>
      <c r="F257" s="768">
        <v>85176930</v>
      </c>
      <c r="G257" s="49"/>
      <c r="H257" s="769">
        <v>18</v>
      </c>
      <c r="I257" s="50"/>
      <c r="J257" s="768" t="s">
        <v>387</v>
      </c>
      <c r="K257" s="768" t="s">
        <v>106</v>
      </c>
      <c r="L257" s="768">
        <v>2</v>
      </c>
      <c r="M257" s="51"/>
      <c r="N257" s="52" t="str">
        <f t="shared" si="18"/>
        <v>Included</v>
      </c>
      <c r="O257" s="53">
        <f t="shared" si="19"/>
        <v>0</v>
      </c>
      <c r="P257" s="8">
        <f t="shared" si="20"/>
        <v>0</v>
      </c>
      <c r="Q257" s="9">
        <f t="shared" si="21"/>
        <v>0</v>
      </c>
      <c r="R257" s="16">
        <f t="shared" si="22"/>
        <v>0</v>
      </c>
      <c r="S257" s="8"/>
      <c r="T257" s="122">
        <f t="shared" si="23"/>
        <v>0</v>
      </c>
      <c r="V257" s="55"/>
      <c r="AB257" s="9"/>
      <c r="AL257" s="9"/>
      <c r="AM257" s="9"/>
      <c r="AN257" s="9"/>
      <c r="AO257" s="9"/>
      <c r="AP257" s="9"/>
      <c r="AQ257" s="9"/>
      <c r="AR257" s="9"/>
      <c r="AS257" s="9"/>
      <c r="AT257" s="9"/>
      <c r="AU257" s="9"/>
      <c r="AV257" s="9"/>
      <c r="AW257" s="9"/>
      <c r="AX257" s="9"/>
      <c r="AY257" s="9"/>
    </row>
    <row r="258" spans="1:51" ht="32.25" customHeight="1" x14ac:dyDescent="0.3">
      <c r="A258" s="48">
        <v>240</v>
      </c>
      <c r="B258" s="768">
        <v>7000031472</v>
      </c>
      <c r="C258" s="768">
        <v>10</v>
      </c>
      <c r="D258" s="768" t="s">
        <v>373</v>
      </c>
      <c r="E258" s="768">
        <v>1000077751</v>
      </c>
      <c r="F258" s="768">
        <v>85176930</v>
      </c>
      <c r="G258" s="49"/>
      <c r="H258" s="769">
        <v>18</v>
      </c>
      <c r="I258" s="50"/>
      <c r="J258" s="768" t="s">
        <v>388</v>
      </c>
      <c r="K258" s="768" t="s">
        <v>105</v>
      </c>
      <c r="L258" s="768">
        <v>1</v>
      </c>
      <c r="M258" s="51"/>
      <c r="N258" s="52" t="str">
        <f t="shared" si="18"/>
        <v>Included</v>
      </c>
      <c r="O258" s="53">
        <f t="shared" si="19"/>
        <v>0</v>
      </c>
      <c r="P258" s="8">
        <f t="shared" si="20"/>
        <v>0</v>
      </c>
      <c r="Q258" s="9">
        <f t="shared" si="21"/>
        <v>0</v>
      </c>
      <c r="R258" s="16">
        <f t="shared" si="22"/>
        <v>0</v>
      </c>
      <c r="S258" s="8"/>
      <c r="T258" s="122">
        <f t="shared" si="23"/>
        <v>0</v>
      </c>
      <c r="V258" s="55"/>
      <c r="AB258" s="9"/>
      <c r="AL258" s="9"/>
      <c r="AM258" s="9"/>
      <c r="AN258" s="9"/>
      <c r="AO258" s="9"/>
      <c r="AP258" s="9"/>
      <c r="AQ258" s="9"/>
      <c r="AR258" s="9"/>
      <c r="AS258" s="9"/>
      <c r="AT258" s="9"/>
      <c r="AU258" s="9"/>
      <c r="AV258" s="9"/>
      <c r="AW258" s="9"/>
      <c r="AX258" s="9"/>
      <c r="AY258" s="9"/>
    </row>
    <row r="259" spans="1:51" ht="32.25" customHeight="1" x14ac:dyDescent="0.3">
      <c r="A259" s="48">
        <v>241</v>
      </c>
      <c r="B259" s="768">
        <v>7000031473</v>
      </c>
      <c r="C259" s="768">
        <v>10</v>
      </c>
      <c r="D259" s="768" t="s">
        <v>373</v>
      </c>
      <c r="E259" s="768">
        <v>1000077568</v>
      </c>
      <c r="F259" s="768">
        <v>85389000</v>
      </c>
      <c r="G259" s="49"/>
      <c r="H259" s="769">
        <v>18</v>
      </c>
      <c r="I259" s="50"/>
      <c r="J259" s="768" t="s">
        <v>389</v>
      </c>
      <c r="K259" s="768" t="s">
        <v>106</v>
      </c>
      <c r="L259" s="768">
        <v>1</v>
      </c>
      <c r="M259" s="51"/>
      <c r="N259" s="52" t="str">
        <f t="shared" si="18"/>
        <v>Included</v>
      </c>
      <c r="O259" s="53">
        <f t="shared" si="19"/>
        <v>0</v>
      </c>
      <c r="P259" s="8">
        <f t="shared" si="20"/>
        <v>0</v>
      </c>
      <c r="Q259" s="9">
        <f t="shared" si="21"/>
        <v>0</v>
      </c>
      <c r="R259" s="16">
        <f t="shared" si="22"/>
        <v>0</v>
      </c>
      <c r="S259" s="8"/>
      <c r="T259" s="122">
        <f t="shared" si="23"/>
        <v>0</v>
      </c>
      <c r="V259" s="55"/>
      <c r="AB259" s="9"/>
      <c r="AL259" s="9"/>
      <c r="AM259" s="9"/>
      <c r="AN259" s="9"/>
      <c r="AO259" s="9"/>
      <c r="AP259" s="9"/>
      <c r="AQ259" s="9"/>
      <c r="AR259" s="9"/>
      <c r="AS259" s="9"/>
      <c r="AT259" s="9"/>
      <c r="AU259" s="9"/>
      <c r="AV259" s="9"/>
      <c r="AW259" s="9"/>
      <c r="AX259" s="9"/>
      <c r="AY259" s="9"/>
    </row>
    <row r="260" spans="1:51" ht="98.25" customHeight="1" x14ac:dyDescent="0.3">
      <c r="A260" s="48">
        <v>242</v>
      </c>
      <c r="B260" s="768">
        <v>7000031474</v>
      </c>
      <c r="C260" s="768">
        <v>10</v>
      </c>
      <c r="D260" s="768" t="s">
        <v>373</v>
      </c>
      <c r="E260" s="768">
        <v>1000028014</v>
      </c>
      <c r="F260" s="768">
        <v>94038900</v>
      </c>
      <c r="G260" s="49"/>
      <c r="H260" s="769">
        <v>18</v>
      </c>
      <c r="I260" s="50"/>
      <c r="J260" s="768" t="s">
        <v>108</v>
      </c>
      <c r="K260" s="768" t="s">
        <v>106</v>
      </c>
      <c r="L260" s="768">
        <v>1</v>
      </c>
      <c r="M260" s="51"/>
      <c r="N260" s="52" t="str">
        <f t="shared" si="18"/>
        <v>Included</v>
      </c>
      <c r="O260" s="53">
        <f t="shared" si="19"/>
        <v>0</v>
      </c>
      <c r="P260" s="8">
        <f t="shared" si="20"/>
        <v>0</v>
      </c>
      <c r="Q260" s="9">
        <f t="shared" si="21"/>
        <v>0</v>
      </c>
      <c r="R260" s="16">
        <f t="shared" si="22"/>
        <v>0</v>
      </c>
      <c r="S260" s="8"/>
      <c r="T260" s="122">
        <f t="shared" si="23"/>
        <v>0</v>
      </c>
      <c r="V260" s="55"/>
      <c r="AB260" s="9"/>
      <c r="AL260" s="9"/>
      <c r="AM260" s="9"/>
      <c r="AN260" s="9"/>
      <c r="AO260" s="9"/>
      <c r="AP260" s="9"/>
      <c r="AQ260" s="9"/>
      <c r="AR260" s="9"/>
      <c r="AS260" s="9"/>
      <c r="AT260" s="9"/>
      <c r="AU260" s="9"/>
      <c r="AV260" s="9"/>
      <c r="AW260" s="9"/>
      <c r="AX260" s="9"/>
      <c r="AY260" s="9"/>
    </row>
    <row r="261" spans="1:51" ht="54.75" customHeight="1" x14ac:dyDescent="0.3">
      <c r="A261" s="48">
        <v>243</v>
      </c>
      <c r="B261" s="768">
        <v>7000031475</v>
      </c>
      <c r="C261" s="768">
        <v>10</v>
      </c>
      <c r="D261" s="768" t="s">
        <v>373</v>
      </c>
      <c r="E261" s="768">
        <v>1000026380</v>
      </c>
      <c r="F261" s="768">
        <v>85389000</v>
      </c>
      <c r="G261" s="49"/>
      <c r="H261" s="769">
        <v>18</v>
      </c>
      <c r="I261" s="50"/>
      <c r="J261" s="768" t="s">
        <v>109</v>
      </c>
      <c r="K261" s="768" t="s">
        <v>105</v>
      </c>
      <c r="L261" s="768">
        <v>1</v>
      </c>
      <c r="M261" s="51"/>
      <c r="N261" s="52" t="str">
        <f t="shared" si="18"/>
        <v>Included</v>
      </c>
      <c r="O261" s="53">
        <f t="shared" si="19"/>
        <v>0</v>
      </c>
      <c r="P261" s="8">
        <f t="shared" si="20"/>
        <v>0</v>
      </c>
      <c r="Q261" s="9">
        <f t="shared" si="21"/>
        <v>0</v>
      </c>
      <c r="R261" s="16">
        <f t="shared" si="22"/>
        <v>0</v>
      </c>
      <c r="S261" s="8"/>
      <c r="T261" s="122">
        <f t="shared" si="23"/>
        <v>0</v>
      </c>
      <c r="V261" s="55"/>
      <c r="AB261" s="9"/>
      <c r="AL261" s="9"/>
      <c r="AM261" s="9"/>
      <c r="AN261" s="9"/>
      <c r="AO261" s="9"/>
      <c r="AP261" s="9"/>
      <c r="AQ261" s="9"/>
      <c r="AR261" s="9"/>
      <c r="AS261" s="9"/>
      <c r="AT261" s="9"/>
      <c r="AU261" s="9"/>
      <c r="AV261" s="9"/>
      <c r="AW261" s="9"/>
      <c r="AX261" s="9"/>
      <c r="AY261" s="9"/>
    </row>
    <row r="262" spans="1:51" ht="121.5" customHeight="1" x14ac:dyDescent="0.3">
      <c r="A262" s="48">
        <v>244</v>
      </c>
      <c r="B262" s="768">
        <v>7000031523</v>
      </c>
      <c r="C262" s="768">
        <v>10</v>
      </c>
      <c r="D262" s="768" t="s">
        <v>373</v>
      </c>
      <c r="E262" s="768">
        <v>1000077853</v>
      </c>
      <c r="F262" s="768">
        <v>85176220</v>
      </c>
      <c r="G262" s="49"/>
      <c r="H262" s="769">
        <v>18</v>
      </c>
      <c r="I262" s="50"/>
      <c r="J262" s="768" t="s">
        <v>390</v>
      </c>
      <c r="K262" s="768" t="s">
        <v>106</v>
      </c>
      <c r="L262" s="768">
        <v>1</v>
      </c>
      <c r="M262" s="51"/>
      <c r="N262" s="52" t="str">
        <f t="shared" si="18"/>
        <v>Included</v>
      </c>
      <c r="O262" s="53">
        <f t="shared" si="19"/>
        <v>0</v>
      </c>
      <c r="P262" s="8">
        <f t="shared" si="20"/>
        <v>0</v>
      </c>
      <c r="Q262" s="9">
        <f t="shared" si="21"/>
        <v>0</v>
      </c>
      <c r="R262" s="16">
        <f t="shared" si="22"/>
        <v>0</v>
      </c>
      <c r="S262" s="8"/>
      <c r="T262" s="122">
        <f t="shared" si="23"/>
        <v>0</v>
      </c>
      <c r="V262" s="55"/>
      <c r="AB262" s="9"/>
      <c r="AL262" s="9"/>
      <c r="AM262" s="9"/>
      <c r="AN262" s="9"/>
      <c r="AO262" s="9"/>
      <c r="AP262" s="9"/>
      <c r="AQ262" s="9"/>
      <c r="AR262" s="9"/>
      <c r="AS262" s="9"/>
      <c r="AT262" s="9"/>
      <c r="AU262" s="9"/>
      <c r="AV262" s="9"/>
      <c r="AW262" s="9"/>
      <c r="AX262" s="9"/>
      <c r="AY262" s="9"/>
    </row>
    <row r="263" spans="1:51" ht="32.25" customHeight="1" x14ac:dyDescent="0.3">
      <c r="A263" s="48">
        <v>245</v>
      </c>
      <c r="B263" s="768">
        <v>7000031563</v>
      </c>
      <c r="C263" s="768">
        <v>10</v>
      </c>
      <c r="D263" s="768" t="s">
        <v>373</v>
      </c>
      <c r="E263" s="768">
        <v>1000078084</v>
      </c>
      <c r="F263" s="768">
        <v>85176930</v>
      </c>
      <c r="G263" s="49"/>
      <c r="H263" s="769">
        <v>18</v>
      </c>
      <c r="I263" s="50"/>
      <c r="J263" s="768" t="s">
        <v>397</v>
      </c>
      <c r="K263" s="768" t="s">
        <v>106</v>
      </c>
      <c r="L263" s="768">
        <v>2</v>
      </c>
      <c r="M263" s="51"/>
      <c r="N263" s="52" t="str">
        <f t="shared" si="18"/>
        <v>Included</v>
      </c>
      <c r="O263" s="53">
        <f t="shared" si="19"/>
        <v>0</v>
      </c>
      <c r="P263" s="8">
        <f t="shared" si="20"/>
        <v>0</v>
      </c>
      <c r="Q263" s="9">
        <f t="shared" si="21"/>
        <v>0</v>
      </c>
      <c r="R263" s="16">
        <f t="shared" si="22"/>
        <v>0</v>
      </c>
      <c r="S263" s="8"/>
      <c r="T263" s="122">
        <f t="shared" si="23"/>
        <v>0</v>
      </c>
      <c r="V263" s="55"/>
      <c r="AB263" s="9"/>
      <c r="AL263" s="9"/>
      <c r="AM263" s="9"/>
      <c r="AN263" s="9"/>
      <c r="AO263" s="9"/>
      <c r="AP263" s="9"/>
      <c r="AQ263" s="9"/>
      <c r="AR263" s="9"/>
      <c r="AS263" s="9"/>
      <c r="AT263" s="9"/>
      <c r="AU263" s="9"/>
      <c r="AV263" s="9"/>
      <c r="AW263" s="9"/>
      <c r="AX263" s="9"/>
      <c r="AY263" s="9"/>
    </row>
    <row r="264" spans="1:51" ht="32.25" customHeight="1" x14ac:dyDescent="0.3">
      <c r="A264" s="48">
        <v>246</v>
      </c>
      <c r="B264" s="768">
        <v>7000031476</v>
      </c>
      <c r="C264" s="768">
        <v>10</v>
      </c>
      <c r="D264" s="768" t="s">
        <v>374</v>
      </c>
      <c r="E264" s="768">
        <v>1000077713</v>
      </c>
      <c r="F264" s="768">
        <v>84715000</v>
      </c>
      <c r="G264" s="49"/>
      <c r="H264" s="769">
        <v>18</v>
      </c>
      <c r="I264" s="50"/>
      <c r="J264" s="768" t="s">
        <v>376</v>
      </c>
      <c r="K264" s="768" t="s">
        <v>106</v>
      </c>
      <c r="L264" s="768">
        <v>2</v>
      </c>
      <c r="M264" s="51"/>
      <c r="N264" s="52" t="str">
        <f t="shared" si="18"/>
        <v>Included</v>
      </c>
      <c r="O264" s="53">
        <f t="shared" si="19"/>
        <v>0</v>
      </c>
      <c r="P264" s="8">
        <f t="shared" si="20"/>
        <v>0</v>
      </c>
      <c r="Q264" s="9">
        <f t="shared" si="21"/>
        <v>0</v>
      </c>
      <c r="R264" s="16">
        <f t="shared" si="22"/>
        <v>0</v>
      </c>
      <c r="S264" s="8"/>
      <c r="T264" s="122">
        <f t="shared" si="23"/>
        <v>0</v>
      </c>
      <c r="V264" s="55"/>
      <c r="AB264" s="9"/>
      <c r="AL264" s="9"/>
      <c r="AM264" s="9"/>
      <c r="AN264" s="9"/>
      <c r="AO264" s="9"/>
      <c r="AP264" s="9"/>
      <c r="AQ264" s="9"/>
      <c r="AR264" s="9"/>
      <c r="AS264" s="9"/>
      <c r="AT264" s="9"/>
      <c r="AU264" s="9"/>
      <c r="AV264" s="9"/>
      <c r="AW264" s="9"/>
      <c r="AX264" s="9"/>
      <c r="AY264" s="9"/>
    </row>
    <row r="265" spans="1:51" ht="32.25" customHeight="1" x14ac:dyDescent="0.3">
      <c r="A265" s="48">
        <v>247</v>
      </c>
      <c r="B265" s="768">
        <v>7000031477</v>
      </c>
      <c r="C265" s="768">
        <v>10</v>
      </c>
      <c r="D265" s="768" t="s">
        <v>374</v>
      </c>
      <c r="E265" s="768">
        <v>1000077753</v>
      </c>
      <c r="F265" s="768">
        <v>85176930</v>
      </c>
      <c r="G265" s="49"/>
      <c r="H265" s="769">
        <v>18</v>
      </c>
      <c r="I265" s="50"/>
      <c r="J265" s="768" t="s">
        <v>377</v>
      </c>
      <c r="K265" s="768" t="s">
        <v>105</v>
      </c>
      <c r="L265" s="768">
        <v>1</v>
      </c>
      <c r="M265" s="51"/>
      <c r="N265" s="52" t="str">
        <f t="shared" si="18"/>
        <v>Included</v>
      </c>
      <c r="O265" s="53">
        <f t="shared" si="19"/>
        <v>0</v>
      </c>
      <c r="P265" s="8">
        <f t="shared" si="20"/>
        <v>0</v>
      </c>
      <c r="Q265" s="9">
        <f t="shared" si="21"/>
        <v>0</v>
      </c>
      <c r="R265" s="16">
        <f t="shared" si="22"/>
        <v>0</v>
      </c>
      <c r="S265" s="8"/>
      <c r="T265" s="122">
        <f t="shared" si="23"/>
        <v>0</v>
      </c>
      <c r="V265" s="55"/>
      <c r="AB265" s="9"/>
      <c r="AL265" s="9"/>
      <c r="AM265" s="9"/>
      <c r="AN265" s="9"/>
      <c r="AO265" s="9"/>
      <c r="AP265" s="9"/>
      <c r="AQ265" s="9"/>
      <c r="AR265" s="9"/>
      <c r="AS265" s="9"/>
      <c r="AT265" s="9"/>
      <c r="AU265" s="9"/>
      <c r="AV265" s="9"/>
      <c r="AW265" s="9"/>
      <c r="AX265" s="9"/>
      <c r="AY265" s="9"/>
    </row>
    <row r="266" spans="1:51" ht="32.25" customHeight="1" x14ac:dyDescent="0.3">
      <c r="A266" s="48">
        <v>248</v>
      </c>
      <c r="B266" s="768">
        <v>7000031478</v>
      </c>
      <c r="C266" s="768">
        <v>10</v>
      </c>
      <c r="D266" s="768" t="s">
        <v>374</v>
      </c>
      <c r="E266" s="768">
        <v>1000077573</v>
      </c>
      <c r="F266" s="768">
        <v>85176930</v>
      </c>
      <c r="G266" s="49"/>
      <c r="H266" s="769">
        <v>18</v>
      </c>
      <c r="I266" s="50"/>
      <c r="J266" s="768" t="s">
        <v>378</v>
      </c>
      <c r="K266" s="768" t="s">
        <v>106</v>
      </c>
      <c r="L266" s="768">
        <v>2</v>
      </c>
      <c r="M266" s="51"/>
      <c r="N266" s="52" t="str">
        <f t="shared" si="18"/>
        <v>Included</v>
      </c>
      <c r="O266" s="53">
        <f t="shared" si="19"/>
        <v>0</v>
      </c>
      <c r="P266" s="8">
        <f t="shared" si="20"/>
        <v>0</v>
      </c>
      <c r="Q266" s="9">
        <f t="shared" si="21"/>
        <v>0</v>
      </c>
      <c r="R266" s="16">
        <f t="shared" si="22"/>
        <v>0</v>
      </c>
      <c r="S266" s="8"/>
      <c r="T266" s="122">
        <f t="shared" si="23"/>
        <v>0</v>
      </c>
      <c r="V266" s="55"/>
      <c r="AB266" s="9"/>
      <c r="AL266" s="9"/>
      <c r="AM266" s="9"/>
      <c r="AN266" s="9"/>
      <c r="AO266" s="9"/>
      <c r="AP266" s="9"/>
      <c r="AQ266" s="9"/>
      <c r="AR266" s="9"/>
      <c r="AS266" s="9"/>
      <c r="AT266" s="9"/>
      <c r="AU266" s="9"/>
      <c r="AV266" s="9"/>
      <c r="AW266" s="9"/>
      <c r="AX266" s="9"/>
      <c r="AY266" s="9"/>
    </row>
    <row r="267" spans="1:51" ht="32.25" customHeight="1" x14ac:dyDescent="0.3">
      <c r="A267" s="48">
        <v>249</v>
      </c>
      <c r="B267" s="768">
        <v>7000031479</v>
      </c>
      <c r="C267" s="768">
        <v>10</v>
      </c>
      <c r="D267" s="768" t="s">
        <v>374</v>
      </c>
      <c r="E267" s="768">
        <v>1000077711</v>
      </c>
      <c r="F267" s="768">
        <v>85177090</v>
      </c>
      <c r="G267" s="49"/>
      <c r="H267" s="769">
        <v>18</v>
      </c>
      <c r="I267" s="50"/>
      <c r="J267" s="768" t="s">
        <v>381</v>
      </c>
      <c r="K267" s="768" t="s">
        <v>106</v>
      </c>
      <c r="L267" s="768">
        <v>1</v>
      </c>
      <c r="M267" s="51"/>
      <c r="N267" s="52" t="str">
        <f t="shared" si="18"/>
        <v>Included</v>
      </c>
      <c r="O267" s="53">
        <f t="shared" si="19"/>
        <v>0</v>
      </c>
      <c r="P267" s="8">
        <f t="shared" si="20"/>
        <v>0</v>
      </c>
      <c r="Q267" s="9">
        <f t="shared" si="21"/>
        <v>0</v>
      </c>
      <c r="R267" s="16">
        <f t="shared" si="22"/>
        <v>0</v>
      </c>
      <c r="S267" s="8"/>
      <c r="T267" s="122">
        <f t="shared" si="23"/>
        <v>0</v>
      </c>
      <c r="V267" s="55"/>
      <c r="AB267" s="9"/>
      <c r="AL267" s="9"/>
      <c r="AM267" s="9"/>
      <c r="AN267" s="9"/>
      <c r="AO267" s="9"/>
      <c r="AP267" s="9"/>
      <c r="AQ267" s="9"/>
      <c r="AR267" s="9"/>
      <c r="AS267" s="9"/>
      <c r="AT267" s="9"/>
      <c r="AU267" s="9"/>
      <c r="AV267" s="9"/>
      <c r="AW267" s="9"/>
      <c r="AX267" s="9"/>
      <c r="AY267" s="9"/>
    </row>
    <row r="268" spans="1:51" ht="32.25" customHeight="1" x14ac:dyDescent="0.3">
      <c r="A268" s="48">
        <v>250</v>
      </c>
      <c r="B268" s="768">
        <v>7000031480</v>
      </c>
      <c r="C268" s="768">
        <v>10</v>
      </c>
      <c r="D268" s="768" t="s">
        <v>374</v>
      </c>
      <c r="E268" s="768">
        <v>1000077750</v>
      </c>
      <c r="F268" s="768">
        <v>85176930</v>
      </c>
      <c r="G268" s="49"/>
      <c r="H268" s="769">
        <v>18</v>
      </c>
      <c r="I268" s="50"/>
      <c r="J268" s="768" t="s">
        <v>383</v>
      </c>
      <c r="K268" s="768" t="s">
        <v>105</v>
      </c>
      <c r="L268" s="768">
        <v>1</v>
      </c>
      <c r="M268" s="51"/>
      <c r="N268" s="52" t="str">
        <f t="shared" si="18"/>
        <v>Included</v>
      </c>
      <c r="O268" s="53">
        <f t="shared" si="19"/>
        <v>0</v>
      </c>
      <c r="P268" s="8">
        <f t="shared" si="20"/>
        <v>0</v>
      </c>
      <c r="Q268" s="9">
        <f t="shared" si="21"/>
        <v>0</v>
      </c>
      <c r="R268" s="16">
        <f t="shared" si="22"/>
        <v>0</v>
      </c>
      <c r="S268" s="8"/>
      <c r="T268" s="122">
        <f t="shared" si="23"/>
        <v>0</v>
      </c>
      <c r="V268" s="55"/>
      <c r="AB268" s="9"/>
      <c r="AL268" s="9"/>
      <c r="AM268" s="9"/>
      <c r="AN268" s="9"/>
      <c r="AO268" s="9"/>
      <c r="AP268" s="9"/>
      <c r="AQ268" s="9"/>
      <c r="AR268" s="9"/>
      <c r="AS268" s="9"/>
      <c r="AT268" s="9"/>
      <c r="AU268" s="9"/>
      <c r="AV268" s="9"/>
      <c r="AW268" s="9"/>
      <c r="AX268" s="9"/>
      <c r="AY268" s="9"/>
    </row>
    <row r="269" spans="1:51" ht="32.25" customHeight="1" x14ac:dyDescent="0.3">
      <c r="A269" s="48">
        <v>251</v>
      </c>
      <c r="B269" s="768">
        <v>7000031481</v>
      </c>
      <c r="C269" s="768">
        <v>10</v>
      </c>
      <c r="D269" s="768" t="s">
        <v>374</v>
      </c>
      <c r="E269" s="768">
        <v>1000077561</v>
      </c>
      <c r="F269" s="768">
        <v>85176930</v>
      </c>
      <c r="G269" s="49"/>
      <c r="H269" s="769">
        <v>18</v>
      </c>
      <c r="I269" s="50"/>
      <c r="J269" s="768" t="s">
        <v>386</v>
      </c>
      <c r="K269" s="768" t="s">
        <v>106</v>
      </c>
      <c r="L269" s="768">
        <v>2</v>
      </c>
      <c r="M269" s="51"/>
      <c r="N269" s="52" t="str">
        <f t="shared" si="18"/>
        <v>Included</v>
      </c>
      <c r="O269" s="53">
        <f t="shared" si="19"/>
        <v>0</v>
      </c>
      <c r="P269" s="8">
        <f t="shared" si="20"/>
        <v>0</v>
      </c>
      <c r="Q269" s="9">
        <f t="shared" si="21"/>
        <v>0</v>
      </c>
      <c r="R269" s="16">
        <f t="shared" si="22"/>
        <v>0</v>
      </c>
      <c r="S269" s="8"/>
      <c r="T269" s="122">
        <f t="shared" si="23"/>
        <v>0</v>
      </c>
      <c r="V269" s="55"/>
      <c r="AB269" s="9"/>
      <c r="AL269" s="9"/>
      <c r="AM269" s="9"/>
      <c r="AN269" s="9"/>
      <c r="AO269" s="9"/>
      <c r="AP269" s="9"/>
      <c r="AQ269" s="9"/>
      <c r="AR269" s="9"/>
      <c r="AS269" s="9"/>
      <c r="AT269" s="9"/>
      <c r="AU269" s="9"/>
      <c r="AV269" s="9"/>
      <c r="AW269" s="9"/>
      <c r="AX269" s="9"/>
      <c r="AY269" s="9"/>
    </row>
    <row r="270" spans="1:51" ht="32.25" customHeight="1" x14ac:dyDescent="0.3">
      <c r="A270" s="48">
        <v>252</v>
      </c>
      <c r="B270" s="768">
        <v>7000031482</v>
      </c>
      <c r="C270" s="768">
        <v>10</v>
      </c>
      <c r="D270" s="768" t="s">
        <v>374</v>
      </c>
      <c r="E270" s="768">
        <v>1000077565</v>
      </c>
      <c r="F270" s="768">
        <v>85176930</v>
      </c>
      <c r="G270" s="49"/>
      <c r="H270" s="769">
        <v>18</v>
      </c>
      <c r="I270" s="50"/>
      <c r="J270" s="768" t="s">
        <v>387</v>
      </c>
      <c r="K270" s="768" t="s">
        <v>106</v>
      </c>
      <c r="L270" s="768">
        <v>2</v>
      </c>
      <c r="M270" s="51"/>
      <c r="N270" s="52" t="str">
        <f t="shared" si="18"/>
        <v>Included</v>
      </c>
      <c r="O270" s="53">
        <f t="shared" si="19"/>
        <v>0</v>
      </c>
      <c r="P270" s="8">
        <f t="shared" si="20"/>
        <v>0</v>
      </c>
      <c r="Q270" s="9">
        <f t="shared" si="21"/>
        <v>0</v>
      </c>
      <c r="R270" s="16">
        <f t="shared" si="22"/>
        <v>0</v>
      </c>
      <c r="S270" s="8"/>
      <c r="T270" s="122">
        <f t="shared" si="23"/>
        <v>0</v>
      </c>
      <c r="V270" s="55"/>
      <c r="AB270" s="9"/>
      <c r="AL270" s="9"/>
      <c r="AM270" s="9"/>
      <c r="AN270" s="9"/>
      <c r="AO270" s="9"/>
      <c r="AP270" s="9"/>
      <c r="AQ270" s="9"/>
      <c r="AR270" s="9"/>
      <c r="AS270" s="9"/>
      <c r="AT270" s="9"/>
      <c r="AU270" s="9"/>
      <c r="AV270" s="9"/>
      <c r="AW270" s="9"/>
      <c r="AX270" s="9"/>
      <c r="AY270" s="9"/>
    </row>
    <row r="271" spans="1:51" ht="32.25" customHeight="1" x14ac:dyDescent="0.3">
      <c r="A271" s="48">
        <v>253</v>
      </c>
      <c r="B271" s="768">
        <v>7000031483</v>
      </c>
      <c r="C271" s="768">
        <v>10</v>
      </c>
      <c r="D271" s="768" t="s">
        <v>374</v>
      </c>
      <c r="E271" s="768">
        <v>1000077751</v>
      </c>
      <c r="F271" s="768">
        <v>85176930</v>
      </c>
      <c r="G271" s="49"/>
      <c r="H271" s="769">
        <v>18</v>
      </c>
      <c r="I271" s="50"/>
      <c r="J271" s="768" t="s">
        <v>388</v>
      </c>
      <c r="K271" s="768" t="s">
        <v>105</v>
      </c>
      <c r="L271" s="768">
        <v>1</v>
      </c>
      <c r="M271" s="51"/>
      <c r="N271" s="52" t="str">
        <f t="shared" si="18"/>
        <v>Included</v>
      </c>
      <c r="O271" s="53">
        <f t="shared" si="19"/>
        <v>0</v>
      </c>
      <c r="P271" s="8">
        <f t="shared" si="20"/>
        <v>0</v>
      </c>
      <c r="Q271" s="9">
        <f t="shared" si="21"/>
        <v>0</v>
      </c>
      <c r="R271" s="16">
        <f t="shared" si="22"/>
        <v>0</v>
      </c>
      <c r="S271" s="8"/>
      <c r="T271" s="122">
        <f t="shared" si="23"/>
        <v>0</v>
      </c>
      <c r="V271" s="55"/>
      <c r="AB271" s="9"/>
      <c r="AL271" s="9"/>
      <c r="AM271" s="9"/>
      <c r="AN271" s="9"/>
      <c r="AO271" s="9"/>
      <c r="AP271" s="9"/>
      <c r="AQ271" s="9"/>
      <c r="AR271" s="9"/>
      <c r="AS271" s="9"/>
      <c r="AT271" s="9"/>
      <c r="AU271" s="9"/>
      <c r="AV271" s="9"/>
      <c r="AW271" s="9"/>
      <c r="AX271" s="9"/>
      <c r="AY271" s="9"/>
    </row>
    <row r="272" spans="1:51" ht="80.25" customHeight="1" x14ac:dyDescent="0.3">
      <c r="A272" s="48">
        <v>254</v>
      </c>
      <c r="B272" s="768">
        <v>7000031484</v>
      </c>
      <c r="C272" s="768">
        <v>10</v>
      </c>
      <c r="D272" s="768" t="s">
        <v>374</v>
      </c>
      <c r="E272" s="768">
        <v>1000077568</v>
      </c>
      <c r="F272" s="768">
        <v>85389000</v>
      </c>
      <c r="G272" s="49"/>
      <c r="H272" s="769">
        <v>18</v>
      </c>
      <c r="I272" s="50"/>
      <c r="J272" s="768" t="s">
        <v>389</v>
      </c>
      <c r="K272" s="768" t="s">
        <v>106</v>
      </c>
      <c r="L272" s="768">
        <v>1</v>
      </c>
      <c r="M272" s="51"/>
      <c r="N272" s="52" t="str">
        <f t="shared" si="18"/>
        <v>Included</v>
      </c>
      <c r="O272" s="53">
        <f t="shared" si="19"/>
        <v>0</v>
      </c>
      <c r="P272" s="8">
        <f t="shared" si="20"/>
        <v>0</v>
      </c>
      <c r="Q272" s="9">
        <f t="shared" si="21"/>
        <v>0</v>
      </c>
      <c r="R272" s="16">
        <f t="shared" si="22"/>
        <v>0</v>
      </c>
      <c r="S272" s="8"/>
      <c r="T272" s="122">
        <f t="shared" si="23"/>
        <v>0</v>
      </c>
      <c r="V272" s="55"/>
      <c r="AB272" s="9"/>
      <c r="AL272" s="9"/>
      <c r="AM272" s="9"/>
      <c r="AN272" s="9"/>
      <c r="AO272" s="9"/>
      <c r="AP272" s="9"/>
      <c r="AQ272" s="9"/>
      <c r="AR272" s="9"/>
      <c r="AS272" s="9"/>
      <c r="AT272" s="9"/>
      <c r="AU272" s="9"/>
      <c r="AV272" s="9"/>
      <c r="AW272" s="9"/>
      <c r="AX272" s="9"/>
      <c r="AY272" s="9"/>
    </row>
    <row r="273" spans="1:51" ht="43.5" customHeight="1" x14ac:dyDescent="0.3">
      <c r="A273" s="48">
        <v>255</v>
      </c>
      <c r="B273" s="768">
        <v>7000031485</v>
      </c>
      <c r="C273" s="768">
        <v>10</v>
      </c>
      <c r="D273" s="768" t="s">
        <v>374</v>
      </c>
      <c r="E273" s="768">
        <v>1000028014</v>
      </c>
      <c r="F273" s="768">
        <v>94038900</v>
      </c>
      <c r="G273" s="49"/>
      <c r="H273" s="769">
        <v>18</v>
      </c>
      <c r="I273" s="50"/>
      <c r="J273" s="768" t="s">
        <v>108</v>
      </c>
      <c r="K273" s="768" t="s">
        <v>106</v>
      </c>
      <c r="L273" s="768">
        <v>1</v>
      </c>
      <c r="M273" s="51"/>
      <c r="N273" s="52" t="str">
        <f t="shared" si="18"/>
        <v>Included</v>
      </c>
      <c r="O273" s="53">
        <f t="shared" si="19"/>
        <v>0</v>
      </c>
      <c r="P273" s="8">
        <f t="shared" si="20"/>
        <v>0</v>
      </c>
      <c r="Q273" s="9">
        <f t="shared" si="21"/>
        <v>0</v>
      </c>
      <c r="R273" s="16">
        <f t="shared" si="22"/>
        <v>0</v>
      </c>
      <c r="S273" s="8"/>
      <c r="T273" s="122">
        <f t="shared" si="23"/>
        <v>0</v>
      </c>
      <c r="V273" s="55"/>
      <c r="AB273" s="9"/>
      <c r="AL273" s="9"/>
      <c r="AM273" s="9"/>
      <c r="AN273" s="9"/>
      <c r="AO273" s="9"/>
      <c r="AP273" s="9"/>
      <c r="AQ273" s="9"/>
      <c r="AR273" s="9"/>
      <c r="AS273" s="9"/>
      <c r="AT273" s="9"/>
      <c r="AU273" s="9"/>
      <c r="AV273" s="9"/>
      <c r="AW273" s="9"/>
      <c r="AX273" s="9"/>
      <c r="AY273" s="9"/>
    </row>
    <row r="274" spans="1:51" ht="43.5" customHeight="1" x14ac:dyDescent="0.3">
      <c r="A274" s="48">
        <v>256</v>
      </c>
      <c r="B274" s="768">
        <v>7000031486</v>
      </c>
      <c r="C274" s="768">
        <v>10</v>
      </c>
      <c r="D274" s="768" t="s">
        <v>374</v>
      </c>
      <c r="E274" s="768">
        <v>1000026380</v>
      </c>
      <c r="F274" s="768">
        <v>85389000</v>
      </c>
      <c r="G274" s="49"/>
      <c r="H274" s="769">
        <v>18</v>
      </c>
      <c r="I274" s="50"/>
      <c r="J274" s="768" t="s">
        <v>109</v>
      </c>
      <c r="K274" s="768" t="s">
        <v>105</v>
      </c>
      <c r="L274" s="768">
        <v>1</v>
      </c>
      <c r="M274" s="51"/>
      <c r="N274" s="52" t="str">
        <f t="shared" si="18"/>
        <v>Included</v>
      </c>
      <c r="O274" s="53">
        <f t="shared" si="19"/>
        <v>0</v>
      </c>
      <c r="P274" s="8">
        <f t="shared" si="20"/>
        <v>0</v>
      </c>
      <c r="Q274" s="9">
        <f t="shared" si="21"/>
        <v>0</v>
      </c>
      <c r="R274" s="16">
        <f t="shared" si="22"/>
        <v>0</v>
      </c>
      <c r="S274" s="8"/>
      <c r="T274" s="122">
        <f t="shared" si="23"/>
        <v>0</v>
      </c>
      <c r="V274" s="55"/>
      <c r="AB274" s="9"/>
      <c r="AL274" s="9"/>
      <c r="AM274" s="9"/>
      <c r="AN274" s="9"/>
      <c r="AO274" s="9"/>
      <c r="AP274" s="9"/>
      <c r="AQ274" s="9"/>
      <c r="AR274" s="9"/>
      <c r="AS274" s="9"/>
      <c r="AT274" s="9"/>
      <c r="AU274" s="9"/>
      <c r="AV274" s="9"/>
      <c r="AW274" s="9"/>
      <c r="AX274" s="9"/>
      <c r="AY274" s="9"/>
    </row>
    <row r="275" spans="1:51" ht="36.75" customHeight="1" x14ac:dyDescent="0.3">
      <c r="A275" s="48">
        <v>257</v>
      </c>
      <c r="B275" s="768">
        <v>7000031544</v>
      </c>
      <c r="C275" s="768">
        <v>10</v>
      </c>
      <c r="D275" s="768" t="s">
        <v>374</v>
      </c>
      <c r="E275" s="768">
        <v>1000077853</v>
      </c>
      <c r="F275" s="768">
        <v>85176220</v>
      </c>
      <c r="G275" s="49"/>
      <c r="H275" s="769">
        <v>18</v>
      </c>
      <c r="I275" s="50"/>
      <c r="J275" s="768" t="s">
        <v>390</v>
      </c>
      <c r="K275" s="768" t="s">
        <v>106</v>
      </c>
      <c r="L275" s="768">
        <v>1</v>
      </c>
      <c r="M275" s="51"/>
      <c r="N275" s="52" t="str">
        <f t="shared" si="18"/>
        <v>Included</v>
      </c>
      <c r="O275" s="53">
        <f t="shared" si="19"/>
        <v>0</v>
      </c>
      <c r="P275" s="8">
        <f t="shared" si="20"/>
        <v>0</v>
      </c>
      <c r="Q275" s="9">
        <f t="shared" si="21"/>
        <v>0</v>
      </c>
      <c r="R275" s="16">
        <f t="shared" si="22"/>
        <v>0</v>
      </c>
      <c r="S275" s="8"/>
      <c r="T275" s="122">
        <f t="shared" si="23"/>
        <v>0</v>
      </c>
      <c r="V275" s="55"/>
      <c r="AB275" s="9"/>
      <c r="AL275" s="9"/>
      <c r="AM275" s="9"/>
      <c r="AN275" s="9"/>
      <c r="AO275" s="9"/>
      <c r="AP275" s="9"/>
      <c r="AQ275" s="9"/>
      <c r="AR275" s="9"/>
      <c r="AS275" s="9"/>
      <c r="AT275" s="9"/>
      <c r="AU275" s="9"/>
      <c r="AV275" s="9"/>
      <c r="AW275" s="9"/>
      <c r="AX275" s="9"/>
      <c r="AY275" s="9"/>
    </row>
    <row r="276" spans="1:51" ht="36.75" customHeight="1" x14ac:dyDescent="0.3">
      <c r="A276" s="48">
        <v>258</v>
      </c>
      <c r="B276" s="768">
        <v>7000031564</v>
      </c>
      <c r="C276" s="768">
        <v>10</v>
      </c>
      <c r="D276" s="768" t="s">
        <v>374</v>
      </c>
      <c r="E276" s="768">
        <v>1000078084</v>
      </c>
      <c r="F276" s="768">
        <v>85176930</v>
      </c>
      <c r="G276" s="49"/>
      <c r="H276" s="769">
        <v>18</v>
      </c>
      <c r="I276" s="50"/>
      <c r="J276" s="768" t="s">
        <v>397</v>
      </c>
      <c r="K276" s="768" t="s">
        <v>106</v>
      </c>
      <c r="L276" s="768">
        <v>2</v>
      </c>
      <c r="M276" s="51"/>
      <c r="N276" s="52" t="str">
        <f t="shared" ref="N276:N339" si="24">IF(M276=0, "Included",IF(ISERROR(L276*M276), M276, L276*M276))</f>
        <v>Included</v>
      </c>
      <c r="O276" s="53">
        <f t="shared" ref="O276:O339" si="25">R276</f>
        <v>0</v>
      </c>
      <c r="P276" s="8">
        <f t="shared" ref="P276:P339" si="26">+L276*M276</f>
        <v>0</v>
      </c>
      <c r="Q276" s="9">
        <f t="shared" ref="Q276:Q339" si="27">IF(N276="Included",0,N276)</f>
        <v>0</v>
      </c>
      <c r="R276" s="16">
        <f t="shared" ref="R276:R339" si="28">IF(I276="", H276*Q276/100,I276*Q276)</f>
        <v>0</v>
      </c>
      <c r="S276" s="8"/>
      <c r="T276" s="122">
        <f t="shared" ref="T276:T339" si="29">+P276*H276/100</f>
        <v>0</v>
      </c>
      <c r="V276" s="55"/>
      <c r="AB276" s="9"/>
      <c r="AL276" s="9"/>
      <c r="AM276" s="9"/>
      <c r="AN276" s="9"/>
      <c r="AO276" s="9"/>
      <c r="AP276" s="9"/>
      <c r="AQ276" s="9"/>
      <c r="AR276" s="9"/>
      <c r="AS276" s="9"/>
      <c r="AT276" s="9"/>
      <c r="AU276" s="9"/>
      <c r="AV276" s="9"/>
      <c r="AW276" s="9"/>
      <c r="AX276" s="9"/>
      <c r="AY276" s="9"/>
    </row>
    <row r="277" spans="1:51" ht="45.75" customHeight="1" x14ac:dyDescent="0.3">
      <c r="A277" s="48">
        <v>259</v>
      </c>
      <c r="B277" s="768">
        <v>7000031545</v>
      </c>
      <c r="C277" s="768">
        <v>10</v>
      </c>
      <c r="D277" s="768" t="s">
        <v>375</v>
      </c>
      <c r="E277" s="768">
        <v>1000077711</v>
      </c>
      <c r="F277" s="768">
        <v>85177090</v>
      </c>
      <c r="G277" s="49"/>
      <c r="H277" s="769">
        <v>18</v>
      </c>
      <c r="I277" s="50"/>
      <c r="J277" s="768" t="s">
        <v>381</v>
      </c>
      <c r="K277" s="768" t="s">
        <v>106</v>
      </c>
      <c r="L277" s="768">
        <v>9</v>
      </c>
      <c r="M277" s="51"/>
      <c r="N277" s="52" t="str">
        <f t="shared" si="24"/>
        <v>Included</v>
      </c>
      <c r="O277" s="53">
        <f t="shared" si="25"/>
        <v>0</v>
      </c>
      <c r="P277" s="8">
        <f t="shared" si="26"/>
        <v>0</v>
      </c>
      <c r="Q277" s="9">
        <f t="shared" si="27"/>
        <v>0</v>
      </c>
      <c r="R277" s="16">
        <f t="shared" si="28"/>
        <v>0</v>
      </c>
      <c r="S277" s="8"/>
      <c r="T277" s="122">
        <f t="shared" si="29"/>
        <v>0</v>
      </c>
      <c r="V277" s="55"/>
      <c r="AB277" s="9"/>
      <c r="AL277" s="9"/>
      <c r="AM277" s="9"/>
      <c r="AN277" s="9"/>
      <c r="AO277" s="9"/>
      <c r="AP277" s="9"/>
      <c r="AQ277" s="9"/>
      <c r="AR277" s="9"/>
      <c r="AS277" s="9"/>
      <c r="AT277" s="9"/>
      <c r="AU277" s="9"/>
      <c r="AV277" s="9"/>
      <c r="AW277" s="9"/>
      <c r="AX277" s="9"/>
      <c r="AY277" s="9"/>
    </row>
    <row r="278" spans="1:51" ht="45.75" customHeight="1" x14ac:dyDescent="0.3">
      <c r="A278" s="766" t="s">
        <v>25</v>
      </c>
      <c r="B278" s="45" t="s">
        <v>350</v>
      </c>
      <c r="C278" s="46"/>
      <c r="D278" s="46"/>
      <c r="E278" s="46"/>
      <c r="F278" s="46"/>
      <c r="G278" s="46"/>
      <c r="H278" s="46"/>
      <c r="I278" s="46"/>
      <c r="J278" s="46"/>
      <c r="K278" s="46"/>
      <c r="L278" s="46"/>
      <c r="M278" s="46"/>
      <c r="N278" s="46"/>
      <c r="O278" s="46"/>
      <c r="P278" s="46"/>
      <c r="Q278" s="46"/>
      <c r="R278" s="46"/>
      <c r="S278" s="46"/>
      <c r="T278" s="46"/>
      <c r="V278" s="55"/>
      <c r="AB278" s="9"/>
      <c r="AL278" s="9"/>
      <c r="AM278" s="9"/>
      <c r="AN278" s="9"/>
      <c r="AO278" s="9"/>
      <c r="AP278" s="9"/>
      <c r="AQ278" s="9"/>
      <c r="AR278" s="9"/>
      <c r="AS278" s="9"/>
      <c r="AT278" s="9"/>
      <c r="AU278" s="9"/>
      <c r="AV278" s="9"/>
      <c r="AW278" s="9"/>
      <c r="AX278" s="9"/>
      <c r="AY278" s="9"/>
    </row>
    <row r="279" spans="1:51" ht="45.75" customHeight="1" x14ac:dyDescent="0.3">
      <c r="A279" s="48">
        <v>260</v>
      </c>
      <c r="B279" s="768">
        <v>7000031596</v>
      </c>
      <c r="C279" s="768">
        <v>10</v>
      </c>
      <c r="D279" s="768" t="s">
        <v>403</v>
      </c>
      <c r="E279" s="768">
        <v>1000077713</v>
      </c>
      <c r="F279" s="768">
        <v>84715000</v>
      </c>
      <c r="G279" s="49"/>
      <c r="H279" s="770">
        <v>18</v>
      </c>
      <c r="I279" s="50"/>
      <c r="J279" s="768" t="s">
        <v>376</v>
      </c>
      <c r="K279" s="768" t="s">
        <v>106</v>
      </c>
      <c r="L279" s="768">
        <v>1</v>
      </c>
      <c r="M279" s="51"/>
      <c r="N279" s="52" t="str">
        <f t="shared" si="24"/>
        <v>Included</v>
      </c>
      <c r="O279" s="53">
        <f t="shared" si="25"/>
        <v>0</v>
      </c>
      <c r="P279" s="8">
        <f t="shared" si="26"/>
        <v>0</v>
      </c>
      <c r="Q279" s="9">
        <f t="shared" si="27"/>
        <v>0</v>
      </c>
      <c r="R279" s="16">
        <f t="shared" si="28"/>
        <v>0</v>
      </c>
      <c r="S279" s="8"/>
      <c r="T279" s="122">
        <f t="shared" si="29"/>
        <v>0</v>
      </c>
      <c r="V279" s="55"/>
      <c r="AB279" s="9"/>
      <c r="AL279" s="9"/>
      <c r="AM279" s="9"/>
      <c r="AN279" s="9"/>
      <c r="AO279" s="9"/>
      <c r="AP279" s="9"/>
      <c r="AQ279" s="9"/>
      <c r="AR279" s="9"/>
      <c r="AS279" s="9"/>
      <c r="AT279" s="9"/>
      <c r="AU279" s="9"/>
      <c r="AV279" s="9"/>
      <c r="AW279" s="9"/>
      <c r="AX279" s="9"/>
      <c r="AY279" s="9"/>
    </row>
    <row r="280" spans="1:51" ht="45.75" customHeight="1" x14ac:dyDescent="0.3">
      <c r="A280" s="48">
        <v>261</v>
      </c>
      <c r="B280" s="768">
        <v>7000031597</v>
      </c>
      <c r="C280" s="768">
        <v>10</v>
      </c>
      <c r="D280" s="768" t="s">
        <v>403</v>
      </c>
      <c r="E280" s="768">
        <v>1000077753</v>
      </c>
      <c r="F280" s="768">
        <v>85176930</v>
      </c>
      <c r="G280" s="49"/>
      <c r="H280" s="770">
        <v>18</v>
      </c>
      <c r="I280" s="50"/>
      <c r="J280" s="768" t="s">
        <v>377</v>
      </c>
      <c r="K280" s="768" t="s">
        <v>105</v>
      </c>
      <c r="L280" s="768">
        <v>1</v>
      </c>
      <c r="M280" s="51"/>
      <c r="N280" s="52" t="str">
        <f t="shared" si="24"/>
        <v>Included</v>
      </c>
      <c r="O280" s="53">
        <f t="shared" si="25"/>
        <v>0</v>
      </c>
      <c r="P280" s="8">
        <f t="shared" si="26"/>
        <v>0</v>
      </c>
      <c r="Q280" s="9">
        <f t="shared" si="27"/>
        <v>0</v>
      </c>
      <c r="R280" s="16">
        <f t="shared" si="28"/>
        <v>0</v>
      </c>
      <c r="S280" s="8"/>
      <c r="T280" s="122">
        <f t="shared" si="29"/>
        <v>0</v>
      </c>
      <c r="V280" s="55"/>
      <c r="AB280" s="9"/>
      <c r="AL280" s="9"/>
      <c r="AM280" s="9"/>
      <c r="AN280" s="9"/>
      <c r="AO280" s="9"/>
      <c r="AP280" s="9"/>
      <c r="AQ280" s="9"/>
      <c r="AR280" s="9"/>
      <c r="AS280" s="9"/>
      <c r="AT280" s="9"/>
      <c r="AU280" s="9"/>
      <c r="AV280" s="9"/>
      <c r="AW280" s="9"/>
      <c r="AX280" s="9"/>
      <c r="AY280" s="9"/>
    </row>
    <row r="281" spans="1:51" ht="45.75" customHeight="1" x14ac:dyDescent="0.3">
      <c r="A281" s="48">
        <v>262</v>
      </c>
      <c r="B281" s="768">
        <v>7000031598</v>
      </c>
      <c r="C281" s="768">
        <v>10</v>
      </c>
      <c r="D281" s="768" t="s">
        <v>403</v>
      </c>
      <c r="E281" s="768">
        <v>1000077573</v>
      </c>
      <c r="F281" s="768">
        <v>85176930</v>
      </c>
      <c r="G281" s="49"/>
      <c r="H281" s="770">
        <v>18</v>
      </c>
      <c r="I281" s="50"/>
      <c r="J281" s="768" t="s">
        <v>378</v>
      </c>
      <c r="K281" s="768" t="s">
        <v>106</v>
      </c>
      <c r="L281" s="768">
        <v>1</v>
      </c>
      <c r="M281" s="51"/>
      <c r="N281" s="52" t="str">
        <f t="shared" si="24"/>
        <v>Included</v>
      </c>
      <c r="O281" s="53">
        <f t="shared" si="25"/>
        <v>0</v>
      </c>
      <c r="P281" s="8">
        <f t="shared" si="26"/>
        <v>0</v>
      </c>
      <c r="Q281" s="9">
        <f t="shared" si="27"/>
        <v>0</v>
      </c>
      <c r="R281" s="16">
        <f t="shared" si="28"/>
        <v>0</v>
      </c>
      <c r="S281" s="8"/>
      <c r="T281" s="122">
        <f t="shared" si="29"/>
        <v>0</v>
      </c>
      <c r="V281" s="55"/>
      <c r="AB281" s="9"/>
      <c r="AL281" s="9"/>
      <c r="AM281" s="9"/>
      <c r="AN281" s="9"/>
      <c r="AO281" s="9"/>
      <c r="AP281" s="9"/>
      <c r="AQ281" s="9"/>
      <c r="AR281" s="9"/>
      <c r="AS281" s="9"/>
      <c r="AT281" s="9"/>
      <c r="AU281" s="9"/>
      <c r="AV281" s="9"/>
      <c r="AW281" s="9"/>
      <c r="AX281" s="9"/>
      <c r="AY281" s="9"/>
    </row>
    <row r="282" spans="1:51" ht="45.75" customHeight="1" x14ac:dyDescent="0.3">
      <c r="A282" s="48">
        <v>263</v>
      </c>
      <c r="B282" s="768">
        <v>7000031599</v>
      </c>
      <c r="C282" s="768">
        <v>10</v>
      </c>
      <c r="D282" s="768" t="s">
        <v>403</v>
      </c>
      <c r="E282" s="768">
        <v>1000077739</v>
      </c>
      <c r="F282" s="768">
        <v>85177090</v>
      </c>
      <c r="G282" s="49"/>
      <c r="H282" s="770">
        <v>18</v>
      </c>
      <c r="I282" s="50"/>
      <c r="J282" s="768" t="s">
        <v>379</v>
      </c>
      <c r="K282" s="768" t="s">
        <v>106</v>
      </c>
      <c r="L282" s="768">
        <v>30</v>
      </c>
      <c r="M282" s="51"/>
      <c r="N282" s="52" t="str">
        <f t="shared" si="24"/>
        <v>Included</v>
      </c>
      <c r="O282" s="53">
        <f t="shared" si="25"/>
        <v>0</v>
      </c>
      <c r="P282" s="8">
        <f t="shared" si="26"/>
        <v>0</v>
      </c>
      <c r="Q282" s="9">
        <f t="shared" si="27"/>
        <v>0</v>
      </c>
      <c r="R282" s="16">
        <f t="shared" si="28"/>
        <v>0</v>
      </c>
      <c r="S282" s="8"/>
      <c r="T282" s="122">
        <f t="shared" si="29"/>
        <v>0</v>
      </c>
      <c r="V282" s="55"/>
      <c r="AB282" s="9"/>
      <c r="AL282" s="9"/>
      <c r="AM282" s="9"/>
      <c r="AN282" s="9"/>
      <c r="AO282" s="9"/>
      <c r="AP282" s="9"/>
      <c r="AQ282" s="9"/>
      <c r="AR282" s="9"/>
      <c r="AS282" s="9"/>
      <c r="AT282" s="9"/>
      <c r="AU282" s="9"/>
      <c r="AV282" s="9"/>
      <c r="AW282" s="9"/>
      <c r="AX282" s="9"/>
      <c r="AY282" s="9"/>
    </row>
    <row r="283" spans="1:51" ht="45.75" customHeight="1" x14ac:dyDescent="0.3">
      <c r="A283" s="48">
        <v>264</v>
      </c>
      <c r="B283" s="768">
        <v>7000031600</v>
      </c>
      <c r="C283" s="768">
        <v>10</v>
      </c>
      <c r="D283" s="768" t="s">
        <v>403</v>
      </c>
      <c r="E283" s="768">
        <v>1000077740</v>
      </c>
      <c r="F283" s="768">
        <v>85177090</v>
      </c>
      <c r="G283" s="49"/>
      <c r="H283" s="770">
        <v>18</v>
      </c>
      <c r="I283" s="50"/>
      <c r="J283" s="768" t="s">
        <v>380</v>
      </c>
      <c r="K283" s="768" t="s">
        <v>106</v>
      </c>
      <c r="L283" s="768">
        <v>152</v>
      </c>
      <c r="M283" s="51"/>
      <c r="N283" s="52" t="str">
        <f t="shared" si="24"/>
        <v>Included</v>
      </c>
      <c r="O283" s="53">
        <f t="shared" si="25"/>
        <v>0</v>
      </c>
      <c r="P283" s="8">
        <f t="shared" si="26"/>
        <v>0</v>
      </c>
      <c r="Q283" s="9">
        <f t="shared" si="27"/>
        <v>0</v>
      </c>
      <c r="R283" s="16">
        <f t="shared" si="28"/>
        <v>0</v>
      </c>
      <c r="S283" s="8"/>
      <c r="T283" s="122">
        <f t="shared" si="29"/>
        <v>0</v>
      </c>
      <c r="V283" s="55"/>
      <c r="AB283" s="9"/>
      <c r="AL283" s="9"/>
      <c r="AM283" s="9"/>
      <c r="AN283" s="9"/>
      <c r="AO283" s="9"/>
      <c r="AP283" s="9"/>
      <c r="AQ283" s="9"/>
      <c r="AR283" s="9"/>
      <c r="AS283" s="9"/>
      <c r="AT283" s="9"/>
      <c r="AU283" s="9"/>
      <c r="AV283" s="9"/>
      <c r="AW283" s="9"/>
      <c r="AX283" s="9"/>
      <c r="AY283" s="9"/>
    </row>
    <row r="284" spans="1:51" ht="45.75" customHeight="1" x14ac:dyDescent="0.3">
      <c r="A284" s="48">
        <v>265</v>
      </c>
      <c r="B284" s="768">
        <v>7000031601</v>
      </c>
      <c r="C284" s="768">
        <v>10</v>
      </c>
      <c r="D284" s="768" t="s">
        <v>403</v>
      </c>
      <c r="E284" s="768">
        <v>1000077711</v>
      </c>
      <c r="F284" s="768">
        <v>85177090</v>
      </c>
      <c r="G284" s="49"/>
      <c r="H284" s="770">
        <v>18</v>
      </c>
      <c r="I284" s="50"/>
      <c r="J284" s="768" t="s">
        <v>381</v>
      </c>
      <c r="K284" s="768" t="s">
        <v>106</v>
      </c>
      <c r="L284" s="768">
        <v>1</v>
      </c>
      <c r="M284" s="51"/>
      <c r="N284" s="52" t="str">
        <f t="shared" si="24"/>
        <v>Included</v>
      </c>
      <c r="O284" s="53">
        <f t="shared" si="25"/>
        <v>0</v>
      </c>
      <c r="P284" s="8">
        <f t="shared" si="26"/>
        <v>0</v>
      </c>
      <c r="Q284" s="9">
        <f t="shared" si="27"/>
        <v>0</v>
      </c>
      <c r="R284" s="16">
        <f t="shared" si="28"/>
        <v>0</v>
      </c>
      <c r="S284" s="8"/>
      <c r="T284" s="122">
        <f t="shared" si="29"/>
        <v>0</v>
      </c>
      <c r="V284" s="55"/>
      <c r="AB284" s="9"/>
      <c r="AL284" s="9"/>
      <c r="AM284" s="9"/>
      <c r="AN284" s="9"/>
      <c r="AO284" s="9"/>
      <c r="AP284" s="9"/>
      <c r="AQ284" s="9"/>
      <c r="AR284" s="9"/>
      <c r="AS284" s="9"/>
      <c r="AT284" s="9"/>
      <c r="AU284" s="9"/>
      <c r="AV284" s="9"/>
      <c r="AW284" s="9"/>
      <c r="AX284" s="9"/>
      <c r="AY284" s="9"/>
    </row>
    <row r="285" spans="1:51" ht="45.75" customHeight="1" x14ac:dyDescent="0.3">
      <c r="A285" s="48">
        <v>266</v>
      </c>
      <c r="B285" s="768">
        <v>7000031602</v>
      </c>
      <c r="C285" s="768">
        <v>10</v>
      </c>
      <c r="D285" s="768" t="s">
        <v>403</v>
      </c>
      <c r="E285" s="768">
        <v>1000077562</v>
      </c>
      <c r="F285" s="768">
        <v>85177090</v>
      </c>
      <c r="G285" s="49"/>
      <c r="H285" s="770">
        <v>18</v>
      </c>
      <c r="I285" s="50"/>
      <c r="J285" s="768" t="s">
        <v>382</v>
      </c>
      <c r="K285" s="768" t="s">
        <v>106</v>
      </c>
      <c r="L285" s="768">
        <v>116</v>
      </c>
      <c r="M285" s="51"/>
      <c r="N285" s="52" t="str">
        <f t="shared" si="24"/>
        <v>Included</v>
      </c>
      <c r="O285" s="53">
        <f t="shared" si="25"/>
        <v>0</v>
      </c>
      <c r="P285" s="8">
        <f t="shared" si="26"/>
        <v>0</v>
      </c>
      <c r="Q285" s="9">
        <f t="shared" si="27"/>
        <v>0</v>
      </c>
      <c r="R285" s="16">
        <f t="shared" si="28"/>
        <v>0</v>
      </c>
      <c r="S285" s="8"/>
      <c r="T285" s="122">
        <f t="shared" si="29"/>
        <v>0</v>
      </c>
      <c r="V285" s="55"/>
      <c r="AB285" s="9"/>
      <c r="AL285" s="9"/>
      <c r="AM285" s="9"/>
      <c r="AN285" s="9"/>
      <c r="AO285" s="9"/>
      <c r="AP285" s="9"/>
      <c r="AQ285" s="9"/>
      <c r="AR285" s="9"/>
      <c r="AS285" s="9"/>
      <c r="AT285" s="9"/>
      <c r="AU285" s="9"/>
      <c r="AV285" s="9"/>
      <c r="AW285" s="9"/>
      <c r="AX285" s="9"/>
      <c r="AY285" s="9"/>
    </row>
    <row r="286" spans="1:51" ht="45.75" customHeight="1" x14ac:dyDescent="0.3">
      <c r="A286" s="48">
        <v>267</v>
      </c>
      <c r="B286" s="768">
        <v>7000031603</v>
      </c>
      <c r="C286" s="768">
        <v>10</v>
      </c>
      <c r="D286" s="768" t="s">
        <v>403</v>
      </c>
      <c r="E286" s="768">
        <v>1000077750</v>
      </c>
      <c r="F286" s="768">
        <v>85176930</v>
      </c>
      <c r="G286" s="49"/>
      <c r="H286" s="770">
        <v>18</v>
      </c>
      <c r="I286" s="50"/>
      <c r="J286" s="768" t="s">
        <v>383</v>
      </c>
      <c r="K286" s="768" t="s">
        <v>105</v>
      </c>
      <c r="L286" s="768">
        <v>1</v>
      </c>
      <c r="M286" s="51"/>
      <c r="N286" s="52" t="str">
        <f t="shared" si="24"/>
        <v>Included</v>
      </c>
      <c r="O286" s="53">
        <f t="shared" si="25"/>
        <v>0</v>
      </c>
      <c r="P286" s="8">
        <f t="shared" si="26"/>
        <v>0</v>
      </c>
      <c r="Q286" s="9">
        <f t="shared" si="27"/>
        <v>0</v>
      </c>
      <c r="R286" s="16">
        <f t="shared" si="28"/>
        <v>0</v>
      </c>
      <c r="S286" s="8"/>
      <c r="T286" s="122">
        <f t="shared" si="29"/>
        <v>0</v>
      </c>
      <c r="V286" s="55"/>
      <c r="AB286" s="9"/>
      <c r="AL286" s="9"/>
      <c r="AM286" s="9"/>
      <c r="AN286" s="9"/>
      <c r="AO286" s="9"/>
      <c r="AP286" s="9"/>
      <c r="AQ286" s="9"/>
      <c r="AR286" s="9"/>
      <c r="AS286" s="9"/>
      <c r="AT286" s="9"/>
      <c r="AU286" s="9"/>
      <c r="AV286" s="9"/>
      <c r="AW286" s="9"/>
      <c r="AX286" s="9"/>
      <c r="AY286" s="9"/>
    </row>
    <row r="287" spans="1:51" ht="45.75" customHeight="1" x14ac:dyDescent="0.3">
      <c r="A287" s="48">
        <v>268</v>
      </c>
      <c r="B287" s="768">
        <v>7000031604</v>
      </c>
      <c r="C287" s="768">
        <v>10</v>
      </c>
      <c r="D287" s="768" t="s">
        <v>403</v>
      </c>
      <c r="E287" s="768">
        <v>1000077709</v>
      </c>
      <c r="F287" s="768">
        <v>85176990</v>
      </c>
      <c r="G287" s="49"/>
      <c r="H287" s="770">
        <v>18</v>
      </c>
      <c r="I287" s="50"/>
      <c r="J287" s="768" t="s">
        <v>384</v>
      </c>
      <c r="K287" s="768" t="s">
        <v>106</v>
      </c>
      <c r="L287" s="768">
        <v>152</v>
      </c>
      <c r="M287" s="51"/>
      <c r="N287" s="52" t="str">
        <f t="shared" si="24"/>
        <v>Included</v>
      </c>
      <c r="O287" s="53">
        <f t="shared" si="25"/>
        <v>0</v>
      </c>
      <c r="P287" s="8">
        <f t="shared" si="26"/>
        <v>0</v>
      </c>
      <c r="Q287" s="9">
        <f t="shared" si="27"/>
        <v>0</v>
      </c>
      <c r="R287" s="16">
        <f t="shared" si="28"/>
        <v>0</v>
      </c>
      <c r="S287" s="8"/>
      <c r="T287" s="122">
        <f t="shared" si="29"/>
        <v>0</v>
      </c>
      <c r="V287" s="55"/>
      <c r="AB287" s="9"/>
      <c r="AL287" s="9"/>
      <c r="AM287" s="9"/>
      <c r="AN287" s="9"/>
      <c r="AO287" s="9"/>
      <c r="AP287" s="9"/>
      <c r="AQ287" s="9"/>
      <c r="AR287" s="9"/>
      <c r="AS287" s="9"/>
      <c r="AT287" s="9"/>
      <c r="AU287" s="9"/>
      <c r="AV287" s="9"/>
      <c r="AW287" s="9"/>
      <c r="AX287" s="9"/>
      <c r="AY287" s="9"/>
    </row>
    <row r="288" spans="1:51" ht="45.75" customHeight="1" x14ac:dyDescent="0.3">
      <c r="A288" s="48">
        <v>269</v>
      </c>
      <c r="B288" s="768">
        <v>7000031605</v>
      </c>
      <c r="C288" s="768">
        <v>10</v>
      </c>
      <c r="D288" s="768" t="s">
        <v>403</v>
      </c>
      <c r="E288" s="768">
        <v>1000077563</v>
      </c>
      <c r="F288" s="768">
        <v>85444292</v>
      </c>
      <c r="G288" s="49"/>
      <c r="H288" s="770">
        <v>18</v>
      </c>
      <c r="I288" s="50"/>
      <c r="J288" s="768" t="s">
        <v>385</v>
      </c>
      <c r="K288" s="768" t="s">
        <v>110</v>
      </c>
      <c r="L288" s="768">
        <v>152</v>
      </c>
      <c r="M288" s="51"/>
      <c r="N288" s="52" t="str">
        <f t="shared" si="24"/>
        <v>Included</v>
      </c>
      <c r="O288" s="53">
        <f t="shared" si="25"/>
        <v>0</v>
      </c>
      <c r="P288" s="8">
        <f t="shared" si="26"/>
        <v>0</v>
      </c>
      <c r="Q288" s="9">
        <f t="shared" si="27"/>
        <v>0</v>
      </c>
      <c r="R288" s="16">
        <f t="shared" si="28"/>
        <v>0</v>
      </c>
      <c r="S288" s="8"/>
      <c r="T288" s="122">
        <f t="shared" si="29"/>
        <v>0</v>
      </c>
      <c r="V288" s="55"/>
      <c r="AB288" s="9"/>
      <c r="AL288" s="9"/>
      <c r="AM288" s="9"/>
      <c r="AN288" s="9"/>
      <c r="AO288" s="9"/>
      <c r="AP288" s="9"/>
      <c r="AQ288" s="9"/>
      <c r="AR288" s="9"/>
      <c r="AS288" s="9"/>
      <c r="AT288" s="9"/>
      <c r="AU288" s="9"/>
      <c r="AV288" s="9"/>
      <c r="AW288" s="9"/>
      <c r="AX288" s="9"/>
      <c r="AY288" s="9"/>
    </row>
    <row r="289" spans="1:51" ht="45.75" customHeight="1" x14ac:dyDescent="0.3">
      <c r="A289" s="48">
        <v>270</v>
      </c>
      <c r="B289" s="768">
        <v>7000031606</v>
      </c>
      <c r="C289" s="768">
        <v>10</v>
      </c>
      <c r="D289" s="768" t="s">
        <v>403</v>
      </c>
      <c r="E289" s="768">
        <v>1000077561</v>
      </c>
      <c r="F289" s="768">
        <v>85176930</v>
      </c>
      <c r="G289" s="49"/>
      <c r="H289" s="770">
        <v>18</v>
      </c>
      <c r="I289" s="50"/>
      <c r="J289" s="768" t="s">
        <v>386</v>
      </c>
      <c r="K289" s="768" t="s">
        <v>106</v>
      </c>
      <c r="L289" s="768">
        <v>2</v>
      </c>
      <c r="M289" s="51"/>
      <c r="N289" s="52" t="str">
        <f t="shared" si="24"/>
        <v>Included</v>
      </c>
      <c r="O289" s="53">
        <f t="shared" si="25"/>
        <v>0</v>
      </c>
      <c r="P289" s="8">
        <f t="shared" si="26"/>
        <v>0</v>
      </c>
      <c r="Q289" s="9">
        <f t="shared" si="27"/>
        <v>0</v>
      </c>
      <c r="R289" s="16">
        <f t="shared" si="28"/>
        <v>0</v>
      </c>
      <c r="S289" s="8"/>
      <c r="T289" s="122">
        <f t="shared" si="29"/>
        <v>0</v>
      </c>
      <c r="V289" s="55"/>
      <c r="AB289" s="9"/>
      <c r="AL289" s="9"/>
      <c r="AM289" s="9"/>
      <c r="AN289" s="9"/>
      <c r="AO289" s="9"/>
      <c r="AP289" s="9"/>
      <c r="AQ289" s="9"/>
      <c r="AR289" s="9"/>
      <c r="AS289" s="9"/>
      <c r="AT289" s="9"/>
      <c r="AU289" s="9"/>
      <c r="AV289" s="9"/>
      <c r="AW289" s="9"/>
      <c r="AX289" s="9"/>
      <c r="AY289" s="9"/>
    </row>
    <row r="290" spans="1:51" ht="45.75" customHeight="1" x14ac:dyDescent="0.3">
      <c r="A290" s="48">
        <v>271</v>
      </c>
      <c r="B290" s="768">
        <v>7000031607</v>
      </c>
      <c r="C290" s="768">
        <v>10</v>
      </c>
      <c r="D290" s="768" t="s">
        <v>403</v>
      </c>
      <c r="E290" s="768">
        <v>1000077565</v>
      </c>
      <c r="F290" s="768">
        <v>85176930</v>
      </c>
      <c r="G290" s="49"/>
      <c r="H290" s="770">
        <v>18</v>
      </c>
      <c r="I290" s="50"/>
      <c r="J290" s="768" t="s">
        <v>387</v>
      </c>
      <c r="K290" s="768" t="s">
        <v>106</v>
      </c>
      <c r="L290" s="768">
        <v>2</v>
      </c>
      <c r="M290" s="51"/>
      <c r="N290" s="52" t="str">
        <f t="shared" si="24"/>
        <v>Included</v>
      </c>
      <c r="O290" s="53">
        <f t="shared" si="25"/>
        <v>0</v>
      </c>
      <c r="P290" s="8">
        <f t="shared" si="26"/>
        <v>0</v>
      </c>
      <c r="Q290" s="9">
        <f t="shared" si="27"/>
        <v>0</v>
      </c>
      <c r="R290" s="16">
        <f t="shared" si="28"/>
        <v>0</v>
      </c>
      <c r="S290" s="8"/>
      <c r="T290" s="122">
        <f t="shared" si="29"/>
        <v>0</v>
      </c>
      <c r="V290" s="55"/>
      <c r="AB290" s="9"/>
      <c r="AL290" s="9"/>
      <c r="AM290" s="9"/>
      <c r="AN290" s="9"/>
      <c r="AO290" s="9"/>
      <c r="AP290" s="9"/>
      <c r="AQ290" s="9"/>
      <c r="AR290" s="9"/>
      <c r="AS290" s="9"/>
      <c r="AT290" s="9"/>
      <c r="AU290" s="9"/>
      <c r="AV290" s="9"/>
      <c r="AW290" s="9"/>
      <c r="AX290" s="9"/>
      <c r="AY290" s="9"/>
    </row>
    <row r="291" spans="1:51" ht="45.75" customHeight="1" x14ac:dyDescent="0.3">
      <c r="A291" s="48">
        <v>272</v>
      </c>
      <c r="B291" s="768">
        <v>7000031608</v>
      </c>
      <c r="C291" s="768">
        <v>10</v>
      </c>
      <c r="D291" s="768" t="s">
        <v>403</v>
      </c>
      <c r="E291" s="768">
        <v>1000077751</v>
      </c>
      <c r="F291" s="768">
        <v>85176930</v>
      </c>
      <c r="G291" s="49"/>
      <c r="H291" s="770">
        <v>18</v>
      </c>
      <c r="I291" s="50"/>
      <c r="J291" s="768" t="s">
        <v>388</v>
      </c>
      <c r="K291" s="768" t="s">
        <v>105</v>
      </c>
      <c r="L291" s="768">
        <v>1</v>
      </c>
      <c r="M291" s="51"/>
      <c r="N291" s="52" t="str">
        <f t="shared" si="24"/>
        <v>Included</v>
      </c>
      <c r="O291" s="53">
        <f t="shared" si="25"/>
        <v>0</v>
      </c>
      <c r="P291" s="8">
        <f t="shared" si="26"/>
        <v>0</v>
      </c>
      <c r="Q291" s="9">
        <f t="shared" si="27"/>
        <v>0</v>
      </c>
      <c r="R291" s="16">
        <f t="shared" si="28"/>
        <v>0</v>
      </c>
      <c r="S291" s="8"/>
      <c r="T291" s="122">
        <f t="shared" si="29"/>
        <v>0</v>
      </c>
      <c r="V291" s="55"/>
      <c r="AB291" s="9"/>
      <c r="AL291" s="9"/>
      <c r="AM291" s="9"/>
      <c r="AN291" s="9"/>
      <c r="AO291" s="9"/>
      <c r="AP291" s="9"/>
      <c r="AQ291" s="9"/>
      <c r="AR291" s="9"/>
      <c r="AS291" s="9"/>
      <c r="AT291" s="9"/>
      <c r="AU291" s="9"/>
      <c r="AV291" s="9"/>
      <c r="AW291" s="9"/>
      <c r="AX291" s="9"/>
      <c r="AY291" s="9"/>
    </row>
    <row r="292" spans="1:51" ht="45.75" customHeight="1" x14ac:dyDescent="0.3">
      <c r="A292" s="48">
        <v>273</v>
      </c>
      <c r="B292" s="768">
        <v>7000031609</v>
      </c>
      <c r="C292" s="768">
        <v>10</v>
      </c>
      <c r="D292" s="768" t="s">
        <v>403</v>
      </c>
      <c r="E292" s="768">
        <v>1000077568</v>
      </c>
      <c r="F292" s="768">
        <v>85389000</v>
      </c>
      <c r="G292" s="49"/>
      <c r="H292" s="770">
        <v>18</v>
      </c>
      <c r="I292" s="50"/>
      <c r="J292" s="768" t="s">
        <v>389</v>
      </c>
      <c r="K292" s="768" t="s">
        <v>106</v>
      </c>
      <c r="L292" s="768">
        <v>1</v>
      </c>
      <c r="M292" s="51"/>
      <c r="N292" s="52" t="str">
        <f t="shared" si="24"/>
        <v>Included</v>
      </c>
      <c r="O292" s="53">
        <f t="shared" si="25"/>
        <v>0</v>
      </c>
      <c r="P292" s="8">
        <f t="shared" si="26"/>
        <v>0</v>
      </c>
      <c r="Q292" s="9">
        <f t="shared" si="27"/>
        <v>0</v>
      </c>
      <c r="R292" s="16">
        <f t="shared" si="28"/>
        <v>0</v>
      </c>
      <c r="S292" s="8"/>
      <c r="T292" s="122">
        <f t="shared" si="29"/>
        <v>0</v>
      </c>
      <c r="V292" s="55"/>
      <c r="AB292" s="9"/>
      <c r="AL292" s="9"/>
      <c r="AM292" s="9"/>
      <c r="AN292" s="9"/>
      <c r="AO292" s="9"/>
      <c r="AP292" s="9"/>
      <c r="AQ292" s="9"/>
      <c r="AR292" s="9"/>
      <c r="AS292" s="9"/>
      <c r="AT292" s="9"/>
      <c r="AU292" s="9"/>
      <c r="AV292" s="9"/>
      <c r="AW292" s="9"/>
      <c r="AX292" s="9"/>
      <c r="AY292" s="9"/>
    </row>
    <row r="293" spans="1:51" ht="45.75" customHeight="1" x14ac:dyDescent="0.3">
      <c r="A293" s="48">
        <v>274</v>
      </c>
      <c r="B293" s="768">
        <v>7000031610</v>
      </c>
      <c r="C293" s="768">
        <v>10</v>
      </c>
      <c r="D293" s="768" t="s">
        <v>403</v>
      </c>
      <c r="E293" s="768">
        <v>1000012788</v>
      </c>
      <c r="F293" s="768">
        <v>85329000</v>
      </c>
      <c r="G293" s="49"/>
      <c r="H293" s="770">
        <v>18</v>
      </c>
      <c r="I293" s="50"/>
      <c r="J293" s="768" t="s">
        <v>111</v>
      </c>
      <c r="K293" s="768" t="s">
        <v>106</v>
      </c>
      <c r="L293" s="768">
        <v>1</v>
      </c>
      <c r="M293" s="51"/>
      <c r="N293" s="52" t="str">
        <f t="shared" si="24"/>
        <v>Included</v>
      </c>
      <c r="O293" s="53">
        <f t="shared" si="25"/>
        <v>0</v>
      </c>
      <c r="P293" s="8">
        <f t="shared" si="26"/>
        <v>0</v>
      </c>
      <c r="Q293" s="9">
        <f t="shared" si="27"/>
        <v>0</v>
      </c>
      <c r="R293" s="16">
        <f t="shared" si="28"/>
        <v>0</v>
      </c>
      <c r="S293" s="8"/>
      <c r="T293" s="122">
        <f t="shared" si="29"/>
        <v>0</v>
      </c>
      <c r="V293" s="55"/>
      <c r="AB293" s="9"/>
      <c r="AL293" s="9"/>
      <c r="AM293" s="9"/>
      <c r="AN293" s="9"/>
      <c r="AO293" s="9"/>
      <c r="AP293" s="9"/>
      <c r="AQ293" s="9"/>
      <c r="AR293" s="9"/>
      <c r="AS293" s="9"/>
      <c r="AT293" s="9"/>
      <c r="AU293" s="9"/>
      <c r="AV293" s="9"/>
      <c r="AW293" s="9"/>
      <c r="AX293" s="9"/>
      <c r="AY293" s="9"/>
    </row>
    <row r="294" spans="1:51" ht="45.75" customHeight="1" x14ac:dyDescent="0.3">
      <c r="A294" s="48">
        <v>275</v>
      </c>
      <c r="B294" s="768">
        <v>7000031611</v>
      </c>
      <c r="C294" s="768">
        <v>10</v>
      </c>
      <c r="D294" s="768" t="s">
        <v>403</v>
      </c>
      <c r="E294" s="768">
        <v>1000028014</v>
      </c>
      <c r="F294" s="768">
        <v>94038900</v>
      </c>
      <c r="G294" s="49"/>
      <c r="H294" s="770">
        <v>18</v>
      </c>
      <c r="I294" s="50"/>
      <c r="J294" s="768" t="s">
        <v>108</v>
      </c>
      <c r="K294" s="768" t="s">
        <v>106</v>
      </c>
      <c r="L294" s="768">
        <v>1</v>
      </c>
      <c r="M294" s="51"/>
      <c r="N294" s="52" t="str">
        <f t="shared" si="24"/>
        <v>Included</v>
      </c>
      <c r="O294" s="53">
        <f t="shared" si="25"/>
        <v>0</v>
      </c>
      <c r="P294" s="8">
        <f t="shared" si="26"/>
        <v>0</v>
      </c>
      <c r="Q294" s="9">
        <f t="shared" si="27"/>
        <v>0</v>
      </c>
      <c r="R294" s="16">
        <f t="shared" si="28"/>
        <v>0</v>
      </c>
      <c r="S294" s="8"/>
      <c r="T294" s="122">
        <f t="shared" si="29"/>
        <v>0</v>
      </c>
      <c r="V294" s="55"/>
      <c r="AB294" s="9"/>
      <c r="AL294" s="9"/>
      <c r="AM294" s="9"/>
      <c r="AN294" s="9"/>
      <c r="AO294" s="9"/>
      <c r="AP294" s="9"/>
      <c r="AQ294" s="9"/>
      <c r="AR294" s="9"/>
      <c r="AS294" s="9"/>
      <c r="AT294" s="9"/>
      <c r="AU294" s="9"/>
      <c r="AV294" s="9"/>
      <c r="AW294" s="9"/>
      <c r="AX294" s="9"/>
      <c r="AY294" s="9"/>
    </row>
    <row r="295" spans="1:51" ht="45.75" customHeight="1" x14ac:dyDescent="0.3">
      <c r="A295" s="48">
        <v>276</v>
      </c>
      <c r="B295" s="768">
        <v>7000031612</v>
      </c>
      <c r="C295" s="768">
        <v>10</v>
      </c>
      <c r="D295" s="768" t="s">
        <v>403</v>
      </c>
      <c r="E295" s="768">
        <v>1000026380</v>
      </c>
      <c r="F295" s="768">
        <v>85389000</v>
      </c>
      <c r="G295" s="49"/>
      <c r="H295" s="770">
        <v>18</v>
      </c>
      <c r="I295" s="50"/>
      <c r="J295" s="768" t="s">
        <v>109</v>
      </c>
      <c r="K295" s="768" t="s">
        <v>105</v>
      </c>
      <c r="L295" s="768">
        <v>1</v>
      </c>
      <c r="M295" s="51"/>
      <c r="N295" s="52" t="str">
        <f t="shared" si="24"/>
        <v>Included</v>
      </c>
      <c r="O295" s="53">
        <f t="shared" si="25"/>
        <v>0</v>
      </c>
      <c r="P295" s="8">
        <f t="shared" si="26"/>
        <v>0</v>
      </c>
      <c r="Q295" s="9">
        <f t="shared" si="27"/>
        <v>0</v>
      </c>
      <c r="R295" s="16">
        <f t="shared" si="28"/>
        <v>0</v>
      </c>
      <c r="S295" s="8"/>
      <c r="T295" s="122">
        <f t="shared" si="29"/>
        <v>0</v>
      </c>
      <c r="V295" s="55"/>
      <c r="AB295" s="9"/>
      <c r="AL295" s="9"/>
      <c r="AM295" s="9"/>
      <c r="AN295" s="9"/>
      <c r="AO295" s="9"/>
      <c r="AP295" s="9"/>
      <c r="AQ295" s="9"/>
      <c r="AR295" s="9"/>
      <c r="AS295" s="9"/>
      <c r="AT295" s="9"/>
      <c r="AU295" s="9"/>
      <c r="AV295" s="9"/>
      <c r="AW295" s="9"/>
      <c r="AX295" s="9"/>
      <c r="AY295" s="9"/>
    </row>
    <row r="296" spans="1:51" ht="45.75" customHeight="1" x14ac:dyDescent="0.3">
      <c r="A296" s="48">
        <v>277</v>
      </c>
      <c r="B296" s="768">
        <v>7000031709</v>
      </c>
      <c r="C296" s="768">
        <v>10</v>
      </c>
      <c r="D296" s="768" t="s">
        <v>403</v>
      </c>
      <c r="E296" s="768">
        <v>1000077853</v>
      </c>
      <c r="F296" s="768">
        <v>85176220</v>
      </c>
      <c r="G296" s="49"/>
      <c r="H296" s="770">
        <v>18</v>
      </c>
      <c r="I296" s="50"/>
      <c r="J296" s="768" t="s">
        <v>390</v>
      </c>
      <c r="K296" s="768" t="s">
        <v>106</v>
      </c>
      <c r="L296" s="768">
        <v>1</v>
      </c>
      <c r="M296" s="51"/>
      <c r="N296" s="52" t="str">
        <f t="shared" si="24"/>
        <v>Included</v>
      </c>
      <c r="O296" s="53">
        <f t="shared" si="25"/>
        <v>0</v>
      </c>
      <c r="P296" s="8">
        <f t="shared" si="26"/>
        <v>0</v>
      </c>
      <c r="Q296" s="9">
        <f t="shared" si="27"/>
        <v>0</v>
      </c>
      <c r="R296" s="16">
        <f t="shared" si="28"/>
        <v>0</v>
      </c>
      <c r="S296" s="8"/>
      <c r="T296" s="122">
        <f t="shared" si="29"/>
        <v>0</v>
      </c>
      <c r="V296" s="55"/>
      <c r="AB296" s="9"/>
      <c r="AL296" s="9"/>
      <c r="AM296" s="9"/>
      <c r="AN296" s="9"/>
      <c r="AO296" s="9"/>
      <c r="AP296" s="9"/>
      <c r="AQ296" s="9"/>
      <c r="AR296" s="9"/>
      <c r="AS296" s="9"/>
      <c r="AT296" s="9"/>
      <c r="AU296" s="9"/>
      <c r="AV296" s="9"/>
      <c r="AW296" s="9"/>
      <c r="AX296" s="9"/>
      <c r="AY296" s="9"/>
    </row>
    <row r="297" spans="1:51" ht="45.75" customHeight="1" x14ac:dyDescent="0.3">
      <c r="A297" s="48">
        <v>278</v>
      </c>
      <c r="B297" s="768">
        <v>7000031710</v>
      </c>
      <c r="C297" s="768">
        <v>10</v>
      </c>
      <c r="D297" s="768" t="s">
        <v>403</v>
      </c>
      <c r="E297" s="768">
        <v>1000077863</v>
      </c>
      <c r="F297" s="768">
        <v>84715000</v>
      </c>
      <c r="G297" s="49"/>
      <c r="H297" s="770">
        <v>18</v>
      </c>
      <c r="I297" s="50"/>
      <c r="J297" s="768" t="s">
        <v>391</v>
      </c>
      <c r="K297" s="768" t="s">
        <v>106</v>
      </c>
      <c r="L297" s="768">
        <v>2</v>
      </c>
      <c r="M297" s="51"/>
      <c r="N297" s="52" t="str">
        <f t="shared" si="24"/>
        <v>Included</v>
      </c>
      <c r="O297" s="53">
        <f t="shared" si="25"/>
        <v>0</v>
      </c>
      <c r="P297" s="8">
        <f t="shared" si="26"/>
        <v>0</v>
      </c>
      <c r="Q297" s="9">
        <f t="shared" si="27"/>
        <v>0</v>
      </c>
      <c r="R297" s="16">
        <f t="shared" si="28"/>
        <v>0</v>
      </c>
      <c r="S297" s="8"/>
      <c r="T297" s="122">
        <f t="shared" si="29"/>
        <v>0</v>
      </c>
      <c r="V297" s="55"/>
      <c r="AB297" s="9"/>
      <c r="AL297" s="9"/>
      <c r="AM297" s="9"/>
      <c r="AN297" s="9"/>
      <c r="AO297" s="9"/>
      <c r="AP297" s="9"/>
      <c r="AQ297" s="9"/>
      <c r="AR297" s="9"/>
      <c r="AS297" s="9"/>
      <c r="AT297" s="9"/>
      <c r="AU297" s="9"/>
      <c r="AV297" s="9"/>
      <c r="AW297" s="9"/>
      <c r="AX297" s="9"/>
      <c r="AY297" s="9"/>
    </row>
    <row r="298" spans="1:51" ht="45.75" customHeight="1" x14ac:dyDescent="0.3">
      <c r="A298" s="48">
        <v>279</v>
      </c>
      <c r="B298" s="768">
        <v>7000031711</v>
      </c>
      <c r="C298" s="768">
        <v>10</v>
      </c>
      <c r="D298" s="768" t="s">
        <v>403</v>
      </c>
      <c r="E298" s="768">
        <v>1000077866</v>
      </c>
      <c r="F298" s="768">
        <v>85176930</v>
      </c>
      <c r="G298" s="49"/>
      <c r="H298" s="770">
        <v>18</v>
      </c>
      <c r="I298" s="50"/>
      <c r="J298" s="768" t="s">
        <v>392</v>
      </c>
      <c r="K298" s="768" t="s">
        <v>105</v>
      </c>
      <c r="L298" s="768">
        <v>1</v>
      </c>
      <c r="M298" s="51"/>
      <c r="N298" s="52" t="str">
        <f t="shared" si="24"/>
        <v>Included</v>
      </c>
      <c r="O298" s="53">
        <f t="shared" si="25"/>
        <v>0</v>
      </c>
      <c r="P298" s="8">
        <f t="shared" si="26"/>
        <v>0</v>
      </c>
      <c r="Q298" s="9">
        <f t="shared" si="27"/>
        <v>0</v>
      </c>
      <c r="R298" s="16">
        <f t="shared" si="28"/>
        <v>0</v>
      </c>
      <c r="S298" s="8"/>
      <c r="T298" s="122">
        <f t="shared" si="29"/>
        <v>0</v>
      </c>
      <c r="V298" s="55"/>
      <c r="AB298" s="9"/>
      <c r="AL298" s="9"/>
      <c r="AM298" s="9"/>
      <c r="AN298" s="9"/>
      <c r="AO298" s="9"/>
      <c r="AP298" s="9"/>
      <c r="AQ298" s="9"/>
      <c r="AR298" s="9"/>
      <c r="AS298" s="9"/>
      <c r="AT298" s="9"/>
      <c r="AU298" s="9"/>
      <c r="AV298" s="9"/>
      <c r="AW298" s="9"/>
      <c r="AX298" s="9"/>
      <c r="AY298" s="9"/>
    </row>
    <row r="299" spans="1:51" ht="45.75" customHeight="1" x14ac:dyDescent="0.3">
      <c r="A299" s="48">
        <v>280</v>
      </c>
      <c r="B299" s="768">
        <v>7000031712</v>
      </c>
      <c r="C299" s="768">
        <v>10</v>
      </c>
      <c r="D299" s="768" t="s">
        <v>403</v>
      </c>
      <c r="E299" s="768">
        <v>1000077862</v>
      </c>
      <c r="F299" s="768">
        <v>85176990</v>
      </c>
      <c r="G299" s="49"/>
      <c r="H299" s="770">
        <v>18</v>
      </c>
      <c r="I299" s="50"/>
      <c r="J299" s="768" t="s">
        <v>394</v>
      </c>
      <c r="K299" s="768" t="s">
        <v>106</v>
      </c>
      <c r="L299" s="768">
        <v>1</v>
      </c>
      <c r="M299" s="51"/>
      <c r="N299" s="52" t="str">
        <f t="shared" si="24"/>
        <v>Included</v>
      </c>
      <c r="O299" s="53">
        <f t="shared" si="25"/>
        <v>0</v>
      </c>
      <c r="P299" s="8">
        <f t="shared" si="26"/>
        <v>0</v>
      </c>
      <c r="Q299" s="9">
        <f t="shared" si="27"/>
        <v>0</v>
      </c>
      <c r="R299" s="16">
        <f t="shared" si="28"/>
        <v>0</v>
      </c>
      <c r="S299" s="8"/>
      <c r="T299" s="122">
        <f t="shared" si="29"/>
        <v>0</v>
      </c>
      <c r="V299" s="55"/>
      <c r="AB299" s="9"/>
      <c r="AL299" s="9"/>
      <c r="AM299" s="9"/>
      <c r="AN299" s="9"/>
      <c r="AO299" s="9"/>
      <c r="AP299" s="9"/>
      <c r="AQ299" s="9"/>
      <c r="AR299" s="9"/>
      <c r="AS299" s="9"/>
      <c r="AT299" s="9"/>
      <c r="AU299" s="9"/>
      <c r="AV299" s="9"/>
      <c r="AW299" s="9"/>
      <c r="AX299" s="9"/>
      <c r="AY299" s="9"/>
    </row>
    <row r="300" spans="1:51" ht="45.75" customHeight="1" x14ac:dyDescent="0.3">
      <c r="A300" s="48">
        <v>281</v>
      </c>
      <c r="B300" s="768">
        <v>7000031729</v>
      </c>
      <c r="C300" s="768">
        <v>10</v>
      </c>
      <c r="D300" s="768" t="s">
        <v>403</v>
      </c>
      <c r="E300" s="768">
        <v>1000077899</v>
      </c>
      <c r="F300" s="768">
        <v>85176290</v>
      </c>
      <c r="G300" s="49"/>
      <c r="H300" s="770">
        <v>18</v>
      </c>
      <c r="I300" s="50"/>
      <c r="J300" s="768" t="s">
        <v>395</v>
      </c>
      <c r="K300" s="768" t="s">
        <v>110</v>
      </c>
      <c r="L300" s="768">
        <v>1</v>
      </c>
      <c r="M300" s="51"/>
      <c r="N300" s="52" t="str">
        <f t="shared" si="24"/>
        <v>Included</v>
      </c>
      <c r="O300" s="53">
        <f t="shared" si="25"/>
        <v>0</v>
      </c>
      <c r="P300" s="8">
        <f t="shared" si="26"/>
        <v>0</v>
      </c>
      <c r="Q300" s="9">
        <f t="shared" si="27"/>
        <v>0</v>
      </c>
      <c r="R300" s="16">
        <f t="shared" si="28"/>
        <v>0</v>
      </c>
      <c r="S300" s="8"/>
      <c r="T300" s="122">
        <f t="shared" si="29"/>
        <v>0</v>
      </c>
      <c r="V300" s="55"/>
      <c r="AB300" s="9"/>
      <c r="AL300" s="9"/>
      <c r="AM300" s="9"/>
      <c r="AN300" s="9"/>
      <c r="AO300" s="9"/>
      <c r="AP300" s="9"/>
      <c r="AQ300" s="9"/>
      <c r="AR300" s="9"/>
      <c r="AS300" s="9"/>
      <c r="AT300" s="9"/>
      <c r="AU300" s="9"/>
      <c r="AV300" s="9"/>
      <c r="AW300" s="9"/>
      <c r="AX300" s="9"/>
      <c r="AY300" s="9"/>
    </row>
    <row r="301" spans="1:51" ht="45.75" customHeight="1" x14ac:dyDescent="0.3">
      <c r="A301" s="48">
        <v>282</v>
      </c>
      <c r="B301" s="768">
        <v>7000031730</v>
      </c>
      <c r="C301" s="768">
        <v>10</v>
      </c>
      <c r="D301" s="768" t="s">
        <v>403</v>
      </c>
      <c r="E301" s="768">
        <v>1000031361</v>
      </c>
      <c r="F301" s="768">
        <v>85389000</v>
      </c>
      <c r="G301" s="49"/>
      <c r="H301" s="770">
        <v>18</v>
      </c>
      <c r="I301" s="50"/>
      <c r="J301" s="768" t="s">
        <v>107</v>
      </c>
      <c r="K301" s="768" t="s">
        <v>106</v>
      </c>
      <c r="L301" s="768">
        <v>1</v>
      </c>
      <c r="M301" s="51"/>
      <c r="N301" s="52" t="str">
        <f t="shared" si="24"/>
        <v>Included</v>
      </c>
      <c r="O301" s="53">
        <f t="shared" si="25"/>
        <v>0</v>
      </c>
      <c r="P301" s="8">
        <f t="shared" si="26"/>
        <v>0</v>
      </c>
      <c r="Q301" s="9">
        <f t="shared" si="27"/>
        <v>0</v>
      </c>
      <c r="R301" s="16">
        <f t="shared" si="28"/>
        <v>0</v>
      </c>
      <c r="S301" s="8"/>
      <c r="T301" s="122">
        <f t="shared" si="29"/>
        <v>0</v>
      </c>
      <c r="V301" s="55"/>
      <c r="AB301" s="9"/>
      <c r="AL301" s="9"/>
      <c r="AM301" s="9"/>
      <c r="AN301" s="9"/>
      <c r="AO301" s="9"/>
      <c r="AP301" s="9"/>
      <c r="AQ301" s="9"/>
      <c r="AR301" s="9"/>
      <c r="AS301" s="9"/>
      <c r="AT301" s="9"/>
      <c r="AU301" s="9"/>
      <c r="AV301" s="9"/>
      <c r="AW301" s="9"/>
      <c r="AX301" s="9"/>
      <c r="AY301" s="9"/>
    </row>
    <row r="302" spans="1:51" ht="45.75" customHeight="1" x14ac:dyDescent="0.3">
      <c r="A302" s="48">
        <v>283</v>
      </c>
      <c r="B302" s="768">
        <v>7000031738</v>
      </c>
      <c r="C302" s="768">
        <v>10</v>
      </c>
      <c r="D302" s="768" t="s">
        <v>403</v>
      </c>
      <c r="E302" s="768">
        <v>1000077737</v>
      </c>
      <c r="F302" s="768">
        <v>85176290</v>
      </c>
      <c r="G302" s="49"/>
      <c r="H302" s="770">
        <v>18</v>
      </c>
      <c r="I302" s="50"/>
      <c r="J302" s="768" t="s">
        <v>396</v>
      </c>
      <c r="K302" s="768" t="s">
        <v>106</v>
      </c>
      <c r="L302" s="768">
        <v>1</v>
      </c>
      <c r="M302" s="51"/>
      <c r="N302" s="52" t="str">
        <f t="shared" si="24"/>
        <v>Included</v>
      </c>
      <c r="O302" s="53">
        <f t="shared" si="25"/>
        <v>0</v>
      </c>
      <c r="P302" s="8">
        <f t="shared" si="26"/>
        <v>0</v>
      </c>
      <c r="Q302" s="9">
        <f t="shared" si="27"/>
        <v>0</v>
      </c>
      <c r="R302" s="16">
        <f t="shared" si="28"/>
        <v>0</v>
      </c>
      <c r="S302" s="8"/>
      <c r="T302" s="122">
        <f t="shared" si="29"/>
        <v>0</v>
      </c>
      <c r="V302" s="55"/>
      <c r="AB302" s="9"/>
      <c r="AL302" s="9"/>
      <c r="AM302" s="9"/>
      <c r="AN302" s="9"/>
      <c r="AO302" s="9"/>
      <c r="AP302" s="9"/>
      <c r="AQ302" s="9"/>
      <c r="AR302" s="9"/>
      <c r="AS302" s="9"/>
      <c r="AT302" s="9"/>
      <c r="AU302" s="9"/>
      <c r="AV302" s="9"/>
      <c r="AW302" s="9"/>
      <c r="AX302" s="9"/>
      <c r="AY302" s="9"/>
    </row>
    <row r="303" spans="1:51" ht="45.75" customHeight="1" x14ac:dyDescent="0.3">
      <c r="A303" s="48">
        <v>284</v>
      </c>
      <c r="B303" s="768">
        <v>7000031739</v>
      </c>
      <c r="C303" s="768">
        <v>10</v>
      </c>
      <c r="D303" s="768" t="s">
        <v>403</v>
      </c>
      <c r="E303" s="768">
        <v>1000078084</v>
      </c>
      <c r="F303" s="768">
        <v>85176930</v>
      </c>
      <c r="G303" s="49"/>
      <c r="H303" s="770">
        <v>18</v>
      </c>
      <c r="I303" s="50"/>
      <c r="J303" s="768" t="s">
        <v>397</v>
      </c>
      <c r="K303" s="768" t="s">
        <v>106</v>
      </c>
      <c r="L303" s="768">
        <v>2</v>
      </c>
      <c r="M303" s="51"/>
      <c r="N303" s="52" t="str">
        <f t="shared" si="24"/>
        <v>Included</v>
      </c>
      <c r="O303" s="53">
        <f t="shared" si="25"/>
        <v>0</v>
      </c>
      <c r="P303" s="8">
        <f t="shared" si="26"/>
        <v>0</v>
      </c>
      <c r="Q303" s="9">
        <f t="shared" si="27"/>
        <v>0</v>
      </c>
      <c r="R303" s="16">
        <f t="shared" si="28"/>
        <v>0</v>
      </c>
      <c r="S303" s="8"/>
      <c r="T303" s="122">
        <f t="shared" si="29"/>
        <v>0</v>
      </c>
      <c r="V303" s="55"/>
      <c r="AB303" s="9"/>
      <c r="AL303" s="9"/>
      <c r="AM303" s="9"/>
      <c r="AN303" s="9"/>
      <c r="AO303" s="9"/>
      <c r="AP303" s="9"/>
      <c r="AQ303" s="9"/>
      <c r="AR303" s="9"/>
      <c r="AS303" s="9"/>
      <c r="AT303" s="9"/>
      <c r="AU303" s="9"/>
      <c r="AV303" s="9"/>
      <c r="AW303" s="9"/>
      <c r="AX303" s="9"/>
      <c r="AY303" s="9"/>
    </row>
    <row r="304" spans="1:51" ht="45.75" customHeight="1" x14ac:dyDescent="0.3">
      <c r="A304" s="48">
        <v>285</v>
      </c>
      <c r="B304" s="768">
        <v>7000031613</v>
      </c>
      <c r="C304" s="768">
        <v>10</v>
      </c>
      <c r="D304" s="768" t="s">
        <v>404</v>
      </c>
      <c r="E304" s="768">
        <v>1000077713</v>
      </c>
      <c r="F304" s="768">
        <v>84715000</v>
      </c>
      <c r="G304" s="49"/>
      <c r="H304" s="770">
        <v>18</v>
      </c>
      <c r="I304" s="50"/>
      <c r="J304" s="768" t="s">
        <v>376</v>
      </c>
      <c r="K304" s="768" t="s">
        <v>106</v>
      </c>
      <c r="L304" s="768">
        <v>1</v>
      </c>
      <c r="M304" s="51"/>
      <c r="N304" s="52" t="str">
        <f t="shared" si="24"/>
        <v>Included</v>
      </c>
      <c r="O304" s="53">
        <f t="shared" si="25"/>
        <v>0</v>
      </c>
      <c r="P304" s="8">
        <f t="shared" si="26"/>
        <v>0</v>
      </c>
      <c r="Q304" s="9">
        <f t="shared" si="27"/>
        <v>0</v>
      </c>
      <c r="R304" s="16">
        <f t="shared" si="28"/>
        <v>0</v>
      </c>
      <c r="S304" s="8"/>
      <c r="T304" s="122">
        <f t="shared" si="29"/>
        <v>0</v>
      </c>
      <c r="V304" s="55"/>
      <c r="AB304" s="9"/>
      <c r="AL304" s="9"/>
      <c r="AM304" s="9"/>
      <c r="AN304" s="9"/>
      <c r="AO304" s="9"/>
      <c r="AP304" s="9"/>
      <c r="AQ304" s="9"/>
      <c r="AR304" s="9"/>
      <c r="AS304" s="9"/>
      <c r="AT304" s="9"/>
      <c r="AU304" s="9"/>
      <c r="AV304" s="9"/>
      <c r="AW304" s="9"/>
      <c r="AX304" s="9"/>
      <c r="AY304" s="9"/>
    </row>
    <row r="305" spans="1:51" ht="45.75" customHeight="1" x14ac:dyDescent="0.3">
      <c r="A305" s="48">
        <v>286</v>
      </c>
      <c r="B305" s="768">
        <v>7000031614</v>
      </c>
      <c r="C305" s="768">
        <v>10</v>
      </c>
      <c r="D305" s="768" t="s">
        <v>404</v>
      </c>
      <c r="E305" s="768">
        <v>1000077753</v>
      </c>
      <c r="F305" s="768">
        <v>85176930</v>
      </c>
      <c r="G305" s="49"/>
      <c r="H305" s="770">
        <v>18</v>
      </c>
      <c r="I305" s="50"/>
      <c r="J305" s="768" t="s">
        <v>377</v>
      </c>
      <c r="K305" s="768" t="s">
        <v>105</v>
      </c>
      <c r="L305" s="768">
        <v>1</v>
      </c>
      <c r="M305" s="51"/>
      <c r="N305" s="52" t="str">
        <f t="shared" si="24"/>
        <v>Included</v>
      </c>
      <c r="O305" s="53">
        <f t="shared" si="25"/>
        <v>0</v>
      </c>
      <c r="P305" s="8">
        <f t="shared" si="26"/>
        <v>0</v>
      </c>
      <c r="Q305" s="9">
        <f t="shared" si="27"/>
        <v>0</v>
      </c>
      <c r="R305" s="16">
        <f t="shared" si="28"/>
        <v>0</v>
      </c>
      <c r="S305" s="8"/>
      <c r="T305" s="122">
        <f t="shared" si="29"/>
        <v>0</v>
      </c>
      <c r="V305" s="55"/>
      <c r="AB305" s="9"/>
      <c r="AL305" s="9"/>
      <c r="AM305" s="9"/>
      <c r="AN305" s="9"/>
      <c r="AO305" s="9"/>
      <c r="AP305" s="9"/>
      <c r="AQ305" s="9"/>
      <c r="AR305" s="9"/>
      <c r="AS305" s="9"/>
      <c r="AT305" s="9"/>
      <c r="AU305" s="9"/>
      <c r="AV305" s="9"/>
      <c r="AW305" s="9"/>
      <c r="AX305" s="9"/>
      <c r="AY305" s="9"/>
    </row>
    <row r="306" spans="1:51" ht="45.75" customHeight="1" x14ac:dyDescent="0.3">
      <c r="A306" s="48">
        <v>287</v>
      </c>
      <c r="B306" s="768">
        <v>7000031615</v>
      </c>
      <c r="C306" s="768">
        <v>10</v>
      </c>
      <c r="D306" s="768" t="s">
        <v>404</v>
      </c>
      <c r="E306" s="768">
        <v>1000077573</v>
      </c>
      <c r="F306" s="768">
        <v>85176930</v>
      </c>
      <c r="G306" s="49"/>
      <c r="H306" s="770">
        <v>18</v>
      </c>
      <c r="I306" s="50"/>
      <c r="J306" s="768" t="s">
        <v>378</v>
      </c>
      <c r="K306" s="768" t="s">
        <v>106</v>
      </c>
      <c r="L306" s="768">
        <v>1</v>
      </c>
      <c r="M306" s="51"/>
      <c r="N306" s="52" t="str">
        <f t="shared" si="24"/>
        <v>Included</v>
      </c>
      <c r="O306" s="53">
        <f t="shared" si="25"/>
        <v>0</v>
      </c>
      <c r="P306" s="8">
        <f t="shared" si="26"/>
        <v>0</v>
      </c>
      <c r="Q306" s="9">
        <f t="shared" si="27"/>
        <v>0</v>
      </c>
      <c r="R306" s="16">
        <f t="shared" si="28"/>
        <v>0</v>
      </c>
      <c r="S306" s="8"/>
      <c r="T306" s="122">
        <f t="shared" si="29"/>
        <v>0</v>
      </c>
      <c r="V306" s="55"/>
      <c r="AB306" s="9"/>
      <c r="AL306" s="9"/>
      <c r="AM306" s="9"/>
      <c r="AN306" s="9"/>
      <c r="AO306" s="9"/>
      <c r="AP306" s="9"/>
      <c r="AQ306" s="9"/>
      <c r="AR306" s="9"/>
      <c r="AS306" s="9"/>
      <c r="AT306" s="9"/>
      <c r="AU306" s="9"/>
      <c r="AV306" s="9"/>
      <c r="AW306" s="9"/>
      <c r="AX306" s="9"/>
      <c r="AY306" s="9"/>
    </row>
    <row r="307" spans="1:51" ht="45.75" customHeight="1" x14ac:dyDescent="0.3">
      <c r="A307" s="48">
        <v>288</v>
      </c>
      <c r="B307" s="768">
        <v>7000031616</v>
      </c>
      <c r="C307" s="768">
        <v>10</v>
      </c>
      <c r="D307" s="768" t="s">
        <v>404</v>
      </c>
      <c r="E307" s="768">
        <v>1000077711</v>
      </c>
      <c r="F307" s="768">
        <v>85177090</v>
      </c>
      <c r="G307" s="49"/>
      <c r="H307" s="770">
        <v>18</v>
      </c>
      <c r="I307" s="50"/>
      <c r="J307" s="768" t="s">
        <v>381</v>
      </c>
      <c r="K307" s="768" t="s">
        <v>106</v>
      </c>
      <c r="L307" s="768">
        <v>1</v>
      </c>
      <c r="M307" s="51"/>
      <c r="N307" s="52" t="str">
        <f t="shared" si="24"/>
        <v>Included</v>
      </c>
      <c r="O307" s="53">
        <f t="shared" si="25"/>
        <v>0</v>
      </c>
      <c r="P307" s="8">
        <f t="shared" si="26"/>
        <v>0</v>
      </c>
      <c r="Q307" s="9">
        <f t="shared" si="27"/>
        <v>0</v>
      </c>
      <c r="R307" s="16">
        <f t="shared" si="28"/>
        <v>0</v>
      </c>
      <c r="S307" s="8"/>
      <c r="T307" s="122">
        <f t="shared" si="29"/>
        <v>0</v>
      </c>
      <c r="V307" s="55"/>
      <c r="AB307" s="9"/>
      <c r="AL307" s="9"/>
      <c r="AM307" s="9"/>
      <c r="AN307" s="9"/>
      <c r="AO307" s="9"/>
      <c r="AP307" s="9"/>
      <c r="AQ307" s="9"/>
      <c r="AR307" s="9"/>
      <c r="AS307" s="9"/>
      <c r="AT307" s="9"/>
      <c r="AU307" s="9"/>
      <c r="AV307" s="9"/>
      <c r="AW307" s="9"/>
      <c r="AX307" s="9"/>
      <c r="AY307" s="9"/>
    </row>
    <row r="308" spans="1:51" ht="45.75" customHeight="1" x14ac:dyDescent="0.3">
      <c r="A308" s="48">
        <v>289</v>
      </c>
      <c r="B308" s="768">
        <v>7000031617</v>
      </c>
      <c r="C308" s="768">
        <v>10</v>
      </c>
      <c r="D308" s="768" t="s">
        <v>404</v>
      </c>
      <c r="E308" s="768">
        <v>1000077750</v>
      </c>
      <c r="F308" s="768">
        <v>85176930</v>
      </c>
      <c r="G308" s="49"/>
      <c r="H308" s="770">
        <v>18</v>
      </c>
      <c r="I308" s="50"/>
      <c r="J308" s="768" t="s">
        <v>383</v>
      </c>
      <c r="K308" s="768" t="s">
        <v>105</v>
      </c>
      <c r="L308" s="768">
        <v>1</v>
      </c>
      <c r="M308" s="51"/>
      <c r="N308" s="52" t="str">
        <f t="shared" si="24"/>
        <v>Included</v>
      </c>
      <c r="O308" s="53">
        <f t="shared" si="25"/>
        <v>0</v>
      </c>
      <c r="P308" s="8">
        <f t="shared" si="26"/>
        <v>0</v>
      </c>
      <c r="Q308" s="9">
        <f t="shared" si="27"/>
        <v>0</v>
      </c>
      <c r="R308" s="16">
        <f t="shared" si="28"/>
        <v>0</v>
      </c>
      <c r="S308" s="8"/>
      <c r="T308" s="122">
        <f t="shared" si="29"/>
        <v>0</v>
      </c>
      <c r="V308" s="55"/>
      <c r="AB308" s="9"/>
      <c r="AL308" s="9"/>
      <c r="AM308" s="9"/>
      <c r="AN308" s="9"/>
      <c r="AO308" s="9"/>
      <c r="AP308" s="9"/>
      <c r="AQ308" s="9"/>
      <c r="AR308" s="9"/>
      <c r="AS308" s="9"/>
      <c r="AT308" s="9"/>
      <c r="AU308" s="9"/>
      <c r="AV308" s="9"/>
      <c r="AW308" s="9"/>
      <c r="AX308" s="9"/>
      <c r="AY308" s="9"/>
    </row>
    <row r="309" spans="1:51" ht="45.75" customHeight="1" x14ac:dyDescent="0.3">
      <c r="A309" s="48">
        <v>290</v>
      </c>
      <c r="B309" s="768">
        <v>7000031618</v>
      </c>
      <c r="C309" s="768">
        <v>10</v>
      </c>
      <c r="D309" s="768" t="s">
        <v>404</v>
      </c>
      <c r="E309" s="768">
        <v>1000077561</v>
      </c>
      <c r="F309" s="768">
        <v>85176930</v>
      </c>
      <c r="G309" s="49"/>
      <c r="H309" s="770">
        <v>18</v>
      </c>
      <c r="I309" s="50"/>
      <c r="J309" s="768" t="s">
        <v>386</v>
      </c>
      <c r="K309" s="768" t="s">
        <v>106</v>
      </c>
      <c r="L309" s="768">
        <v>2</v>
      </c>
      <c r="M309" s="51"/>
      <c r="N309" s="52" t="str">
        <f t="shared" si="24"/>
        <v>Included</v>
      </c>
      <c r="O309" s="53">
        <f t="shared" si="25"/>
        <v>0</v>
      </c>
      <c r="P309" s="8">
        <f t="shared" si="26"/>
        <v>0</v>
      </c>
      <c r="Q309" s="9">
        <f t="shared" si="27"/>
        <v>0</v>
      </c>
      <c r="R309" s="16">
        <f t="shared" si="28"/>
        <v>0</v>
      </c>
      <c r="S309" s="8"/>
      <c r="T309" s="122">
        <f t="shared" si="29"/>
        <v>0</v>
      </c>
      <c r="V309" s="55"/>
      <c r="AB309" s="9"/>
      <c r="AL309" s="9"/>
      <c r="AM309" s="9"/>
      <c r="AN309" s="9"/>
      <c r="AO309" s="9"/>
      <c r="AP309" s="9"/>
      <c r="AQ309" s="9"/>
      <c r="AR309" s="9"/>
      <c r="AS309" s="9"/>
      <c r="AT309" s="9"/>
      <c r="AU309" s="9"/>
      <c r="AV309" s="9"/>
      <c r="AW309" s="9"/>
      <c r="AX309" s="9"/>
      <c r="AY309" s="9"/>
    </row>
    <row r="310" spans="1:51" ht="45.75" customHeight="1" x14ac:dyDescent="0.3">
      <c r="A310" s="48">
        <v>291</v>
      </c>
      <c r="B310" s="768">
        <v>7000031619</v>
      </c>
      <c r="C310" s="768">
        <v>10</v>
      </c>
      <c r="D310" s="768" t="s">
        <v>404</v>
      </c>
      <c r="E310" s="768">
        <v>1000077565</v>
      </c>
      <c r="F310" s="768">
        <v>85176930</v>
      </c>
      <c r="G310" s="49"/>
      <c r="H310" s="770">
        <v>18</v>
      </c>
      <c r="I310" s="50"/>
      <c r="J310" s="768" t="s">
        <v>387</v>
      </c>
      <c r="K310" s="768" t="s">
        <v>106</v>
      </c>
      <c r="L310" s="768">
        <v>2</v>
      </c>
      <c r="M310" s="51"/>
      <c r="N310" s="52" t="str">
        <f t="shared" si="24"/>
        <v>Included</v>
      </c>
      <c r="O310" s="53">
        <f t="shared" si="25"/>
        <v>0</v>
      </c>
      <c r="P310" s="8">
        <f t="shared" si="26"/>
        <v>0</v>
      </c>
      <c r="Q310" s="9">
        <f t="shared" si="27"/>
        <v>0</v>
      </c>
      <c r="R310" s="16">
        <f t="shared" si="28"/>
        <v>0</v>
      </c>
      <c r="S310" s="8"/>
      <c r="T310" s="122">
        <f t="shared" si="29"/>
        <v>0</v>
      </c>
      <c r="V310" s="55"/>
      <c r="AB310" s="9"/>
      <c r="AL310" s="9"/>
      <c r="AM310" s="9"/>
      <c r="AN310" s="9"/>
      <c r="AO310" s="9"/>
      <c r="AP310" s="9"/>
      <c r="AQ310" s="9"/>
      <c r="AR310" s="9"/>
      <c r="AS310" s="9"/>
      <c r="AT310" s="9"/>
      <c r="AU310" s="9"/>
      <c r="AV310" s="9"/>
      <c r="AW310" s="9"/>
      <c r="AX310" s="9"/>
      <c r="AY310" s="9"/>
    </row>
    <row r="311" spans="1:51" ht="45.75" customHeight="1" x14ac:dyDescent="0.3">
      <c r="A311" s="48">
        <v>292</v>
      </c>
      <c r="B311" s="768">
        <v>7000031620</v>
      </c>
      <c r="C311" s="768">
        <v>10</v>
      </c>
      <c r="D311" s="768" t="s">
        <v>404</v>
      </c>
      <c r="E311" s="768">
        <v>1000077751</v>
      </c>
      <c r="F311" s="768">
        <v>85176930</v>
      </c>
      <c r="G311" s="49"/>
      <c r="H311" s="770">
        <v>18</v>
      </c>
      <c r="I311" s="50"/>
      <c r="J311" s="768" t="s">
        <v>388</v>
      </c>
      <c r="K311" s="768" t="s">
        <v>105</v>
      </c>
      <c r="L311" s="768">
        <v>1</v>
      </c>
      <c r="M311" s="51"/>
      <c r="N311" s="52" t="str">
        <f t="shared" si="24"/>
        <v>Included</v>
      </c>
      <c r="O311" s="53">
        <f t="shared" si="25"/>
        <v>0</v>
      </c>
      <c r="P311" s="8">
        <f t="shared" si="26"/>
        <v>0</v>
      </c>
      <c r="Q311" s="9">
        <f t="shared" si="27"/>
        <v>0</v>
      </c>
      <c r="R311" s="16">
        <f t="shared" si="28"/>
        <v>0</v>
      </c>
      <c r="S311" s="8"/>
      <c r="T311" s="122">
        <f t="shared" si="29"/>
        <v>0</v>
      </c>
      <c r="V311" s="55"/>
      <c r="AB311" s="9"/>
      <c r="AL311" s="9"/>
      <c r="AM311" s="9"/>
      <c r="AN311" s="9"/>
      <c r="AO311" s="9"/>
      <c r="AP311" s="9"/>
      <c r="AQ311" s="9"/>
      <c r="AR311" s="9"/>
      <c r="AS311" s="9"/>
      <c r="AT311" s="9"/>
      <c r="AU311" s="9"/>
      <c r="AV311" s="9"/>
      <c r="AW311" s="9"/>
      <c r="AX311" s="9"/>
      <c r="AY311" s="9"/>
    </row>
    <row r="312" spans="1:51" ht="45.75" customHeight="1" x14ac:dyDescent="0.3">
      <c r="A312" s="48">
        <v>293</v>
      </c>
      <c r="B312" s="768">
        <v>7000031621</v>
      </c>
      <c r="C312" s="768">
        <v>10</v>
      </c>
      <c r="D312" s="768" t="s">
        <v>404</v>
      </c>
      <c r="E312" s="768">
        <v>1000077568</v>
      </c>
      <c r="F312" s="768">
        <v>85389000</v>
      </c>
      <c r="G312" s="49"/>
      <c r="H312" s="770">
        <v>18</v>
      </c>
      <c r="I312" s="50"/>
      <c r="J312" s="768" t="s">
        <v>389</v>
      </c>
      <c r="K312" s="768" t="s">
        <v>106</v>
      </c>
      <c r="L312" s="768">
        <v>1</v>
      </c>
      <c r="M312" s="51"/>
      <c r="N312" s="52" t="str">
        <f t="shared" si="24"/>
        <v>Included</v>
      </c>
      <c r="O312" s="53">
        <f t="shared" si="25"/>
        <v>0</v>
      </c>
      <c r="P312" s="8">
        <f t="shared" si="26"/>
        <v>0</v>
      </c>
      <c r="Q312" s="9">
        <f t="shared" si="27"/>
        <v>0</v>
      </c>
      <c r="R312" s="16">
        <f t="shared" si="28"/>
        <v>0</v>
      </c>
      <c r="S312" s="8"/>
      <c r="T312" s="122">
        <f t="shared" si="29"/>
        <v>0</v>
      </c>
      <c r="V312" s="55"/>
      <c r="AB312" s="9"/>
      <c r="AL312" s="9"/>
      <c r="AM312" s="9"/>
      <c r="AN312" s="9"/>
      <c r="AO312" s="9"/>
      <c r="AP312" s="9"/>
      <c r="AQ312" s="9"/>
      <c r="AR312" s="9"/>
      <c r="AS312" s="9"/>
      <c r="AT312" s="9"/>
      <c r="AU312" s="9"/>
      <c r="AV312" s="9"/>
      <c r="AW312" s="9"/>
      <c r="AX312" s="9"/>
      <c r="AY312" s="9"/>
    </row>
    <row r="313" spans="1:51" ht="45.75" customHeight="1" x14ac:dyDescent="0.3">
      <c r="A313" s="48">
        <v>294</v>
      </c>
      <c r="B313" s="768">
        <v>7000031622</v>
      </c>
      <c r="C313" s="768">
        <v>10</v>
      </c>
      <c r="D313" s="768" t="s">
        <v>404</v>
      </c>
      <c r="E313" s="768">
        <v>1000028014</v>
      </c>
      <c r="F313" s="768">
        <v>94038900</v>
      </c>
      <c r="G313" s="49"/>
      <c r="H313" s="770">
        <v>18</v>
      </c>
      <c r="I313" s="50"/>
      <c r="J313" s="768" t="s">
        <v>108</v>
      </c>
      <c r="K313" s="768" t="s">
        <v>106</v>
      </c>
      <c r="L313" s="768">
        <v>1</v>
      </c>
      <c r="M313" s="51"/>
      <c r="N313" s="52" t="str">
        <f t="shared" si="24"/>
        <v>Included</v>
      </c>
      <c r="O313" s="53">
        <f t="shared" si="25"/>
        <v>0</v>
      </c>
      <c r="P313" s="8">
        <f t="shared" si="26"/>
        <v>0</v>
      </c>
      <c r="Q313" s="9">
        <f t="shared" si="27"/>
        <v>0</v>
      </c>
      <c r="R313" s="16">
        <f t="shared" si="28"/>
        <v>0</v>
      </c>
      <c r="S313" s="8"/>
      <c r="T313" s="122">
        <f t="shared" si="29"/>
        <v>0</v>
      </c>
      <c r="V313" s="55"/>
      <c r="AB313" s="9"/>
      <c r="AL313" s="9"/>
      <c r="AM313" s="9"/>
      <c r="AN313" s="9"/>
      <c r="AO313" s="9"/>
      <c r="AP313" s="9"/>
      <c r="AQ313" s="9"/>
      <c r="AR313" s="9"/>
      <c r="AS313" s="9"/>
      <c r="AT313" s="9"/>
      <c r="AU313" s="9"/>
      <c r="AV313" s="9"/>
      <c r="AW313" s="9"/>
      <c r="AX313" s="9"/>
      <c r="AY313" s="9"/>
    </row>
    <row r="314" spans="1:51" ht="45.75" customHeight="1" x14ac:dyDescent="0.3">
      <c r="A314" s="48">
        <v>295</v>
      </c>
      <c r="B314" s="768">
        <v>7000031623</v>
      </c>
      <c r="C314" s="768">
        <v>10</v>
      </c>
      <c r="D314" s="768" t="s">
        <v>404</v>
      </c>
      <c r="E314" s="768">
        <v>1000026380</v>
      </c>
      <c r="F314" s="768">
        <v>85389000</v>
      </c>
      <c r="G314" s="49"/>
      <c r="H314" s="770">
        <v>18</v>
      </c>
      <c r="I314" s="50"/>
      <c r="J314" s="768" t="s">
        <v>109</v>
      </c>
      <c r="K314" s="768" t="s">
        <v>105</v>
      </c>
      <c r="L314" s="768">
        <v>1</v>
      </c>
      <c r="M314" s="51"/>
      <c r="N314" s="52" t="str">
        <f t="shared" si="24"/>
        <v>Included</v>
      </c>
      <c r="O314" s="53">
        <f t="shared" si="25"/>
        <v>0</v>
      </c>
      <c r="P314" s="8">
        <f t="shared" si="26"/>
        <v>0</v>
      </c>
      <c r="Q314" s="9">
        <f t="shared" si="27"/>
        <v>0</v>
      </c>
      <c r="R314" s="16">
        <f t="shared" si="28"/>
        <v>0</v>
      </c>
      <c r="S314" s="8"/>
      <c r="T314" s="122">
        <f t="shared" si="29"/>
        <v>0</v>
      </c>
      <c r="V314" s="55"/>
      <c r="AB314" s="9"/>
      <c r="AL314" s="9"/>
      <c r="AM314" s="9"/>
      <c r="AN314" s="9"/>
      <c r="AO314" s="9"/>
      <c r="AP314" s="9"/>
      <c r="AQ314" s="9"/>
      <c r="AR314" s="9"/>
      <c r="AS314" s="9"/>
      <c r="AT314" s="9"/>
      <c r="AU314" s="9"/>
      <c r="AV314" s="9"/>
      <c r="AW314" s="9"/>
      <c r="AX314" s="9"/>
      <c r="AY314" s="9"/>
    </row>
    <row r="315" spans="1:51" ht="45.75" customHeight="1" x14ac:dyDescent="0.3">
      <c r="A315" s="48">
        <v>296</v>
      </c>
      <c r="B315" s="768">
        <v>7000031725</v>
      </c>
      <c r="C315" s="768">
        <v>10</v>
      </c>
      <c r="D315" s="768" t="s">
        <v>404</v>
      </c>
      <c r="E315" s="768">
        <v>1000077853</v>
      </c>
      <c r="F315" s="768">
        <v>85176220</v>
      </c>
      <c r="G315" s="49"/>
      <c r="H315" s="770">
        <v>18</v>
      </c>
      <c r="I315" s="50"/>
      <c r="J315" s="768" t="s">
        <v>390</v>
      </c>
      <c r="K315" s="768" t="s">
        <v>106</v>
      </c>
      <c r="L315" s="768">
        <v>1</v>
      </c>
      <c r="M315" s="51"/>
      <c r="N315" s="52" t="str">
        <f t="shared" si="24"/>
        <v>Included</v>
      </c>
      <c r="O315" s="53">
        <f t="shared" si="25"/>
        <v>0</v>
      </c>
      <c r="P315" s="8">
        <f t="shared" si="26"/>
        <v>0</v>
      </c>
      <c r="Q315" s="9">
        <f t="shared" si="27"/>
        <v>0</v>
      </c>
      <c r="R315" s="16">
        <f t="shared" si="28"/>
        <v>0</v>
      </c>
      <c r="S315" s="8"/>
      <c r="T315" s="122">
        <f t="shared" si="29"/>
        <v>0</v>
      </c>
      <c r="V315" s="55"/>
      <c r="AB315" s="9"/>
      <c r="AL315" s="9"/>
      <c r="AM315" s="9"/>
      <c r="AN315" s="9"/>
      <c r="AO315" s="9"/>
      <c r="AP315" s="9"/>
      <c r="AQ315" s="9"/>
      <c r="AR315" s="9"/>
      <c r="AS315" s="9"/>
      <c r="AT315" s="9"/>
      <c r="AU315" s="9"/>
      <c r="AV315" s="9"/>
      <c r="AW315" s="9"/>
      <c r="AX315" s="9"/>
      <c r="AY315" s="9"/>
    </row>
    <row r="316" spans="1:51" ht="45.75" customHeight="1" x14ac:dyDescent="0.3">
      <c r="A316" s="48">
        <v>297</v>
      </c>
      <c r="B316" s="768">
        <v>7000031740</v>
      </c>
      <c r="C316" s="768">
        <v>10</v>
      </c>
      <c r="D316" s="768" t="s">
        <v>404</v>
      </c>
      <c r="E316" s="768">
        <v>1000078084</v>
      </c>
      <c r="F316" s="768">
        <v>85176930</v>
      </c>
      <c r="G316" s="49"/>
      <c r="H316" s="770">
        <v>18</v>
      </c>
      <c r="I316" s="50"/>
      <c r="J316" s="768" t="s">
        <v>397</v>
      </c>
      <c r="K316" s="768" t="s">
        <v>106</v>
      </c>
      <c r="L316" s="768">
        <v>2</v>
      </c>
      <c r="M316" s="51"/>
      <c r="N316" s="52" t="str">
        <f t="shared" si="24"/>
        <v>Included</v>
      </c>
      <c r="O316" s="53">
        <f t="shared" si="25"/>
        <v>0</v>
      </c>
      <c r="P316" s="8">
        <f t="shared" si="26"/>
        <v>0</v>
      </c>
      <c r="Q316" s="9">
        <f t="shared" si="27"/>
        <v>0</v>
      </c>
      <c r="R316" s="16">
        <f t="shared" si="28"/>
        <v>0</v>
      </c>
      <c r="S316" s="8"/>
      <c r="T316" s="122">
        <f t="shared" si="29"/>
        <v>0</v>
      </c>
      <c r="V316" s="55"/>
      <c r="AB316" s="9"/>
      <c r="AL316" s="9"/>
      <c r="AM316" s="9"/>
      <c r="AN316" s="9"/>
      <c r="AO316" s="9"/>
      <c r="AP316" s="9"/>
      <c r="AQ316" s="9"/>
      <c r="AR316" s="9"/>
      <c r="AS316" s="9"/>
      <c r="AT316" s="9"/>
      <c r="AU316" s="9"/>
      <c r="AV316" s="9"/>
      <c r="AW316" s="9"/>
      <c r="AX316" s="9"/>
      <c r="AY316" s="9"/>
    </row>
    <row r="317" spans="1:51" ht="45.75" customHeight="1" x14ac:dyDescent="0.3">
      <c r="A317" s="48">
        <v>298</v>
      </c>
      <c r="B317" s="768">
        <v>7000031624</v>
      </c>
      <c r="C317" s="768">
        <v>10</v>
      </c>
      <c r="D317" s="768" t="s">
        <v>405</v>
      </c>
      <c r="E317" s="768">
        <v>1000077713</v>
      </c>
      <c r="F317" s="768">
        <v>84715000</v>
      </c>
      <c r="G317" s="49"/>
      <c r="H317" s="770">
        <v>18</v>
      </c>
      <c r="I317" s="50"/>
      <c r="J317" s="768" t="s">
        <v>376</v>
      </c>
      <c r="K317" s="768" t="s">
        <v>106</v>
      </c>
      <c r="L317" s="768">
        <v>1</v>
      </c>
      <c r="M317" s="51"/>
      <c r="N317" s="52" t="str">
        <f t="shared" si="24"/>
        <v>Included</v>
      </c>
      <c r="O317" s="53">
        <f t="shared" si="25"/>
        <v>0</v>
      </c>
      <c r="P317" s="8">
        <f t="shared" si="26"/>
        <v>0</v>
      </c>
      <c r="Q317" s="9">
        <f t="shared" si="27"/>
        <v>0</v>
      </c>
      <c r="R317" s="16">
        <f t="shared" si="28"/>
        <v>0</v>
      </c>
      <c r="S317" s="8"/>
      <c r="T317" s="122">
        <f t="shared" si="29"/>
        <v>0</v>
      </c>
      <c r="V317" s="55"/>
      <c r="AB317" s="9"/>
      <c r="AL317" s="9"/>
      <c r="AM317" s="9"/>
      <c r="AN317" s="9"/>
      <c r="AO317" s="9"/>
      <c r="AP317" s="9"/>
      <c r="AQ317" s="9"/>
      <c r="AR317" s="9"/>
      <c r="AS317" s="9"/>
      <c r="AT317" s="9"/>
      <c r="AU317" s="9"/>
      <c r="AV317" s="9"/>
      <c r="AW317" s="9"/>
      <c r="AX317" s="9"/>
      <c r="AY317" s="9"/>
    </row>
    <row r="318" spans="1:51" ht="45.75" customHeight="1" x14ac:dyDescent="0.3">
      <c r="A318" s="48">
        <v>299</v>
      </c>
      <c r="B318" s="768">
        <v>7000031625</v>
      </c>
      <c r="C318" s="768">
        <v>10</v>
      </c>
      <c r="D318" s="768" t="s">
        <v>405</v>
      </c>
      <c r="E318" s="768">
        <v>1000077753</v>
      </c>
      <c r="F318" s="768">
        <v>85176930</v>
      </c>
      <c r="G318" s="49"/>
      <c r="H318" s="770">
        <v>18</v>
      </c>
      <c r="I318" s="50"/>
      <c r="J318" s="768" t="s">
        <v>377</v>
      </c>
      <c r="K318" s="768" t="s">
        <v>105</v>
      </c>
      <c r="L318" s="768">
        <v>1</v>
      </c>
      <c r="M318" s="51"/>
      <c r="N318" s="52" t="str">
        <f t="shared" si="24"/>
        <v>Included</v>
      </c>
      <c r="O318" s="53">
        <f t="shared" si="25"/>
        <v>0</v>
      </c>
      <c r="P318" s="8">
        <f t="shared" si="26"/>
        <v>0</v>
      </c>
      <c r="Q318" s="9">
        <f t="shared" si="27"/>
        <v>0</v>
      </c>
      <c r="R318" s="16">
        <f t="shared" si="28"/>
        <v>0</v>
      </c>
      <c r="S318" s="8"/>
      <c r="T318" s="122">
        <f t="shared" si="29"/>
        <v>0</v>
      </c>
      <c r="V318" s="55"/>
      <c r="AB318" s="9"/>
      <c r="AL318" s="9"/>
      <c r="AM318" s="9"/>
      <c r="AN318" s="9"/>
      <c r="AO318" s="9"/>
      <c r="AP318" s="9"/>
      <c r="AQ318" s="9"/>
      <c r="AR318" s="9"/>
      <c r="AS318" s="9"/>
      <c r="AT318" s="9"/>
      <c r="AU318" s="9"/>
      <c r="AV318" s="9"/>
      <c r="AW318" s="9"/>
      <c r="AX318" s="9"/>
      <c r="AY318" s="9"/>
    </row>
    <row r="319" spans="1:51" ht="45.75" customHeight="1" x14ac:dyDescent="0.3">
      <c r="A319" s="48">
        <v>300</v>
      </c>
      <c r="B319" s="768">
        <v>7000031626</v>
      </c>
      <c r="C319" s="768">
        <v>10</v>
      </c>
      <c r="D319" s="768" t="s">
        <v>405</v>
      </c>
      <c r="E319" s="768">
        <v>1000077573</v>
      </c>
      <c r="F319" s="768">
        <v>85176930</v>
      </c>
      <c r="G319" s="49"/>
      <c r="H319" s="770">
        <v>18</v>
      </c>
      <c r="I319" s="50"/>
      <c r="J319" s="768" t="s">
        <v>378</v>
      </c>
      <c r="K319" s="768" t="s">
        <v>106</v>
      </c>
      <c r="L319" s="768">
        <v>1</v>
      </c>
      <c r="M319" s="51"/>
      <c r="N319" s="52" t="str">
        <f t="shared" si="24"/>
        <v>Included</v>
      </c>
      <c r="O319" s="53">
        <f t="shared" si="25"/>
        <v>0</v>
      </c>
      <c r="P319" s="8">
        <f t="shared" si="26"/>
        <v>0</v>
      </c>
      <c r="Q319" s="9">
        <f t="shared" si="27"/>
        <v>0</v>
      </c>
      <c r="R319" s="16">
        <f t="shared" si="28"/>
        <v>0</v>
      </c>
      <c r="S319" s="8"/>
      <c r="T319" s="122">
        <f t="shared" si="29"/>
        <v>0</v>
      </c>
      <c r="V319" s="55"/>
      <c r="AB319" s="9"/>
      <c r="AL319" s="9"/>
      <c r="AM319" s="9"/>
      <c r="AN319" s="9"/>
      <c r="AO319" s="9"/>
      <c r="AP319" s="9"/>
      <c r="AQ319" s="9"/>
      <c r="AR319" s="9"/>
      <c r="AS319" s="9"/>
      <c r="AT319" s="9"/>
      <c r="AU319" s="9"/>
      <c r="AV319" s="9"/>
      <c r="AW319" s="9"/>
      <c r="AX319" s="9"/>
      <c r="AY319" s="9"/>
    </row>
    <row r="320" spans="1:51" ht="45.75" customHeight="1" x14ac:dyDescent="0.3">
      <c r="A320" s="48">
        <v>301</v>
      </c>
      <c r="B320" s="768">
        <v>7000031627</v>
      </c>
      <c r="C320" s="768">
        <v>10</v>
      </c>
      <c r="D320" s="768" t="s">
        <v>405</v>
      </c>
      <c r="E320" s="768">
        <v>1000077739</v>
      </c>
      <c r="F320" s="768">
        <v>85177090</v>
      </c>
      <c r="G320" s="49"/>
      <c r="H320" s="770">
        <v>18</v>
      </c>
      <c r="I320" s="50"/>
      <c r="J320" s="768" t="s">
        <v>379</v>
      </c>
      <c r="K320" s="768" t="s">
        <v>106</v>
      </c>
      <c r="L320" s="768">
        <v>6</v>
      </c>
      <c r="M320" s="51"/>
      <c r="N320" s="52" t="str">
        <f t="shared" si="24"/>
        <v>Included</v>
      </c>
      <c r="O320" s="53">
        <f t="shared" si="25"/>
        <v>0</v>
      </c>
      <c r="P320" s="8">
        <f t="shared" si="26"/>
        <v>0</v>
      </c>
      <c r="Q320" s="9">
        <f t="shared" si="27"/>
        <v>0</v>
      </c>
      <c r="R320" s="16">
        <f t="shared" si="28"/>
        <v>0</v>
      </c>
      <c r="S320" s="8"/>
      <c r="T320" s="122">
        <f t="shared" si="29"/>
        <v>0</v>
      </c>
      <c r="V320" s="55"/>
      <c r="AB320" s="9"/>
      <c r="AL320" s="9"/>
      <c r="AM320" s="9"/>
      <c r="AN320" s="9"/>
      <c r="AO320" s="9"/>
      <c r="AP320" s="9"/>
      <c r="AQ320" s="9"/>
      <c r="AR320" s="9"/>
      <c r="AS320" s="9"/>
      <c r="AT320" s="9"/>
      <c r="AU320" s="9"/>
      <c r="AV320" s="9"/>
      <c r="AW320" s="9"/>
      <c r="AX320" s="9"/>
      <c r="AY320" s="9"/>
    </row>
    <row r="321" spans="1:51" ht="45.75" customHeight="1" x14ac:dyDescent="0.3">
      <c r="A321" s="48">
        <v>302</v>
      </c>
      <c r="B321" s="768">
        <v>7000031628</v>
      </c>
      <c r="C321" s="768">
        <v>10</v>
      </c>
      <c r="D321" s="768" t="s">
        <v>405</v>
      </c>
      <c r="E321" s="768">
        <v>1000077740</v>
      </c>
      <c r="F321" s="768">
        <v>85177090</v>
      </c>
      <c r="G321" s="49"/>
      <c r="H321" s="770">
        <v>18</v>
      </c>
      <c r="I321" s="50"/>
      <c r="J321" s="768" t="s">
        <v>380</v>
      </c>
      <c r="K321" s="768" t="s">
        <v>106</v>
      </c>
      <c r="L321" s="768">
        <v>197</v>
      </c>
      <c r="M321" s="51"/>
      <c r="N321" s="52" t="str">
        <f t="shared" si="24"/>
        <v>Included</v>
      </c>
      <c r="O321" s="53">
        <f t="shared" si="25"/>
        <v>0</v>
      </c>
      <c r="P321" s="8">
        <f t="shared" si="26"/>
        <v>0</v>
      </c>
      <c r="Q321" s="9">
        <f t="shared" si="27"/>
        <v>0</v>
      </c>
      <c r="R321" s="16">
        <f t="shared" si="28"/>
        <v>0</v>
      </c>
      <c r="S321" s="8"/>
      <c r="T321" s="122">
        <f t="shared" si="29"/>
        <v>0</v>
      </c>
      <c r="V321" s="55"/>
      <c r="AB321" s="9"/>
      <c r="AL321" s="9"/>
      <c r="AM321" s="9"/>
      <c r="AN321" s="9"/>
      <c r="AO321" s="9"/>
      <c r="AP321" s="9"/>
      <c r="AQ321" s="9"/>
      <c r="AR321" s="9"/>
      <c r="AS321" s="9"/>
      <c r="AT321" s="9"/>
      <c r="AU321" s="9"/>
      <c r="AV321" s="9"/>
      <c r="AW321" s="9"/>
      <c r="AX321" s="9"/>
      <c r="AY321" s="9"/>
    </row>
    <row r="322" spans="1:51" ht="45.75" customHeight="1" x14ac:dyDescent="0.3">
      <c r="A322" s="48">
        <v>303</v>
      </c>
      <c r="B322" s="768">
        <v>7000031629</v>
      </c>
      <c r="C322" s="768">
        <v>10</v>
      </c>
      <c r="D322" s="768" t="s">
        <v>405</v>
      </c>
      <c r="E322" s="768">
        <v>1000077711</v>
      </c>
      <c r="F322" s="768">
        <v>85177090</v>
      </c>
      <c r="G322" s="49"/>
      <c r="H322" s="770">
        <v>18</v>
      </c>
      <c r="I322" s="50"/>
      <c r="J322" s="768" t="s">
        <v>381</v>
      </c>
      <c r="K322" s="768" t="s">
        <v>106</v>
      </c>
      <c r="L322" s="768">
        <v>1</v>
      </c>
      <c r="M322" s="51"/>
      <c r="N322" s="52" t="str">
        <f t="shared" si="24"/>
        <v>Included</v>
      </c>
      <c r="O322" s="53">
        <f t="shared" si="25"/>
        <v>0</v>
      </c>
      <c r="P322" s="8">
        <f t="shared" si="26"/>
        <v>0</v>
      </c>
      <c r="Q322" s="9">
        <f t="shared" si="27"/>
        <v>0</v>
      </c>
      <c r="R322" s="16">
        <f t="shared" si="28"/>
        <v>0</v>
      </c>
      <c r="S322" s="8"/>
      <c r="T322" s="122">
        <f t="shared" si="29"/>
        <v>0</v>
      </c>
      <c r="V322" s="55"/>
      <c r="AB322" s="9"/>
      <c r="AL322" s="9"/>
      <c r="AM322" s="9"/>
      <c r="AN322" s="9"/>
      <c r="AO322" s="9"/>
      <c r="AP322" s="9"/>
      <c r="AQ322" s="9"/>
      <c r="AR322" s="9"/>
      <c r="AS322" s="9"/>
      <c r="AT322" s="9"/>
      <c r="AU322" s="9"/>
      <c r="AV322" s="9"/>
      <c r="AW322" s="9"/>
      <c r="AX322" s="9"/>
      <c r="AY322" s="9"/>
    </row>
    <row r="323" spans="1:51" ht="45.75" customHeight="1" x14ac:dyDescent="0.3">
      <c r="A323" s="48">
        <v>304</v>
      </c>
      <c r="B323" s="768">
        <v>7000031630</v>
      </c>
      <c r="C323" s="768">
        <v>10</v>
      </c>
      <c r="D323" s="768" t="s">
        <v>405</v>
      </c>
      <c r="E323" s="768">
        <v>1000077562</v>
      </c>
      <c r="F323" s="768">
        <v>85177090</v>
      </c>
      <c r="G323" s="49"/>
      <c r="H323" s="770">
        <v>18</v>
      </c>
      <c r="I323" s="50"/>
      <c r="J323" s="768" t="s">
        <v>382</v>
      </c>
      <c r="K323" s="768" t="s">
        <v>106</v>
      </c>
      <c r="L323" s="768">
        <v>8</v>
      </c>
      <c r="M323" s="51"/>
      <c r="N323" s="52" t="str">
        <f t="shared" si="24"/>
        <v>Included</v>
      </c>
      <c r="O323" s="53">
        <f t="shared" si="25"/>
        <v>0</v>
      </c>
      <c r="P323" s="8">
        <f t="shared" si="26"/>
        <v>0</v>
      </c>
      <c r="Q323" s="9">
        <f t="shared" si="27"/>
        <v>0</v>
      </c>
      <c r="R323" s="16">
        <f t="shared" si="28"/>
        <v>0</v>
      </c>
      <c r="S323" s="8"/>
      <c r="T323" s="122">
        <f t="shared" si="29"/>
        <v>0</v>
      </c>
      <c r="V323" s="55"/>
      <c r="AB323" s="9"/>
      <c r="AL323" s="9"/>
      <c r="AM323" s="9"/>
      <c r="AN323" s="9"/>
      <c r="AO323" s="9"/>
      <c r="AP323" s="9"/>
      <c r="AQ323" s="9"/>
      <c r="AR323" s="9"/>
      <c r="AS323" s="9"/>
      <c r="AT323" s="9"/>
      <c r="AU323" s="9"/>
      <c r="AV323" s="9"/>
      <c r="AW323" s="9"/>
      <c r="AX323" s="9"/>
      <c r="AY323" s="9"/>
    </row>
    <row r="324" spans="1:51" ht="45.75" customHeight="1" x14ac:dyDescent="0.3">
      <c r="A324" s="48">
        <v>305</v>
      </c>
      <c r="B324" s="768">
        <v>7000031708</v>
      </c>
      <c r="C324" s="768">
        <v>10</v>
      </c>
      <c r="D324" s="768" t="s">
        <v>405</v>
      </c>
      <c r="E324" s="768">
        <v>1000077794</v>
      </c>
      <c r="F324" s="768">
        <v>85176290</v>
      </c>
      <c r="G324" s="49"/>
      <c r="H324" s="770">
        <v>18</v>
      </c>
      <c r="I324" s="50"/>
      <c r="J324" s="768" t="s">
        <v>412</v>
      </c>
      <c r="K324" s="768" t="s">
        <v>106</v>
      </c>
      <c r="L324" s="768">
        <v>1</v>
      </c>
      <c r="M324" s="51"/>
      <c r="N324" s="52" t="str">
        <f t="shared" si="24"/>
        <v>Included</v>
      </c>
      <c r="O324" s="53">
        <f t="shared" si="25"/>
        <v>0</v>
      </c>
      <c r="P324" s="8">
        <f t="shared" si="26"/>
        <v>0</v>
      </c>
      <c r="Q324" s="9">
        <f t="shared" si="27"/>
        <v>0</v>
      </c>
      <c r="R324" s="16">
        <f t="shared" si="28"/>
        <v>0</v>
      </c>
      <c r="S324" s="8"/>
      <c r="T324" s="122">
        <f t="shared" si="29"/>
        <v>0</v>
      </c>
      <c r="V324" s="55"/>
      <c r="AB324" s="9"/>
      <c r="AL324" s="9"/>
      <c r="AM324" s="9"/>
      <c r="AN324" s="9"/>
      <c r="AO324" s="9"/>
      <c r="AP324" s="9"/>
      <c r="AQ324" s="9"/>
      <c r="AR324" s="9"/>
      <c r="AS324" s="9"/>
      <c r="AT324" s="9"/>
      <c r="AU324" s="9"/>
      <c r="AV324" s="9"/>
      <c r="AW324" s="9"/>
      <c r="AX324" s="9"/>
      <c r="AY324" s="9"/>
    </row>
    <row r="325" spans="1:51" ht="45.75" customHeight="1" x14ac:dyDescent="0.3">
      <c r="A325" s="48">
        <v>306</v>
      </c>
      <c r="B325" s="768">
        <v>7000031631</v>
      </c>
      <c r="C325" s="768">
        <v>10</v>
      </c>
      <c r="D325" s="768" t="s">
        <v>405</v>
      </c>
      <c r="E325" s="768">
        <v>1000077750</v>
      </c>
      <c r="F325" s="768">
        <v>85176930</v>
      </c>
      <c r="G325" s="49"/>
      <c r="H325" s="770">
        <v>18</v>
      </c>
      <c r="I325" s="50"/>
      <c r="J325" s="768" t="s">
        <v>383</v>
      </c>
      <c r="K325" s="768" t="s">
        <v>105</v>
      </c>
      <c r="L325" s="768">
        <v>1</v>
      </c>
      <c r="M325" s="51"/>
      <c r="N325" s="52" t="str">
        <f t="shared" si="24"/>
        <v>Included</v>
      </c>
      <c r="O325" s="53">
        <f t="shared" si="25"/>
        <v>0</v>
      </c>
      <c r="P325" s="8">
        <f t="shared" si="26"/>
        <v>0</v>
      </c>
      <c r="Q325" s="9">
        <f t="shared" si="27"/>
        <v>0</v>
      </c>
      <c r="R325" s="16">
        <f t="shared" si="28"/>
        <v>0</v>
      </c>
      <c r="S325" s="8"/>
      <c r="T325" s="122">
        <f t="shared" si="29"/>
        <v>0</v>
      </c>
      <c r="V325" s="55"/>
      <c r="AB325" s="9"/>
      <c r="AL325" s="9"/>
      <c r="AM325" s="9"/>
      <c r="AN325" s="9"/>
      <c r="AO325" s="9"/>
      <c r="AP325" s="9"/>
      <c r="AQ325" s="9"/>
      <c r="AR325" s="9"/>
      <c r="AS325" s="9"/>
      <c r="AT325" s="9"/>
      <c r="AU325" s="9"/>
      <c r="AV325" s="9"/>
      <c r="AW325" s="9"/>
      <c r="AX325" s="9"/>
      <c r="AY325" s="9"/>
    </row>
    <row r="326" spans="1:51" ht="45.75" customHeight="1" x14ac:dyDescent="0.3">
      <c r="A326" s="48">
        <v>307</v>
      </c>
      <c r="B326" s="768">
        <v>7000031632</v>
      </c>
      <c r="C326" s="768">
        <v>10</v>
      </c>
      <c r="D326" s="768" t="s">
        <v>405</v>
      </c>
      <c r="E326" s="768">
        <v>1000077709</v>
      </c>
      <c r="F326" s="768">
        <v>85176990</v>
      </c>
      <c r="G326" s="49"/>
      <c r="H326" s="770">
        <v>18</v>
      </c>
      <c r="I326" s="50"/>
      <c r="J326" s="768" t="s">
        <v>384</v>
      </c>
      <c r="K326" s="768" t="s">
        <v>106</v>
      </c>
      <c r="L326" s="768">
        <v>197</v>
      </c>
      <c r="M326" s="51"/>
      <c r="N326" s="52" t="str">
        <f t="shared" si="24"/>
        <v>Included</v>
      </c>
      <c r="O326" s="53">
        <f t="shared" si="25"/>
        <v>0</v>
      </c>
      <c r="P326" s="8">
        <f t="shared" si="26"/>
        <v>0</v>
      </c>
      <c r="Q326" s="9">
        <f t="shared" si="27"/>
        <v>0</v>
      </c>
      <c r="R326" s="16">
        <f t="shared" si="28"/>
        <v>0</v>
      </c>
      <c r="S326" s="8"/>
      <c r="T326" s="122">
        <f t="shared" si="29"/>
        <v>0</v>
      </c>
      <c r="V326" s="55"/>
      <c r="AB326" s="9"/>
      <c r="AL326" s="9"/>
      <c r="AM326" s="9"/>
      <c r="AN326" s="9"/>
      <c r="AO326" s="9"/>
      <c r="AP326" s="9"/>
      <c r="AQ326" s="9"/>
      <c r="AR326" s="9"/>
      <c r="AS326" s="9"/>
      <c r="AT326" s="9"/>
      <c r="AU326" s="9"/>
      <c r="AV326" s="9"/>
      <c r="AW326" s="9"/>
      <c r="AX326" s="9"/>
      <c r="AY326" s="9"/>
    </row>
    <row r="327" spans="1:51" ht="45.75" customHeight="1" x14ac:dyDescent="0.3">
      <c r="A327" s="48">
        <v>308</v>
      </c>
      <c r="B327" s="768">
        <v>7000031633</v>
      </c>
      <c r="C327" s="768">
        <v>10</v>
      </c>
      <c r="D327" s="768" t="s">
        <v>405</v>
      </c>
      <c r="E327" s="768">
        <v>1000077563</v>
      </c>
      <c r="F327" s="768">
        <v>85444292</v>
      </c>
      <c r="G327" s="49"/>
      <c r="H327" s="770">
        <v>18</v>
      </c>
      <c r="I327" s="50"/>
      <c r="J327" s="768" t="s">
        <v>385</v>
      </c>
      <c r="K327" s="768" t="s">
        <v>110</v>
      </c>
      <c r="L327" s="768">
        <v>197</v>
      </c>
      <c r="M327" s="51"/>
      <c r="N327" s="52" t="str">
        <f t="shared" si="24"/>
        <v>Included</v>
      </c>
      <c r="O327" s="53">
        <f t="shared" si="25"/>
        <v>0</v>
      </c>
      <c r="P327" s="8">
        <f t="shared" si="26"/>
        <v>0</v>
      </c>
      <c r="Q327" s="9">
        <f t="shared" si="27"/>
        <v>0</v>
      </c>
      <c r="R327" s="16">
        <f t="shared" si="28"/>
        <v>0</v>
      </c>
      <c r="S327" s="8"/>
      <c r="T327" s="122">
        <f t="shared" si="29"/>
        <v>0</v>
      </c>
      <c r="V327" s="55"/>
      <c r="AB327" s="9"/>
      <c r="AL327" s="9"/>
      <c r="AM327" s="9"/>
      <c r="AN327" s="9"/>
      <c r="AO327" s="9"/>
      <c r="AP327" s="9"/>
      <c r="AQ327" s="9"/>
      <c r="AR327" s="9"/>
      <c r="AS327" s="9"/>
      <c r="AT327" s="9"/>
      <c r="AU327" s="9"/>
      <c r="AV327" s="9"/>
      <c r="AW327" s="9"/>
      <c r="AX327" s="9"/>
      <c r="AY327" s="9"/>
    </row>
    <row r="328" spans="1:51" ht="45.75" customHeight="1" x14ac:dyDescent="0.3">
      <c r="A328" s="48">
        <v>309</v>
      </c>
      <c r="B328" s="768">
        <v>7000031634</v>
      </c>
      <c r="C328" s="768">
        <v>10</v>
      </c>
      <c r="D328" s="768" t="s">
        <v>405</v>
      </c>
      <c r="E328" s="768">
        <v>1000077561</v>
      </c>
      <c r="F328" s="768">
        <v>85176930</v>
      </c>
      <c r="G328" s="49"/>
      <c r="H328" s="770">
        <v>18</v>
      </c>
      <c r="I328" s="50"/>
      <c r="J328" s="768" t="s">
        <v>386</v>
      </c>
      <c r="K328" s="768" t="s">
        <v>106</v>
      </c>
      <c r="L328" s="768">
        <v>2</v>
      </c>
      <c r="M328" s="51"/>
      <c r="N328" s="52" t="str">
        <f t="shared" si="24"/>
        <v>Included</v>
      </c>
      <c r="O328" s="53">
        <f t="shared" si="25"/>
        <v>0</v>
      </c>
      <c r="P328" s="8">
        <f t="shared" si="26"/>
        <v>0</v>
      </c>
      <c r="Q328" s="9">
        <f t="shared" si="27"/>
        <v>0</v>
      </c>
      <c r="R328" s="16">
        <f t="shared" si="28"/>
        <v>0</v>
      </c>
      <c r="S328" s="8"/>
      <c r="T328" s="122">
        <f t="shared" si="29"/>
        <v>0</v>
      </c>
      <c r="V328" s="55"/>
      <c r="AB328" s="9"/>
      <c r="AL328" s="9"/>
      <c r="AM328" s="9"/>
      <c r="AN328" s="9"/>
      <c r="AO328" s="9"/>
      <c r="AP328" s="9"/>
      <c r="AQ328" s="9"/>
      <c r="AR328" s="9"/>
      <c r="AS328" s="9"/>
      <c r="AT328" s="9"/>
      <c r="AU328" s="9"/>
      <c r="AV328" s="9"/>
      <c r="AW328" s="9"/>
      <c r="AX328" s="9"/>
      <c r="AY328" s="9"/>
    </row>
    <row r="329" spans="1:51" ht="45.75" customHeight="1" x14ac:dyDescent="0.3">
      <c r="A329" s="48">
        <v>310</v>
      </c>
      <c r="B329" s="768">
        <v>7000031635</v>
      </c>
      <c r="C329" s="768">
        <v>10</v>
      </c>
      <c r="D329" s="768" t="s">
        <v>405</v>
      </c>
      <c r="E329" s="768">
        <v>1000077565</v>
      </c>
      <c r="F329" s="768">
        <v>85176930</v>
      </c>
      <c r="G329" s="49"/>
      <c r="H329" s="770">
        <v>18</v>
      </c>
      <c r="I329" s="50"/>
      <c r="J329" s="768" t="s">
        <v>387</v>
      </c>
      <c r="K329" s="768" t="s">
        <v>106</v>
      </c>
      <c r="L329" s="768">
        <v>2</v>
      </c>
      <c r="M329" s="51"/>
      <c r="N329" s="52" t="str">
        <f t="shared" si="24"/>
        <v>Included</v>
      </c>
      <c r="O329" s="53">
        <f t="shared" si="25"/>
        <v>0</v>
      </c>
      <c r="P329" s="8">
        <f t="shared" si="26"/>
        <v>0</v>
      </c>
      <c r="Q329" s="9">
        <f t="shared" si="27"/>
        <v>0</v>
      </c>
      <c r="R329" s="16">
        <f t="shared" si="28"/>
        <v>0</v>
      </c>
      <c r="S329" s="8"/>
      <c r="T329" s="122">
        <f t="shared" si="29"/>
        <v>0</v>
      </c>
      <c r="V329" s="55"/>
      <c r="AB329" s="9"/>
      <c r="AL329" s="9"/>
      <c r="AM329" s="9"/>
      <c r="AN329" s="9"/>
      <c r="AO329" s="9"/>
      <c r="AP329" s="9"/>
      <c r="AQ329" s="9"/>
      <c r="AR329" s="9"/>
      <c r="AS329" s="9"/>
      <c r="AT329" s="9"/>
      <c r="AU329" s="9"/>
      <c r="AV329" s="9"/>
      <c r="AW329" s="9"/>
      <c r="AX329" s="9"/>
      <c r="AY329" s="9"/>
    </row>
    <row r="330" spans="1:51" ht="45.75" customHeight="1" x14ac:dyDescent="0.3">
      <c r="A330" s="48">
        <v>311</v>
      </c>
      <c r="B330" s="768">
        <v>7000031636</v>
      </c>
      <c r="C330" s="768">
        <v>10</v>
      </c>
      <c r="D330" s="768" t="s">
        <v>405</v>
      </c>
      <c r="E330" s="768">
        <v>1000077751</v>
      </c>
      <c r="F330" s="768">
        <v>85176930</v>
      </c>
      <c r="G330" s="49"/>
      <c r="H330" s="770">
        <v>18</v>
      </c>
      <c r="I330" s="50"/>
      <c r="J330" s="768" t="s">
        <v>388</v>
      </c>
      <c r="K330" s="768" t="s">
        <v>105</v>
      </c>
      <c r="L330" s="768">
        <v>1</v>
      </c>
      <c r="M330" s="51"/>
      <c r="N330" s="52" t="str">
        <f t="shared" si="24"/>
        <v>Included</v>
      </c>
      <c r="O330" s="53">
        <f t="shared" si="25"/>
        <v>0</v>
      </c>
      <c r="P330" s="8">
        <f t="shared" si="26"/>
        <v>0</v>
      </c>
      <c r="Q330" s="9">
        <f t="shared" si="27"/>
        <v>0</v>
      </c>
      <c r="R330" s="16">
        <f t="shared" si="28"/>
        <v>0</v>
      </c>
      <c r="S330" s="8"/>
      <c r="T330" s="122">
        <f t="shared" si="29"/>
        <v>0</v>
      </c>
      <c r="V330" s="55"/>
      <c r="AB330" s="9"/>
      <c r="AL330" s="9"/>
      <c r="AM330" s="9"/>
      <c r="AN330" s="9"/>
      <c r="AO330" s="9"/>
      <c r="AP330" s="9"/>
      <c r="AQ330" s="9"/>
      <c r="AR330" s="9"/>
      <c r="AS330" s="9"/>
      <c r="AT330" s="9"/>
      <c r="AU330" s="9"/>
      <c r="AV330" s="9"/>
      <c r="AW330" s="9"/>
      <c r="AX330" s="9"/>
      <c r="AY330" s="9"/>
    </row>
    <row r="331" spans="1:51" ht="45.75" customHeight="1" x14ac:dyDescent="0.3">
      <c r="A331" s="48">
        <v>312</v>
      </c>
      <c r="B331" s="768">
        <v>7000031637</v>
      </c>
      <c r="C331" s="768">
        <v>10</v>
      </c>
      <c r="D331" s="768" t="s">
        <v>405</v>
      </c>
      <c r="E331" s="768">
        <v>1000077568</v>
      </c>
      <c r="F331" s="768">
        <v>85389000</v>
      </c>
      <c r="G331" s="49"/>
      <c r="H331" s="770">
        <v>18</v>
      </c>
      <c r="I331" s="50"/>
      <c r="J331" s="768" t="s">
        <v>389</v>
      </c>
      <c r="K331" s="768" t="s">
        <v>106</v>
      </c>
      <c r="L331" s="768">
        <v>1</v>
      </c>
      <c r="M331" s="51"/>
      <c r="N331" s="52" t="str">
        <f t="shared" si="24"/>
        <v>Included</v>
      </c>
      <c r="O331" s="53">
        <f t="shared" si="25"/>
        <v>0</v>
      </c>
      <c r="P331" s="8">
        <f t="shared" si="26"/>
        <v>0</v>
      </c>
      <c r="Q331" s="9">
        <f t="shared" si="27"/>
        <v>0</v>
      </c>
      <c r="R331" s="16">
        <f t="shared" si="28"/>
        <v>0</v>
      </c>
      <c r="S331" s="8"/>
      <c r="T331" s="122">
        <f t="shared" si="29"/>
        <v>0</v>
      </c>
      <c r="V331" s="55"/>
      <c r="AB331" s="9"/>
      <c r="AL331" s="9"/>
      <c r="AM331" s="9"/>
      <c r="AN331" s="9"/>
      <c r="AO331" s="9"/>
      <c r="AP331" s="9"/>
      <c r="AQ331" s="9"/>
      <c r="AR331" s="9"/>
      <c r="AS331" s="9"/>
      <c r="AT331" s="9"/>
      <c r="AU331" s="9"/>
      <c r="AV331" s="9"/>
      <c r="AW331" s="9"/>
      <c r="AX331" s="9"/>
      <c r="AY331" s="9"/>
    </row>
    <row r="332" spans="1:51" ht="45.75" customHeight="1" x14ac:dyDescent="0.3">
      <c r="A332" s="48">
        <v>313</v>
      </c>
      <c r="B332" s="768">
        <v>7000031638</v>
      </c>
      <c r="C332" s="768">
        <v>10</v>
      </c>
      <c r="D332" s="768" t="s">
        <v>405</v>
      </c>
      <c r="E332" s="768">
        <v>1000012788</v>
      </c>
      <c r="F332" s="768">
        <v>85329000</v>
      </c>
      <c r="G332" s="49"/>
      <c r="H332" s="770">
        <v>18</v>
      </c>
      <c r="I332" s="50"/>
      <c r="J332" s="768" t="s">
        <v>111</v>
      </c>
      <c r="K332" s="768" t="s">
        <v>106</v>
      </c>
      <c r="L332" s="768">
        <v>1</v>
      </c>
      <c r="M332" s="51"/>
      <c r="N332" s="52" t="str">
        <f t="shared" si="24"/>
        <v>Included</v>
      </c>
      <c r="O332" s="53">
        <f t="shared" si="25"/>
        <v>0</v>
      </c>
      <c r="P332" s="8">
        <f t="shared" si="26"/>
        <v>0</v>
      </c>
      <c r="Q332" s="9">
        <f t="shared" si="27"/>
        <v>0</v>
      </c>
      <c r="R332" s="16">
        <f t="shared" si="28"/>
        <v>0</v>
      </c>
      <c r="S332" s="8"/>
      <c r="T332" s="122">
        <f t="shared" si="29"/>
        <v>0</v>
      </c>
      <c r="V332" s="55"/>
      <c r="AB332" s="9"/>
      <c r="AL332" s="9"/>
      <c r="AM332" s="9"/>
      <c r="AN332" s="9"/>
      <c r="AO332" s="9"/>
      <c r="AP332" s="9"/>
      <c r="AQ332" s="9"/>
      <c r="AR332" s="9"/>
      <c r="AS332" s="9"/>
      <c r="AT332" s="9"/>
      <c r="AU332" s="9"/>
      <c r="AV332" s="9"/>
      <c r="AW332" s="9"/>
      <c r="AX332" s="9"/>
      <c r="AY332" s="9"/>
    </row>
    <row r="333" spans="1:51" ht="45.75" customHeight="1" x14ac:dyDescent="0.3">
      <c r="A333" s="48">
        <v>314</v>
      </c>
      <c r="B333" s="768">
        <v>7000031639</v>
      </c>
      <c r="C333" s="768">
        <v>10</v>
      </c>
      <c r="D333" s="768" t="s">
        <v>405</v>
      </c>
      <c r="E333" s="768">
        <v>1000028014</v>
      </c>
      <c r="F333" s="768">
        <v>94038900</v>
      </c>
      <c r="G333" s="49"/>
      <c r="H333" s="770">
        <v>18</v>
      </c>
      <c r="I333" s="50"/>
      <c r="J333" s="768" t="s">
        <v>108</v>
      </c>
      <c r="K333" s="768" t="s">
        <v>106</v>
      </c>
      <c r="L333" s="768">
        <v>1</v>
      </c>
      <c r="M333" s="51"/>
      <c r="N333" s="52" t="str">
        <f t="shared" si="24"/>
        <v>Included</v>
      </c>
      <c r="O333" s="53">
        <f t="shared" si="25"/>
        <v>0</v>
      </c>
      <c r="P333" s="8">
        <f t="shared" si="26"/>
        <v>0</v>
      </c>
      <c r="Q333" s="9">
        <f t="shared" si="27"/>
        <v>0</v>
      </c>
      <c r="R333" s="16">
        <f t="shared" si="28"/>
        <v>0</v>
      </c>
      <c r="S333" s="8"/>
      <c r="T333" s="122">
        <f t="shared" si="29"/>
        <v>0</v>
      </c>
      <c r="V333" s="55"/>
      <c r="AB333" s="9"/>
      <c r="AL333" s="9"/>
      <c r="AM333" s="9"/>
      <c r="AN333" s="9"/>
      <c r="AO333" s="9"/>
      <c r="AP333" s="9"/>
      <c r="AQ333" s="9"/>
      <c r="AR333" s="9"/>
      <c r="AS333" s="9"/>
      <c r="AT333" s="9"/>
      <c r="AU333" s="9"/>
      <c r="AV333" s="9"/>
      <c r="AW333" s="9"/>
      <c r="AX333" s="9"/>
      <c r="AY333" s="9"/>
    </row>
    <row r="334" spans="1:51" ht="45.75" customHeight="1" x14ac:dyDescent="0.3">
      <c r="A334" s="48">
        <v>315</v>
      </c>
      <c r="B334" s="768">
        <v>7000031640</v>
      </c>
      <c r="C334" s="768">
        <v>10</v>
      </c>
      <c r="D334" s="768" t="s">
        <v>405</v>
      </c>
      <c r="E334" s="768">
        <v>1000026380</v>
      </c>
      <c r="F334" s="768">
        <v>85389000</v>
      </c>
      <c r="G334" s="49"/>
      <c r="H334" s="770">
        <v>18</v>
      </c>
      <c r="I334" s="50"/>
      <c r="J334" s="768" t="s">
        <v>109</v>
      </c>
      <c r="K334" s="768" t="s">
        <v>105</v>
      </c>
      <c r="L334" s="768">
        <v>1</v>
      </c>
      <c r="M334" s="51"/>
      <c r="N334" s="52" t="str">
        <f t="shared" si="24"/>
        <v>Included</v>
      </c>
      <c r="O334" s="53">
        <f t="shared" si="25"/>
        <v>0</v>
      </c>
      <c r="P334" s="8">
        <f t="shared" si="26"/>
        <v>0</v>
      </c>
      <c r="Q334" s="9">
        <f t="shared" si="27"/>
        <v>0</v>
      </c>
      <c r="R334" s="16">
        <f t="shared" si="28"/>
        <v>0</v>
      </c>
      <c r="S334" s="8"/>
      <c r="T334" s="122">
        <f t="shared" si="29"/>
        <v>0</v>
      </c>
      <c r="V334" s="55"/>
      <c r="AB334" s="9"/>
      <c r="AL334" s="9"/>
      <c r="AM334" s="9"/>
      <c r="AN334" s="9"/>
      <c r="AO334" s="9"/>
      <c r="AP334" s="9"/>
      <c r="AQ334" s="9"/>
      <c r="AR334" s="9"/>
      <c r="AS334" s="9"/>
      <c r="AT334" s="9"/>
      <c r="AU334" s="9"/>
      <c r="AV334" s="9"/>
      <c r="AW334" s="9"/>
      <c r="AX334" s="9"/>
      <c r="AY334" s="9"/>
    </row>
    <row r="335" spans="1:51" ht="45.75" customHeight="1" x14ac:dyDescent="0.3">
      <c r="A335" s="48">
        <v>316</v>
      </c>
      <c r="B335" s="768">
        <v>7000031713</v>
      </c>
      <c r="C335" s="768">
        <v>10</v>
      </c>
      <c r="D335" s="768" t="s">
        <v>405</v>
      </c>
      <c r="E335" s="768">
        <v>1000077853</v>
      </c>
      <c r="F335" s="768">
        <v>85176220</v>
      </c>
      <c r="G335" s="49"/>
      <c r="H335" s="770">
        <v>18</v>
      </c>
      <c r="I335" s="50"/>
      <c r="J335" s="768" t="s">
        <v>390</v>
      </c>
      <c r="K335" s="768" t="s">
        <v>106</v>
      </c>
      <c r="L335" s="768">
        <v>1</v>
      </c>
      <c r="M335" s="51"/>
      <c r="N335" s="52" t="str">
        <f t="shared" si="24"/>
        <v>Included</v>
      </c>
      <c r="O335" s="53">
        <f t="shared" si="25"/>
        <v>0</v>
      </c>
      <c r="P335" s="8">
        <f t="shared" si="26"/>
        <v>0</v>
      </c>
      <c r="Q335" s="9">
        <f t="shared" si="27"/>
        <v>0</v>
      </c>
      <c r="R335" s="16">
        <f t="shared" si="28"/>
        <v>0</v>
      </c>
      <c r="S335" s="8"/>
      <c r="T335" s="122">
        <f t="shared" si="29"/>
        <v>0</v>
      </c>
      <c r="V335" s="55"/>
      <c r="AB335" s="9"/>
      <c r="AL335" s="9"/>
      <c r="AM335" s="9"/>
      <c r="AN335" s="9"/>
      <c r="AO335" s="9"/>
      <c r="AP335" s="9"/>
      <c r="AQ335" s="9"/>
      <c r="AR335" s="9"/>
      <c r="AS335" s="9"/>
      <c r="AT335" s="9"/>
      <c r="AU335" s="9"/>
      <c r="AV335" s="9"/>
      <c r="AW335" s="9"/>
      <c r="AX335" s="9"/>
      <c r="AY335" s="9"/>
    </row>
    <row r="336" spans="1:51" ht="45.75" customHeight="1" x14ac:dyDescent="0.3">
      <c r="A336" s="48">
        <v>317</v>
      </c>
      <c r="B336" s="768">
        <v>7000031714</v>
      </c>
      <c r="C336" s="768">
        <v>10</v>
      </c>
      <c r="D336" s="768" t="s">
        <v>405</v>
      </c>
      <c r="E336" s="768">
        <v>1000077863</v>
      </c>
      <c r="F336" s="768">
        <v>84715000</v>
      </c>
      <c r="G336" s="49"/>
      <c r="H336" s="770">
        <v>18</v>
      </c>
      <c r="I336" s="50"/>
      <c r="J336" s="768" t="s">
        <v>391</v>
      </c>
      <c r="K336" s="768" t="s">
        <v>106</v>
      </c>
      <c r="L336" s="768">
        <v>2</v>
      </c>
      <c r="M336" s="51"/>
      <c r="N336" s="52" t="str">
        <f t="shared" si="24"/>
        <v>Included</v>
      </c>
      <c r="O336" s="53">
        <f t="shared" si="25"/>
        <v>0</v>
      </c>
      <c r="P336" s="8">
        <f t="shared" si="26"/>
        <v>0</v>
      </c>
      <c r="Q336" s="9">
        <f t="shared" si="27"/>
        <v>0</v>
      </c>
      <c r="R336" s="16">
        <f t="shared" si="28"/>
        <v>0</v>
      </c>
      <c r="S336" s="8"/>
      <c r="T336" s="122">
        <f t="shared" si="29"/>
        <v>0</v>
      </c>
      <c r="V336" s="55"/>
      <c r="AB336" s="9"/>
      <c r="AL336" s="9"/>
      <c r="AM336" s="9"/>
      <c r="AN336" s="9"/>
      <c r="AO336" s="9"/>
      <c r="AP336" s="9"/>
      <c r="AQ336" s="9"/>
      <c r="AR336" s="9"/>
      <c r="AS336" s="9"/>
      <c r="AT336" s="9"/>
      <c r="AU336" s="9"/>
      <c r="AV336" s="9"/>
      <c r="AW336" s="9"/>
      <c r="AX336" s="9"/>
      <c r="AY336" s="9"/>
    </row>
    <row r="337" spans="1:51" ht="45.75" customHeight="1" x14ac:dyDescent="0.3">
      <c r="A337" s="48">
        <v>318</v>
      </c>
      <c r="B337" s="768">
        <v>7000031715</v>
      </c>
      <c r="C337" s="768">
        <v>10</v>
      </c>
      <c r="D337" s="768" t="s">
        <v>405</v>
      </c>
      <c r="E337" s="768">
        <v>1000077866</v>
      </c>
      <c r="F337" s="768">
        <v>85176930</v>
      </c>
      <c r="G337" s="49"/>
      <c r="H337" s="770">
        <v>18</v>
      </c>
      <c r="I337" s="50"/>
      <c r="J337" s="768" t="s">
        <v>392</v>
      </c>
      <c r="K337" s="768" t="s">
        <v>105</v>
      </c>
      <c r="L337" s="768">
        <v>1</v>
      </c>
      <c r="M337" s="51"/>
      <c r="N337" s="52" t="str">
        <f t="shared" si="24"/>
        <v>Included</v>
      </c>
      <c r="O337" s="53">
        <f t="shared" si="25"/>
        <v>0</v>
      </c>
      <c r="P337" s="8">
        <f t="shared" si="26"/>
        <v>0</v>
      </c>
      <c r="Q337" s="9">
        <f t="shared" si="27"/>
        <v>0</v>
      </c>
      <c r="R337" s="16">
        <f t="shared" si="28"/>
        <v>0</v>
      </c>
      <c r="S337" s="8"/>
      <c r="T337" s="122">
        <f t="shared" si="29"/>
        <v>0</v>
      </c>
      <c r="V337" s="55"/>
      <c r="AB337" s="9"/>
      <c r="AL337" s="9"/>
      <c r="AM337" s="9"/>
      <c r="AN337" s="9"/>
      <c r="AO337" s="9"/>
      <c r="AP337" s="9"/>
      <c r="AQ337" s="9"/>
      <c r="AR337" s="9"/>
      <c r="AS337" s="9"/>
      <c r="AT337" s="9"/>
      <c r="AU337" s="9"/>
      <c r="AV337" s="9"/>
      <c r="AW337" s="9"/>
      <c r="AX337" s="9"/>
      <c r="AY337" s="9"/>
    </row>
    <row r="338" spans="1:51" ht="45.75" customHeight="1" x14ac:dyDescent="0.3">
      <c r="A338" s="48">
        <v>319</v>
      </c>
      <c r="B338" s="768">
        <v>7000031716</v>
      </c>
      <c r="C338" s="768">
        <v>10</v>
      </c>
      <c r="D338" s="768" t="s">
        <v>405</v>
      </c>
      <c r="E338" s="768">
        <v>1000077862</v>
      </c>
      <c r="F338" s="768">
        <v>85176990</v>
      </c>
      <c r="G338" s="49"/>
      <c r="H338" s="770">
        <v>18</v>
      </c>
      <c r="I338" s="50"/>
      <c r="J338" s="768" t="s">
        <v>394</v>
      </c>
      <c r="K338" s="768" t="s">
        <v>106</v>
      </c>
      <c r="L338" s="768">
        <v>1</v>
      </c>
      <c r="M338" s="51"/>
      <c r="N338" s="52" t="str">
        <f t="shared" si="24"/>
        <v>Included</v>
      </c>
      <c r="O338" s="53">
        <f t="shared" si="25"/>
        <v>0</v>
      </c>
      <c r="P338" s="8">
        <f t="shared" si="26"/>
        <v>0</v>
      </c>
      <c r="Q338" s="9">
        <f t="shared" si="27"/>
        <v>0</v>
      </c>
      <c r="R338" s="16">
        <f t="shared" si="28"/>
        <v>0</v>
      </c>
      <c r="S338" s="8"/>
      <c r="T338" s="122">
        <f t="shared" si="29"/>
        <v>0</v>
      </c>
      <c r="V338" s="55"/>
      <c r="AB338" s="9"/>
      <c r="AL338" s="9"/>
      <c r="AM338" s="9"/>
      <c r="AN338" s="9"/>
      <c r="AO338" s="9"/>
      <c r="AP338" s="9"/>
      <c r="AQ338" s="9"/>
      <c r="AR338" s="9"/>
      <c r="AS338" s="9"/>
      <c r="AT338" s="9"/>
      <c r="AU338" s="9"/>
      <c r="AV338" s="9"/>
      <c r="AW338" s="9"/>
      <c r="AX338" s="9"/>
      <c r="AY338" s="9"/>
    </row>
    <row r="339" spans="1:51" ht="45.75" customHeight="1" x14ac:dyDescent="0.3">
      <c r="A339" s="48">
        <v>320</v>
      </c>
      <c r="B339" s="768">
        <v>7000031731</v>
      </c>
      <c r="C339" s="768">
        <v>10</v>
      </c>
      <c r="D339" s="768" t="s">
        <v>405</v>
      </c>
      <c r="E339" s="768">
        <v>1000077899</v>
      </c>
      <c r="F339" s="768">
        <v>85176290</v>
      </c>
      <c r="G339" s="49"/>
      <c r="H339" s="770">
        <v>18</v>
      </c>
      <c r="I339" s="50"/>
      <c r="J339" s="768" t="s">
        <v>395</v>
      </c>
      <c r="K339" s="768" t="s">
        <v>110</v>
      </c>
      <c r="L339" s="768">
        <v>1</v>
      </c>
      <c r="M339" s="51"/>
      <c r="N339" s="52" t="str">
        <f t="shared" si="24"/>
        <v>Included</v>
      </c>
      <c r="O339" s="53">
        <f t="shared" si="25"/>
        <v>0</v>
      </c>
      <c r="P339" s="8">
        <f t="shared" si="26"/>
        <v>0</v>
      </c>
      <c r="Q339" s="9">
        <f t="shared" si="27"/>
        <v>0</v>
      </c>
      <c r="R339" s="16">
        <f t="shared" si="28"/>
        <v>0</v>
      </c>
      <c r="S339" s="8"/>
      <c r="T339" s="122">
        <f t="shared" si="29"/>
        <v>0</v>
      </c>
      <c r="V339" s="55"/>
      <c r="AB339" s="9"/>
      <c r="AL339" s="9"/>
      <c r="AM339" s="9"/>
      <c r="AN339" s="9"/>
      <c r="AO339" s="9"/>
      <c r="AP339" s="9"/>
      <c r="AQ339" s="9"/>
      <c r="AR339" s="9"/>
      <c r="AS339" s="9"/>
      <c r="AT339" s="9"/>
      <c r="AU339" s="9"/>
      <c r="AV339" s="9"/>
      <c r="AW339" s="9"/>
      <c r="AX339" s="9"/>
      <c r="AY339" s="9"/>
    </row>
    <row r="340" spans="1:51" ht="45.75" customHeight="1" x14ac:dyDescent="0.3">
      <c r="A340" s="48">
        <v>321</v>
      </c>
      <c r="B340" s="768">
        <v>7000031732</v>
      </c>
      <c r="C340" s="768">
        <v>10</v>
      </c>
      <c r="D340" s="768" t="s">
        <v>405</v>
      </c>
      <c r="E340" s="768">
        <v>1000031361</v>
      </c>
      <c r="F340" s="768">
        <v>85389000</v>
      </c>
      <c r="G340" s="49"/>
      <c r="H340" s="770">
        <v>18</v>
      </c>
      <c r="I340" s="50"/>
      <c r="J340" s="768" t="s">
        <v>107</v>
      </c>
      <c r="K340" s="768" t="s">
        <v>106</v>
      </c>
      <c r="L340" s="768">
        <v>1</v>
      </c>
      <c r="M340" s="51"/>
      <c r="N340" s="52" t="str">
        <f t="shared" ref="N340:N403" si="30">IF(M340=0, "Included",IF(ISERROR(L340*M340), M340, L340*M340))</f>
        <v>Included</v>
      </c>
      <c r="O340" s="53">
        <f t="shared" ref="O340:O403" si="31">R340</f>
        <v>0</v>
      </c>
      <c r="P340" s="8">
        <f t="shared" ref="P340:P403" si="32">+L340*M340</f>
        <v>0</v>
      </c>
      <c r="Q340" s="9">
        <f t="shared" ref="Q340:Q403" si="33">IF(N340="Included",0,N340)</f>
        <v>0</v>
      </c>
      <c r="R340" s="16">
        <f t="shared" ref="R340:R403" si="34">IF(I340="", H340*Q340/100,I340*Q340)</f>
        <v>0</v>
      </c>
      <c r="S340" s="8"/>
      <c r="T340" s="122">
        <f t="shared" ref="T340:T403" si="35">+P340*H340/100</f>
        <v>0</v>
      </c>
      <c r="V340" s="55"/>
      <c r="AB340" s="9"/>
      <c r="AL340" s="9"/>
      <c r="AM340" s="9"/>
      <c r="AN340" s="9"/>
      <c r="AO340" s="9"/>
      <c r="AP340" s="9"/>
      <c r="AQ340" s="9"/>
      <c r="AR340" s="9"/>
      <c r="AS340" s="9"/>
      <c r="AT340" s="9"/>
      <c r="AU340" s="9"/>
      <c r="AV340" s="9"/>
      <c r="AW340" s="9"/>
      <c r="AX340" s="9"/>
      <c r="AY340" s="9"/>
    </row>
    <row r="341" spans="1:51" ht="45.75" customHeight="1" x14ac:dyDescent="0.3">
      <c r="A341" s="48">
        <v>322</v>
      </c>
      <c r="B341" s="768">
        <v>7000031741</v>
      </c>
      <c r="C341" s="768">
        <v>10</v>
      </c>
      <c r="D341" s="768" t="s">
        <v>405</v>
      </c>
      <c r="E341" s="768">
        <v>1000077737</v>
      </c>
      <c r="F341" s="768">
        <v>85176290</v>
      </c>
      <c r="G341" s="49"/>
      <c r="H341" s="770">
        <v>18</v>
      </c>
      <c r="I341" s="50"/>
      <c r="J341" s="768" t="s">
        <v>396</v>
      </c>
      <c r="K341" s="768" t="s">
        <v>106</v>
      </c>
      <c r="L341" s="768">
        <v>1</v>
      </c>
      <c r="M341" s="51"/>
      <c r="N341" s="52" t="str">
        <f t="shared" si="30"/>
        <v>Included</v>
      </c>
      <c r="O341" s="53">
        <f t="shared" si="31"/>
        <v>0</v>
      </c>
      <c r="P341" s="8">
        <f t="shared" si="32"/>
        <v>0</v>
      </c>
      <c r="Q341" s="9">
        <f t="shared" si="33"/>
        <v>0</v>
      </c>
      <c r="R341" s="16">
        <f t="shared" si="34"/>
        <v>0</v>
      </c>
      <c r="S341" s="8"/>
      <c r="T341" s="122">
        <f t="shared" si="35"/>
        <v>0</v>
      </c>
      <c r="V341" s="55"/>
      <c r="AB341" s="9"/>
      <c r="AL341" s="9"/>
      <c r="AM341" s="9"/>
      <c r="AN341" s="9"/>
      <c r="AO341" s="9"/>
      <c r="AP341" s="9"/>
      <c r="AQ341" s="9"/>
      <c r="AR341" s="9"/>
      <c r="AS341" s="9"/>
      <c r="AT341" s="9"/>
      <c r="AU341" s="9"/>
      <c r="AV341" s="9"/>
      <c r="AW341" s="9"/>
      <c r="AX341" s="9"/>
      <c r="AY341" s="9"/>
    </row>
    <row r="342" spans="1:51" ht="45.75" customHeight="1" x14ac:dyDescent="0.3">
      <c r="A342" s="48">
        <v>323</v>
      </c>
      <c r="B342" s="768">
        <v>7000031742</v>
      </c>
      <c r="C342" s="768">
        <v>10</v>
      </c>
      <c r="D342" s="768" t="s">
        <v>405</v>
      </c>
      <c r="E342" s="768">
        <v>1000078084</v>
      </c>
      <c r="F342" s="768">
        <v>85176930</v>
      </c>
      <c r="G342" s="49"/>
      <c r="H342" s="770">
        <v>18</v>
      </c>
      <c r="I342" s="50"/>
      <c r="J342" s="768" t="s">
        <v>397</v>
      </c>
      <c r="K342" s="768" t="s">
        <v>106</v>
      </c>
      <c r="L342" s="768">
        <v>2</v>
      </c>
      <c r="M342" s="51"/>
      <c r="N342" s="52" t="str">
        <f t="shared" si="30"/>
        <v>Included</v>
      </c>
      <c r="O342" s="53">
        <f t="shared" si="31"/>
        <v>0</v>
      </c>
      <c r="P342" s="8">
        <f t="shared" si="32"/>
        <v>0</v>
      </c>
      <c r="Q342" s="9">
        <f t="shared" si="33"/>
        <v>0</v>
      </c>
      <c r="R342" s="16">
        <f t="shared" si="34"/>
        <v>0</v>
      </c>
      <c r="S342" s="8"/>
      <c r="T342" s="122">
        <f t="shared" si="35"/>
        <v>0</v>
      </c>
      <c r="V342" s="55"/>
      <c r="AB342" s="9"/>
      <c r="AL342" s="9"/>
      <c r="AM342" s="9"/>
      <c r="AN342" s="9"/>
      <c r="AO342" s="9"/>
      <c r="AP342" s="9"/>
      <c r="AQ342" s="9"/>
      <c r="AR342" s="9"/>
      <c r="AS342" s="9"/>
      <c r="AT342" s="9"/>
      <c r="AU342" s="9"/>
      <c r="AV342" s="9"/>
      <c r="AW342" s="9"/>
      <c r="AX342" s="9"/>
      <c r="AY342" s="9"/>
    </row>
    <row r="343" spans="1:51" ht="45.75" customHeight="1" x14ac:dyDescent="0.3">
      <c r="A343" s="48">
        <v>324</v>
      </c>
      <c r="B343" s="768">
        <v>7000031641</v>
      </c>
      <c r="C343" s="768">
        <v>10</v>
      </c>
      <c r="D343" s="768" t="s">
        <v>406</v>
      </c>
      <c r="E343" s="768">
        <v>1000077713</v>
      </c>
      <c r="F343" s="768">
        <v>84715000</v>
      </c>
      <c r="G343" s="49"/>
      <c r="H343" s="770">
        <v>18</v>
      </c>
      <c r="I343" s="50"/>
      <c r="J343" s="768" t="s">
        <v>376</v>
      </c>
      <c r="K343" s="768" t="s">
        <v>106</v>
      </c>
      <c r="L343" s="768">
        <v>1</v>
      </c>
      <c r="M343" s="51"/>
      <c r="N343" s="52" t="str">
        <f t="shared" si="30"/>
        <v>Included</v>
      </c>
      <c r="O343" s="53">
        <f t="shared" si="31"/>
        <v>0</v>
      </c>
      <c r="P343" s="8">
        <f t="shared" si="32"/>
        <v>0</v>
      </c>
      <c r="Q343" s="9">
        <f t="shared" si="33"/>
        <v>0</v>
      </c>
      <c r="R343" s="16">
        <f t="shared" si="34"/>
        <v>0</v>
      </c>
      <c r="S343" s="8"/>
      <c r="T343" s="122">
        <f t="shared" si="35"/>
        <v>0</v>
      </c>
      <c r="V343" s="55"/>
      <c r="AB343" s="9"/>
      <c r="AL343" s="9"/>
      <c r="AM343" s="9"/>
      <c r="AN343" s="9"/>
      <c r="AO343" s="9"/>
      <c r="AP343" s="9"/>
      <c r="AQ343" s="9"/>
      <c r="AR343" s="9"/>
      <c r="AS343" s="9"/>
      <c r="AT343" s="9"/>
      <c r="AU343" s="9"/>
      <c r="AV343" s="9"/>
      <c r="AW343" s="9"/>
      <c r="AX343" s="9"/>
      <c r="AY343" s="9"/>
    </row>
    <row r="344" spans="1:51" ht="45.75" customHeight="1" x14ac:dyDescent="0.3">
      <c r="A344" s="48">
        <v>325</v>
      </c>
      <c r="B344" s="768">
        <v>7000031642</v>
      </c>
      <c r="C344" s="768">
        <v>10</v>
      </c>
      <c r="D344" s="768" t="s">
        <v>406</v>
      </c>
      <c r="E344" s="768">
        <v>1000077753</v>
      </c>
      <c r="F344" s="768">
        <v>85176930</v>
      </c>
      <c r="G344" s="49"/>
      <c r="H344" s="770">
        <v>18</v>
      </c>
      <c r="I344" s="50"/>
      <c r="J344" s="768" t="s">
        <v>377</v>
      </c>
      <c r="K344" s="768" t="s">
        <v>105</v>
      </c>
      <c r="L344" s="768">
        <v>1</v>
      </c>
      <c r="M344" s="51"/>
      <c r="N344" s="52" t="str">
        <f t="shared" si="30"/>
        <v>Included</v>
      </c>
      <c r="O344" s="53">
        <f t="shared" si="31"/>
        <v>0</v>
      </c>
      <c r="P344" s="8">
        <f t="shared" si="32"/>
        <v>0</v>
      </c>
      <c r="Q344" s="9">
        <f t="shared" si="33"/>
        <v>0</v>
      </c>
      <c r="R344" s="16">
        <f t="shared" si="34"/>
        <v>0</v>
      </c>
      <c r="S344" s="8"/>
      <c r="T344" s="122">
        <f t="shared" si="35"/>
        <v>0</v>
      </c>
      <c r="V344" s="55"/>
      <c r="AB344" s="9"/>
      <c r="AL344" s="9"/>
      <c r="AM344" s="9"/>
      <c r="AN344" s="9"/>
      <c r="AO344" s="9"/>
      <c r="AP344" s="9"/>
      <c r="AQ344" s="9"/>
      <c r="AR344" s="9"/>
      <c r="AS344" s="9"/>
      <c r="AT344" s="9"/>
      <c r="AU344" s="9"/>
      <c r="AV344" s="9"/>
      <c r="AW344" s="9"/>
      <c r="AX344" s="9"/>
      <c r="AY344" s="9"/>
    </row>
    <row r="345" spans="1:51" ht="45.75" customHeight="1" x14ac:dyDescent="0.3">
      <c r="A345" s="48">
        <v>326</v>
      </c>
      <c r="B345" s="768">
        <v>7000031643</v>
      </c>
      <c r="C345" s="768">
        <v>10</v>
      </c>
      <c r="D345" s="768" t="s">
        <v>406</v>
      </c>
      <c r="E345" s="768">
        <v>1000077573</v>
      </c>
      <c r="F345" s="768">
        <v>85176930</v>
      </c>
      <c r="G345" s="49"/>
      <c r="H345" s="770">
        <v>18</v>
      </c>
      <c r="I345" s="50"/>
      <c r="J345" s="768" t="s">
        <v>378</v>
      </c>
      <c r="K345" s="768" t="s">
        <v>106</v>
      </c>
      <c r="L345" s="768">
        <v>1</v>
      </c>
      <c r="M345" s="51"/>
      <c r="N345" s="52" t="str">
        <f t="shared" si="30"/>
        <v>Included</v>
      </c>
      <c r="O345" s="53">
        <f t="shared" si="31"/>
        <v>0</v>
      </c>
      <c r="P345" s="8">
        <f t="shared" si="32"/>
        <v>0</v>
      </c>
      <c r="Q345" s="9">
        <f t="shared" si="33"/>
        <v>0</v>
      </c>
      <c r="R345" s="16">
        <f t="shared" si="34"/>
        <v>0</v>
      </c>
      <c r="S345" s="8"/>
      <c r="T345" s="122">
        <f t="shared" si="35"/>
        <v>0</v>
      </c>
      <c r="V345" s="55"/>
      <c r="AB345" s="9"/>
      <c r="AL345" s="9"/>
      <c r="AM345" s="9"/>
      <c r="AN345" s="9"/>
      <c r="AO345" s="9"/>
      <c r="AP345" s="9"/>
      <c r="AQ345" s="9"/>
      <c r="AR345" s="9"/>
      <c r="AS345" s="9"/>
      <c r="AT345" s="9"/>
      <c r="AU345" s="9"/>
      <c r="AV345" s="9"/>
      <c r="AW345" s="9"/>
      <c r="AX345" s="9"/>
      <c r="AY345" s="9"/>
    </row>
    <row r="346" spans="1:51" ht="45.75" customHeight="1" x14ac:dyDescent="0.3">
      <c r="A346" s="48">
        <v>327</v>
      </c>
      <c r="B346" s="768">
        <v>7000031644</v>
      </c>
      <c r="C346" s="768">
        <v>10</v>
      </c>
      <c r="D346" s="768" t="s">
        <v>406</v>
      </c>
      <c r="E346" s="768">
        <v>1000077711</v>
      </c>
      <c r="F346" s="768">
        <v>85177090</v>
      </c>
      <c r="G346" s="49"/>
      <c r="H346" s="770">
        <v>18</v>
      </c>
      <c r="I346" s="50"/>
      <c r="J346" s="768" t="s">
        <v>381</v>
      </c>
      <c r="K346" s="768" t="s">
        <v>106</v>
      </c>
      <c r="L346" s="768">
        <v>1</v>
      </c>
      <c r="M346" s="51"/>
      <c r="N346" s="52" t="str">
        <f t="shared" si="30"/>
        <v>Included</v>
      </c>
      <c r="O346" s="53">
        <f t="shared" si="31"/>
        <v>0</v>
      </c>
      <c r="P346" s="8">
        <f t="shared" si="32"/>
        <v>0</v>
      </c>
      <c r="Q346" s="9">
        <f t="shared" si="33"/>
        <v>0</v>
      </c>
      <c r="R346" s="16">
        <f t="shared" si="34"/>
        <v>0</v>
      </c>
      <c r="S346" s="8"/>
      <c r="T346" s="122">
        <f t="shared" si="35"/>
        <v>0</v>
      </c>
      <c r="V346" s="55"/>
      <c r="AB346" s="9"/>
      <c r="AL346" s="9"/>
      <c r="AM346" s="9"/>
      <c r="AN346" s="9"/>
      <c r="AO346" s="9"/>
      <c r="AP346" s="9"/>
      <c r="AQ346" s="9"/>
      <c r="AR346" s="9"/>
      <c r="AS346" s="9"/>
      <c r="AT346" s="9"/>
      <c r="AU346" s="9"/>
      <c r="AV346" s="9"/>
      <c r="AW346" s="9"/>
      <c r="AX346" s="9"/>
      <c r="AY346" s="9"/>
    </row>
    <row r="347" spans="1:51" ht="45.75" customHeight="1" x14ac:dyDescent="0.3">
      <c r="A347" s="48">
        <v>328</v>
      </c>
      <c r="B347" s="768">
        <v>7000031645</v>
      </c>
      <c r="C347" s="768">
        <v>10</v>
      </c>
      <c r="D347" s="768" t="s">
        <v>406</v>
      </c>
      <c r="E347" s="768">
        <v>1000077750</v>
      </c>
      <c r="F347" s="768">
        <v>85176930</v>
      </c>
      <c r="G347" s="49"/>
      <c r="H347" s="770">
        <v>18</v>
      </c>
      <c r="I347" s="50"/>
      <c r="J347" s="768" t="s">
        <v>383</v>
      </c>
      <c r="K347" s="768" t="s">
        <v>105</v>
      </c>
      <c r="L347" s="768">
        <v>1</v>
      </c>
      <c r="M347" s="51"/>
      <c r="N347" s="52" t="str">
        <f t="shared" si="30"/>
        <v>Included</v>
      </c>
      <c r="O347" s="53">
        <f t="shared" si="31"/>
        <v>0</v>
      </c>
      <c r="P347" s="8">
        <f t="shared" si="32"/>
        <v>0</v>
      </c>
      <c r="Q347" s="9">
        <f t="shared" si="33"/>
        <v>0</v>
      </c>
      <c r="R347" s="16">
        <f t="shared" si="34"/>
        <v>0</v>
      </c>
      <c r="S347" s="8"/>
      <c r="T347" s="122">
        <f t="shared" si="35"/>
        <v>0</v>
      </c>
      <c r="V347" s="55"/>
      <c r="AB347" s="9"/>
      <c r="AL347" s="9"/>
      <c r="AM347" s="9"/>
      <c r="AN347" s="9"/>
      <c r="AO347" s="9"/>
      <c r="AP347" s="9"/>
      <c r="AQ347" s="9"/>
      <c r="AR347" s="9"/>
      <c r="AS347" s="9"/>
      <c r="AT347" s="9"/>
      <c r="AU347" s="9"/>
      <c r="AV347" s="9"/>
      <c r="AW347" s="9"/>
      <c r="AX347" s="9"/>
      <c r="AY347" s="9"/>
    </row>
    <row r="348" spans="1:51" ht="45.75" customHeight="1" x14ac:dyDescent="0.3">
      <c r="A348" s="48">
        <v>329</v>
      </c>
      <c r="B348" s="768">
        <v>7000031646</v>
      </c>
      <c r="C348" s="768">
        <v>10</v>
      </c>
      <c r="D348" s="768" t="s">
        <v>406</v>
      </c>
      <c r="E348" s="768">
        <v>1000077561</v>
      </c>
      <c r="F348" s="768">
        <v>85176930</v>
      </c>
      <c r="G348" s="49"/>
      <c r="H348" s="770">
        <v>18</v>
      </c>
      <c r="I348" s="50"/>
      <c r="J348" s="768" t="s">
        <v>386</v>
      </c>
      <c r="K348" s="768" t="s">
        <v>106</v>
      </c>
      <c r="L348" s="768">
        <v>2</v>
      </c>
      <c r="M348" s="51"/>
      <c r="N348" s="52" t="str">
        <f t="shared" si="30"/>
        <v>Included</v>
      </c>
      <c r="O348" s="53">
        <f t="shared" si="31"/>
        <v>0</v>
      </c>
      <c r="P348" s="8">
        <f t="shared" si="32"/>
        <v>0</v>
      </c>
      <c r="Q348" s="9">
        <f t="shared" si="33"/>
        <v>0</v>
      </c>
      <c r="R348" s="16">
        <f t="shared" si="34"/>
        <v>0</v>
      </c>
      <c r="S348" s="8"/>
      <c r="T348" s="122">
        <f t="shared" si="35"/>
        <v>0</v>
      </c>
      <c r="V348" s="55"/>
      <c r="AB348" s="9"/>
      <c r="AL348" s="9"/>
      <c r="AM348" s="9"/>
      <c r="AN348" s="9"/>
      <c r="AO348" s="9"/>
      <c r="AP348" s="9"/>
      <c r="AQ348" s="9"/>
      <c r="AR348" s="9"/>
      <c r="AS348" s="9"/>
      <c r="AT348" s="9"/>
      <c r="AU348" s="9"/>
      <c r="AV348" s="9"/>
      <c r="AW348" s="9"/>
      <c r="AX348" s="9"/>
      <c r="AY348" s="9"/>
    </row>
    <row r="349" spans="1:51" ht="45.75" customHeight="1" x14ac:dyDescent="0.3">
      <c r="A349" s="48">
        <v>330</v>
      </c>
      <c r="B349" s="768">
        <v>7000031647</v>
      </c>
      <c r="C349" s="768">
        <v>10</v>
      </c>
      <c r="D349" s="768" t="s">
        <v>406</v>
      </c>
      <c r="E349" s="768">
        <v>1000077565</v>
      </c>
      <c r="F349" s="768">
        <v>85176930</v>
      </c>
      <c r="G349" s="49"/>
      <c r="H349" s="770">
        <v>18</v>
      </c>
      <c r="I349" s="50"/>
      <c r="J349" s="768" t="s">
        <v>387</v>
      </c>
      <c r="K349" s="768" t="s">
        <v>106</v>
      </c>
      <c r="L349" s="768">
        <v>2</v>
      </c>
      <c r="M349" s="51"/>
      <c r="N349" s="52" t="str">
        <f t="shared" si="30"/>
        <v>Included</v>
      </c>
      <c r="O349" s="53">
        <f t="shared" si="31"/>
        <v>0</v>
      </c>
      <c r="P349" s="8">
        <f t="shared" si="32"/>
        <v>0</v>
      </c>
      <c r="Q349" s="9">
        <f t="shared" si="33"/>
        <v>0</v>
      </c>
      <c r="R349" s="16">
        <f t="shared" si="34"/>
        <v>0</v>
      </c>
      <c r="S349" s="8"/>
      <c r="T349" s="122">
        <f t="shared" si="35"/>
        <v>0</v>
      </c>
      <c r="V349" s="55"/>
      <c r="AB349" s="9"/>
      <c r="AL349" s="9"/>
      <c r="AM349" s="9"/>
      <c r="AN349" s="9"/>
      <c r="AO349" s="9"/>
      <c r="AP349" s="9"/>
      <c r="AQ349" s="9"/>
      <c r="AR349" s="9"/>
      <c r="AS349" s="9"/>
      <c r="AT349" s="9"/>
      <c r="AU349" s="9"/>
      <c r="AV349" s="9"/>
      <c r="AW349" s="9"/>
      <c r="AX349" s="9"/>
      <c r="AY349" s="9"/>
    </row>
    <row r="350" spans="1:51" ht="45.75" customHeight="1" x14ac:dyDescent="0.3">
      <c r="A350" s="48">
        <v>331</v>
      </c>
      <c r="B350" s="768">
        <v>7000031648</v>
      </c>
      <c r="C350" s="768">
        <v>10</v>
      </c>
      <c r="D350" s="768" t="s">
        <v>406</v>
      </c>
      <c r="E350" s="768">
        <v>1000077751</v>
      </c>
      <c r="F350" s="768">
        <v>85176930</v>
      </c>
      <c r="G350" s="49"/>
      <c r="H350" s="770">
        <v>18</v>
      </c>
      <c r="I350" s="50"/>
      <c r="J350" s="768" t="s">
        <v>388</v>
      </c>
      <c r="K350" s="768" t="s">
        <v>105</v>
      </c>
      <c r="L350" s="768">
        <v>1</v>
      </c>
      <c r="M350" s="51"/>
      <c r="N350" s="52" t="str">
        <f t="shared" si="30"/>
        <v>Included</v>
      </c>
      <c r="O350" s="53">
        <f t="shared" si="31"/>
        <v>0</v>
      </c>
      <c r="P350" s="8">
        <f t="shared" si="32"/>
        <v>0</v>
      </c>
      <c r="Q350" s="9">
        <f t="shared" si="33"/>
        <v>0</v>
      </c>
      <c r="R350" s="16">
        <f t="shared" si="34"/>
        <v>0</v>
      </c>
      <c r="S350" s="8"/>
      <c r="T350" s="122">
        <f t="shared" si="35"/>
        <v>0</v>
      </c>
      <c r="V350" s="55"/>
      <c r="AB350" s="9"/>
      <c r="AL350" s="9"/>
      <c r="AM350" s="9"/>
      <c r="AN350" s="9"/>
      <c r="AO350" s="9"/>
      <c r="AP350" s="9"/>
      <c r="AQ350" s="9"/>
      <c r="AR350" s="9"/>
      <c r="AS350" s="9"/>
      <c r="AT350" s="9"/>
      <c r="AU350" s="9"/>
      <c r="AV350" s="9"/>
      <c r="AW350" s="9"/>
      <c r="AX350" s="9"/>
      <c r="AY350" s="9"/>
    </row>
    <row r="351" spans="1:51" ht="45.75" customHeight="1" x14ac:dyDescent="0.3">
      <c r="A351" s="48">
        <v>332</v>
      </c>
      <c r="B351" s="768">
        <v>7000031649</v>
      </c>
      <c r="C351" s="768">
        <v>10</v>
      </c>
      <c r="D351" s="768" t="s">
        <v>406</v>
      </c>
      <c r="E351" s="768">
        <v>1000077568</v>
      </c>
      <c r="F351" s="768">
        <v>85389000</v>
      </c>
      <c r="G351" s="49"/>
      <c r="H351" s="770">
        <v>18</v>
      </c>
      <c r="I351" s="50"/>
      <c r="J351" s="768" t="s">
        <v>389</v>
      </c>
      <c r="K351" s="768" t="s">
        <v>106</v>
      </c>
      <c r="L351" s="768">
        <v>1</v>
      </c>
      <c r="M351" s="51"/>
      <c r="N351" s="52" t="str">
        <f t="shared" si="30"/>
        <v>Included</v>
      </c>
      <c r="O351" s="53">
        <f t="shared" si="31"/>
        <v>0</v>
      </c>
      <c r="P351" s="8">
        <f t="shared" si="32"/>
        <v>0</v>
      </c>
      <c r="Q351" s="9">
        <f t="shared" si="33"/>
        <v>0</v>
      </c>
      <c r="R351" s="16">
        <f t="shared" si="34"/>
        <v>0</v>
      </c>
      <c r="S351" s="8"/>
      <c r="T351" s="122">
        <f t="shared" si="35"/>
        <v>0</v>
      </c>
      <c r="V351" s="55"/>
      <c r="AB351" s="9"/>
      <c r="AL351" s="9"/>
      <c r="AM351" s="9"/>
      <c r="AN351" s="9"/>
      <c r="AO351" s="9"/>
      <c r="AP351" s="9"/>
      <c r="AQ351" s="9"/>
      <c r="AR351" s="9"/>
      <c r="AS351" s="9"/>
      <c r="AT351" s="9"/>
      <c r="AU351" s="9"/>
      <c r="AV351" s="9"/>
      <c r="AW351" s="9"/>
      <c r="AX351" s="9"/>
      <c r="AY351" s="9"/>
    </row>
    <row r="352" spans="1:51" ht="45.75" customHeight="1" x14ac:dyDescent="0.3">
      <c r="A352" s="48">
        <v>333</v>
      </c>
      <c r="B352" s="768">
        <v>7000031650</v>
      </c>
      <c r="C352" s="768">
        <v>10</v>
      </c>
      <c r="D352" s="768" t="s">
        <v>406</v>
      </c>
      <c r="E352" s="768">
        <v>1000028014</v>
      </c>
      <c r="F352" s="768">
        <v>94038900</v>
      </c>
      <c r="G352" s="49"/>
      <c r="H352" s="770">
        <v>18</v>
      </c>
      <c r="I352" s="50"/>
      <c r="J352" s="768" t="s">
        <v>108</v>
      </c>
      <c r="K352" s="768" t="s">
        <v>106</v>
      </c>
      <c r="L352" s="768">
        <v>1</v>
      </c>
      <c r="M352" s="51"/>
      <c r="N352" s="52" t="str">
        <f t="shared" si="30"/>
        <v>Included</v>
      </c>
      <c r="O352" s="53">
        <f t="shared" si="31"/>
        <v>0</v>
      </c>
      <c r="P352" s="8">
        <f t="shared" si="32"/>
        <v>0</v>
      </c>
      <c r="Q352" s="9">
        <f t="shared" si="33"/>
        <v>0</v>
      </c>
      <c r="R352" s="16">
        <f t="shared" si="34"/>
        <v>0</v>
      </c>
      <c r="S352" s="8"/>
      <c r="T352" s="122">
        <f t="shared" si="35"/>
        <v>0</v>
      </c>
      <c r="V352" s="55"/>
      <c r="AB352" s="9"/>
      <c r="AL352" s="9"/>
      <c r="AM352" s="9"/>
      <c r="AN352" s="9"/>
      <c r="AO352" s="9"/>
      <c r="AP352" s="9"/>
      <c r="AQ352" s="9"/>
      <c r="AR352" s="9"/>
      <c r="AS352" s="9"/>
      <c r="AT352" s="9"/>
      <c r="AU352" s="9"/>
      <c r="AV352" s="9"/>
      <c r="AW352" s="9"/>
      <c r="AX352" s="9"/>
      <c r="AY352" s="9"/>
    </row>
    <row r="353" spans="1:51" ht="45.75" customHeight="1" x14ac:dyDescent="0.3">
      <c r="A353" s="48">
        <v>334</v>
      </c>
      <c r="B353" s="768">
        <v>7000031651</v>
      </c>
      <c r="C353" s="768">
        <v>10</v>
      </c>
      <c r="D353" s="768" t="s">
        <v>406</v>
      </c>
      <c r="E353" s="768">
        <v>1000026380</v>
      </c>
      <c r="F353" s="768">
        <v>85389000</v>
      </c>
      <c r="G353" s="49"/>
      <c r="H353" s="770">
        <v>18</v>
      </c>
      <c r="I353" s="50"/>
      <c r="J353" s="768" t="s">
        <v>109</v>
      </c>
      <c r="K353" s="768" t="s">
        <v>105</v>
      </c>
      <c r="L353" s="768">
        <v>1</v>
      </c>
      <c r="M353" s="51"/>
      <c r="N353" s="52" t="str">
        <f t="shared" si="30"/>
        <v>Included</v>
      </c>
      <c r="O353" s="53">
        <f t="shared" si="31"/>
        <v>0</v>
      </c>
      <c r="P353" s="8">
        <f t="shared" si="32"/>
        <v>0</v>
      </c>
      <c r="Q353" s="9">
        <f t="shared" si="33"/>
        <v>0</v>
      </c>
      <c r="R353" s="16">
        <f t="shared" si="34"/>
        <v>0</v>
      </c>
      <c r="S353" s="8"/>
      <c r="T353" s="122">
        <f t="shared" si="35"/>
        <v>0</v>
      </c>
      <c r="V353" s="55"/>
      <c r="AB353" s="9"/>
      <c r="AL353" s="9"/>
      <c r="AM353" s="9"/>
      <c r="AN353" s="9"/>
      <c r="AO353" s="9"/>
      <c r="AP353" s="9"/>
      <c r="AQ353" s="9"/>
      <c r="AR353" s="9"/>
      <c r="AS353" s="9"/>
      <c r="AT353" s="9"/>
      <c r="AU353" s="9"/>
      <c r="AV353" s="9"/>
      <c r="AW353" s="9"/>
      <c r="AX353" s="9"/>
      <c r="AY353" s="9"/>
    </row>
    <row r="354" spans="1:51" ht="45.75" customHeight="1" x14ac:dyDescent="0.3">
      <c r="A354" s="48">
        <v>335</v>
      </c>
      <c r="B354" s="768">
        <v>7000031726</v>
      </c>
      <c r="C354" s="768">
        <v>10</v>
      </c>
      <c r="D354" s="768" t="s">
        <v>406</v>
      </c>
      <c r="E354" s="768">
        <v>1000077853</v>
      </c>
      <c r="F354" s="768">
        <v>85176220</v>
      </c>
      <c r="G354" s="49"/>
      <c r="H354" s="770">
        <v>18</v>
      </c>
      <c r="I354" s="50"/>
      <c r="J354" s="768" t="s">
        <v>390</v>
      </c>
      <c r="K354" s="768" t="s">
        <v>106</v>
      </c>
      <c r="L354" s="768">
        <v>1</v>
      </c>
      <c r="M354" s="51"/>
      <c r="N354" s="52" t="str">
        <f t="shared" si="30"/>
        <v>Included</v>
      </c>
      <c r="O354" s="53">
        <f t="shared" si="31"/>
        <v>0</v>
      </c>
      <c r="P354" s="8">
        <f t="shared" si="32"/>
        <v>0</v>
      </c>
      <c r="Q354" s="9">
        <f t="shared" si="33"/>
        <v>0</v>
      </c>
      <c r="R354" s="16">
        <f t="shared" si="34"/>
        <v>0</v>
      </c>
      <c r="S354" s="8"/>
      <c r="T354" s="122">
        <f t="shared" si="35"/>
        <v>0</v>
      </c>
      <c r="V354" s="55"/>
      <c r="AB354" s="9"/>
      <c r="AL354" s="9"/>
      <c r="AM354" s="9"/>
      <c r="AN354" s="9"/>
      <c r="AO354" s="9"/>
      <c r="AP354" s="9"/>
      <c r="AQ354" s="9"/>
      <c r="AR354" s="9"/>
      <c r="AS354" s="9"/>
      <c r="AT354" s="9"/>
      <c r="AU354" s="9"/>
      <c r="AV354" s="9"/>
      <c r="AW354" s="9"/>
      <c r="AX354" s="9"/>
      <c r="AY354" s="9"/>
    </row>
    <row r="355" spans="1:51" ht="45.75" customHeight="1" x14ac:dyDescent="0.3">
      <c r="A355" s="48">
        <v>336</v>
      </c>
      <c r="B355" s="768">
        <v>7000031743</v>
      </c>
      <c r="C355" s="768">
        <v>10</v>
      </c>
      <c r="D355" s="768" t="s">
        <v>406</v>
      </c>
      <c r="E355" s="768">
        <v>1000078084</v>
      </c>
      <c r="F355" s="768">
        <v>85176930</v>
      </c>
      <c r="G355" s="49"/>
      <c r="H355" s="770">
        <v>18</v>
      </c>
      <c r="I355" s="50"/>
      <c r="J355" s="768" t="s">
        <v>397</v>
      </c>
      <c r="K355" s="768" t="s">
        <v>106</v>
      </c>
      <c r="L355" s="768">
        <v>2</v>
      </c>
      <c r="M355" s="51"/>
      <c r="N355" s="52" t="str">
        <f t="shared" si="30"/>
        <v>Included</v>
      </c>
      <c r="O355" s="53">
        <f t="shared" si="31"/>
        <v>0</v>
      </c>
      <c r="P355" s="8">
        <f t="shared" si="32"/>
        <v>0</v>
      </c>
      <c r="Q355" s="9">
        <f t="shared" si="33"/>
        <v>0</v>
      </c>
      <c r="R355" s="16">
        <f t="shared" si="34"/>
        <v>0</v>
      </c>
      <c r="S355" s="8"/>
      <c r="T355" s="122">
        <f t="shared" si="35"/>
        <v>0</v>
      </c>
      <c r="V355" s="55"/>
      <c r="AB355" s="9"/>
      <c r="AL355" s="9"/>
      <c r="AM355" s="9"/>
      <c r="AN355" s="9"/>
      <c r="AO355" s="9"/>
      <c r="AP355" s="9"/>
      <c r="AQ355" s="9"/>
      <c r="AR355" s="9"/>
      <c r="AS355" s="9"/>
      <c r="AT355" s="9"/>
      <c r="AU355" s="9"/>
      <c r="AV355" s="9"/>
      <c r="AW355" s="9"/>
      <c r="AX355" s="9"/>
      <c r="AY355" s="9"/>
    </row>
    <row r="356" spans="1:51" ht="45.75" customHeight="1" x14ac:dyDescent="0.3">
      <c r="A356" s="48">
        <v>337</v>
      </c>
      <c r="B356" s="768">
        <v>7000031652</v>
      </c>
      <c r="C356" s="768">
        <v>10</v>
      </c>
      <c r="D356" s="768" t="s">
        <v>407</v>
      </c>
      <c r="E356" s="768">
        <v>1000077713</v>
      </c>
      <c r="F356" s="768">
        <v>84715000</v>
      </c>
      <c r="G356" s="49"/>
      <c r="H356" s="770">
        <v>18</v>
      </c>
      <c r="I356" s="50"/>
      <c r="J356" s="768" t="s">
        <v>376</v>
      </c>
      <c r="K356" s="768" t="s">
        <v>106</v>
      </c>
      <c r="L356" s="768">
        <v>1</v>
      </c>
      <c r="M356" s="51"/>
      <c r="N356" s="52" t="str">
        <f t="shared" si="30"/>
        <v>Included</v>
      </c>
      <c r="O356" s="53">
        <f t="shared" si="31"/>
        <v>0</v>
      </c>
      <c r="P356" s="8">
        <f t="shared" si="32"/>
        <v>0</v>
      </c>
      <c r="Q356" s="9">
        <f t="shared" si="33"/>
        <v>0</v>
      </c>
      <c r="R356" s="16">
        <f t="shared" si="34"/>
        <v>0</v>
      </c>
      <c r="S356" s="8"/>
      <c r="T356" s="122">
        <f t="shared" si="35"/>
        <v>0</v>
      </c>
      <c r="V356" s="55"/>
      <c r="AB356" s="9"/>
      <c r="AL356" s="9"/>
      <c r="AM356" s="9"/>
      <c r="AN356" s="9"/>
      <c r="AO356" s="9"/>
      <c r="AP356" s="9"/>
      <c r="AQ356" s="9"/>
      <c r="AR356" s="9"/>
      <c r="AS356" s="9"/>
      <c r="AT356" s="9"/>
      <c r="AU356" s="9"/>
      <c r="AV356" s="9"/>
      <c r="AW356" s="9"/>
      <c r="AX356" s="9"/>
      <c r="AY356" s="9"/>
    </row>
    <row r="357" spans="1:51" ht="45.75" customHeight="1" x14ac:dyDescent="0.3">
      <c r="A357" s="48">
        <v>338</v>
      </c>
      <c r="B357" s="768">
        <v>7000031653</v>
      </c>
      <c r="C357" s="768">
        <v>10</v>
      </c>
      <c r="D357" s="768" t="s">
        <v>407</v>
      </c>
      <c r="E357" s="768">
        <v>1000077753</v>
      </c>
      <c r="F357" s="768">
        <v>85176930</v>
      </c>
      <c r="G357" s="49"/>
      <c r="H357" s="770">
        <v>18</v>
      </c>
      <c r="I357" s="50"/>
      <c r="J357" s="768" t="s">
        <v>377</v>
      </c>
      <c r="K357" s="768" t="s">
        <v>105</v>
      </c>
      <c r="L357" s="768">
        <v>1</v>
      </c>
      <c r="M357" s="51"/>
      <c r="N357" s="52" t="str">
        <f t="shared" si="30"/>
        <v>Included</v>
      </c>
      <c r="O357" s="53">
        <f t="shared" si="31"/>
        <v>0</v>
      </c>
      <c r="P357" s="8">
        <f t="shared" si="32"/>
        <v>0</v>
      </c>
      <c r="Q357" s="9">
        <f t="shared" si="33"/>
        <v>0</v>
      </c>
      <c r="R357" s="16">
        <f t="shared" si="34"/>
        <v>0</v>
      </c>
      <c r="S357" s="8"/>
      <c r="T357" s="122">
        <f t="shared" si="35"/>
        <v>0</v>
      </c>
      <c r="V357" s="55"/>
      <c r="AB357" s="9"/>
      <c r="AL357" s="9"/>
      <c r="AM357" s="9"/>
      <c r="AN357" s="9"/>
      <c r="AO357" s="9"/>
      <c r="AP357" s="9"/>
      <c r="AQ357" s="9"/>
      <c r="AR357" s="9"/>
      <c r="AS357" s="9"/>
      <c r="AT357" s="9"/>
      <c r="AU357" s="9"/>
      <c r="AV357" s="9"/>
      <c r="AW357" s="9"/>
      <c r="AX357" s="9"/>
      <c r="AY357" s="9"/>
    </row>
    <row r="358" spans="1:51" ht="45.75" customHeight="1" x14ac:dyDescent="0.3">
      <c r="A358" s="48">
        <v>339</v>
      </c>
      <c r="B358" s="768">
        <v>7000031654</v>
      </c>
      <c r="C358" s="768">
        <v>10</v>
      </c>
      <c r="D358" s="768" t="s">
        <v>407</v>
      </c>
      <c r="E358" s="768">
        <v>1000077573</v>
      </c>
      <c r="F358" s="768">
        <v>85176930</v>
      </c>
      <c r="G358" s="49"/>
      <c r="H358" s="770">
        <v>18</v>
      </c>
      <c r="I358" s="50"/>
      <c r="J358" s="768" t="s">
        <v>378</v>
      </c>
      <c r="K358" s="768" t="s">
        <v>106</v>
      </c>
      <c r="L358" s="768">
        <v>1</v>
      </c>
      <c r="M358" s="51"/>
      <c r="N358" s="52" t="str">
        <f t="shared" si="30"/>
        <v>Included</v>
      </c>
      <c r="O358" s="53">
        <f t="shared" si="31"/>
        <v>0</v>
      </c>
      <c r="P358" s="8">
        <f t="shared" si="32"/>
        <v>0</v>
      </c>
      <c r="Q358" s="9">
        <f t="shared" si="33"/>
        <v>0</v>
      </c>
      <c r="R358" s="16">
        <f t="shared" si="34"/>
        <v>0</v>
      </c>
      <c r="S358" s="8"/>
      <c r="T358" s="122">
        <f t="shared" si="35"/>
        <v>0</v>
      </c>
      <c r="V358" s="55"/>
      <c r="AB358" s="9"/>
      <c r="AL358" s="9"/>
      <c r="AM358" s="9"/>
      <c r="AN358" s="9"/>
      <c r="AO358" s="9"/>
      <c r="AP358" s="9"/>
      <c r="AQ358" s="9"/>
      <c r="AR358" s="9"/>
      <c r="AS358" s="9"/>
      <c r="AT358" s="9"/>
      <c r="AU358" s="9"/>
      <c r="AV358" s="9"/>
      <c r="AW358" s="9"/>
      <c r="AX358" s="9"/>
      <c r="AY358" s="9"/>
    </row>
    <row r="359" spans="1:51" ht="45.75" customHeight="1" x14ac:dyDescent="0.3">
      <c r="A359" s="48">
        <v>340</v>
      </c>
      <c r="B359" s="768">
        <v>7000031655</v>
      </c>
      <c r="C359" s="768">
        <v>10</v>
      </c>
      <c r="D359" s="768" t="s">
        <v>407</v>
      </c>
      <c r="E359" s="768">
        <v>1000077739</v>
      </c>
      <c r="F359" s="768">
        <v>85177090</v>
      </c>
      <c r="G359" s="49"/>
      <c r="H359" s="770">
        <v>18</v>
      </c>
      <c r="I359" s="50"/>
      <c r="J359" s="768" t="s">
        <v>379</v>
      </c>
      <c r="K359" s="768" t="s">
        <v>106</v>
      </c>
      <c r="L359" s="768">
        <v>30</v>
      </c>
      <c r="M359" s="51"/>
      <c r="N359" s="52" t="str">
        <f t="shared" si="30"/>
        <v>Included</v>
      </c>
      <c r="O359" s="53">
        <f t="shared" si="31"/>
        <v>0</v>
      </c>
      <c r="P359" s="8">
        <f t="shared" si="32"/>
        <v>0</v>
      </c>
      <c r="Q359" s="9">
        <f t="shared" si="33"/>
        <v>0</v>
      </c>
      <c r="R359" s="16">
        <f t="shared" si="34"/>
        <v>0</v>
      </c>
      <c r="S359" s="8"/>
      <c r="T359" s="122">
        <f t="shared" si="35"/>
        <v>0</v>
      </c>
      <c r="V359" s="55"/>
      <c r="AB359" s="9"/>
      <c r="AL359" s="9"/>
      <c r="AM359" s="9"/>
      <c r="AN359" s="9"/>
      <c r="AO359" s="9"/>
      <c r="AP359" s="9"/>
      <c r="AQ359" s="9"/>
      <c r="AR359" s="9"/>
      <c r="AS359" s="9"/>
      <c r="AT359" s="9"/>
      <c r="AU359" s="9"/>
      <c r="AV359" s="9"/>
      <c r="AW359" s="9"/>
      <c r="AX359" s="9"/>
      <c r="AY359" s="9"/>
    </row>
    <row r="360" spans="1:51" ht="45.75" customHeight="1" x14ac:dyDescent="0.3">
      <c r="A360" s="48">
        <v>341</v>
      </c>
      <c r="B360" s="768">
        <v>7000031656</v>
      </c>
      <c r="C360" s="768">
        <v>10</v>
      </c>
      <c r="D360" s="768" t="s">
        <v>407</v>
      </c>
      <c r="E360" s="768">
        <v>1000077740</v>
      </c>
      <c r="F360" s="768">
        <v>85177090</v>
      </c>
      <c r="G360" s="49"/>
      <c r="H360" s="770">
        <v>18</v>
      </c>
      <c r="I360" s="50"/>
      <c r="J360" s="768" t="s">
        <v>380</v>
      </c>
      <c r="K360" s="768" t="s">
        <v>106</v>
      </c>
      <c r="L360" s="768">
        <v>152</v>
      </c>
      <c r="M360" s="51"/>
      <c r="N360" s="52" t="str">
        <f t="shared" si="30"/>
        <v>Included</v>
      </c>
      <c r="O360" s="53">
        <f t="shared" si="31"/>
        <v>0</v>
      </c>
      <c r="P360" s="8">
        <f t="shared" si="32"/>
        <v>0</v>
      </c>
      <c r="Q360" s="9">
        <f t="shared" si="33"/>
        <v>0</v>
      </c>
      <c r="R360" s="16">
        <f t="shared" si="34"/>
        <v>0</v>
      </c>
      <c r="S360" s="8"/>
      <c r="T360" s="122">
        <f t="shared" si="35"/>
        <v>0</v>
      </c>
      <c r="V360" s="55"/>
      <c r="AB360" s="9"/>
      <c r="AL360" s="9"/>
      <c r="AM360" s="9"/>
      <c r="AN360" s="9"/>
      <c r="AO360" s="9"/>
      <c r="AP360" s="9"/>
      <c r="AQ360" s="9"/>
      <c r="AR360" s="9"/>
      <c r="AS360" s="9"/>
      <c r="AT360" s="9"/>
      <c r="AU360" s="9"/>
      <c r="AV360" s="9"/>
      <c r="AW360" s="9"/>
      <c r="AX360" s="9"/>
      <c r="AY360" s="9"/>
    </row>
    <row r="361" spans="1:51" ht="45.75" customHeight="1" x14ac:dyDescent="0.3">
      <c r="A361" s="48">
        <v>342</v>
      </c>
      <c r="B361" s="768">
        <v>7000031657</v>
      </c>
      <c r="C361" s="768">
        <v>10</v>
      </c>
      <c r="D361" s="768" t="s">
        <v>407</v>
      </c>
      <c r="E361" s="768">
        <v>1000077711</v>
      </c>
      <c r="F361" s="768">
        <v>85177090</v>
      </c>
      <c r="G361" s="49"/>
      <c r="H361" s="770">
        <v>18</v>
      </c>
      <c r="I361" s="50"/>
      <c r="J361" s="768" t="s">
        <v>381</v>
      </c>
      <c r="K361" s="768" t="s">
        <v>106</v>
      </c>
      <c r="L361" s="768">
        <v>1</v>
      </c>
      <c r="M361" s="51"/>
      <c r="N361" s="52" t="str">
        <f t="shared" si="30"/>
        <v>Included</v>
      </c>
      <c r="O361" s="53">
        <f t="shared" si="31"/>
        <v>0</v>
      </c>
      <c r="P361" s="8">
        <f t="shared" si="32"/>
        <v>0</v>
      </c>
      <c r="Q361" s="9">
        <f t="shared" si="33"/>
        <v>0</v>
      </c>
      <c r="R361" s="16">
        <f t="shared" si="34"/>
        <v>0</v>
      </c>
      <c r="S361" s="8"/>
      <c r="T361" s="122">
        <f t="shared" si="35"/>
        <v>0</v>
      </c>
      <c r="V361" s="55"/>
      <c r="AB361" s="9"/>
      <c r="AL361" s="9"/>
      <c r="AM361" s="9"/>
      <c r="AN361" s="9"/>
      <c r="AO361" s="9"/>
      <c r="AP361" s="9"/>
      <c r="AQ361" s="9"/>
      <c r="AR361" s="9"/>
      <c r="AS361" s="9"/>
      <c r="AT361" s="9"/>
      <c r="AU361" s="9"/>
      <c r="AV361" s="9"/>
      <c r="AW361" s="9"/>
      <c r="AX361" s="9"/>
      <c r="AY361" s="9"/>
    </row>
    <row r="362" spans="1:51" ht="45.75" customHeight="1" x14ac:dyDescent="0.3">
      <c r="A362" s="48">
        <v>343</v>
      </c>
      <c r="B362" s="768">
        <v>7000031658</v>
      </c>
      <c r="C362" s="768">
        <v>10</v>
      </c>
      <c r="D362" s="768" t="s">
        <v>407</v>
      </c>
      <c r="E362" s="768">
        <v>1000077562</v>
      </c>
      <c r="F362" s="768">
        <v>85177090</v>
      </c>
      <c r="G362" s="49"/>
      <c r="H362" s="770">
        <v>18</v>
      </c>
      <c r="I362" s="50"/>
      <c r="J362" s="768" t="s">
        <v>382</v>
      </c>
      <c r="K362" s="768" t="s">
        <v>106</v>
      </c>
      <c r="L362" s="768">
        <v>164</v>
      </c>
      <c r="M362" s="51"/>
      <c r="N362" s="52" t="str">
        <f t="shared" si="30"/>
        <v>Included</v>
      </c>
      <c r="O362" s="53">
        <f t="shared" si="31"/>
        <v>0</v>
      </c>
      <c r="P362" s="8">
        <f t="shared" si="32"/>
        <v>0</v>
      </c>
      <c r="Q362" s="9">
        <f t="shared" si="33"/>
        <v>0</v>
      </c>
      <c r="R362" s="16">
        <f t="shared" si="34"/>
        <v>0</v>
      </c>
      <c r="S362" s="8"/>
      <c r="T362" s="122">
        <f t="shared" si="35"/>
        <v>0</v>
      </c>
      <c r="V362" s="55"/>
      <c r="AB362" s="9"/>
      <c r="AL362" s="9"/>
      <c r="AM362" s="9"/>
      <c r="AN362" s="9"/>
      <c r="AO362" s="9"/>
      <c r="AP362" s="9"/>
      <c r="AQ362" s="9"/>
      <c r="AR362" s="9"/>
      <c r="AS362" s="9"/>
      <c r="AT362" s="9"/>
      <c r="AU362" s="9"/>
      <c r="AV362" s="9"/>
      <c r="AW362" s="9"/>
      <c r="AX362" s="9"/>
      <c r="AY362" s="9"/>
    </row>
    <row r="363" spans="1:51" ht="45.75" customHeight="1" x14ac:dyDescent="0.3">
      <c r="A363" s="48">
        <v>344</v>
      </c>
      <c r="B363" s="768">
        <v>7000031659</v>
      </c>
      <c r="C363" s="768">
        <v>10</v>
      </c>
      <c r="D363" s="768" t="s">
        <v>407</v>
      </c>
      <c r="E363" s="768">
        <v>1000077750</v>
      </c>
      <c r="F363" s="768">
        <v>85176930</v>
      </c>
      <c r="G363" s="49"/>
      <c r="H363" s="770">
        <v>18</v>
      </c>
      <c r="I363" s="50"/>
      <c r="J363" s="768" t="s">
        <v>383</v>
      </c>
      <c r="K363" s="768" t="s">
        <v>105</v>
      </c>
      <c r="L363" s="768">
        <v>1</v>
      </c>
      <c r="M363" s="51"/>
      <c r="N363" s="52" t="str">
        <f t="shared" si="30"/>
        <v>Included</v>
      </c>
      <c r="O363" s="53">
        <f t="shared" si="31"/>
        <v>0</v>
      </c>
      <c r="P363" s="8">
        <f t="shared" si="32"/>
        <v>0</v>
      </c>
      <c r="Q363" s="9">
        <f t="shared" si="33"/>
        <v>0</v>
      </c>
      <c r="R363" s="16">
        <f t="shared" si="34"/>
        <v>0</v>
      </c>
      <c r="S363" s="8"/>
      <c r="T363" s="122">
        <f t="shared" si="35"/>
        <v>0</v>
      </c>
      <c r="V363" s="55"/>
      <c r="AB363" s="9"/>
      <c r="AL363" s="9"/>
      <c r="AM363" s="9"/>
      <c r="AN363" s="9"/>
      <c r="AO363" s="9"/>
      <c r="AP363" s="9"/>
      <c r="AQ363" s="9"/>
      <c r="AR363" s="9"/>
      <c r="AS363" s="9"/>
      <c r="AT363" s="9"/>
      <c r="AU363" s="9"/>
      <c r="AV363" s="9"/>
      <c r="AW363" s="9"/>
      <c r="AX363" s="9"/>
      <c r="AY363" s="9"/>
    </row>
    <row r="364" spans="1:51" ht="45.75" customHeight="1" x14ac:dyDescent="0.3">
      <c r="A364" s="48">
        <v>345</v>
      </c>
      <c r="B364" s="768">
        <v>7000031660</v>
      </c>
      <c r="C364" s="768">
        <v>10</v>
      </c>
      <c r="D364" s="768" t="s">
        <v>407</v>
      </c>
      <c r="E364" s="768">
        <v>1000077709</v>
      </c>
      <c r="F364" s="768">
        <v>85176990</v>
      </c>
      <c r="G364" s="49"/>
      <c r="H364" s="770">
        <v>18</v>
      </c>
      <c r="I364" s="50"/>
      <c r="J364" s="768" t="s">
        <v>384</v>
      </c>
      <c r="K364" s="768" t="s">
        <v>106</v>
      </c>
      <c r="L364" s="768">
        <v>152</v>
      </c>
      <c r="M364" s="51"/>
      <c r="N364" s="52" t="str">
        <f t="shared" si="30"/>
        <v>Included</v>
      </c>
      <c r="O364" s="53">
        <f t="shared" si="31"/>
        <v>0</v>
      </c>
      <c r="P364" s="8">
        <f t="shared" si="32"/>
        <v>0</v>
      </c>
      <c r="Q364" s="9">
        <f t="shared" si="33"/>
        <v>0</v>
      </c>
      <c r="R364" s="16">
        <f t="shared" si="34"/>
        <v>0</v>
      </c>
      <c r="S364" s="8"/>
      <c r="T364" s="122">
        <f t="shared" si="35"/>
        <v>0</v>
      </c>
      <c r="V364" s="55"/>
      <c r="AB364" s="9"/>
      <c r="AL364" s="9"/>
      <c r="AM364" s="9"/>
      <c r="AN364" s="9"/>
      <c r="AO364" s="9"/>
      <c r="AP364" s="9"/>
      <c r="AQ364" s="9"/>
      <c r="AR364" s="9"/>
      <c r="AS364" s="9"/>
      <c r="AT364" s="9"/>
      <c r="AU364" s="9"/>
      <c r="AV364" s="9"/>
      <c r="AW364" s="9"/>
      <c r="AX364" s="9"/>
      <c r="AY364" s="9"/>
    </row>
    <row r="365" spans="1:51" ht="45.75" customHeight="1" x14ac:dyDescent="0.3">
      <c r="A365" s="48">
        <v>346</v>
      </c>
      <c r="B365" s="768">
        <v>7000031661</v>
      </c>
      <c r="C365" s="768">
        <v>10</v>
      </c>
      <c r="D365" s="768" t="s">
        <v>407</v>
      </c>
      <c r="E365" s="768">
        <v>1000077563</v>
      </c>
      <c r="F365" s="768">
        <v>85444292</v>
      </c>
      <c r="G365" s="49"/>
      <c r="H365" s="770">
        <v>18</v>
      </c>
      <c r="I365" s="50"/>
      <c r="J365" s="768" t="s">
        <v>385</v>
      </c>
      <c r="K365" s="768" t="s">
        <v>110</v>
      </c>
      <c r="L365" s="768">
        <v>152</v>
      </c>
      <c r="M365" s="51"/>
      <c r="N365" s="52" t="str">
        <f t="shared" si="30"/>
        <v>Included</v>
      </c>
      <c r="O365" s="53">
        <f t="shared" si="31"/>
        <v>0</v>
      </c>
      <c r="P365" s="8">
        <f t="shared" si="32"/>
        <v>0</v>
      </c>
      <c r="Q365" s="9">
        <f t="shared" si="33"/>
        <v>0</v>
      </c>
      <c r="R365" s="16">
        <f t="shared" si="34"/>
        <v>0</v>
      </c>
      <c r="S365" s="8"/>
      <c r="T365" s="122">
        <f t="shared" si="35"/>
        <v>0</v>
      </c>
      <c r="V365" s="55"/>
      <c r="AB365" s="9"/>
      <c r="AL365" s="9"/>
      <c r="AM365" s="9"/>
      <c r="AN365" s="9"/>
      <c r="AO365" s="9"/>
      <c r="AP365" s="9"/>
      <c r="AQ365" s="9"/>
      <c r="AR365" s="9"/>
      <c r="AS365" s="9"/>
      <c r="AT365" s="9"/>
      <c r="AU365" s="9"/>
      <c r="AV365" s="9"/>
      <c r="AW365" s="9"/>
      <c r="AX365" s="9"/>
      <c r="AY365" s="9"/>
    </row>
    <row r="366" spans="1:51" ht="45.75" customHeight="1" x14ac:dyDescent="0.3">
      <c r="A366" s="48">
        <v>347</v>
      </c>
      <c r="B366" s="768">
        <v>7000031662</v>
      </c>
      <c r="C366" s="768">
        <v>10</v>
      </c>
      <c r="D366" s="768" t="s">
        <v>407</v>
      </c>
      <c r="E366" s="768">
        <v>1000077561</v>
      </c>
      <c r="F366" s="768">
        <v>85176930</v>
      </c>
      <c r="G366" s="49"/>
      <c r="H366" s="770">
        <v>18</v>
      </c>
      <c r="I366" s="50"/>
      <c r="J366" s="768" t="s">
        <v>386</v>
      </c>
      <c r="K366" s="768" t="s">
        <v>106</v>
      </c>
      <c r="L366" s="768">
        <v>2</v>
      </c>
      <c r="M366" s="51"/>
      <c r="N366" s="52" t="str">
        <f t="shared" si="30"/>
        <v>Included</v>
      </c>
      <c r="O366" s="53">
        <f t="shared" si="31"/>
        <v>0</v>
      </c>
      <c r="P366" s="8">
        <f t="shared" si="32"/>
        <v>0</v>
      </c>
      <c r="Q366" s="9">
        <f t="shared" si="33"/>
        <v>0</v>
      </c>
      <c r="R366" s="16">
        <f t="shared" si="34"/>
        <v>0</v>
      </c>
      <c r="S366" s="8"/>
      <c r="T366" s="122">
        <f t="shared" si="35"/>
        <v>0</v>
      </c>
      <c r="V366" s="55"/>
      <c r="AB366" s="9"/>
      <c r="AL366" s="9"/>
      <c r="AM366" s="9"/>
      <c r="AN366" s="9"/>
      <c r="AO366" s="9"/>
      <c r="AP366" s="9"/>
      <c r="AQ366" s="9"/>
      <c r="AR366" s="9"/>
      <c r="AS366" s="9"/>
      <c r="AT366" s="9"/>
      <c r="AU366" s="9"/>
      <c r="AV366" s="9"/>
      <c r="AW366" s="9"/>
      <c r="AX366" s="9"/>
      <c r="AY366" s="9"/>
    </row>
    <row r="367" spans="1:51" ht="45.75" customHeight="1" x14ac:dyDescent="0.3">
      <c r="A367" s="48">
        <v>348</v>
      </c>
      <c r="B367" s="768">
        <v>7000031663</v>
      </c>
      <c r="C367" s="768">
        <v>10</v>
      </c>
      <c r="D367" s="768" t="s">
        <v>407</v>
      </c>
      <c r="E367" s="768">
        <v>1000077565</v>
      </c>
      <c r="F367" s="768">
        <v>85176930</v>
      </c>
      <c r="G367" s="49"/>
      <c r="H367" s="770">
        <v>18</v>
      </c>
      <c r="I367" s="50"/>
      <c r="J367" s="768" t="s">
        <v>387</v>
      </c>
      <c r="K367" s="768" t="s">
        <v>106</v>
      </c>
      <c r="L367" s="768">
        <v>2</v>
      </c>
      <c r="M367" s="51"/>
      <c r="N367" s="52" t="str">
        <f t="shared" si="30"/>
        <v>Included</v>
      </c>
      <c r="O367" s="53">
        <f t="shared" si="31"/>
        <v>0</v>
      </c>
      <c r="P367" s="8">
        <f t="shared" si="32"/>
        <v>0</v>
      </c>
      <c r="Q367" s="9">
        <f t="shared" si="33"/>
        <v>0</v>
      </c>
      <c r="R367" s="16">
        <f t="shared" si="34"/>
        <v>0</v>
      </c>
      <c r="S367" s="8"/>
      <c r="T367" s="122">
        <f t="shared" si="35"/>
        <v>0</v>
      </c>
      <c r="V367" s="55"/>
      <c r="AB367" s="9"/>
      <c r="AL367" s="9"/>
      <c r="AM367" s="9"/>
      <c r="AN367" s="9"/>
      <c r="AO367" s="9"/>
      <c r="AP367" s="9"/>
      <c r="AQ367" s="9"/>
      <c r="AR367" s="9"/>
      <c r="AS367" s="9"/>
      <c r="AT367" s="9"/>
      <c r="AU367" s="9"/>
      <c r="AV367" s="9"/>
      <c r="AW367" s="9"/>
      <c r="AX367" s="9"/>
      <c r="AY367" s="9"/>
    </row>
    <row r="368" spans="1:51" ht="45.75" customHeight="1" x14ac:dyDescent="0.3">
      <c r="A368" s="48">
        <v>349</v>
      </c>
      <c r="B368" s="768">
        <v>7000031664</v>
      </c>
      <c r="C368" s="768">
        <v>10</v>
      </c>
      <c r="D368" s="768" t="s">
        <v>407</v>
      </c>
      <c r="E368" s="768">
        <v>1000077751</v>
      </c>
      <c r="F368" s="768">
        <v>85176930</v>
      </c>
      <c r="G368" s="49"/>
      <c r="H368" s="770">
        <v>18</v>
      </c>
      <c r="I368" s="50"/>
      <c r="J368" s="768" t="s">
        <v>388</v>
      </c>
      <c r="K368" s="768" t="s">
        <v>105</v>
      </c>
      <c r="L368" s="768">
        <v>1</v>
      </c>
      <c r="M368" s="51"/>
      <c r="N368" s="52" t="str">
        <f t="shared" si="30"/>
        <v>Included</v>
      </c>
      <c r="O368" s="53">
        <f t="shared" si="31"/>
        <v>0</v>
      </c>
      <c r="P368" s="8">
        <f t="shared" si="32"/>
        <v>0</v>
      </c>
      <c r="Q368" s="9">
        <f t="shared" si="33"/>
        <v>0</v>
      </c>
      <c r="R368" s="16">
        <f t="shared" si="34"/>
        <v>0</v>
      </c>
      <c r="S368" s="8"/>
      <c r="T368" s="122">
        <f t="shared" si="35"/>
        <v>0</v>
      </c>
      <c r="V368" s="55"/>
      <c r="AB368" s="9"/>
      <c r="AL368" s="9"/>
      <c r="AM368" s="9"/>
      <c r="AN368" s="9"/>
      <c r="AO368" s="9"/>
      <c r="AP368" s="9"/>
      <c r="AQ368" s="9"/>
      <c r="AR368" s="9"/>
      <c r="AS368" s="9"/>
      <c r="AT368" s="9"/>
      <c r="AU368" s="9"/>
      <c r="AV368" s="9"/>
      <c r="AW368" s="9"/>
      <c r="AX368" s="9"/>
      <c r="AY368" s="9"/>
    </row>
    <row r="369" spans="1:51" ht="45.75" customHeight="1" x14ac:dyDescent="0.3">
      <c r="A369" s="48">
        <v>350</v>
      </c>
      <c r="B369" s="768">
        <v>7000031665</v>
      </c>
      <c r="C369" s="768">
        <v>10</v>
      </c>
      <c r="D369" s="768" t="s">
        <v>407</v>
      </c>
      <c r="E369" s="768">
        <v>1000077568</v>
      </c>
      <c r="F369" s="768">
        <v>85389000</v>
      </c>
      <c r="G369" s="49"/>
      <c r="H369" s="770">
        <v>18</v>
      </c>
      <c r="I369" s="50"/>
      <c r="J369" s="768" t="s">
        <v>389</v>
      </c>
      <c r="K369" s="768" t="s">
        <v>106</v>
      </c>
      <c r="L369" s="768">
        <v>1</v>
      </c>
      <c r="M369" s="51"/>
      <c r="N369" s="52" t="str">
        <f t="shared" si="30"/>
        <v>Included</v>
      </c>
      <c r="O369" s="53">
        <f t="shared" si="31"/>
        <v>0</v>
      </c>
      <c r="P369" s="8">
        <f t="shared" si="32"/>
        <v>0</v>
      </c>
      <c r="Q369" s="9">
        <f t="shared" si="33"/>
        <v>0</v>
      </c>
      <c r="R369" s="16">
        <f t="shared" si="34"/>
        <v>0</v>
      </c>
      <c r="S369" s="8"/>
      <c r="T369" s="122">
        <f t="shared" si="35"/>
        <v>0</v>
      </c>
      <c r="V369" s="55"/>
      <c r="AB369" s="9"/>
      <c r="AL369" s="9"/>
      <c r="AM369" s="9"/>
      <c r="AN369" s="9"/>
      <c r="AO369" s="9"/>
      <c r="AP369" s="9"/>
      <c r="AQ369" s="9"/>
      <c r="AR369" s="9"/>
      <c r="AS369" s="9"/>
      <c r="AT369" s="9"/>
      <c r="AU369" s="9"/>
      <c r="AV369" s="9"/>
      <c r="AW369" s="9"/>
      <c r="AX369" s="9"/>
      <c r="AY369" s="9"/>
    </row>
    <row r="370" spans="1:51" ht="45.75" customHeight="1" x14ac:dyDescent="0.3">
      <c r="A370" s="48">
        <v>351</v>
      </c>
      <c r="B370" s="768">
        <v>7000031666</v>
      </c>
      <c r="C370" s="768">
        <v>10</v>
      </c>
      <c r="D370" s="768" t="s">
        <v>407</v>
      </c>
      <c r="E370" s="768">
        <v>1000012788</v>
      </c>
      <c r="F370" s="768">
        <v>85329000</v>
      </c>
      <c r="G370" s="49"/>
      <c r="H370" s="770">
        <v>18</v>
      </c>
      <c r="I370" s="50"/>
      <c r="J370" s="768" t="s">
        <v>111</v>
      </c>
      <c r="K370" s="768" t="s">
        <v>106</v>
      </c>
      <c r="L370" s="768">
        <v>1</v>
      </c>
      <c r="M370" s="51"/>
      <c r="N370" s="52" t="str">
        <f t="shared" si="30"/>
        <v>Included</v>
      </c>
      <c r="O370" s="53">
        <f t="shared" si="31"/>
        <v>0</v>
      </c>
      <c r="P370" s="8">
        <f t="shared" si="32"/>
        <v>0</v>
      </c>
      <c r="Q370" s="9">
        <f t="shared" si="33"/>
        <v>0</v>
      </c>
      <c r="R370" s="16">
        <f t="shared" si="34"/>
        <v>0</v>
      </c>
      <c r="S370" s="8"/>
      <c r="T370" s="122">
        <f t="shared" si="35"/>
        <v>0</v>
      </c>
      <c r="V370" s="55"/>
      <c r="AB370" s="9"/>
      <c r="AL370" s="9"/>
      <c r="AM370" s="9"/>
      <c r="AN370" s="9"/>
      <c r="AO370" s="9"/>
      <c r="AP370" s="9"/>
      <c r="AQ370" s="9"/>
      <c r="AR370" s="9"/>
      <c r="AS370" s="9"/>
      <c r="AT370" s="9"/>
      <c r="AU370" s="9"/>
      <c r="AV370" s="9"/>
      <c r="AW370" s="9"/>
      <c r="AX370" s="9"/>
      <c r="AY370" s="9"/>
    </row>
    <row r="371" spans="1:51" ht="45.75" customHeight="1" x14ac:dyDescent="0.3">
      <c r="A371" s="48">
        <v>352</v>
      </c>
      <c r="B371" s="768">
        <v>7000031667</v>
      </c>
      <c r="C371" s="768">
        <v>10</v>
      </c>
      <c r="D371" s="768" t="s">
        <v>407</v>
      </c>
      <c r="E371" s="768">
        <v>1000028014</v>
      </c>
      <c r="F371" s="768">
        <v>94038900</v>
      </c>
      <c r="G371" s="49"/>
      <c r="H371" s="770">
        <v>18</v>
      </c>
      <c r="I371" s="50"/>
      <c r="J371" s="768" t="s">
        <v>108</v>
      </c>
      <c r="K371" s="768" t="s">
        <v>106</v>
      </c>
      <c r="L371" s="768">
        <v>1</v>
      </c>
      <c r="M371" s="51"/>
      <c r="N371" s="52" t="str">
        <f t="shared" si="30"/>
        <v>Included</v>
      </c>
      <c r="O371" s="53">
        <f t="shared" si="31"/>
        <v>0</v>
      </c>
      <c r="P371" s="8">
        <f t="shared" si="32"/>
        <v>0</v>
      </c>
      <c r="Q371" s="9">
        <f t="shared" si="33"/>
        <v>0</v>
      </c>
      <c r="R371" s="16">
        <f t="shared" si="34"/>
        <v>0</v>
      </c>
      <c r="S371" s="8"/>
      <c r="T371" s="122">
        <f t="shared" si="35"/>
        <v>0</v>
      </c>
      <c r="V371" s="55"/>
      <c r="AB371" s="9"/>
      <c r="AL371" s="9"/>
      <c r="AM371" s="9"/>
      <c r="AN371" s="9"/>
      <c r="AO371" s="9"/>
      <c r="AP371" s="9"/>
      <c r="AQ371" s="9"/>
      <c r="AR371" s="9"/>
      <c r="AS371" s="9"/>
      <c r="AT371" s="9"/>
      <c r="AU371" s="9"/>
      <c r="AV371" s="9"/>
      <c r="AW371" s="9"/>
      <c r="AX371" s="9"/>
      <c r="AY371" s="9"/>
    </row>
    <row r="372" spans="1:51" ht="45.75" customHeight="1" x14ac:dyDescent="0.3">
      <c r="A372" s="48">
        <v>353</v>
      </c>
      <c r="B372" s="768">
        <v>7000031668</v>
      </c>
      <c r="C372" s="768">
        <v>10</v>
      </c>
      <c r="D372" s="768" t="s">
        <v>407</v>
      </c>
      <c r="E372" s="768">
        <v>1000026380</v>
      </c>
      <c r="F372" s="768">
        <v>85389000</v>
      </c>
      <c r="G372" s="49"/>
      <c r="H372" s="770">
        <v>18</v>
      </c>
      <c r="I372" s="50"/>
      <c r="J372" s="768" t="s">
        <v>109</v>
      </c>
      <c r="K372" s="768" t="s">
        <v>105</v>
      </c>
      <c r="L372" s="768">
        <v>1</v>
      </c>
      <c r="M372" s="51"/>
      <c r="N372" s="52" t="str">
        <f t="shared" si="30"/>
        <v>Included</v>
      </c>
      <c r="O372" s="53">
        <f t="shared" si="31"/>
        <v>0</v>
      </c>
      <c r="P372" s="8">
        <f t="shared" si="32"/>
        <v>0</v>
      </c>
      <c r="Q372" s="9">
        <f t="shared" si="33"/>
        <v>0</v>
      </c>
      <c r="R372" s="16">
        <f t="shared" si="34"/>
        <v>0</v>
      </c>
      <c r="S372" s="8"/>
      <c r="T372" s="122">
        <f t="shared" si="35"/>
        <v>0</v>
      </c>
      <c r="V372" s="55"/>
      <c r="AB372" s="9"/>
      <c r="AL372" s="9"/>
      <c r="AM372" s="9"/>
      <c r="AN372" s="9"/>
      <c r="AO372" s="9"/>
      <c r="AP372" s="9"/>
      <c r="AQ372" s="9"/>
      <c r="AR372" s="9"/>
      <c r="AS372" s="9"/>
      <c r="AT372" s="9"/>
      <c r="AU372" s="9"/>
      <c r="AV372" s="9"/>
      <c r="AW372" s="9"/>
      <c r="AX372" s="9"/>
      <c r="AY372" s="9"/>
    </row>
    <row r="373" spans="1:51" ht="45.75" customHeight="1" x14ac:dyDescent="0.3">
      <c r="A373" s="48">
        <v>354</v>
      </c>
      <c r="B373" s="768">
        <v>7000031717</v>
      </c>
      <c r="C373" s="768">
        <v>10</v>
      </c>
      <c r="D373" s="768" t="s">
        <v>407</v>
      </c>
      <c r="E373" s="768">
        <v>1000077853</v>
      </c>
      <c r="F373" s="768">
        <v>85176220</v>
      </c>
      <c r="G373" s="49"/>
      <c r="H373" s="770">
        <v>18</v>
      </c>
      <c r="I373" s="50"/>
      <c r="J373" s="768" t="s">
        <v>390</v>
      </c>
      <c r="K373" s="768" t="s">
        <v>106</v>
      </c>
      <c r="L373" s="768">
        <v>1</v>
      </c>
      <c r="M373" s="51"/>
      <c r="N373" s="52" t="str">
        <f t="shared" si="30"/>
        <v>Included</v>
      </c>
      <c r="O373" s="53">
        <f t="shared" si="31"/>
        <v>0</v>
      </c>
      <c r="P373" s="8">
        <f t="shared" si="32"/>
        <v>0</v>
      </c>
      <c r="Q373" s="9">
        <f t="shared" si="33"/>
        <v>0</v>
      </c>
      <c r="R373" s="16">
        <f t="shared" si="34"/>
        <v>0</v>
      </c>
      <c r="S373" s="8"/>
      <c r="T373" s="122">
        <f t="shared" si="35"/>
        <v>0</v>
      </c>
      <c r="V373" s="55"/>
      <c r="AB373" s="9"/>
      <c r="AL373" s="9"/>
      <c r="AM373" s="9"/>
      <c r="AN373" s="9"/>
      <c r="AO373" s="9"/>
      <c r="AP373" s="9"/>
      <c r="AQ373" s="9"/>
      <c r="AR373" s="9"/>
      <c r="AS373" s="9"/>
      <c r="AT373" s="9"/>
      <c r="AU373" s="9"/>
      <c r="AV373" s="9"/>
      <c r="AW373" s="9"/>
      <c r="AX373" s="9"/>
      <c r="AY373" s="9"/>
    </row>
    <row r="374" spans="1:51" ht="45.75" customHeight="1" x14ac:dyDescent="0.3">
      <c r="A374" s="48">
        <v>355</v>
      </c>
      <c r="B374" s="768">
        <v>7000031718</v>
      </c>
      <c r="C374" s="768">
        <v>10</v>
      </c>
      <c r="D374" s="768" t="s">
        <v>407</v>
      </c>
      <c r="E374" s="768">
        <v>1000077863</v>
      </c>
      <c r="F374" s="768">
        <v>84715000</v>
      </c>
      <c r="G374" s="49"/>
      <c r="H374" s="770">
        <v>18</v>
      </c>
      <c r="I374" s="50"/>
      <c r="J374" s="768" t="s">
        <v>391</v>
      </c>
      <c r="K374" s="768" t="s">
        <v>106</v>
      </c>
      <c r="L374" s="768">
        <v>2</v>
      </c>
      <c r="M374" s="51"/>
      <c r="N374" s="52" t="str">
        <f t="shared" si="30"/>
        <v>Included</v>
      </c>
      <c r="O374" s="53">
        <f t="shared" si="31"/>
        <v>0</v>
      </c>
      <c r="P374" s="8">
        <f t="shared" si="32"/>
        <v>0</v>
      </c>
      <c r="Q374" s="9">
        <f t="shared" si="33"/>
        <v>0</v>
      </c>
      <c r="R374" s="16">
        <f t="shared" si="34"/>
        <v>0</v>
      </c>
      <c r="S374" s="8"/>
      <c r="T374" s="122">
        <f t="shared" si="35"/>
        <v>0</v>
      </c>
      <c r="V374" s="55"/>
      <c r="AB374" s="9"/>
      <c r="AL374" s="9"/>
      <c r="AM374" s="9"/>
      <c r="AN374" s="9"/>
      <c r="AO374" s="9"/>
      <c r="AP374" s="9"/>
      <c r="AQ374" s="9"/>
      <c r="AR374" s="9"/>
      <c r="AS374" s="9"/>
      <c r="AT374" s="9"/>
      <c r="AU374" s="9"/>
      <c r="AV374" s="9"/>
      <c r="AW374" s="9"/>
      <c r="AX374" s="9"/>
      <c r="AY374" s="9"/>
    </row>
    <row r="375" spans="1:51" ht="45.75" customHeight="1" x14ac:dyDescent="0.3">
      <c r="A375" s="48">
        <v>356</v>
      </c>
      <c r="B375" s="768">
        <v>7000031719</v>
      </c>
      <c r="C375" s="768">
        <v>10</v>
      </c>
      <c r="D375" s="768" t="s">
        <v>407</v>
      </c>
      <c r="E375" s="768">
        <v>1000077866</v>
      </c>
      <c r="F375" s="768">
        <v>85176930</v>
      </c>
      <c r="G375" s="49"/>
      <c r="H375" s="770">
        <v>18</v>
      </c>
      <c r="I375" s="50"/>
      <c r="J375" s="768" t="s">
        <v>392</v>
      </c>
      <c r="K375" s="768" t="s">
        <v>105</v>
      </c>
      <c r="L375" s="768">
        <v>1</v>
      </c>
      <c r="M375" s="51"/>
      <c r="N375" s="52" t="str">
        <f t="shared" si="30"/>
        <v>Included</v>
      </c>
      <c r="O375" s="53">
        <f t="shared" si="31"/>
        <v>0</v>
      </c>
      <c r="P375" s="8">
        <f t="shared" si="32"/>
        <v>0</v>
      </c>
      <c r="Q375" s="9">
        <f t="shared" si="33"/>
        <v>0</v>
      </c>
      <c r="R375" s="16">
        <f t="shared" si="34"/>
        <v>0</v>
      </c>
      <c r="S375" s="8"/>
      <c r="T375" s="122">
        <f t="shared" si="35"/>
        <v>0</v>
      </c>
      <c r="V375" s="55"/>
      <c r="AB375" s="9"/>
      <c r="AL375" s="9"/>
      <c r="AM375" s="9"/>
      <c r="AN375" s="9"/>
      <c r="AO375" s="9"/>
      <c r="AP375" s="9"/>
      <c r="AQ375" s="9"/>
      <c r="AR375" s="9"/>
      <c r="AS375" s="9"/>
      <c r="AT375" s="9"/>
      <c r="AU375" s="9"/>
      <c r="AV375" s="9"/>
      <c r="AW375" s="9"/>
      <c r="AX375" s="9"/>
      <c r="AY375" s="9"/>
    </row>
    <row r="376" spans="1:51" ht="45.75" customHeight="1" x14ac:dyDescent="0.3">
      <c r="A376" s="48">
        <v>357</v>
      </c>
      <c r="B376" s="768">
        <v>7000031720</v>
      </c>
      <c r="C376" s="768">
        <v>10</v>
      </c>
      <c r="D376" s="768" t="s">
        <v>407</v>
      </c>
      <c r="E376" s="768">
        <v>1000077862</v>
      </c>
      <c r="F376" s="768">
        <v>85176990</v>
      </c>
      <c r="G376" s="49"/>
      <c r="H376" s="770">
        <v>18</v>
      </c>
      <c r="I376" s="50"/>
      <c r="J376" s="768" t="s">
        <v>394</v>
      </c>
      <c r="K376" s="768" t="s">
        <v>106</v>
      </c>
      <c r="L376" s="768">
        <v>1</v>
      </c>
      <c r="M376" s="51"/>
      <c r="N376" s="52" t="str">
        <f t="shared" si="30"/>
        <v>Included</v>
      </c>
      <c r="O376" s="53">
        <f t="shared" si="31"/>
        <v>0</v>
      </c>
      <c r="P376" s="8">
        <f t="shared" si="32"/>
        <v>0</v>
      </c>
      <c r="Q376" s="9">
        <f t="shared" si="33"/>
        <v>0</v>
      </c>
      <c r="R376" s="16">
        <f t="shared" si="34"/>
        <v>0</v>
      </c>
      <c r="S376" s="8"/>
      <c r="T376" s="122">
        <f t="shared" si="35"/>
        <v>0</v>
      </c>
      <c r="V376" s="55"/>
      <c r="AB376" s="9"/>
      <c r="AL376" s="9"/>
      <c r="AM376" s="9"/>
      <c r="AN376" s="9"/>
      <c r="AO376" s="9"/>
      <c r="AP376" s="9"/>
      <c r="AQ376" s="9"/>
      <c r="AR376" s="9"/>
      <c r="AS376" s="9"/>
      <c r="AT376" s="9"/>
      <c r="AU376" s="9"/>
      <c r="AV376" s="9"/>
      <c r="AW376" s="9"/>
      <c r="AX376" s="9"/>
      <c r="AY376" s="9"/>
    </row>
    <row r="377" spans="1:51" ht="45.75" customHeight="1" x14ac:dyDescent="0.3">
      <c r="A377" s="48">
        <v>358</v>
      </c>
      <c r="B377" s="768">
        <v>7000031733</v>
      </c>
      <c r="C377" s="768">
        <v>10</v>
      </c>
      <c r="D377" s="768" t="s">
        <v>407</v>
      </c>
      <c r="E377" s="768">
        <v>1000077899</v>
      </c>
      <c r="F377" s="768">
        <v>85176290</v>
      </c>
      <c r="G377" s="49"/>
      <c r="H377" s="770">
        <v>18</v>
      </c>
      <c r="I377" s="50"/>
      <c r="J377" s="768" t="s">
        <v>395</v>
      </c>
      <c r="K377" s="768" t="s">
        <v>110</v>
      </c>
      <c r="L377" s="768">
        <v>1</v>
      </c>
      <c r="M377" s="51"/>
      <c r="N377" s="52" t="str">
        <f t="shared" si="30"/>
        <v>Included</v>
      </c>
      <c r="O377" s="53">
        <f t="shared" si="31"/>
        <v>0</v>
      </c>
      <c r="P377" s="8">
        <f t="shared" si="32"/>
        <v>0</v>
      </c>
      <c r="Q377" s="9">
        <f t="shared" si="33"/>
        <v>0</v>
      </c>
      <c r="R377" s="16">
        <f t="shared" si="34"/>
        <v>0</v>
      </c>
      <c r="S377" s="8"/>
      <c r="T377" s="122">
        <f t="shared" si="35"/>
        <v>0</v>
      </c>
      <c r="V377" s="55"/>
      <c r="AB377" s="9"/>
      <c r="AL377" s="9"/>
      <c r="AM377" s="9"/>
      <c r="AN377" s="9"/>
      <c r="AO377" s="9"/>
      <c r="AP377" s="9"/>
      <c r="AQ377" s="9"/>
      <c r="AR377" s="9"/>
      <c r="AS377" s="9"/>
      <c r="AT377" s="9"/>
      <c r="AU377" s="9"/>
      <c r="AV377" s="9"/>
      <c r="AW377" s="9"/>
      <c r="AX377" s="9"/>
      <c r="AY377" s="9"/>
    </row>
    <row r="378" spans="1:51" ht="45.75" customHeight="1" x14ac:dyDescent="0.3">
      <c r="A378" s="48">
        <v>359</v>
      </c>
      <c r="B378" s="768">
        <v>7000031734</v>
      </c>
      <c r="C378" s="768">
        <v>10</v>
      </c>
      <c r="D378" s="768" t="s">
        <v>407</v>
      </c>
      <c r="E378" s="768">
        <v>1000031361</v>
      </c>
      <c r="F378" s="768">
        <v>85389000</v>
      </c>
      <c r="G378" s="49"/>
      <c r="H378" s="770">
        <v>18</v>
      </c>
      <c r="I378" s="50"/>
      <c r="J378" s="768" t="s">
        <v>107</v>
      </c>
      <c r="K378" s="768" t="s">
        <v>106</v>
      </c>
      <c r="L378" s="768">
        <v>1</v>
      </c>
      <c r="M378" s="51"/>
      <c r="N378" s="52" t="str">
        <f t="shared" si="30"/>
        <v>Included</v>
      </c>
      <c r="O378" s="53">
        <f t="shared" si="31"/>
        <v>0</v>
      </c>
      <c r="P378" s="8">
        <f t="shared" si="32"/>
        <v>0</v>
      </c>
      <c r="Q378" s="9">
        <f t="shared" si="33"/>
        <v>0</v>
      </c>
      <c r="R378" s="16">
        <f t="shared" si="34"/>
        <v>0</v>
      </c>
      <c r="S378" s="8"/>
      <c r="T378" s="122">
        <f t="shared" si="35"/>
        <v>0</v>
      </c>
      <c r="V378" s="55"/>
      <c r="AB378" s="9"/>
      <c r="AL378" s="9"/>
      <c r="AM378" s="9"/>
      <c r="AN378" s="9"/>
      <c r="AO378" s="9"/>
      <c r="AP378" s="9"/>
      <c r="AQ378" s="9"/>
      <c r="AR378" s="9"/>
      <c r="AS378" s="9"/>
      <c r="AT378" s="9"/>
      <c r="AU378" s="9"/>
      <c r="AV378" s="9"/>
      <c r="AW378" s="9"/>
      <c r="AX378" s="9"/>
      <c r="AY378" s="9"/>
    </row>
    <row r="379" spans="1:51" ht="45.75" customHeight="1" x14ac:dyDescent="0.3">
      <c r="A379" s="48">
        <v>360</v>
      </c>
      <c r="B379" s="768">
        <v>7000031744</v>
      </c>
      <c r="C379" s="768">
        <v>10</v>
      </c>
      <c r="D379" s="768" t="s">
        <v>407</v>
      </c>
      <c r="E379" s="768">
        <v>1000077737</v>
      </c>
      <c r="F379" s="768">
        <v>85176290</v>
      </c>
      <c r="G379" s="49"/>
      <c r="H379" s="770">
        <v>18</v>
      </c>
      <c r="I379" s="50"/>
      <c r="J379" s="768" t="s">
        <v>396</v>
      </c>
      <c r="K379" s="768" t="s">
        <v>106</v>
      </c>
      <c r="L379" s="768">
        <v>1</v>
      </c>
      <c r="M379" s="51"/>
      <c r="N379" s="52" t="str">
        <f t="shared" si="30"/>
        <v>Included</v>
      </c>
      <c r="O379" s="53">
        <f t="shared" si="31"/>
        <v>0</v>
      </c>
      <c r="P379" s="8">
        <f t="shared" si="32"/>
        <v>0</v>
      </c>
      <c r="Q379" s="9">
        <f t="shared" si="33"/>
        <v>0</v>
      </c>
      <c r="R379" s="16">
        <f t="shared" si="34"/>
        <v>0</v>
      </c>
      <c r="S379" s="8"/>
      <c r="T379" s="122">
        <f t="shared" si="35"/>
        <v>0</v>
      </c>
      <c r="V379" s="55"/>
      <c r="AB379" s="9"/>
      <c r="AL379" s="9"/>
      <c r="AM379" s="9"/>
      <c r="AN379" s="9"/>
      <c r="AO379" s="9"/>
      <c r="AP379" s="9"/>
      <c r="AQ379" s="9"/>
      <c r="AR379" s="9"/>
      <c r="AS379" s="9"/>
      <c r="AT379" s="9"/>
      <c r="AU379" s="9"/>
      <c r="AV379" s="9"/>
      <c r="AW379" s="9"/>
      <c r="AX379" s="9"/>
      <c r="AY379" s="9"/>
    </row>
    <row r="380" spans="1:51" ht="45.75" customHeight="1" x14ac:dyDescent="0.3">
      <c r="A380" s="48">
        <v>361</v>
      </c>
      <c r="B380" s="768">
        <v>7000031745</v>
      </c>
      <c r="C380" s="768">
        <v>10</v>
      </c>
      <c r="D380" s="768" t="s">
        <v>407</v>
      </c>
      <c r="E380" s="768">
        <v>1000078084</v>
      </c>
      <c r="F380" s="768">
        <v>85176930</v>
      </c>
      <c r="G380" s="49"/>
      <c r="H380" s="770">
        <v>18</v>
      </c>
      <c r="I380" s="50"/>
      <c r="J380" s="768" t="s">
        <v>397</v>
      </c>
      <c r="K380" s="768" t="s">
        <v>106</v>
      </c>
      <c r="L380" s="768">
        <v>2</v>
      </c>
      <c r="M380" s="51"/>
      <c r="N380" s="52" t="str">
        <f t="shared" si="30"/>
        <v>Included</v>
      </c>
      <c r="O380" s="53">
        <f t="shared" si="31"/>
        <v>0</v>
      </c>
      <c r="P380" s="8">
        <f t="shared" si="32"/>
        <v>0</v>
      </c>
      <c r="Q380" s="9">
        <f t="shared" si="33"/>
        <v>0</v>
      </c>
      <c r="R380" s="16">
        <f t="shared" si="34"/>
        <v>0</v>
      </c>
      <c r="S380" s="8"/>
      <c r="T380" s="122">
        <f t="shared" si="35"/>
        <v>0</v>
      </c>
      <c r="V380" s="55"/>
      <c r="AB380" s="9"/>
      <c r="AL380" s="9"/>
      <c r="AM380" s="9"/>
      <c r="AN380" s="9"/>
      <c r="AO380" s="9"/>
      <c r="AP380" s="9"/>
      <c r="AQ380" s="9"/>
      <c r="AR380" s="9"/>
      <c r="AS380" s="9"/>
      <c r="AT380" s="9"/>
      <c r="AU380" s="9"/>
      <c r="AV380" s="9"/>
      <c r="AW380" s="9"/>
      <c r="AX380" s="9"/>
      <c r="AY380" s="9"/>
    </row>
    <row r="381" spans="1:51" ht="45.75" customHeight="1" x14ac:dyDescent="0.3">
      <c r="A381" s="48">
        <v>362</v>
      </c>
      <c r="B381" s="768">
        <v>7000031669</v>
      </c>
      <c r="C381" s="768">
        <v>10</v>
      </c>
      <c r="D381" s="768" t="s">
        <v>408</v>
      </c>
      <c r="E381" s="768">
        <v>1000077713</v>
      </c>
      <c r="F381" s="768">
        <v>84715000</v>
      </c>
      <c r="G381" s="49"/>
      <c r="H381" s="770">
        <v>18</v>
      </c>
      <c r="I381" s="50"/>
      <c r="J381" s="768" t="s">
        <v>376</v>
      </c>
      <c r="K381" s="768" t="s">
        <v>106</v>
      </c>
      <c r="L381" s="768">
        <v>1</v>
      </c>
      <c r="M381" s="51"/>
      <c r="N381" s="52" t="str">
        <f t="shared" si="30"/>
        <v>Included</v>
      </c>
      <c r="O381" s="53">
        <f t="shared" si="31"/>
        <v>0</v>
      </c>
      <c r="P381" s="8">
        <f t="shared" si="32"/>
        <v>0</v>
      </c>
      <c r="Q381" s="9">
        <f t="shared" si="33"/>
        <v>0</v>
      </c>
      <c r="R381" s="16">
        <f t="shared" si="34"/>
        <v>0</v>
      </c>
      <c r="S381" s="8"/>
      <c r="T381" s="122">
        <f t="shared" si="35"/>
        <v>0</v>
      </c>
      <c r="V381" s="55"/>
      <c r="AB381" s="9"/>
      <c r="AL381" s="9"/>
      <c r="AM381" s="9"/>
      <c r="AN381" s="9"/>
      <c r="AO381" s="9"/>
      <c r="AP381" s="9"/>
      <c r="AQ381" s="9"/>
      <c r="AR381" s="9"/>
      <c r="AS381" s="9"/>
      <c r="AT381" s="9"/>
      <c r="AU381" s="9"/>
      <c r="AV381" s="9"/>
      <c r="AW381" s="9"/>
      <c r="AX381" s="9"/>
      <c r="AY381" s="9"/>
    </row>
    <row r="382" spans="1:51" ht="45.75" customHeight="1" x14ac:dyDescent="0.3">
      <c r="A382" s="48">
        <v>363</v>
      </c>
      <c r="B382" s="768">
        <v>7000031670</v>
      </c>
      <c r="C382" s="768">
        <v>10</v>
      </c>
      <c r="D382" s="768" t="s">
        <v>408</v>
      </c>
      <c r="E382" s="768">
        <v>1000077753</v>
      </c>
      <c r="F382" s="768">
        <v>85176930</v>
      </c>
      <c r="G382" s="49"/>
      <c r="H382" s="770">
        <v>18</v>
      </c>
      <c r="I382" s="50"/>
      <c r="J382" s="768" t="s">
        <v>377</v>
      </c>
      <c r="K382" s="768" t="s">
        <v>105</v>
      </c>
      <c r="L382" s="768">
        <v>1</v>
      </c>
      <c r="M382" s="51"/>
      <c r="N382" s="52" t="str">
        <f t="shared" si="30"/>
        <v>Included</v>
      </c>
      <c r="O382" s="53">
        <f t="shared" si="31"/>
        <v>0</v>
      </c>
      <c r="P382" s="8">
        <f t="shared" si="32"/>
        <v>0</v>
      </c>
      <c r="Q382" s="9">
        <f t="shared" si="33"/>
        <v>0</v>
      </c>
      <c r="R382" s="16">
        <f t="shared" si="34"/>
        <v>0</v>
      </c>
      <c r="S382" s="8"/>
      <c r="T382" s="122">
        <f t="shared" si="35"/>
        <v>0</v>
      </c>
      <c r="V382" s="55"/>
      <c r="AB382" s="9"/>
      <c r="AL382" s="9"/>
      <c r="AM382" s="9"/>
      <c r="AN382" s="9"/>
      <c r="AO382" s="9"/>
      <c r="AP382" s="9"/>
      <c r="AQ382" s="9"/>
      <c r="AR382" s="9"/>
      <c r="AS382" s="9"/>
      <c r="AT382" s="9"/>
      <c r="AU382" s="9"/>
      <c r="AV382" s="9"/>
      <c r="AW382" s="9"/>
      <c r="AX382" s="9"/>
      <c r="AY382" s="9"/>
    </row>
    <row r="383" spans="1:51" ht="45.75" customHeight="1" x14ac:dyDescent="0.3">
      <c r="A383" s="48">
        <v>364</v>
      </c>
      <c r="B383" s="768">
        <v>7000031671</v>
      </c>
      <c r="C383" s="768">
        <v>10</v>
      </c>
      <c r="D383" s="768" t="s">
        <v>408</v>
      </c>
      <c r="E383" s="768">
        <v>1000077573</v>
      </c>
      <c r="F383" s="768">
        <v>85176930</v>
      </c>
      <c r="G383" s="49"/>
      <c r="H383" s="770">
        <v>18</v>
      </c>
      <c r="I383" s="50"/>
      <c r="J383" s="768" t="s">
        <v>378</v>
      </c>
      <c r="K383" s="768" t="s">
        <v>106</v>
      </c>
      <c r="L383" s="768">
        <v>1</v>
      </c>
      <c r="M383" s="51"/>
      <c r="N383" s="52" t="str">
        <f t="shared" si="30"/>
        <v>Included</v>
      </c>
      <c r="O383" s="53">
        <f t="shared" si="31"/>
        <v>0</v>
      </c>
      <c r="P383" s="8">
        <f t="shared" si="32"/>
        <v>0</v>
      </c>
      <c r="Q383" s="9">
        <f t="shared" si="33"/>
        <v>0</v>
      </c>
      <c r="R383" s="16">
        <f t="shared" si="34"/>
        <v>0</v>
      </c>
      <c r="S383" s="8"/>
      <c r="T383" s="122">
        <f t="shared" si="35"/>
        <v>0</v>
      </c>
      <c r="V383" s="55"/>
      <c r="AB383" s="9"/>
      <c r="AL383" s="9"/>
      <c r="AM383" s="9"/>
      <c r="AN383" s="9"/>
      <c r="AO383" s="9"/>
      <c r="AP383" s="9"/>
      <c r="AQ383" s="9"/>
      <c r="AR383" s="9"/>
      <c r="AS383" s="9"/>
      <c r="AT383" s="9"/>
      <c r="AU383" s="9"/>
      <c r="AV383" s="9"/>
      <c r="AW383" s="9"/>
      <c r="AX383" s="9"/>
      <c r="AY383" s="9"/>
    </row>
    <row r="384" spans="1:51" ht="45.75" customHeight="1" x14ac:dyDescent="0.3">
      <c r="A384" s="48">
        <v>365</v>
      </c>
      <c r="B384" s="768">
        <v>7000031672</v>
      </c>
      <c r="C384" s="768">
        <v>10</v>
      </c>
      <c r="D384" s="768" t="s">
        <v>408</v>
      </c>
      <c r="E384" s="768">
        <v>1000077711</v>
      </c>
      <c r="F384" s="768">
        <v>85177090</v>
      </c>
      <c r="G384" s="49"/>
      <c r="H384" s="770">
        <v>18</v>
      </c>
      <c r="I384" s="50"/>
      <c r="J384" s="768" t="s">
        <v>381</v>
      </c>
      <c r="K384" s="768" t="s">
        <v>106</v>
      </c>
      <c r="L384" s="768">
        <v>1</v>
      </c>
      <c r="M384" s="51"/>
      <c r="N384" s="52" t="str">
        <f t="shared" si="30"/>
        <v>Included</v>
      </c>
      <c r="O384" s="53">
        <f t="shared" si="31"/>
        <v>0</v>
      </c>
      <c r="P384" s="8">
        <f t="shared" si="32"/>
        <v>0</v>
      </c>
      <c r="Q384" s="9">
        <f t="shared" si="33"/>
        <v>0</v>
      </c>
      <c r="R384" s="16">
        <f t="shared" si="34"/>
        <v>0</v>
      </c>
      <c r="S384" s="8"/>
      <c r="T384" s="122">
        <f t="shared" si="35"/>
        <v>0</v>
      </c>
      <c r="V384" s="55"/>
      <c r="AB384" s="9"/>
      <c r="AL384" s="9"/>
      <c r="AM384" s="9"/>
      <c r="AN384" s="9"/>
      <c r="AO384" s="9"/>
      <c r="AP384" s="9"/>
      <c r="AQ384" s="9"/>
      <c r="AR384" s="9"/>
      <c r="AS384" s="9"/>
      <c r="AT384" s="9"/>
      <c r="AU384" s="9"/>
      <c r="AV384" s="9"/>
      <c r="AW384" s="9"/>
      <c r="AX384" s="9"/>
      <c r="AY384" s="9"/>
    </row>
    <row r="385" spans="1:51" ht="45.75" customHeight="1" x14ac:dyDescent="0.3">
      <c r="A385" s="48">
        <v>366</v>
      </c>
      <c r="B385" s="768">
        <v>7000031673</v>
      </c>
      <c r="C385" s="768">
        <v>10</v>
      </c>
      <c r="D385" s="768" t="s">
        <v>408</v>
      </c>
      <c r="E385" s="768">
        <v>1000077750</v>
      </c>
      <c r="F385" s="768">
        <v>85176930</v>
      </c>
      <c r="G385" s="49"/>
      <c r="H385" s="770">
        <v>18</v>
      </c>
      <c r="I385" s="50"/>
      <c r="J385" s="768" t="s">
        <v>383</v>
      </c>
      <c r="K385" s="768" t="s">
        <v>105</v>
      </c>
      <c r="L385" s="768">
        <v>1</v>
      </c>
      <c r="M385" s="51"/>
      <c r="N385" s="52" t="str">
        <f t="shared" si="30"/>
        <v>Included</v>
      </c>
      <c r="O385" s="53">
        <f t="shared" si="31"/>
        <v>0</v>
      </c>
      <c r="P385" s="8">
        <f t="shared" si="32"/>
        <v>0</v>
      </c>
      <c r="Q385" s="9">
        <f t="shared" si="33"/>
        <v>0</v>
      </c>
      <c r="R385" s="16">
        <f t="shared" si="34"/>
        <v>0</v>
      </c>
      <c r="S385" s="8"/>
      <c r="T385" s="122">
        <f t="shared" si="35"/>
        <v>0</v>
      </c>
      <c r="V385" s="55"/>
      <c r="AB385" s="9"/>
      <c r="AL385" s="9"/>
      <c r="AM385" s="9"/>
      <c r="AN385" s="9"/>
      <c r="AO385" s="9"/>
      <c r="AP385" s="9"/>
      <c r="AQ385" s="9"/>
      <c r="AR385" s="9"/>
      <c r="AS385" s="9"/>
      <c r="AT385" s="9"/>
      <c r="AU385" s="9"/>
      <c r="AV385" s="9"/>
      <c r="AW385" s="9"/>
      <c r="AX385" s="9"/>
      <c r="AY385" s="9"/>
    </row>
    <row r="386" spans="1:51" ht="45.75" customHeight="1" x14ac:dyDescent="0.3">
      <c r="A386" s="48">
        <v>367</v>
      </c>
      <c r="B386" s="768">
        <v>7000031674</v>
      </c>
      <c r="C386" s="768">
        <v>10</v>
      </c>
      <c r="D386" s="768" t="s">
        <v>408</v>
      </c>
      <c r="E386" s="768">
        <v>1000077561</v>
      </c>
      <c r="F386" s="768">
        <v>85176930</v>
      </c>
      <c r="G386" s="49"/>
      <c r="H386" s="770">
        <v>18</v>
      </c>
      <c r="I386" s="50"/>
      <c r="J386" s="768" t="s">
        <v>386</v>
      </c>
      <c r="K386" s="768" t="s">
        <v>106</v>
      </c>
      <c r="L386" s="768">
        <v>2</v>
      </c>
      <c r="M386" s="51"/>
      <c r="N386" s="52" t="str">
        <f t="shared" si="30"/>
        <v>Included</v>
      </c>
      <c r="O386" s="53">
        <f t="shared" si="31"/>
        <v>0</v>
      </c>
      <c r="P386" s="8">
        <f t="shared" si="32"/>
        <v>0</v>
      </c>
      <c r="Q386" s="9">
        <f t="shared" si="33"/>
        <v>0</v>
      </c>
      <c r="R386" s="16">
        <f t="shared" si="34"/>
        <v>0</v>
      </c>
      <c r="S386" s="8"/>
      <c r="T386" s="122">
        <f t="shared" si="35"/>
        <v>0</v>
      </c>
      <c r="V386" s="55"/>
      <c r="AB386" s="9"/>
      <c r="AL386" s="9"/>
      <c r="AM386" s="9"/>
      <c r="AN386" s="9"/>
      <c r="AO386" s="9"/>
      <c r="AP386" s="9"/>
      <c r="AQ386" s="9"/>
      <c r="AR386" s="9"/>
      <c r="AS386" s="9"/>
      <c r="AT386" s="9"/>
      <c r="AU386" s="9"/>
      <c r="AV386" s="9"/>
      <c r="AW386" s="9"/>
      <c r="AX386" s="9"/>
      <c r="AY386" s="9"/>
    </row>
    <row r="387" spans="1:51" ht="45.75" customHeight="1" x14ac:dyDescent="0.3">
      <c r="A387" s="48">
        <v>368</v>
      </c>
      <c r="B387" s="768">
        <v>7000031675</v>
      </c>
      <c r="C387" s="768">
        <v>10</v>
      </c>
      <c r="D387" s="768" t="s">
        <v>408</v>
      </c>
      <c r="E387" s="768">
        <v>1000077565</v>
      </c>
      <c r="F387" s="768">
        <v>85176930</v>
      </c>
      <c r="G387" s="49"/>
      <c r="H387" s="770">
        <v>18</v>
      </c>
      <c r="I387" s="50"/>
      <c r="J387" s="768" t="s">
        <v>387</v>
      </c>
      <c r="K387" s="768" t="s">
        <v>106</v>
      </c>
      <c r="L387" s="768">
        <v>2</v>
      </c>
      <c r="M387" s="51"/>
      <c r="N387" s="52" t="str">
        <f t="shared" si="30"/>
        <v>Included</v>
      </c>
      <c r="O387" s="53">
        <f t="shared" si="31"/>
        <v>0</v>
      </c>
      <c r="P387" s="8">
        <f t="shared" si="32"/>
        <v>0</v>
      </c>
      <c r="Q387" s="9">
        <f t="shared" si="33"/>
        <v>0</v>
      </c>
      <c r="R387" s="16">
        <f t="shared" si="34"/>
        <v>0</v>
      </c>
      <c r="S387" s="8"/>
      <c r="T387" s="122">
        <f t="shared" si="35"/>
        <v>0</v>
      </c>
      <c r="V387" s="55"/>
      <c r="AB387" s="9"/>
      <c r="AL387" s="9"/>
      <c r="AM387" s="9"/>
      <c r="AN387" s="9"/>
      <c r="AO387" s="9"/>
      <c r="AP387" s="9"/>
      <c r="AQ387" s="9"/>
      <c r="AR387" s="9"/>
      <c r="AS387" s="9"/>
      <c r="AT387" s="9"/>
      <c r="AU387" s="9"/>
      <c r="AV387" s="9"/>
      <c r="AW387" s="9"/>
      <c r="AX387" s="9"/>
      <c r="AY387" s="9"/>
    </row>
    <row r="388" spans="1:51" ht="45.75" customHeight="1" x14ac:dyDescent="0.3">
      <c r="A388" s="48">
        <v>369</v>
      </c>
      <c r="B388" s="768">
        <v>7000031676</v>
      </c>
      <c r="C388" s="768">
        <v>10</v>
      </c>
      <c r="D388" s="768" t="s">
        <v>408</v>
      </c>
      <c r="E388" s="768">
        <v>1000077751</v>
      </c>
      <c r="F388" s="768">
        <v>85176930</v>
      </c>
      <c r="G388" s="49"/>
      <c r="H388" s="770">
        <v>18</v>
      </c>
      <c r="I388" s="50"/>
      <c r="J388" s="768" t="s">
        <v>388</v>
      </c>
      <c r="K388" s="768" t="s">
        <v>105</v>
      </c>
      <c r="L388" s="768">
        <v>1</v>
      </c>
      <c r="M388" s="51"/>
      <c r="N388" s="52" t="str">
        <f t="shared" si="30"/>
        <v>Included</v>
      </c>
      <c r="O388" s="53">
        <f t="shared" si="31"/>
        <v>0</v>
      </c>
      <c r="P388" s="8">
        <f t="shared" si="32"/>
        <v>0</v>
      </c>
      <c r="Q388" s="9">
        <f t="shared" si="33"/>
        <v>0</v>
      </c>
      <c r="R388" s="16">
        <f t="shared" si="34"/>
        <v>0</v>
      </c>
      <c r="S388" s="8"/>
      <c r="T388" s="122">
        <f t="shared" si="35"/>
        <v>0</v>
      </c>
      <c r="V388" s="55"/>
      <c r="AB388" s="9"/>
      <c r="AL388" s="9"/>
      <c r="AM388" s="9"/>
      <c r="AN388" s="9"/>
      <c r="AO388" s="9"/>
      <c r="AP388" s="9"/>
      <c r="AQ388" s="9"/>
      <c r="AR388" s="9"/>
      <c r="AS388" s="9"/>
      <c r="AT388" s="9"/>
      <c r="AU388" s="9"/>
      <c r="AV388" s="9"/>
      <c r="AW388" s="9"/>
      <c r="AX388" s="9"/>
      <c r="AY388" s="9"/>
    </row>
    <row r="389" spans="1:51" ht="45.75" customHeight="1" x14ac:dyDescent="0.3">
      <c r="A389" s="48">
        <v>370</v>
      </c>
      <c r="B389" s="768">
        <v>7000031677</v>
      </c>
      <c r="C389" s="768">
        <v>10</v>
      </c>
      <c r="D389" s="768" t="s">
        <v>408</v>
      </c>
      <c r="E389" s="768">
        <v>1000077568</v>
      </c>
      <c r="F389" s="768">
        <v>85389000</v>
      </c>
      <c r="G389" s="49"/>
      <c r="H389" s="770">
        <v>18</v>
      </c>
      <c r="I389" s="50"/>
      <c r="J389" s="768" t="s">
        <v>389</v>
      </c>
      <c r="K389" s="768" t="s">
        <v>106</v>
      </c>
      <c r="L389" s="768">
        <v>1</v>
      </c>
      <c r="M389" s="51"/>
      <c r="N389" s="52" t="str">
        <f t="shared" si="30"/>
        <v>Included</v>
      </c>
      <c r="O389" s="53">
        <f t="shared" si="31"/>
        <v>0</v>
      </c>
      <c r="P389" s="8">
        <f t="shared" si="32"/>
        <v>0</v>
      </c>
      <c r="Q389" s="9">
        <f t="shared" si="33"/>
        <v>0</v>
      </c>
      <c r="R389" s="16">
        <f t="shared" si="34"/>
        <v>0</v>
      </c>
      <c r="S389" s="8"/>
      <c r="T389" s="122">
        <f t="shared" si="35"/>
        <v>0</v>
      </c>
      <c r="V389" s="55"/>
      <c r="AB389" s="9"/>
      <c r="AL389" s="9"/>
      <c r="AM389" s="9"/>
      <c r="AN389" s="9"/>
      <c r="AO389" s="9"/>
      <c r="AP389" s="9"/>
      <c r="AQ389" s="9"/>
      <c r="AR389" s="9"/>
      <c r="AS389" s="9"/>
      <c r="AT389" s="9"/>
      <c r="AU389" s="9"/>
      <c r="AV389" s="9"/>
      <c r="AW389" s="9"/>
      <c r="AX389" s="9"/>
      <c r="AY389" s="9"/>
    </row>
    <row r="390" spans="1:51" ht="45.75" customHeight="1" x14ac:dyDescent="0.3">
      <c r="A390" s="48">
        <v>371</v>
      </c>
      <c r="B390" s="768">
        <v>7000031678</v>
      </c>
      <c r="C390" s="768">
        <v>10</v>
      </c>
      <c r="D390" s="768" t="s">
        <v>408</v>
      </c>
      <c r="E390" s="768">
        <v>1000028014</v>
      </c>
      <c r="F390" s="768">
        <v>94038900</v>
      </c>
      <c r="G390" s="49"/>
      <c r="H390" s="770">
        <v>18</v>
      </c>
      <c r="I390" s="50"/>
      <c r="J390" s="768" t="s">
        <v>108</v>
      </c>
      <c r="K390" s="768" t="s">
        <v>106</v>
      </c>
      <c r="L390" s="768">
        <v>1</v>
      </c>
      <c r="M390" s="51"/>
      <c r="N390" s="52" t="str">
        <f t="shared" si="30"/>
        <v>Included</v>
      </c>
      <c r="O390" s="53">
        <f t="shared" si="31"/>
        <v>0</v>
      </c>
      <c r="P390" s="8">
        <f t="shared" si="32"/>
        <v>0</v>
      </c>
      <c r="Q390" s="9">
        <f t="shared" si="33"/>
        <v>0</v>
      </c>
      <c r="R390" s="16">
        <f t="shared" si="34"/>
        <v>0</v>
      </c>
      <c r="S390" s="8"/>
      <c r="T390" s="122">
        <f t="shared" si="35"/>
        <v>0</v>
      </c>
      <c r="V390" s="55"/>
      <c r="AB390" s="9"/>
      <c r="AL390" s="9"/>
      <c r="AM390" s="9"/>
      <c r="AN390" s="9"/>
      <c r="AO390" s="9"/>
      <c r="AP390" s="9"/>
      <c r="AQ390" s="9"/>
      <c r="AR390" s="9"/>
      <c r="AS390" s="9"/>
      <c r="AT390" s="9"/>
      <c r="AU390" s="9"/>
      <c r="AV390" s="9"/>
      <c r="AW390" s="9"/>
      <c r="AX390" s="9"/>
      <c r="AY390" s="9"/>
    </row>
    <row r="391" spans="1:51" ht="45.75" customHeight="1" x14ac:dyDescent="0.3">
      <c r="A391" s="48">
        <v>372</v>
      </c>
      <c r="B391" s="768">
        <v>7000031679</v>
      </c>
      <c r="C391" s="768">
        <v>10</v>
      </c>
      <c r="D391" s="768" t="s">
        <v>408</v>
      </c>
      <c r="E391" s="768">
        <v>1000026380</v>
      </c>
      <c r="F391" s="768">
        <v>85389000</v>
      </c>
      <c r="G391" s="49"/>
      <c r="H391" s="770">
        <v>18</v>
      </c>
      <c r="I391" s="50"/>
      <c r="J391" s="768" t="s">
        <v>109</v>
      </c>
      <c r="K391" s="768" t="s">
        <v>105</v>
      </c>
      <c r="L391" s="768">
        <v>1</v>
      </c>
      <c r="M391" s="51"/>
      <c r="N391" s="52" t="str">
        <f t="shared" si="30"/>
        <v>Included</v>
      </c>
      <c r="O391" s="53">
        <f t="shared" si="31"/>
        <v>0</v>
      </c>
      <c r="P391" s="8">
        <f t="shared" si="32"/>
        <v>0</v>
      </c>
      <c r="Q391" s="9">
        <f t="shared" si="33"/>
        <v>0</v>
      </c>
      <c r="R391" s="16">
        <f t="shared" si="34"/>
        <v>0</v>
      </c>
      <c r="S391" s="8"/>
      <c r="T391" s="122">
        <f t="shared" si="35"/>
        <v>0</v>
      </c>
      <c r="V391" s="55"/>
      <c r="AB391" s="9"/>
      <c r="AL391" s="9"/>
      <c r="AM391" s="9"/>
      <c r="AN391" s="9"/>
      <c r="AO391" s="9"/>
      <c r="AP391" s="9"/>
      <c r="AQ391" s="9"/>
      <c r="AR391" s="9"/>
      <c r="AS391" s="9"/>
      <c r="AT391" s="9"/>
      <c r="AU391" s="9"/>
      <c r="AV391" s="9"/>
      <c r="AW391" s="9"/>
      <c r="AX391" s="9"/>
      <c r="AY391" s="9"/>
    </row>
    <row r="392" spans="1:51" ht="45.75" customHeight="1" x14ac:dyDescent="0.3">
      <c r="A392" s="48">
        <v>373</v>
      </c>
      <c r="B392" s="768">
        <v>7000031727</v>
      </c>
      <c r="C392" s="768">
        <v>10</v>
      </c>
      <c r="D392" s="768" t="s">
        <v>408</v>
      </c>
      <c r="E392" s="768">
        <v>1000077853</v>
      </c>
      <c r="F392" s="768">
        <v>85176220</v>
      </c>
      <c r="G392" s="49"/>
      <c r="H392" s="770">
        <v>18</v>
      </c>
      <c r="I392" s="50"/>
      <c r="J392" s="768" t="s">
        <v>390</v>
      </c>
      <c r="K392" s="768" t="s">
        <v>106</v>
      </c>
      <c r="L392" s="768">
        <v>1</v>
      </c>
      <c r="M392" s="51"/>
      <c r="N392" s="52" t="str">
        <f t="shared" si="30"/>
        <v>Included</v>
      </c>
      <c r="O392" s="53">
        <f t="shared" si="31"/>
        <v>0</v>
      </c>
      <c r="P392" s="8">
        <f t="shared" si="32"/>
        <v>0</v>
      </c>
      <c r="Q392" s="9">
        <f t="shared" si="33"/>
        <v>0</v>
      </c>
      <c r="R392" s="16">
        <f t="shared" si="34"/>
        <v>0</v>
      </c>
      <c r="S392" s="8"/>
      <c r="T392" s="122">
        <f t="shared" si="35"/>
        <v>0</v>
      </c>
      <c r="V392" s="55"/>
      <c r="AB392" s="9"/>
      <c r="AL392" s="9"/>
      <c r="AM392" s="9"/>
      <c r="AN392" s="9"/>
      <c r="AO392" s="9"/>
      <c r="AP392" s="9"/>
      <c r="AQ392" s="9"/>
      <c r="AR392" s="9"/>
      <c r="AS392" s="9"/>
      <c r="AT392" s="9"/>
      <c r="AU392" s="9"/>
      <c r="AV392" s="9"/>
      <c r="AW392" s="9"/>
      <c r="AX392" s="9"/>
      <c r="AY392" s="9"/>
    </row>
    <row r="393" spans="1:51" ht="45.75" customHeight="1" x14ac:dyDescent="0.3">
      <c r="A393" s="48">
        <v>374</v>
      </c>
      <c r="B393" s="768">
        <v>7000031746</v>
      </c>
      <c r="C393" s="768">
        <v>10</v>
      </c>
      <c r="D393" s="768" t="s">
        <v>408</v>
      </c>
      <c r="E393" s="768">
        <v>1000078084</v>
      </c>
      <c r="F393" s="768">
        <v>85176930</v>
      </c>
      <c r="G393" s="49"/>
      <c r="H393" s="770">
        <v>18</v>
      </c>
      <c r="I393" s="50"/>
      <c r="J393" s="768" t="s">
        <v>397</v>
      </c>
      <c r="K393" s="768" t="s">
        <v>106</v>
      </c>
      <c r="L393" s="768">
        <v>2</v>
      </c>
      <c r="M393" s="51"/>
      <c r="N393" s="52" t="str">
        <f t="shared" si="30"/>
        <v>Included</v>
      </c>
      <c r="O393" s="53">
        <f t="shared" si="31"/>
        <v>0</v>
      </c>
      <c r="P393" s="8">
        <f t="shared" si="32"/>
        <v>0</v>
      </c>
      <c r="Q393" s="9">
        <f t="shared" si="33"/>
        <v>0</v>
      </c>
      <c r="R393" s="16">
        <f t="shared" si="34"/>
        <v>0</v>
      </c>
      <c r="S393" s="8"/>
      <c r="T393" s="122">
        <f t="shared" si="35"/>
        <v>0</v>
      </c>
      <c r="V393" s="55"/>
      <c r="AB393" s="9"/>
      <c r="AL393" s="9"/>
      <c r="AM393" s="9"/>
      <c r="AN393" s="9"/>
      <c r="AO393" s="9"/>
      <c r="AP393" s="9"/>
      <c r="AQ393" s="9"/>
      <c r="AR393" s="9"/>
      <c r="AS393" s="9"/>
      <c r="AT393" s="9"/>
      <c r="AU393" s="9"/>
      <c r="AV393" s="9"/>
      <c r="AW393" s="9"/>
      <c r="AX393" s="9"/>
      <c r="AY393" s="9"/>
    </row>
    <row r="394" spans="1:51" ht="45.75" customHeight="1" x14ac:dyDescent="0.3">
      <c r="A394" s="48">
        <v>375</v>
      </c>
      <c r="B394" s="768">
        <v>7000031680</v>
      </c>
      <c r="C394" s="768">
        <v>10</v>
      </c>
      <c r="D394" s="768" t="s">
        <v>409</v>
      </c>
      <c r="E394" s="768">
        <v>1000077713</v>
      </c>
      <c r="F394" s="768">
        <v>84715000</v>
      </c>
      <c r="G394" s="49"/>
      <c r="H394" s="770">
        <v>18</v>
      </c>
      <c r="I394" s="50"/>
      <c r="J394" s="768" t="s">
        <v>376</v>
      </c>
      <c r="K394" s="768" t="s">
        <v>106</v>
      </c>
      <c r="L394" s="768">
        <v>1</v>
      </c>
      <c r="M394" s="51"/>
      <c r="N394" s="52" t="str">
        <f t="shared" si="30"/>
        <v>Included</v>
      </c>
      <c r="O394" s="53">
        <f t="shared" si="31"/>
        <v>0</v>
      </c>
      <c r="P394" s="8">
        <f t="shared" si="32"/>
        <v>0</v>
      </c>
      <c r="Q394" s="9">
        <f t="shared" si="33"/>
        <v>0</v>
      </c>
      <c r="R394" s="16">
        <f t="shared" si="34"/>
        <v>0</v>
      </c>
      <c r="S394" s="8"/>
      <c r="T394" s="122">
        <f t="shared" si="35"/>
        <v>0</v>
      </c>
      <c r="V394" s="55"/>
      <c r="AB394" s="9"/>
      <c r="AL394" s="9"/>
      <c r="AM394" s="9"/>
      <c r="AN394" s="9"/>
      <c r="AO394" s="9"/>
      <c r="AP394" s="9"/>
      <c r="AQ394" s="9"/>
      <c r="AR394" s="9"/>
      <c r="AS394" s="9"/>
      <c r="AT394" s="9"/>
      <c r="AU394" s="9"/>
      <c r="AV394" s="9"/>
      <c r="AW394" s="9"/>
      <c r="AX394" s="9"/>
      <c r="AY394" s="9"/>
    </row>
    <row r="395" spans="1:51" ht="45.75" customHeight="1" x14ac:dyDescent="0.3">
      <c r="A395" s="48">
        <v>376</v>
      </c>
      <c r="B395" s="768">
        <v>7000031681</v>
      </c>
      <c r="C395" s="768">
        <v>10</v>
      </c>
      <c r="D395" s="768" t="s">
        <v>409</v>
      </c>
      <c r="E395" s="768">
        <v>1000077753</v>
      </c>
      <c r="F395" s="768">
        <v>85176930</v>
      </c>
      <c r="G395" s="49"/>
      <c r="H395" s="770">
        <v>18</v>
      </c>
      <c r="I395" s="50"/>
      <c r="J395" s="768" t="s">
        <v>377</v>
      </c>
      <c r="K395" s="768" t="s">
        <v>105</v>
      </c>
      <c r="L395" s="768">
        <v>1</v>
      </c>
      <c r="M395" s="51"/>
      <c r="N395" s="52" t="str">
        <f t="shared" si="30"/>
        <v>Included</v>
      </c>
      <c r="O395" s="53">
        <f t="shared" si="31"/>
        <v>0</v>
      </c>
      <c r="P395" s="8">
        <f t="shared" si="32"/>
        <v>0</v>
      </c>
      <c r="Q395" s="9">
        <f t="shared" si="33"/>
        <v>0</v>
      </c>
      <c r="R395" s="16">
        <f t="shared" si="34"/>
        <v>0</v>
      </c>
      <c r="S395" s="8"/>
      <c r="T395" s="122">
        <f t="shared" si="35"/>
        <v>0</v>
      </c>
      <c r="V395" s="55"/>
      <c r="AB395" s="9"/>
      <c r="AL395" s="9"/>
      <c r="AM395" s="9"/>
      <c r="AN395" s="9"/>
      <c r="AO395" s="9"/>
      <c r="AP395" s="9"/>
      <c r="AQ395" s="9"/>
      <c r="AR395" s="9"/>
      <c r="AS395" s="9"/>
      <c r="AT395" s="9"/>
      <c r="AU395" s="9"/>
      <c r="AV395" s="9"/>
      <c r="AW395" s="9"/>
      <c r="AX395" s="9"/>
      <c r="AY395" s="9"/>
    </row>
    <row r="396" spans="1:51" ht="45.75" customHeight="1" x14ac:dyDescent="0.3">
      <c r="A396" s="48">
        <v>377</v>
      </c>
      <c r="B396" s="768">
        <v>7000031682</v>
      </c>
      <c r="C396" s="768">
        <v>10</v>
      </c>
      <c r="D396" s="768" t="s">
        <v>409</v>
      </c>
      <c r="E396" s="768">
        <v>1000077573</v>
      </c>
      <c r="F396" s="768">
        <v>85176930</v>
      </c>
      <c r="G396" s="49"/>
      <c r="H396" s="770">
        <v>18</v>
      </c>
      <c r="I396" s="50"/>
      <c r="J396" s="768" t="s">
        <v>378</v>
      </c>
      <c r="K396" s="768" t="s">
        <v>106</v>
      </c>
      <c r="L396" s="768">
        <v>1</v>
      </c>
      <c r="M396" s="51"/>
      <c r="N396" s="52" t="str">
        <f t="shared" si="30"/>
        <v>Included</v>
      </c>
      <c r="O396" s="53">
        <f t="shared" si="31"/>
        <v>0</v>
      </c>
      <c r="P396" s="8">
        <f t="shared" si="32"/>
        <v>0</v>
      </c>
      <c r="Q396" s="9">
        <f t="shared" si="33"/>
        <v>0</v>
      </c>
      <c r="R396" s="16">
        <f t="shared" si="34"/>
        <v>0</v>
      </c>
      <c r="S396" s="8"/>
      <c r="T396" s="122">
        <f t="shared" si="35"/>
        <v>0</v>
      </c>
      <c r="V396" s="55"/>
      <c r="AB396" s="9"/>
      <c r="AL396" s="9"/>
      <c r="AM396" s="9"/>
      <c r="AN396" s="9"/>
      <c r="AO396" s="9"/>
      <c r="AP396" s="9"/>
      <c r="AQ396" s="9"/>
      <c r="AR396" s="9"/>
      <c r="AS396" s="9"/>
      <c r="AT396" s="9"/>
      <c r="AU396" s="9"/>
      <c r="AV396" s="9"/>
      <c r="AW396" s="9"/>
      <c r="AX396" s="9"/>
      <c r="AY396" s="9"/>
    </row>
    <row r="397" spans="1:51" ht="45.75" customHeight="1" x14ac:dyDescent="0.3">
      <c r="A397" s="48">
        <v>378</v>
      </c>
      <c r="B397" s="768">
        <v>7000031683</v>
      </c>
      <c r="C397" s="768">
        <v>10</v>
      </c>
      <c r="D397" s="768" t="s">
        <v>409</v>
      </c>
      <c r="E397" s="768">
        <v>1000077739</v>
      </c>
      <c r="F397" s="768">
        <v>85177090</v>
      </c>
      <c r="G397" s="49"/>
      <c r="H397" s="770">
        <v>18</v>
      </c>
      <c r="I397" s="50"/>
      <c r="J397" s="768" t="s">
        <v>379</v>
      </c>
      <c r="K397" s="768" t="s">
        <v>106</v>
      </c>
      <c r="L397" s="768">
        <v>30</v>
      </c>
      <c r="M397" s="51"/>
      <c r="N397" s="52" t="str">
        <f t="shared" si="30"/>
        <v>Included</v>
      </c>
      <c r="O397" s="53">
        <f t="shared" si="31"/>
        <v>0</v>
      </c>
      <c r="P397" s="8">
        <f t="shared" si="32"/>
        <v>0</v>
      </c>
      <c r="Q397" s="9">
        <f t="shared" si="33"/>
        <v>0</v>
      </c>
      <c r="R397" s="16">
        <f t="shared" si="34"/>
        <v>0</v>
      </c>
      <c r="S397" s="8"/>
      <c r="T397" s="122">
        <f t="shared" si="35"/>
        <v>0</v>
      </c>
      <c r="V397" s="55"/>
      <c r="AB397" s="9"/>
      <c r="AL397" s="9"/>
      <c r="AM397" s="9"/>
      <c r="AN397" s="9"/>
      <c r="AO397" s="9"/>
      <c r="AP397" s="9"/>
      <c r="AQ397" s="9"/>
      <c r="AR397" s="9"/>
      <c r="AS397" s="9"/>
      <c r="AT397" s="9"/>
      <c r="AU397" s="9"/>
      <c r="AV397" s="9"/>
      <c r="AW397" s="9"/>
      <c r="AX397" s="9"/>
      <c r="AY397" s="9"/>
    </row>
    <row r="398" spans="1:51" ht="45.75" customHeight="1" x14ac:dyDescent="0.3">
      <c r="A398" s="48">
        <v>379</v>
      </c>
      <c r="B398" s="768">
        <v>7000031684</v>
      </c>
      <c r="C398" s="768">
        <v>10</v>
      </c>
      <c r="D398" s="768" t="s">
        <v>409</v>
      </c>
      <c r="E398" s="768">
        <v>1000077740</v>
      </c>
      <c r="F398" s="768">
        <v>85177090</v>
      </c>
      <c r="G398" s="49"/>
      <c r="H398" s="770">
        <v>18</v>
      </c>
      <c r="I398" s="50"/>
      <c r="J398" s="768" t="s">
        <v>380</v>
      </c>
      <c r="K398" s="768" t="s">
        <v>106</v>
      </c>
      <c r="L398" s="768">
        <v>152</v>
      </c>
      <c r="M398" s="51"/>
      <c r="N398" s="52" t="str">
        <f t="shared" si="30"/>
        <v>Included</v>
      </c>
      <c r="O398" s="53">
        <f t="shared" si="31"/>
        <v>0</v>
      </c>
      <c r="P398" s="8">
        <f t="shared" si="32"/>
        <v>0</v>
      </c>
      <c r="Q398" s="9">
        <f t="shared" si="33"/>
        <v>0</v>
      </c>
      <c r="R398" s="16">
        <f t="shared" si="34"/>
        <v>0</v>
      </c>
      <c r="S398" s="8"/>
      <c r="T398" s="122">
        <f t="shared" si="35"/>
        <v>0</v>
      </c>
      <c r="V398" s="55"/>
      <c r="AB398" s="9"/>
      <c r="AL398" s="9"/>
      <c r="AM398" s="9"/>
      <c r="AN398" s="9"/>
      <c r="AO398" s="9"/>
      <c r="AP398" s="9"/>
      <c r="AQ398" s="9"/>
      <c r="AR398" s="9"/>
      <c r="AS398" s="9"/>
      <c r="AT398" s="9"/>
      <c r="AU398" s="9"/>
      <c r="AV398" s="9"/>
      <c r="AW398" s="9"/>
      <c r="AX398" s="9"/>
      <c r="AY398" s="9"/>
    </row>
    <row r="399" spans="1:51" ht="45.75" customHeight="1" x14ac:dyDescent="0.3">
      <c r="A399" s="48">
        <v>380</v>
      </c>
      <c r="B399" s="768">
        <v>7000031685</v>
      </c>
      <c r="C399" s="768">
        <v>10</v>
      </c>
      <c r="D399" s="768" t="s">
        <v>409</v>
      </c>
      <c r="E399" s="768">
        <v>1000077711</v>
      </c>
      <c r="F399" s="768">
        <v>85177090</v>
      </c>
      <c r="G399" s="49"/>
      <c r="H399" s="770">
        <v>18</v>
      </c>
      <c r="I399" s="50"/>
      <c r="J399" s="768" t="s">
        <v>381</v>
      </c>
      <c r="K399" s="768" t="s">
        <v>106</v>
      </c>
      <c r="L399" s="768">
        <v>1</v>
      </c>
      <c r="M399" s="51"/>
      <c r="N399" s="52" t="str">
        <f t="shared" si="30"/>
        <v>Included</v>
      </c>
      <c r="O399" s="53">
        <f t="shared" si="31"/>
        <v>0</v>
      </c>
      <c r="P399" s="8">
        <f t="shared" si="32"/>
        <v>0</v>
      </c>
      <c r="Q399" s="9">
        <f t="shared" si="33"/>
        <v>0</v>
      </c>
      <c r="R399" s="16">
        <f t="shared" si="34"/>
        <v>0</v>
      </c>
      <c r="S399" s="8"/>
      <c r="T399" s="122">
        <f t="shared" si="35"/>
        <v>0</v>
      </c>
      <c r="V399" s="55"/>
      <c r="AB399" s="9"/>
      <c r="AL399" s="9"/>
      <c r="AM399" s="9"/>
      <c r="AN399" s="9"/>
      <c r="AO399" s="9"/>
      <c r="AP399" s="9"/>
      <c r="AQ399" s="9"/>
      <c r="AR399" s="9"/>
      <c r="AS399" s="9"/>
      <c r="AT399" s="9"/>
      <c r="AU399" s="9"/>
      <c r="AV399" s="9"/>
      <c r="AW399" s="9"/>
      <c r="AX399" s="9"/>
      <c r="AY399" s="9"/>
    </row>
    <row r="400" spans="1:51" ht="45.75" customHeight="1" x14ac:dyDescent="0.3">
      <c r="A400" s="48">
        <v>381</v>
      </c>
      <c r="B400" s="768">
        <v>7000031686</v>
      </c>
      <c r="C400" s="768">
        <v>10</v>
      </c>
      <c r="D400" s="768" t="s">
        <v>409</v>
      </c>
      <c r="E400" s="768">
        <v>1000077562</v>
      </c>
      <c r="F400" s="768">
        <v>85177090</v>
      </c>
      <c r="G400" s="49"/>
      <c r="H400" s="770">
        <v>18</v>
      </c>
      <c r="I400" s="50"/>
      <c r="J400" s="768" t="s">
        <v>382</v>
      </c>
      <c r="K400" s="768" t="s">
        <v>106</v>
      </c>
      <c r="L400" s="768">
        <v>148</v>
      </c>
      <c r="M400" s="51"/>
      <c r="N400" s="52" t="str">
        <f t="shared" si="30"/>
        <v>Included</v>
      </c>
      <c r="O400" s="53">
        <f t="shared" si="31"/>
        <v>0</v>
      </c>
      <c r="P400" s="8">
        <f t="shared" si="32"/>
        <v>0</v>
      </c>
      <c r="Q400" s="9">
        <f t="shared" si="33"/>
        <v>0</v>
      </c>
      <c r="R400" s="16">
        <f t="shared" si="34"/>
        <v>0</v>
      </c>
      <c r="S400" s="8"/>
      <c r="T400" s="122">
        <f t="shared" si="35"/>
        <v>0</v>
      </c>
      <c r="V400" s="55"/>
      <c r="AB400" s="9"/>
      <c r="AL400" s="9"/>
      <c r="AM400" s="9"/>
      <c r="AN400" s="9"/>
      <c r="AO400" s="9"/>
      <c r="AP400" s="9"/>
      <c r="AQ400" s="9"/>
      <c r="AR400" s="9"/>
      <c r="AS400" s="9"/>
      <c r="AT400" s="9"/>
      <c r="AU400" s="9"/>
      <c r="AV400" s="9"/>
      <c r="AW400" s="9"/>
      <c r="AX400" s="9"/>
      <c r="AY400" s="9"/>
    </row>
    <row r="401" spans="1:51" ht="45.75" customHeight="1" x14ac:dyDescent="0.3">
      <c r="A401" s="48">
        <v>382</v>
      </c>
      <c r="B401" s="768">
        <v>7000031687</v>
      </c>
      <c r="C401" s="768">
        <v>10</v>
      </c>
      <c r="D401" s="768" t="s">
        <v>409</v>
      </c>
      <c r="E401" s="768">
        <v>1000077750</v>
      </c>
      <c r="F401" s="768">
        <v>85176930</v>
      </c>
      <c r="G401" s="49"/>
      <c r="H401" s="770">
        <v>18</v>
      </c>
      <c r="I401" s="50"/>
      <c r="J401" s="768" t="s">
        <v>383</v>
      </c>
      <c r="K401" s="768" t="s">
        <v>105</v>
      </c>
      <c r="L401" s="768">
        <v>1</v>
      </c>
      <c r="M401" s="51"/>
      <c r="N401" s="52" t="str">
        <f t="shared" si="30"/>
        <v>Included</v>
      </c>
      <c r="O401" s="53">
        <f t="shared" si="31"/>
        <v>0</v>
      </c>
      <c r="P401" s="8">
        <f t="shared" si="32"/>
        <v>0</v>
      </c>
      <c r="Q401" s="9">
        <f t="shared" si="33"/>
        <v>0</v>
      </c>
      <c r="R401" s="16">
        <f t="shared" si="34"/>
        <v>0</v>
      </c>
      <c r="S401" s="8"/>
      <c r="T401" s="122">
        <f t="shared" si="35"/>
        <v>0</v>
      </c>
      <c r="V401" s="55"/>
      <c r="AB401" s="9"/>
      <c r="AL401" s="9"/>
      <c r="AM401" s="9"/>
      <c r="AN401" s="9"/>
      <c r="AO401" s="9"/>
      <c r="AP401" s="9"/>
      <c r="AQ401" s="9"/>
      <c r="AR401" s="9"/>
      <c r="AS401" s="9"/>
      <c r="AT401" s="9"/>
      <c r="AU401" s="9"/>
      <c r="AV401" s="9"/>
      <c r="AW401" s="9"/>
      <c r="AX401" s="9"/>
      <c r="AY401" s="9"/>
    </row>
    <row r="402" spans="1:51" ht="45.75" customHeight="1" x14ac:dyDescent="0.3">
      <c r="A402" s="48">
        <v>383</v>
      </c>
      <c r="B402" s="768">
        <v>7000031688</v>
      </c>
      <c r="C402" s="768">
        <v>10</v>
      </c>
      <c r="D402" s="768" t="s">
        <v>409</v>
      </c>
      <c r="E402" s="768">
        <v>1000077709</v>
      </c>
      <c r="F402" s="768">
        <v>85176990</v>
      </c>
      <c r="G402" s="49"/>
      <c r="H402" s="770">
        <v>18</v>
      </c>
      <c r="I402" s="50"/>
      <c r="J402" s="768" t="s">
        <v>384</v>
      </c>
      <c r="K402" s="768" t="s">
        <v>106</v>
      </c>
      <c r="L402" s="768">
        <v>152</v>
      </c>
      <c r="M402" s="51"/>
      <c r="N402" s="52" t="str">
        <f t="shared" si="30"/>
        <v>Included</v>
      </c>
      <c r="O402" s="53">
        <f t="shared" si="31"/>
        <v>0</v>
      </c>
      <c r="P402" s="8">
        <f t="shared" si="32"/>
        <v>0</v>
      </c>
      <c r="Q402" s="9">
        <f t="shared" si="33"/>
        <v>0</v>
      </c>
      <c r="R402" s="16">
        <f t="shared" si="34"/>
        <v>0</v>
      </c>
      <c r="S402" s="8"/>
      <c r="T402" s="122">
        <f t="shared" si="35"/>
        <v>0</v>
      </c>
      <c r="V402" s="55"/>
      <c r="AB402" s="9"/>
      <c r="AL402" s="9"/>
      <c r="AM402" s="9"/>
      <c r="AN402" s="9"/>
      <c r="AO402" s="9"/>
      <c r="AP402" s="9"/>
      <c r="AQ402" s="9"/>
      <c r="AR402" s="9"/>
      <c r="AS402" s="9"/>
      <c r="AT402" s="9"/>
      <c r="AU402" s="9"/>
      <c r="AV402" s="9"/>
      <c r="AW402" s="9"/>
      <c r="AX402" s="9"/>
      <c r="AY402" s="9"/>
    </row>
    <row r="403" spans="1:51" ht="45.75" customHeight="1" x14ac:dyDescent="0.3">
      <c r="A403" s="48">
        <v>384</v>
      </c>
      <c r="B403" s="768">
        <v>7000031689</v>
      </c>
      <c r="C403" s="768">
        <v>10</v>
      </c>
      <c r="D403" s="768" t="s">
        <v>409</v>
      </c>
      <c r="E403" s="768">
        <v>1000077563</v>
      </c>
      <c r="F403" s="768">
        <v>85444292</v>
      </c>
      <c r="G403" s="49"/>
      <c r="H403" s="770">
        <v>18</v>
      </c>
      <c r="I403" s="50"/>
      <c r="J403" s="768" t="s">
        <v>385</v>
      </c>
      <c r="K403" s="768" t="s">
        <v>110</v>
      </c>
      <c r="L403" s="768">
        <v>152</v>
      </c>
      <c r="M403" s="51"/>
      <c r="N403" s="52" t="str">
        <f t="shared" si="30"/>
        <v>Included</v>
      </c>
      <c r="O403" s="53">
        <f t="shared" si="31"/>
        <v>0</v>
      </c>
      <c r="P403" s="8">
        <f t="shared" si="32"/>
        <v>0</v>
      </c>
      <c r="Q403" s="9">
        <f t="shared" si="33"/>
        <v>0</v>
      </c>
      <c r="R403" s="16">
        <f t="shared" si="34"/>
        <v>0</v>
      </c>
      <c r="S403" s="8"/>
      <c r="T403" s="122">
        <f t="shared" si="35"/>
        <v>0</v>
      </c>
      <c r="V403" s="55"/>
      <c r="AB403" s="9"/>
      <c r="AL403" s="9"/>
      <c r="AM403" s="9"/>
      <c r="AN403" s="9"/>
      <c r="AO403" s="9"/>
      <c r="AP403" s="9"/>
      <c r="AQ403" s="9"/>
      <c r="AR403" s="9"/>
      <c r="AS403" s="9"/>
      <c r="AT403" s="9"/>
      <c r="AU403" s="9"/>
      <c r="AV403" s="9"/>
      <c r="AW403" s="9"/>
      <c r="AX403" s="9"/>
      <c r="AY403" s="9"/>
    </row>
    <row r="404" spans="1:51" ht="45.75" customHeight="1" x14ac:dyDescent="0.3">
      <c r="A404" s="48">
        <v>385</v>
      </c>
      <c r="B404" s="768">
        <v>7000031690</v>
      </c>
      <c r="C404" s="768">
        <v>10</v>
      </c>
      <c r="D404" s="768" t="s">
        <v>409</v>
      </c>
      <c r="E404" s="768">
        <v>1000077561</v>
      </c>
      <c r="F404" s="768">
        <v>85176930</v>
      </c>
      <c r="G404" s="49"/>
      <c r="H404" s="770">
        <v>18</v>
      </c>
      <c r="I404" s="50"/>
      <c r="J404" s="768" t="s">
        <v>386</v>
      </c>
      <c r="K404" s="768" t="s">
        <v>106</v>
      </c>
      <c r="L404" s="768">
        <v>2</v>
      </c>
      <c r="M404" s="51"/>
      <c r="N404" s="52" t="str">
        <f t="shared" ref="N404:N467" si="36">IF(M404=0, "Included",IF(ISERROR(L404*M404), M404, L404*M404))</f>
        <v>Included</v>
      </c>
      <c r="O404" s="53">
        <f t="shared" ref="O404:O467" si="37">R404</f>
        <v>0</v>
      </c>
      <c r="P404" s="8">
        <f t="shared" ref="P404:P467" si="38">+L404*M404</f>
        <v>0</v>
      </c>
      <c r="Q404" s="9">
        <f t="shared" ref="Q404:Q467" si="39">IF(N404="Included",0,N404)</f>
        <v>0</v>
      </c>
      <c r="R404" s="16">
        <f t="shared" ref="R404:R467" si="40">IF(I404="", H404*Q404/100,I404*Q404)</f>
        <v>0</v>
      </c>
      <c r="S404" s="8"/>
      <c r="T404" s="122">
        <f t="shared" ref="T404:T467" si="41">+P404*H404/100</f>
        <v>0</v>
      </c>
      <c r="V404" s="55"/>
      <c r="AB404" s="9"/>
      <c r="AL404" s="9"/>
      <c r="AM404" s="9"/>
      <c r="AN404" s="9"/>
      <c r="AO404" s="9"/>
      <c r="AP404" s="9"/>
      <c r="AQ404" s="9"/>
      <c r="AR404" s="9"/>
      <c r="AS404" s="9"/>
      <c r="AT404" s="9"/>
      <c r="AU404" s="9"/>
      <c r="AV404" s="9"/>
      <c r="AW404" s="9"/>
      <c r="AX404" s="9"/>
      <c r="AY404" s="9"/>
    </row>
    <row r="405" spans="1:51" ht="45.75" customHeight="1" x14ac:dyDescent="0.3">
      <c r="A405" s="48">
        <v>386</v>
      </c>
      <c r="B405" s="768">
        <v>7000031691</v>
      </c>
      <c r="C405" s="768">
        <v>10</v>
      </c>
      <c r="D405" s="768" t="s">
        <v>409</v>
      </c>
      <c r="E405" s="768">
        <v>1000077565</v>
      </c>
      <c r="F405" s="768">
        <v>85176930</v>
      </c>
      <c r="G405" s="49"/>
      <c r="H405" s="770">
        <v>18</v>
      </c>
      <c r="I405" s="50"/>
      <c r="J405" s="768" t="s">
        <v>387</v>
      </c>
      <c r="K405" s="768" t="s">
        <v>106</v>
      </c>
      <c r="L405" s="768">
        <v>2</v>
      </c>
      <c r="M405" s="51"/>
      <c r="N405" s="52" t="str">
        <f t="shared" si="36"/>
        <v>Included</v>
      </c>
      <c r="O405" s="53">
        <f t="shared" si="37"/>
        <v>0</v>
      </c>
      <c r="P405" s="8">
        <f t="shared" si="38"/>
        <v>0</v>
      </c>
      <c r="Q405" s="9">
        <f t="shared" si="39"/>
        <v>0</v>
      </c>
      <c r="R405" s="16">
        <f t="shared" si="40"/>
        <v>0</v>
      </c>
      <c r="S405" s="8"/>
      <c r="T405" s="122">
        <f t="shared" si="41"/>
        <v>0</v>
      </c>
      <c r="V405" s="55"/>
      <c r="AB405" s="9"/>
      <c r="AL405" s="9"/>
      <c r="AM405" s="9"/>
      <c r="AN405" s="9"/>
      <c r="AO405" s="9"/>
      <c r="AP405" s="9"/>
      <c r="AQ405" s="9"/>
      <c r="AR405" s="9"/>
      <c r="AS405" s="9"/>
      <c r="AT405" s="9"/>
      <c r="AU405" s="9"/>
      <c r="AV405" s="9"/>
      <c r="AW405" s="9"/>
      <c r="AX405" s="9"/>
      <c r="AY405" s="9"/>
    </row>
    <row r="406" spans="1:51" ht="45.75" customHeight="1" x14ac:dyDescent="0.3">
      <c r="A406" s="48">
        <v>387</v>
      </c>
      <c r="B406" s="768">
        <v>7000031692</v>
      </c>
      <c r="C406" s="768">
        <v>10</v>
      </c>
      <c r="D406" s="768" t="s">
        <v>409</v>
      </c>
      <c r="E406" s="768">
        <v>1000077751</v>
      </c>
      <c r="F406" s="768">
        <v>85176930</v>
      </c>
      <c r="G406" s="49"/>
      <c r="H406" s="770">
        <v>18</v>
      </c>
      <c r="I406" s="50"/>
      <c r="J406" s="768" t="s">
        <v>388</v>
      </c>
      <c r="K406" s="768" t="s">
        <v>105</v>
      </c>
      <c r="L406" s="768">
        <v>1</v>
      </c>
      <c r="M406" s="51"/>
      <c r="N406" s="52" t="str">
        <f t="shared" si="36"/>
        <v>Included</v>
      </c>
      <c r="O406" s="53">
        <f t="shared" si="37"/>
        <v>0</v>
      </c>
      <c r="P406" s="8">
        <f t="shared" si="38"/>
        <v>0</v>
      </c>
      <c r="Q406" s="9">
        <f t="shared" si="39"/>
        <v>0</v>
      </c>
      <c r="R406" s="16">
        <f t="shared" si="40"/>
        <v>0</v>
      </c>
      <c r="S406" s="8"/>
      <c r="T406" s="122">
        <f t="shared" si="41"/>
        <v>0</v>
      </c>
      <c r="V406" s="55"/>
      <c r="AB406" s="9"/>
      <c r="AL406" s="9"/>
      <c r="AM406" s="9"/>
      <c r="AN406" s="9"/>
      <c r="AO406" s="9"/>
      <c r="AP406" s="9"/>
      <c r="AQ406" s="9"/>
      <c r="AR406" s="9"/>
      <c r="AS406" s="9"/>
      <c r="AT406" s="9"/>
      <c r="AU406" s="9"/>
      <c r="AV406" s="9"/>
      <c r="AW406" s="9"/>
      <c r="AX406" s="9"/>
      <c r="AY406" s="9"/>
    </row>
    <row r="407" spans="1:51" ht="45.75" customHeight="1" x14ac:dyDescent="0.3">
      <c r="A407" s="48">
        <v>388</v>
      </c>
      <c r="B407" s="768">
        <v>7000031693</v>
      </c>
      <c r="C407" s="768">
        <v>10</v>
      </c>
      <c r="D407" s="768" t="s">
        <v>409</v>
      </c>
      <c r="E407" s="768">
        <v>1000077568</v>
      </c>
      <c r="F407" s="768">
        <v>85389000</v>
      </c>
      <c r="G407" s="49"/>
      <c r="H407" s="770">
        <v>18</v>
      </c>
      <c r="I407" s="50"/>
      <c r="J407" s="768" t="s">
        <v>389</v>
      </c>
      <c r="K407" s="768" t="s">
        <v>106</v>
      </c>
      <c r="L407" s="768">
        <v>1</v>
      </c>
      <c r="M407" s="51"/>
      <c r="N407" s="52" t="str">
        <f t="shared" si="36"/>
        <v>Included</v>
      </c>
      <c r="O407" s="53">
        <f t="shared" si="37"/>
        <v>0</v>
      </c>
      <c r="P407" s="8">
        <f t="shared" si="38"/>
        <v>0</v>
      </c>
      <c r="Q407" s="9">
        <f t="shared" si="39"/>
        <v>0</v>
      </c>
      <c r="R407" s="16">
        <f t="shared" si="40"/>
        <v>0</v>
      </c>
      <c r="S407" s="8"/>
      <c r="T407" s="122">
        <f t="shared" si="41"/>
        <v>0</v>
      </c>
      <c r="V407" s="55"/>
      <c r="AB407" s="9"/>
      <c r="AL407" s="9"/>
      <c r="AM407" s="9"/>
      <c r="AN407" s="9"/>
      <c r="AO407" s="9"/>
      <c r="AP407" s="9"/>
      <c r="AQ407" s="9"/>
      <c r="AR407" s="9"/>
      <c r="AS407" s="9"/>
      <c r="AT407" s="9"/>
      <c r="AU407" s="9"/>
      <c r="AV407" s="9"/>
      <c r="AW407" s="9"/>
      <c r="AX407" s="9"/>
      <c r="AY407" s="9"/>
    </row>
    <row r="408" spans="1:51" ht="45.75" customHeight="1" x14ac:dyDescent="0.3">
      <c r="A408" s="48">
        <v>389</v>
      </c>
      <c r="B408" s="768">
        <v>7000031694</v>
      </c>
      <c r="C408" s="768">
        <v>10</v>
      </c>
      <c r="D408" s="768" t="s">
        <v>409</v>
      </c>
      <c r="E408" s="768">
        <v>1000012788</v>
      </c>
      <c r="F408" s="768">
        <v>85329000</v>
      </c>
      <c r="G408" s="49"/>
      <c r="H408" s="770">
        <v>18</v>
      </c>
      <c r="I408" s="50"/>
      <c r="J408" s="768" t="s">
        <v>111</v>
      </c>
      <c r="K408" s="768" t="s">
        <v>106</v>
      </c>
      <c r="L408" s="768">
        <v>1</v>
      </c>
      <c r="M408" s="51"/>
      <c r="N408" s="52" t="str">
        <f t="shared" si="36"/>
        <v>Included</v>
      </c>
      <c r="O408" s="53">
        <f t="shared" si="37"/>
        <v>0</v>
      </c>
      <c r="P408" s="8">
        <f t="shared" si="38"/>
        <v>0</v>
      </c>
      <c r="Q408" s="9">
        <f t="shared" si="39"/>
        <v>0</v>
      </c>
      <c r="R408" s="16">
        <f t="shared" si="40"/>
        <v>0</v>
      </c>
      <c r="S408" s="8"/>
      <c r="T408" s="122">
        <f t="shared" si="41"/>
        <v>0</v>
      </c>
      <c r="V408" s="55"/>
      <c r="AB408" s="9"/>
      <c r="AL408" s="9"/>
      <c r="AM408" s="9"/>
      <c r="AN408" s="9"/>
      <c r="AO408" s="9"/>
      <c r="AP408" s="9"/>
      <c r="AQ408" s="9"/>
      <c r="AR408" s="9"/>
      <c r="AS408" s="9"/>
      <c r="AT408" s="9"/>
      <c r="AU408" s="9"/>
      <c r="AV408" s="9"/>
      <c r="AW408" s="9"/>
      <c r="AX408" s="9"/>
      <c r="AY408" s="9"/>
    </row>
    <row r="409" spans="1:51" ht="45.75" customHeight="1" x14ac:dyDescent="0.3">
      <c r="A409" s="48">
        <v>390</v>
      </c>
      <c r="B409" s="768">
        <v>7000031695</v>
      </c>
      <c r="C409" s="768">
        <v>10</v>
      </c>
      <c r="D409" s="768" t="s">
        <v>409</v>
      </c>
      <c r="E409" s="768">
        <v>1000028014</v>
      </c>
      <c r="F409" s="768">
        <v>94038900</v>
      </c>
      <c r="G409" s="49"/>
      <c r="H409" s="770">
        <v>18</v>
      </c>
      <c r="I409" s="50"/>
      <c r="J409" s="768" t="s">
        <v>108</v>
      </c>
      <c r="K409" s="768" t="s">
        <v>106</v>
      </c>
      <c r="L409" s="768">
        <v>1</v>
      </c>
      <c r="M409" s="51"/>
      <c r="N409" s="52" t="str">
        <f t="shared" si="36"/>
        <v>Included</v>
      </c>
      <c r="O409" s="53">
        <f t="shared" si="37"/>
        <v>0</v>
      </c>
      <c r="P409" s="8">
        <f t="shared" si="38"/>
        <v>0</v>
      </c>
      <c r="Q409" s="9">
        <f t="shared" si="39"/>
        <v>0</v>
      </c>
      <c r="R409" s="16">
        <f t="shared" si="40"/>
        <v>0</v>
      </c>
      <c r="S409" s="8"/>
      <c r="T409" s="122">
        <f t="shared" si="41"/>
        <v>0</v>
      </c>
      <c r="V409" s="55"/>
      <c r="AB409" s="9"/>
      <c r="AL409" s="9"/>
      <c r="AM409" s="9"/>
      <c r="AN409" s="9"/>
      <c r="AO409" s="9"/>
      <c r="AP409" s="9"/>
      <c r="AQ409" s="9"/>
      <c r="AR409" s="9"/>
      <c r="AS409" s="9"/>
      <c r="AT409" s="9"/>
      <c r="AU409" s="9"/>
      <c r="AV409" s="9"/>
      <c r="AW409" s="9"/>
      <c r="AX409" s="9"/>
      <c r="AY409" s="9"/>
    </row>
    <row r="410" spans="1:51" ht="45.75" customHeight="1" x14ac:dyDescent="0.3">
      <c r="A410" s="48">
        <v>391</v>
      </c>
      <c r="B410" s="768">
        <v>7000031696</v>
      </c>
      <c r="C410" s="768">
        <v>10</v>
      </c>
      <c r="D410" s="768" t="s">
        <v>409</v>
      </c>
      <c r="E410" s="768">
        <v>1000026380</v>
      </c>
      <c r="F410" s="768">
        <v>85389000</v>
      </c>
      <c r="G410" s="49"/>
      <c r="H410" s="770">
        <v>18</v>
      </c>
      <c r="I410" s="50"/>
      <c r="J410" s="768" t="s">
        <v>109</v>
      </c>
      <c r="K410" s="768" t="s">
        <v>105</v>
      </c>
      <c r="L410" s="768">
        <v>1</v>
      </c>
      <c r="M410" s="51"/>
      <c r="N410" s="52" t="str">
        <f t="shared" si="36"/>
        <v>Included</v>
      </c>
      <c r="O410" s="53">
        <f t="shared" si="37"/>
        <v>0</v>
      </c>
      <c r="P410" s="8">
        <f t="shared" si="38"/>
        <v>0</v>
      </c>
      <c r="Q410" s="9">
        <f t="shared" si="39"/>
        <v>0</v>
      </c>
      <c r="R410" s="16">
        <f t="shared" si="40"/>
        <v>0</v>
      </c>
      <c r="S410" s="8"/>
      <c r="T410" s="122">
        <f t="shared" si="41"/>
        <v>0</v>
      </c>
      <c r="V410" s="55"/>
      <c r="AB410" s="9"/>
      <c r="AL410" s="9"/>
      <c r="AM410" s="9"/>
      <c r="AN410" s="9"/>
      <c r="AO410" s="9"/>
      <c r="AP410" s="9"/>
      <c r="AQ410" s="9"/>
      <c r="AR410" s="9"/>
      <c r="AS410" s="9"/>
      <c r="AT410" s="9"/>
      <c r="AU410" s="9"/>
      <c r="AV410" s="9"/>
      <c r="AW410" s="9"/>
      <c r="AX410" s="9"/>
      <c r="AY410" s="9"/>
    </row>
    <row r="411" spans="1:51" ht="45.75" customHeight="1" x14ac:dyDescent="0.3">
      <c r="A411" s="48">
        <v>392</v>
      </c>
      <c r="B411" s="768">
        <v>7000031721</v>
      </c>
      <c r="C411" s="768">
        <v>10</v>
      </c>
      <c r="D411" s="768" t="s">
        <v>409</v>
      </c>
      <c r="E411" s="768">
        <v>1000077853</v>
      </c>
      <c r="F411" s="768">
        <v>85176220</v>
      </c>
      <c r="G411" s="49"/>
      <c r="H411" s="770">
        <v>18</v>
      </c>
      <c r="I411" s="50"/>
      <c r="J411" s="768" t="s">
        <v>390</v>
      </c>
      <c r="K411" s="768" t="s">
        <v>106</v>
      </c>
      <c r="L411" s="768">
        <v>1</v>
      </c>
      <c r="M411" s="51"/>
      <c r="N411" s="52" t="str">
        <f t="shared" si="36"/>
        <v>Included</v>
      </c>
      <c r="O411" s="53">
        <f t="shared" si="37"/>
        <v>0</v>
      </c>
      <c r="P411" s="8">
        <f t="shared" si="38"/>
        <v>0</v>
      </c>
      <c r="Q411" s="9">
        <f t="shared" si="39"/>
        <v>0</v>
      </c>
      <c r="R411" s="16">
        <f t="shared" si="40"/>
        <v>0</v>
      </c>
      <c r="S411" s="8"/>
      <c r="T411" s="122">
        <f t="shared" si="41"/>
        <v>0</v>
      </c>
      <c r="V411" s="55"/>
      <c r="AB411" s="9"/>
      <c r="AL411" s="9"/>
      <c r="AM411" s="9"/>
      <c r="AN411" s="9"/>
      <c r="AO411" s="9"/>
      <c r="AP411" s="9"/>
      <c r="AQ411" s="9"/>
      <c r="AR411" s="9"/>
      <c r="AS411" s="9"/>
      <c r="AT411" s="9"/>
      <c r="AU411" s="9"/>
      <c r="AV411" s="9"/>
      <c r="AW411" s="9"/>
      <c r="AX411" s="9"/>
      <c r="AY411" s="9"/>
    </row>
    <row r="412" spans="1:51" ht="45.75" customHeight="1" x14ac:dyDescent="0.3">
      <c r="A412" s="48">
        <v>393</v>
      </c>
      <c r="B412" s="768">
        <v>7000031722</v>
      </c>
      <c r="C412" s="768">
        <v>10</v>
      </c>
      <c r="D412" s="768" t="s">
        <v>409</v>
      </c>
      <c r="E412" s="768">
        <v>1000077863</v>
      </c>
      <c r="F412" s="768">
        <v>84715000</v>
      </c>
      <c r="G412" s="49"/>
      <c r="H412" s="770">
        <v>18</v>
      </c>
      <c r="I412" s="50"/>
      <c r="J412" s="768" t="s">
        <v>391</v>
      </c>
      <c r="K412" s="768" t="s">
        <v>106</v>
      </c>
      <c r="L412" s="768">
        <v>2</v>
      </c>
      <c r="M412" s="51"/>
      <c r="N412" s="52" t="str">
        <f t="shared" si="36"/>
        <v>Included</v>
      </c>
      <c r="O412" s="53">
        <f t="shared" si="37"/>
        <v>0</v>
      </c>
      <c r="P412" s="8">
        <f t="shared" si="38"/>
        <v>0</v>
      </c>
      <c r="Q412" s="9">
        <f t="shared" si="39"/>
        <v>0</v>
      </c>
      <c r="R412" s="16">
        <f t="shared" si="40"/>
        <v>0</v>
      </c>
      <c r="S412" s="8"/>
      <c r="T412" s="122">
        <f t="shared" si="41"/>
        <v>0</v>
      </c>
      <c r="V412" s="55"/>
      <c r="AB412" s="9"/>
      <c r="AL412" s="9"/>
      <c r="AM412" s="9"/>
      <c r="AN412" s="9"/>
      <c r="AO412" s="9"/>
      <c r="AP412" s="9"/>
      <c r="AQ412" s="9"/>
      <c r="AR412" s="9"/>
      <c r="AS412" s="9"/>
      <c r="AT412" s="9"/>
      <c r="AU412" s="9"/>
      <c r="AV412" s="9"/>
      <c r="AW412" s="9"/>
      <c r="AX412" s="9"/>
      <c r="AY412" s="9"/>
    </row>
    <row r="413" spans="1:51" ht="45.75" customHeight="1" x14ac:dyDescent="0.3">
      <c r="A413" s="48">
        <v>394</v>
      </c>
      <c r="B413" s="768">
        <v>7000031723</v>
      </c>
      <c r="C413" s="768">
        <v>10</v>
      </c>
      <c r="D413" s="768" t="s">
        <v>409</v>
      </c>
      <c r="E413" s="768">
        <v>1000077866</v>
      </c>
      <c r="F413" s="768">
        <v>85176930</v>
      </c>
      <c r="G413" s="49"/>
      <c r="H413" s="770">
        <v>18</v>
      </c>
      <c r="I413" s="50"/>
      <c r="J413" s="768" t="s">
        <v>392</v>
      </c>
      <c r="K413" s="768" t="s">
        <v>105</v>
      </c>
      <c r="L413" s="768">
        <v>1</v>
      </c>
      <c r="M413" s="51"/>
      <c r="N413" s="52" t="str">
        <f t="shared" si="36"/>
        <v>Included</v>
      </c>
      <c r="O413" s="53">
        <f t="shared" si="37"/>
        <v>0</v>
      </c>
      <c r="P413" s="8">
        <f t="shared" si="38"/>
        <v>0</v>
      </c>
      <c r="Q413" s="9">
        <f t="shared" si="39"/>
        <v>0</v>
      </c>
      <c r="R413" s="16">
        <f t="shared" si="40"/>
        <v>0</v>
      </c>
      <c r="S413" s="8"/>
      <c r="T413" s="122">
        <f t="shared" si="41"/>
        <v>0</v>
      </c>
      <c r="V413" s="55"/>
      <c r="AB413" s="9"/>
      <c r="AL413" s="9"/>
      <c r="AM413" s="9"/>
      <c r="AN413" s="9"/>
      <c r="AO413" s="9"/>
      <c r="AP413" s="9"/>
      <c r="AQ413" s="9"/>
      <c r="AR413" s="9"/>
      <c r="AS413" s="9"/>
      <c r="AT413" s="9"/>
      <c r="AU413" s="9"/>
      <c r="AV413" s="9"/>
      <c r="AW413" s="9"/>
      <c r="AX413" s="9"/>
      <c r="AY413" s="9"/>
    </row>
    <row r="414" spans="1:51" ht="45.75" customHeight="1" x14ac:dyDescent="0.3">
      <c r="A414" s="48">
        <v>395</v>
      </c>
      <c r="B414" s="768">
        <v>7000031724</v>
      </c>
      <c r="C414" s="768">
        <v>10</v>
      </c>
      <c r="D414" s="768" t="s">
        <v>409</v>
      </c>
      <c r="E414" s="768">
        <v>1000077862</v>
      </c>
      <c r="F414" s="768">
        <v>85176990</v>
      </c>
      <c r="G414" s="49"/>
      <c r="H414" s="770">
        <v>18</v>
      </c>
      <c r="I414" s="50"/>
      <c r="J414" s="768" t="s">
        <v>394</v>
      </c>
      <c r="K414" s="768" t="s">
        <v>106</v>
      </c>
      <c r="L414" s="768">
        <v>1</v>
      </c>
      <c r="M414" s="51"/>
      <c r="N414" s="52" t="str">
        <f t="shared" si="36"/>
        <v>Included</v>
      </c>
      <c r="O414" s="53">
        <f t="shared" si="37"/>
        <v>0</v>
      </c>
      <c r="P414" s="8">
        <f t="shared" si="38"/>
        <v>0</v>
      </c>
      <c r="Q414" s="9">
        <f t="shared" si="39"/>
        <v>0</v>
      </c>
      <c r="R414" s="16">
        <f t="shared" si="40"/>
        <v>0</v>
      </c>
      <c r="S414" s="8"/>
      <c r="T414" s="122">
        <f t="shared" si="41"/>
        <v>0</v>
      </c>
      <c r="V414" s="55"/>
      <c r="AB414" s="9"/>
      <c r="AL414" s="9"/>
      <c r="AM414" s="9"/>
      <c r="AN414" s="9"/>
      <c r="AO414" s="9"/>
      <c r="AP414" s="9"/>
      <c r="AQ414" s="9"/>
      <c r="AR414" s="9"/>
      <c r="AS414" s="9"/>
      <c r="AT414" s="9"/>
      <c r="AU414" s="9"/>
      <c r="AV414" s="9"/>
      <c r="AW414" s="9"/>
      <c r="AX414" s="9"/>
      <c r="AY414" s="9"/>
    </row>
    <row r="415" spans="1:51" ht="45.75" customHeight="1" x14ac:dyDescent="0.3">
      <c r="A415" s="48">
        <v>396</v>
      </c>
      <c r="B415" s="768">
        <v>7000031735</v>
      </c>
      <c r="C415" s="768">
        <v>10</v>
      </c>
      <c r="D415" s="768" t="s">
        <v>409</v>
      </c>
      <c r="E415" s="768">
        <v>1000077899</v>
      </c>
      <c r="F415" s="768">
        <v>85176290</v>
      </c>
      <c r="G415" s="49"/>
      <c r="H415" s="770">
        <v>18</v>
      </c>
      <c r="I415" s="50"/>
      <c r="J415" s="768" t="s">
        <v>395</v>
      </c>
      <c r="K415" s="768" t="s">
        <v>110</v>
      </c>
      <c r="L415" s="768">
        <v>1</v>
      </c>
      <c r="M415" s="51"/>
      <c r="N415" s="52" t="str">
        <f t="shared" si="36"/>
        <v>Included</v>
      </c>
      <c r="O415" s="53">
        <f t="shared" si="37"/>
        <v>0</v>
      </c>
      <c r="P415" s="8">
        <f t="shared" si="38"/>
        <v>0</v>
      </c>
      <c r="Q415" s="9">
        <f t="shared" si="39"/>
        <v>0</v>
      </c>
      <c r="R415" s="16">
        <f t="shared" si="40"/>
        <v>0</v>
      </c>
      <c r="S415" s="8"/>
      <c r="T415" s="122">
        <f t="shared" si="41"/>
        <v>0</v>
      </c>
      <c r="V415" s="55"/>
      <c r="AB415" s="9"/>
      <c r="AL415" s="9"/>
      <c r="AM415" s="9"/>
      <c r="AN415" s="9"/>
      <c r="AO415" s="9"/>
      <c r="AP415" s="9"/>
      <c r="AQ415" s="9"/>
      <c r="AR415" s="9"/>
      <c r="AS415" s="9"/>
      <c r="AT415" s="9"/>
      <c r="AU415" s="9"/>
      <c r="AV415" s="9"/>
      <c r="AW415" s="9"/>
      <c r="AX415" s="9"/>
      <c r="AY415" s="9"/>
    </row>
    <row r="416" spans="1:51" ht="45.75" customHeight="1" x14ac:dyDescent="0.3">
      <c r="A416" s="48">
        <v>397</v>
      </c>
      <c r="B416" s="768">
        <v>7000031736</v>
      </c>
      <c r="C416" s="768">
        <v>10</v>
      </c>
      <c r="D416" s="768" t="s">
        <v>409</v>
      </c>
      <c r="E416" s="768">
        <v>1000031361</v>
      </c>
      <c r="F416" s="768">
        <v>85389000</v>
      </c>
      <c r="G416" s="49"/>
      <c r="H416" s="770">
        <v>18</v>
      </c>
      <c r="I416" s="50"/>
      <c r="J416" s="768" t="s">
        <v>107</v>
      </c>
      <c r="K416" s="768" t="s">
        <v>106</v>
      </c>
      <c r="L416" s="768">
        <v>1</v>
      </c>
      <c r="M416" s="51"/>
      <c r="N416" s="52" t="str">
        <f t="shared" si="36"/>
        <v>Included</v>
      </c>
      <c r="O416" s="53">
        <f t="shared" si="37"/>
        <v>0</v>
      </c>
      <c r="P416" s="8">
        <f t="shared" si="38"/>
        <v>0</v>
      </c>
      <c r="Q416" s="9">
        <f t="shared" si="39"/>
        <v>0</v>
      </c>
      <c r="R416" s="16">
        <f t="shared" si="40"/>
        <v>0</v>
      </c>
      <c r="S416" s="8"/>
      <c r="T416" s="122">
        <f t="shared" si="41"/>
        <v>0</v>
      </c>
      <c r="V416" s="55"/>
      <c r="AB416" s="9"/>
      <c r="AL416" s="9"/>
      <c r="AM416" s="9"/>
      <c r="AN416" s="9"/>
      <c r="AO416" s="9"/>
      <c r="AP416" s="9"/>
      <c r="AQ416" s="9"/>
      <c r="AR416" s="9"/>
      <c r="AS416" s="9"/>
      <c r="AT416" s="9"/>
      <c r="AU416" s="9"/>
      <c r="AV416" s="9"/>
      <c r="AW416" s="9"/>
      <c r="AX416" s="9"/>
      <c r="AY416" s="9"/>
    </row>
    <row r="417" spans="1:51" ht="45.75" customHeight="1" x14ac:dyDescent="0.3">
      <c r="A417" s="48">
        <v>398</v>
      </c>
      <c r="B417" s="768">
        <v>7000031747</v>
      </c>
      <c r="C417" s="768">
        <v>10</v>
      </c>
      <c r="D417" s="768" t="s">
        <v>409</v>
      </c>
      <c r="E417" s="768">
        <v>1000077737</v>
      </c>
      <c r="F417" s="768">
        <v>85176290</v>
      </c>
      <c r="G417" s="49"/>
      <c r="H417" s="770">
        <v>18</v>
      </c>
      <c r="I417" s="50"/>
      <c r="J417" s="768" t="s">
        <v>396</v>
      </c>
      <c r="K417" s="768" t="s">
        <v>106</v>
      </c>
      <c r="L417" s="768">
        <v>1</v>
      </c>
      <c r="M417" s="51"/>
      <c r="N417" s="52" t="str">
        <f t="shared" si="36"/>
        <v>Included</v>
      </c>
      <c r="O417" s="53">
        <f t="shared" si="37"/>
        <v>0</v>
      </c>
      <c r="P417" s="8">
        <f t="shared" si="38"/>
        <v>0</v>
      </c>
      <c r="Q417" s="9">
        <f t="shared" si="39"/>
        <v>0</v>
      </c>
      <c r="R417" s="16">
        <f t="shared" si="40"/>
        <v>0</v>
      </c>
      <c r="S417" s="8"/>
      <c r="T417" s="122">
        <f t="shared" si="41"/>
        <v>0</v>
      </c>
      <c r="V417" s="55"/>
      <c r="AB417" s="9"/>
      <c r="AL417" s="9"/>
      <c r="AM417" s="9"/>
      <c r="AN417" s="9"/>
      <c r="AO417" s="9"/>
      <c r="AP417" s="9"/>
      <c r="AQ417" s="9"/>
      <c r="AR417" s="9"/>
      <c r="AS417" s="9"/>
      <c r="AT417" s="9"/>
      <c r="AU417" s="9"/>
      <c r="AV417" s="9"/>
      <c r="AW417" s="9"/>
      <c r="AX417" s="9"/>
      <c r="AY417" s="9"/>
    </row>
    <row r="418" spans="1:51" ht="45.75" customHeight="1" x14ac:dyDescent="0.3">
      <c r="A418" s="48">
        <v>399</v>
      </c>
      <c r="B418" s="768">
        <v>7000031748</v>
      </c>
      <c r="C418" s="768">
        <v>10</v>
      </c>
      <c r="D418" s="768" t="s">
        <v>409</v>
      </c>
      <c r="E418" s="768">
        <v>1000078084</v>
      </c>
      <c r="F418" s="768">
        <v>85176930</v>
      </c>
      <c r="G418" s="49"/>
      <c r="H418" s="770">
        <v>18</v>
      </c>
      <c r="I418" s="50"/>
      <c r="J418" s="768" t="s">
        <v>397</v>
      </c>
      <c r="K418" s="768" t="s">
        <v>106</v>
      </c>
      <c r="L418" s="768">
        <v>2</v>
      </c>
      <c r="M418" s="51"/>
      <c r="N418" s="52" t="str">
        <f t="shared" si="36"/>
        <v>Included</v>
      </c>
      <c r="O418" s="53">
        <f t="shared" si="37"/>
        <v>0</v>
      </c>
      <c r="P418" s="8">
        <f t="shared" si="38"/>
        <v>0</v>
      </c>
      <c r="Q418" s="9">
        <f t="shared" si="39"/>
        <v>0</v>
      </c>
      <c r="R418" s="16">
        <f t="shared" si="40"/>
        <v>0</v>
      </c>
      <c r="S418" s="8"/>
      <c r="T418" s="122">
        <f t="shared" si="41"/>
        <v>0</v>
      </c>
      <c r="V418" s="55"/>
      <c r="AB418" s="9"/>
      <c r="AL418" s="9"/>
      <c r="AM418" s="9"/>
      <c r="AN418" s="9"/>
      <c r="AO418" s="9"/>
      <c r="AP418" s="9"/>
      <c r="AQ418" s="9"/>
      <c r="AR418" s="9"/>
      <c r="AS418" s="9"/>
      <c r="AT418" s="9"/>
      <c r="AU418" s="9"/>
      <c r="AV418" s="9"/>
      <c r="AW418" s="9"/>
      <c r="AX418" s="9"/>
      <c r="AY418" s="9"/>
    </row>
    <row r="419" spans="1:51" ht="45.75" customHeight="1" x14ac:dyDescent="0.3">
      <c r="A419" s="48">
        <v>400</v>
      </c>
      <c r="B419" s="768">
        <v>7000031697</v>
      </c>
      <c r="C419" s="768">
        <v>10</v>
      </c>
      <c r="D419" s="768" t="s">
        <v>410</v>
      </c>
      <c r="E419" s="768">
        <v>1000077713</v>
      </c>
      <c r="F419" s="768">
        <v>84715000</v>
      </c>
      <c r="G419" s="49"/>
      <c r="H419" s="770">
        <v>18</v>
      </c>
      <c r="I419" s="50"/>
      <c r="J419" s="768" t="s">
        <v>376</v>
      </c>
      <c r="K419" s="768" t="s">
        <v>106</v>
      </c>
      <c r="L419" s="768">
        <v>1</v>
      </c>
      <c r="M419" s="51"/>
      <c r="N419" s="52" t="str">
        <f t="shared" si="36"/>
        <v>Included</v>
      </c>
      <c r="O419" s="53">
        <f t="shared" si="37"/>
        <v>0</v>
      </c>
      <c r="P419" s="8">
        <f t="shared" si="38"/>
        <v>0</v>
      </c>
      <c r="Q419" s="9">
        <f t="shared" si="39"/>
        <v>0</v>
      </c>
      <c r="R419" s="16">
        <f t="shared" si="40"/>
        <v>0</v>
      </c>
      <c r="S419" s="8"/>
      <c r="T419" s="122">
        <f t="shared" si="41"/>
        <v>0</v>
      </c>
      <c r="V419" s="55"/>
      <c r="AB419" s="9"/>
      <c r="AL419" s="9"/>
      <c r="AM419" s="9"/>
      <c r="AN419" s="9"/>
      <c r="AO419" s="9"/>
      <c r="AP419" s="9"/>
      <c r="AQ419" s="9"/>
      <c r="AR419" s="9"/>
      <c r="AS419" s="9"/>
      <c r="AT419" s="9"/>
      <c r="AU419" s="9"/>
      <c r="AV419" s="9"/>
      <c r="AW419" s="9"/>
      <c r="AX419" s="9"/>
      <c r="AY419" s="9"/>
    </row>
    <row r="420" spans="1:51" ht="45.75" customHeight="1" x14ac:dyDescent="0.3">
      <c r="A420" s="48">
        <v>401</v>
      </c>
      <c r="B420" s="768">
        <v>7000031698</v>
      </c>
      <c r="C420" s="768">
        <v>10</v>
      </c>
      <c r="D420" s="768" t="s">
        <v>410</v>
      </c>
      <c r="E420" s="768">
        <v>1000077753</v>
      </c>
      <c r="F420" s="768">
        <v>85176930</v>
      </c>
      <c r="G420" s="49"/>
      <c r="H420" s="770">
        <v>18</v>
      </c>
      <c r="I420" s="50"/>
      <c r="J420" s="768" t="s">
        <v>377</v>
      </c>
      <c r="K420" s="768" t="s">
        <v>105</v>
      </c>
      <c r="L420" s="768">
        <v>1</v>
      </c>
      <c r="M420" s="51"/>
      <c r="N420" s="52" t="str">
        <f t="shared" si="36"/>
        <v>Included</v>
      </c>
      <c r="O420" s="53">
        <f t="shared" si="37"/>
        <v>0</v>
      </c>
      <c r="P420" s="8">
        <f t="shared" si="38"/>
        <v>0</v>
      </c>
      <c r="Q420" s="9">
        <f t="shared" si="39"/>
        <v>0</v>
      </c>
      <c r="R420" s="16">
        <f t="shared" si="40"/>
        <v>0</v>
      </c>
      <c r="S420" s="8"/>
      <c r="T420" s="122">
        <f t="shared" si="41"/>
        <v>0</v>
      </c>
      <c r="V420" s="55"/>
      <c r="AB420" s="9"/>
      <c r="AL420" s="9"/>
      <c r="AM420" s="9"/>
      <c r="AN420" s="9"/>
      <c r="AO420" s="9"/>
      <c r="AP420" s="9"/>
      <c r="AQ420" s="9"/>
      <c r="AR420" s="9"/>
      <c r="AS420" s="9"/>
      <c r="AT420" s="9"/>
      <c r="AU420" s="9"/>
      <c r="AV420" s="9"/>
      <c r="AW420" s="9"/>
      <c r="AX420" s="9"/>
      <c r="AY420" s="9"/>
    </row>
    <row r="421" spans="1:51" ht="45.75" customHeight="1" x14ac:dyDescent="0.3">
      <c r="A421" s="48">
        <v>402</v>
      </c>
      <c r="B421" s="768">
        <v>7000031699</v>
      </c>
      <c r="C421" s="768">
        <v>10</v>
      </c>
      <c r="D421" s="768" t="s">
        <v>410</v>
      </c>
      <c r="E421" s="768">
        <v>1000077573</v>
      </c>
      <c r="F421" s="768">
        <v>85176930</v>
      </c>
      <c r="G421" s="49"/>
      <c r="H421" s="770">
        <v>18</v>
      </c>
      <c r="I421" s="50"/>
      <c r="J421" s="768" t="s">
        <v>378</v>
      </c>
      <c r="K421" s="768" t="s">
        <v>106</v>
      </c>
      <c r="L421" s="768">
        <v>1</v>
      </c>
      <c r="M421" s="51"/>
      <c r="N421" s="52" t="str">
        <f t="shared" si="36"/>
        <v>Included</v>
      </c>
      <c r="O421" s="53">
        <f t="shared" si="37"/>
        <v>0</v>
      </c>
      <c r="P421" s="8">
        <f t="shared" si="38"/>
        <v>0</v>
      </c>
      <c r="Q421" s="9">
        <f t="shared" si="39"/>
        <v>0</v>
      </c>
      <c r="R421" s="16">
        <f t="shared" si="40"/>
        <v>0</v>
      </c>
      <c r="S421" s="8"/>
      <c r="T421" s="122">
        <f t="shared" si="41"/>
        <v>0</v>
      </c>
      <c r="V421" s="55"/>
      <c r="AB421" s="9"/>
      <c r="AL421" s="9"/>
      <c r="AM421" s="9"/>
      <c r="AN421" s="9"/>
      <c r="AO421" s="9"/>
      <c r="AP421" s="9"/>
      <c r="AQ421" s="9"/>
      <c r="AR421" s="9"/>
      <c r="AS421" s="9"/>
      <c r="AT421" s="9"/>
      <c r="AU421" s="9"/>
      <c r="AV421" s="9"/>
      <c r="AW421" s="9"/>
      <c r="AX421" s="9"/>
      <c r="AY421" s="9"/>
    </row>
    <row r="422" spans="1:51" ht="45.75" customHeight="1" x14ac:dyDescent="0.3">
      <c r="A422" s="48">
        <v>403</v>
      </c>
      <c r="B422" s="768">
        <v>7000031700</v>
      </c>
      <c r="C422" s="768">
        <v>10</v>
      </c>
      <c r="D422" s="768" t="s">
        <v>410</v>
      </c>
      <c r="E422" s="768">
        <v>1000077711</v>
      </c>
      <c r="F422" s="768">
        <v>85177090</v>
      </c>
      <c r="G422" s="49"/>
      <c r="H422" s="770">
        <v>18</v>
      </c>
      <c r="I422" s="50"/>
      <c r="J422" s="768" t="s">
        <v>381</v>
      </c>
      <c r="K422" s="768" t="s">
        <v>106</v>
      </c>
      <c r="L422" s="768">
        <v>1</v>
      </c>
      <c r="M422" s="51"/>
      <c r="N422" s="52" t="str">
        <f t="shared" si="36"/>
        <v>Included</v>
      </c>
      <c r="O422" s="53">
        <f t="shared" si="37"/>
        <v>0</v>
      </c>
      <c r="P422" s="8">
        <f t="shared" si="38"/>
        <v>0</v>
      </c>
      <c r="Q422" s="9">
        <f t="shared" si="39"/>
        <v>0</v>
      </c>
      <c r="R422" s="16">
        <f t="shared" si="40"/>
        <v>0</v>
      </c>
      <c r="S422" s="8"/>
      <c r="T422" s="122">
        <f t="shared" si="41"/>
        <v>0</v>
      </c>
      <c r="V422" s="55"/>
      <c r="AB422" s="9"/>
      <c r="AL422" s="9"/>
      <c r="AM422" s="9"/>
      <c r="AN422" s="9"/>
      <c r="AO422" s="9"/>
      <c r="AP422" s="9"/>
      <c r="AQ422" s="9"/>
      <c r="AR422" s="9"/>
      <c r="AS422" s="9"/>
      <c r="AT422" s="9"/>
      <c r="AU422" s="9"/>
      <c r="AV422" s="9"/>
      <c r="AW422" s="9"/>
      <c r="AX422" s="9"/>
      <c r="AY422" s="9"/>
    </row>
    <row r="423" spans="1:51" ht="45.75" customHeight="1" x14ac:dyDescent="0.3">
      <c r="A423" s="48">
        <v>404</v>
      </c>
      <c r="B423" s="768">
        <v>7000031701</v>
      </c>
      <c r="C423" s="768">
        <v>10</v>
      </c>
      <c r="D423" s="768" t="s">
        <v>410</v>
      </c>
      <c r="E423" s="768">
        <v>1000077750</v>
      </c>
      <c r="F423" s="768">
        <v>85176930</v>
      </c>
      <c r="G423" s="49"/>
      <c r="H423" s="770">
        <v>18</v>
      </c>
      <c r="I423" s="50"/>
      <c r="J423" s="768" t="s">
        <v>383</v>
      </c>
      <c r="K423" s="768" t="s">
        <v>105</v>
      </c>
      <c r="L423" s="768">
        <v>1</v>
      </c>
      <c r="M423" s="51"/>
      <c r="N423" s="52" t="str">
        <f t="shared" si="36"/>
        <v>Included</v>
      </c>
      <c r="O423" s="53">
        <f t="shared" si="37"/>
        <v>0</v>
      </c>
      <c r="P423" s="8">
        <f t="shared" si="38"/>
        <v>0</v>
      </c>
      <c r="Q423" s="9">
        <f t="shared" si="39"/>
        <v>0</v>
      </c>
      <c r="R423" s="16">
        <f t="shared" si="40"/>
        <v>0</v>
      </c>
      <c r="S423" s="8"/>
      <c r="T423" s="122">
        <f t="shared" si="41"/>
        <v>0</v>
      </c>
      <c r="V423" s="55"/>
      <c r="AB423" s="9"/>
      <c r="AL423" s="9"/>
      <c r="AM423" s="9"/>
      <c r="AN423" s="9"/>
      <c r="AO423" s="9"/>
      <c r="AP423" s="9"/>
      <c r="AQ423" s="9"/>
      <c r="AR423" s="9"/>
      <c r="AS423" s="9"/>
      <c r="AT423" s="9"/>
      <c r="AU423" s="9"/>
      <c r="AV423" s="9"/>
      <c r="AW423" s="9"/>
      <c r="AX423" s="9"/>
      <c r="AY423" s="9"/>
    </row>
    <row r="424" spans="1:51" ht="45.75" customHeight="1" x14ac:dyDescent="0.3">
      <c r="A424" s="48">
        <v>405</v>
      </c>
      <c r="B424" s="768">
        <v>7000031702</v>
      </c>
      <c r="C424" s="768">
        <v>10</v>
      </c>
      <c r="D424" s="768" t="s">
        <v>410</v>
      </c>
      <c r="E424" s="768">
        <v>1000077561</v>
      </c>
      <c r="F424" s="768">
        <v>85176930</v>
      </c>
      <c r="G424" s="49"/>
      <c r="H424" s="770">
        <v>18</v>
      </c>
      <c r="I424" s="50"/>
      <c r="J424" s="768" t="s">
        <v>386</v>
      </c>
      <c r="K424" s="768" t="s">
        <v>106</v>
      </c>
      <c r="L424" s="768">
        <v>2</v>
      </c>
      <c r="M424" s="51"/>
      <c r="N424" s="52" t="str">
        <f t="shared" si="36"/>
        <v>Included</v>
      </c>
      <c r="O424" s="53">
        <f t="shared" si="37"/>
        <v>0</v>
      </c>
      <c r="P424" s="8">
        <f t="shared" si="38"/>
        <v>0</v>
      </c>
      <c r="Q424" s="9">
        <f t="shared" si="39"/>
        <v>0</v>
      </c>
      <c r="R424" s="16">
        <f t="shared" si="40"/>
        <v>0</v>
      </c>
      <c r="S424" s="8"/>
      <c r="T424" s="122">
        <f t="shared" si="41"/>
        <v>0</v>
      </c>
      <c r="V424" s="55"/>
      <c r="AB424" s="9"/>
      <c r="AL424" s="9"/>
      <c r="AM424" s="9"/>
      <c r="AN424" s="9"/>
      <c r="AO424" s="9"/>
      <c r="AP424" s="9"/>
      <c r="AQ424" s="9"/>
      <c r="AR424" s="9"/>
      <c r="AS424" s="9"/>
      <c r="AT424" s="9"/>
      <c r="AU424" s="9"/>
      <c r="AV424" s="9"/>
      <c r="AW424" s="9"/>
      <c r="AX424" s="9"/>
      <c r="AY424" s="9"/>
    </row>
    <row r="425" spans="1:51" ht="45.75" customHeight="1" x14ac:dyDescent="0.3">
      <c r="A425" s="48">
        <v>406</v>
      </c>
      <c r="B425" s="768">
        <v>7000031703</v>
      </c>
      <c r="C425" s="768">
        <v>10</v>
      </c>
      <c r="D425" s="768" t="s">
        <v>410</v>
      </c>
      <c r="E425" s="768">
        <v>1000077565</v>
      </c>
      <c r="F425" s="768">
        <v>85176930</v>
      </c>
      <c r="G425" s="49"/>
      <c r="H425" s="770">
        <v>18</v>
      </c>
      <c r="I425" s="50"/>
      <c r="J425" s="768" t="s">
        <v>387</v>
      </c>
      <c r="K425" s="768" t="s">
        <v>106</v>
      </c>
      <c r="L425" s="768">
        <v>2</v>
      </c>
      <c r="M425" s="51"/>
      <c r="N425" s="52" t="str">
        <f t="shared" si="36"/>
        <v>Included</v>
      </c>
      <c r="O425" s="53">
        <f t="shared" si="37"/>
        <v>0</v>
      </c>
      <c r="P425" s="8">
        <f t="shared" si="38"/>
        <v>0</v>
      </c>
      <c r="Q425" s="9">
        <f t="shared" si="39"/>
        <v>0</v>
      </c>
      <c r="R425" s="16">
        <f t="shared" si="40"/>
        <v>0</v>
      </c>
      <c r="S425" s="8"/>
      <c r="T425" s="122">
        <f t="shared" si="41"/>
        <v>0</v>
      </c>
      <c r="V425" s="55"/>
      <c r="AB425" s="9"/>
      <c r="AL425" s="9"/>
      <c r="AM425" s="9"/>
      <c r="AN425" s="9"/>
      <c r="AO425" s="9"/>
      <c r="AP425" s="9"/>
      <c r="AQ425" s="9"/>
      <c r="AR425" s="9"/>
      <c r="AS425" s="9"/>
      <c r="AT425" s="9"/>
      <c r="AU425" s="9"/>
      <c r="AV425" s="9"/>
      <c r="AW425" s="9"/>
      <c r="AX425" s="9"/>
      <c r="AY425" s="9"/>
    </row>
    <row r="426" spans="1:51" ht="45.75" customHeight="1" x14ac:dyDescent="0.3">
      <c r="A426" s="48">
        <v>407</v>
      </c>
      <c r="B426" s="768">
        <v>7000031704</v>
      </c>
      <c r="C426" s="768">
        <v>10</v>
      </c>
      <c r="D426" s="768" t="s">
        <v>410</v>
      </c>
      <c r="E426" s="768">
        <v>1000077751</v>
      </c>
      <c r="F426" s="768">
        <v>85176930</v>
      </c>
      <c r="G426" s="49"/>
      <c r="H426" s="770">
        <v>18</v>
      </c>
      <c r="I426" s="50"/>
      <c r="J426" s="768" t="s">
        <v>388</v>
      </c>
      <c r="K426" s="768" t="s">
        <v>105</v>
      </c>
      <c r="L426" s="768">
        <v>1</v>
      </c>
      <c r="M426" s="51"/>
      <c r="N426" s="52" t="str">
        <f t="shared" si="36"/>
        <v>Included</v>
      </c>
      <c r="O426" s="53">
        <f t="shared" si="37"/>
        <v>0</v>
      </c>
      <c r="P426" s="8">
        <f t="shared" si="38"/>
        <v>0</v>
      </c>
      <c r="Q426" s="9">
        <f t="shared" si="39"/>
        <v>0</v>
      </c>
      <c r="R426" s="16">
        <f t="shared" si="40"/>
        <v>0</v>
      </c>
      <c r="S426" s="8"/>
      <c r="T426" s="122">
        <f t="shared" si="41"/>
        <v>0</v>
      </c>
      <c r="V426" s="55"/>
      <c r="AB426" s="9"/>
      <c r="AL426" s="9"/>
      <c r="AM426" s="9"/>
      <c r="AN426" s="9"/>
      <c r="AO426" s="9"/>
      <c r="AP426" s="9"/>
      <c r="AQ426" s="9"/>
      <c r="AR426" s="9"/>
      <c r="AS426" s="9"/>
      <c r="AT426" s="9"/>
      <c r="AU426" s="9"/>
      <c r="AV426" s="9"/>
      <c r="AW426" s="9"/>
      <c r="AX426" s="9"/>
      <c r="AY426" s="9"/>
    </row>
    <row r="427" spans="1:51" ht="45.75" customHeight="1" x14ac:dyDescent="0.3">
      <c r="A427" s="48">
        <v>408</v>
      </c>
      <c r="B427" s="768">
        <v>7000031705</v>
      </c>
      <c r="C427" s="768">
        <v>10</v>
      </c>
      <c r="D427" s="768" t="s">
        <v>410</v>
      </c>
      <c r="E427" s="768">
        <v>1000077568</v>
      </c>
      <c r="F427" s="768">
        <v>85389000</v>
      </c>
      <c r="G427" s="49"/>
      <c r="H427" s="770">
        <v>18</v>
      </c>
      <c r="I427" s="50"/>
      <c r="J427" s="768" t="s">
        <v>389</v>
      </c>
      <c r="K427" s="768" t="s">
        <v>106</v>
      </c>
      <c r="L427" s="768">
        <v>1</v>
      </c>
      <c r="M427" s="51"/>
      <c r="N427" s="52" t="str">
        <f t="shared" si="36"/>
        <v>Included</v>
      </c>
      <c r="O427" s="53">
        <f t="shared" si="37"/>
        <v>0</v>
      </c>
      <c r="P427" s="8">
        <f t="shared" si="38"/>
        <v>0</v>
      </c>
      <c r="Q427" s="9">
        <f t="shared" si="39"/>
        <v>0</v>
      </c>
      <c r="R427" s="16">
        <f t="shared" si="40"/>
        <v>0</v>
      </c>
      <c r="S427" s="8"/>
      <c r="T427" s="122">
        <f t="shared" si="41"/>
        <v>0</v>
      </c>
      <c r="V427" s="55"/>
      <c r="AB427" s="9"/>
      <c r="AL427" s="9"/>
      <c r="AM427" s="9"/>
      <c r="AN427" s="9"/>
      <c r="AO427" s="9"/>
      <c r="AP427" s="9"/>
      <c r="AQ427" s="9"/>
      <c r="AR427" s="9"/>
      <c r="AS427" s="9"/>
      <c r="AT427" s="9"/>
      <c r="AU427" s="9"/>
      <c r="AV427" s="9"/>
      <c r="AW427" s="9"/>
      <c r="AX427" s="9"/>
      <c r="AY427" s="9"/>
    </row>
    <row r="428" spans="1:51" ht="45.75" customHeight="1" x14ac:dyDescent="0.3">
      <c r="A428" s="48">
        <v>409</v>
      </c>
      <c r="B428" s="768">
        <v>7000031706</v>
      </c>
      <c r="C428" s="768">
        <v>10</v>
      </c>
      <c r="D428" s="768" t="s">
        <v>410</v>
      </c>
      <c r="E428" s="768">
        <v>1000028014</v>
      </c>
      <c r="F428" s="768">
        <v>94038900</v>
      </c>
      <c r="G428" s="49"/>
      <c r="H428" s="770">
        <v>18</v>
      </c>
      <c r="I428" s="50"/>
      <c r="J428" s="768" t="s">
        <v>108</v>
      </c>
      <c r="K428" s="768" t="s">
        <v>106</v>
      </c>
      <c r="L428" s="768">
        <v>1</v>
      </c>
      <c r="M428" s="51"/>
      <c r="N428" s="52" t="str">
        <f t="shared" si="36"/>
        <v>Included</v>
      </c>
      <c r="O428" s="53">
        <f t="shared" si="37"/>
        <v>0</v>
      </c>
      <c r="P428" s="8">
        <f t="shared" si="38"/>
        <v>0</v>
      </c>
      <c r="Q428" s="9">
        <f t="shared" si="39"/>
        <v>0</v>
      </c>
      <c r="R428" s="16">
        <f t="shared" si="40"/>
        <v>0</v>
      </c>
      <c r="S428" s="8"/>
      <c r="T428" s="122">
        <f t="shared" si="41"/>
        <v>0</v>
      </c>
      <c r="V428" s="55"/>
      <c r="AB428" s="9"/>
      <c r="AL428" s="9"/>
      <c r="AM428" s="9"/>
      <c r="AN428" s="9"/>
      <c r="AO428" s="9"/>
      <c r="AP428" s="9"/>
      <c r="AQ428" s="9"/>
      <c r="AR428" s="9"/>
      <c r="AS428" s="9"/>
      <c r="AT428" s="9"/>
      <c r="AU428" s="9"/>
      <c r="AV428" s="9"/>
      <c r="AW428" s="9"/>
      <c r="AX428" s="9"/>
      <c r="AY428" s="9"/>
    </row>
    <row r="429" spans="1:51" ht="45.75" customHeight="1" x14ac:dyDescent="0.3">
      <c r="A429" s="48">
        <v>410</v>
      </c>
      <c r="B429" s="768">
        <v>7000031707</v>
      </c>
      <c r="C429" s="768">
        <v>10</v>
      </c>
      <c r="D429" s="768" t="s">
        <v>410</v>
      </c>
      <c r="E429" s="768">
        <v>1000026380</v>
      </c>
      <c r="F429" s="768">
        <v>85389000</v>
      </c>
      <c r="G429" s="49"/>
      <c r="H429" s="770">
        <v>18</v>
      </c>
      <c r="I429" s="50"/>
      <c r="J429" s="768" t="s">
        <v>109</v>
      </c>
      <c r="K429" s="768" t="s">
        <v>105</v>
      </c>
      <c r="L429" s="768">
        <v>1</v>
      </c>
      <c r="M429" s="51"/>
      <c r="N429" s="52" t="str">
        <f t="shared" si="36"/>
        <v>Included</v>
      </c>
      <c r="O429" s="53">
        <f t="shared" si="37"/>
        <v>0</v>
      </c>
      <c r="P429" s="8">
        <f t="shared" si="38"/>
        <v>0</v>
      </c>
      <c r="Q429" s="9">
        <f t="shared" si="39"/>
        <v>0</v>
      </c>
      <c r="R429" s="16">
        <f t="shared" si="40"/>
        <v>0</v>
      </c>
      <c r="S429" s="8"/>
      <c r="T429" s="122">
        <f t="shared" si="41"/>
        <v>0</v>
      </c>
      <c r="V429" s="55"/>
      <c r="AB429" s="9"/>
      <c r="AL429" s="9"/>
      <c r="AM429" s="9"/>
      <c r="AN429" s="9"/>
      <c r="AO429" s="9"/>
      <c r="AP429" s="9"/>
      <c r="AQ429" s="9"/>
      <c r="AR429" s="9"/>
      <c r="AS429" s="9"/>
      <c r="AT429" s="9"/>
      <c r="AU429" s="9"/>
      <c r="AV429" s="9"/>
      <c r="AW429" s="9"/>
      <c r="AX429" s="9"/>
      <c r="AY429" s="9"/>
    </row>
    <row r="430" spans="1:51" ht="45.75" customHeight="1" x14ac:dyDescent="0.3">
      <c r="A430" s="48">
        <v>411</v>
      </c>
      <c r="B430" s="768">
        <v>7000031728</v>
      </c>
      <c r="C430" s="768">
        <v>10</v>
      </c>
      <c r="D430" s="768" t="s">
        <v>410</v>
      </c>
      <c r="E430" s="768">
        <v>1000077853</v>
      </c>
      <c r="F430" s="768">
        <v>85176220</v>
      </c>
      <c r="G430" s="49"/>
      <c r="H430" s="770">
        <v>18</v>
      </c>
      <c r="I430" s="50"/>
      <c r="J430" s="768" t="s">
        <v>390</v>
      </c>
      <c r="K430" s="768" t="s">
        <v>106</v>
      </c>
      <c r="L430" s="768">
        <v>1</v>
      </c>
      <c r="M430" s="51"/>
      <c r="N430" s="52" t="str">
        <f t="shared" si="36"/>
        <v>Included</v>
      </c>
      <c r="O430" s="53">
        <f t="shared" si="37"/>
        <v>0</v>
      </c>
      <c r="P430" s="8">
        <f t="shared" si="38"/>
        <v>0</v>
      </c>
      <c r="Q430" s="9">
        <f t="shared" si="39"/>
        <v>0</v>
      </c>
      <c r="R430" s="16">
        <f t="shared" si="40"/>
        <v>0</v>
      </c>
      <c r="S430" s="8"/>
      <c r="T430" s="122">
        <f t="shared" si="41"/>
        <v>0</v>
      </c>
      <c r="V430" s="55"/>
      <c r="AB430" s="9"/>
      <c r="AL430" s="9"/>
      <c r="AM430" s="9"/>
      <c r="AN430" s="9"/>
      <c r="AO430" s="9"/>
      <c r="AP430" s="9"/>
      <c r="AQ430" s="9"/>
      <c r="AR430" s="9"/>
      <c r="AS430" s="9"/>
      <c r="AT430" s="9"/>
      <c r="AU430" s="9"/>
      <c r="AV430" s="9"/>
      <c r="AW430" s="9"/>
      <c r="AX430" s="9"/>
      <c r="AY430" s="9"/>
    </row>
    <row r="431" spans="1:51" ht="45.75" customHeight="1" x14ac:dyDescent="0.3">
      <c r="A431" s="48">
        <v>412</v>
      </c>
      <c r="B431" s="768">
        <v>7000031749</v>
      </c>
      <c r="C431" s="768">
        <v>10</v>
      </c>
      <c r="D431" s="768" t="s">
        <v>410</v>
      </c>
      <c r="E431" s="768">
        <v>1000078084</v>
      </c>
      <c r="F431" s="768">
        <v>85176930</v>
      </c>
      <c r="G431" s="49"/>
      <c r="H431" s="770">
        <v>18</v>
      </c>
      <c r="I431" s="50"/>
      <c r="J431" s="768" t="s">
        <v>397</v>
      </c>
      <c r="K431" s="768" t="s">
        <v>106</v>
      </c>
      <c r="L431" s="768">
        <v>2</v>
      </c>
      <c r="M431" s="51"/>
      <c r="N431" s="52" t="str">
        <f t="shared" si="36"/>
        <v>Included</v>
      </c>
      <c r="O431" s="53">
        <f t="shared" si="37"/>
        <v>0</v>
      </c>
      <c r="P431" s="8">
        <f t="shared" si="38"/>
        <v>0</v>
      </c>
      <c r="Q431" s="9">
        <f t="shared" si="39"/>
        <v>0</v>
      </c>
      <c r="R431" s="16">
        <f t="shared" si="40"/>
        <v>0</v>
      </c>
      <c r="S431" s="8"/>
      <c r="T431" s="122">
        <f t="shared" si="41"/>
        <v>0</v>
      </c>
      <c r="V431" s="55"/>
      <c r="AB431" s="9"/>
      <c r="AL431" s="9"/>
      <c r="AM431" s="9"/>
      <c r="AN431" s="9"/>
      <c r="AO431" s="9"/>
      <c r="AP431" s="9"/>
      <c r="AQ431" s="9"/>
      <c r="AR431" s="9"/>
      <c r="AS431" s="9"/>
      <c r="AT431" s="9"/>
      <c r="AU431" s="9"/>
      <c r="AV431" s="9"/>
      <c r="AW431" s="9"/>
      <c r="AX431" s="9"/>
      <c r="AY431" s="9"/>
    </row>
    <row r="432" spans="1:51" ht="45.75" customHeight="1" x14ac:dyDescent="0.3">
      <c r="A432" s="48">
        <v>413</v>
      </c>
      <c r="B432" s="768">
        <v>7000031737</v>
      </c>
      <c r="C432" s="768">
        <v>10</v>
      </c>
      <c r="D432" s="768" t="s">
        <v>411</v>
      </c>
      <c r="E432" s="768">
        <v>1000077711</v>
      </c>
      <c r="F432" s="768">
        <v>85177090</v>
      </c>
      <c r="G432" s="49"/>
      <c r="H432" s="770">
        <v>18</v>
      </c>
      <c r="I432" s="50"/>
      <c r="J432" s="768" t="s">
        <v>381</v>
      </c>
      <c r="K432" s="768" t="s">
        <v>106</v>
      </c>
      <c r="L432" s="768">
        <v>5</v>
      </c>
      <c r="M432" s="51"/>
      <c r="N432" s="52" t="str">
        <f t="shared" si="36"/>
        <v>Included</v>
      </c>
      <c r="O432" s="53">
        <f t="shared" si="37"/>
        <v>0</v>
      </c>
      <c r="P432" s="8">
        <f t="shared" si="38"/>
        <v>0</v>
      </c>
      <c r="Q432" s="9">
        <f t="shared" si="39"/>
        <v>0</v>
      </c>
      <c r="R432" s="16">
        <f t="shared" si="40"/>
        <v>0</v>
      </c>
      <c r="S432" s="8"/>
      <c r="T432" s="122">
        <f t="shared" si="41"/>
        <v>0</v>
      </c>
      <c r="V432" s="55"/>
      <c r="AB432" s="9"/>
      <c r="AL432" s="9"/>
      <c r="AM432" s="9"/>
      <c r="AN432" s="9"/>
      <c r="AO432" s="9"/>
      <c r="AP432" s="9"/>
      <c r="AQ432" s="9"/>
      <c r="AR432" s="9"/>
      <c r="AS432" s="9"/>
      <c r="AT432" s="9"/>
      <c r="AU432" s="9"/>
      <c r="AV432" s="9"/>
      <c r="AW432" s="9"/>
      <c r="AX432" s="9"/>
      <c r="AY432" s="9"/>
    </row>
    <row r="433" spans="1:51" ht="30.75" customHeight="1" x14ac:dyDescent="0.3">
      <c r="A433" s="766" t="s">
        <v>336</v>
      </c>
      <c r="B433" s="45" t="s">
        <v>351</v>
      </c>
      <c r="C433" s="46"/>
      <c r="D433" s="46"/>
      <c r="E433" s="46"/>
      <c r="F433" s="46"/>
      <c r="G433" s="46"/>
      <c r="H433" s="46"/>
      <c r="I433" s="46"/>
      <c r="J433" s="46"/>
      <c r="K433" s="46"/>
      <c r="L433" s="46"/>
      <c r="M433" s="46"/>
      <c r="N433" s="46"/>
      <c r="O433" s="46"/>
      <c r="P433" s="46"/>
      <c r="Q433" s="46"/>
      <c r="R433" s="46"/>
      <c r="S433" s="46"/>
      <c r="T433" s="46"/>
      <c r="U433" s="40"/>
      <c r="V433" s="40"/>
      <c r="W433" s="40"/>
      <c r="AA433" s="10"/>
      <c r="AE433" s="9" t="s">
        <v>86</v>
      </c>
      <c r="AI433" s="33"/>
    </row>
    <row r="434" spans="1:51" ht="34.5" customHeight="1" x14ac:dyDescent="0.3">
      <c r="A434" s="48">
        <v>414</v>
      </c>
      <c r="B434" s="768">
        <v>7000031759</v>
      </c>
      <c r="C434" s="768">
        <v>10</v>
      </c>
      <c r="D434" s="768" t="s">
        <v>413</v>
      </c>
      <c r="E434" s="768">
        <v>1000077713</v>
      </c>
      <c r="F434" s="768">
        <v>84715000</v>
      </c>
      <c r="G434" s="49"/>
      <c r="H434" s="769">
        <v>18</v>
      </c>
      <c r="I434" s="50"/>
      <c r="J434" s="768" t="s">
        <v>376</v>
      </c>
      <c r="K434" s="768" t="s">
        <v>106</v>
      </c>
      <c r="L434" s="768">
        <v>1</v>
      </c>
      <c r="M434" s="51"/>
      <c r="N434" s="52" t="str">
        <f t="shared" si="36"/>
        <v>Included</v>
      </c>
      <c r="O434" s="53">
        <f t="shared" si="37"/>
        <v>0</v>
      </c>
      <c r="P434" s="8">
        <f t="shared" si="38"/>
        <v>0</v>
      </c>
      <c r="Q434" s="9">
        <f t="shared" si="39"/>
        <v>0</v>
      </c>
      <c r="R434" s="16">
        <f t="shared" si="40"/>
        <v>0</v>
      </c>
      <c r="S434" s="8"/>
      <c r="T434" s="122">
        <f t="shared" si="41"/>
        <v>0</v>
      </c>
      <c r="V434" s="55"/>
      <c r="AB434" s="9"/>
      <c r="AL434" s="9"/>
      <c r="AM434" s="9"/>
      <c r="AN434" s="9"/>
      <c r="AO434" s="9"/>
      <c r="AP434" s="9"/>
      <c r="AQ434" s="9"/>
      <c r="AR434" s="9"/>
      <c r="AS434" s="9"/>
      <c r="AT434" s="9"/>
      <c r="AU434" s="9"/>
      <c r="AV434" s="9"/>
      <c r="AW434" s="9"/>
      <c r="AX434" s="9"/>
      <c r="AY434" s="9"/>
    </row>
    <row r="435" spans="1:51" ht="34.5" customHeight="1" x14ac:dyDescent="0.3">
      <c r="A435" s="48">
        <v>415</v>
      </c>
      <c r="B435" s="768">
        <v>7000031760</v>
      </c>
      <c r="C435" s="768">
        <v>10</v>
      </c>
      <c r="D435" s="768" t="s">
        <v>413</v>
      </c>
      <c r="E435" s="768">
        <v>1000077753</v>
      </c>
      <c r="F435" s="768">
        <v>85176930</v>
      </c>
      <c r="G435" s="49"/>
      <c r="H435" s="769">
        <v>18</v>
      </c>
      <c r="I435" s="50"/>
      <c r="J435" s="768" t="s">
        <v>377</v>
      </c>
      <c r="K435" s="768" t="s">
        <v>105</v>
      </c>
      <c r="L435" s="768">
        <v>1</v>
      </c>
      <c r="M435" s="51"/>
      <c r="N435" s="52" t="str">
        <f t="shared" si="36"/>
        <v>Included</v>
      </c>
      <c r="O435" s="53">
        <f t="shared" si="37"/>
        <v>0</v>
      </c>
      <c r="P435" s="8">
        <f t="shared" si="38"/>
        <v>0</v>
      </c>
      <c r="Q435" s="9">
        <f t="shared" si="39"/>
        <v>0</v>
      </c>
      <c r="R435" s="16">
        <f t="shared" si="40"/>
        <v>0</v>
      </c>
      <c r="S435" s="8"/>
      <c r="T435" s="122">
        <f t="shared" si="41"/>
        <v>0</v>
      </c>
      <c r="V435" s="55"/>
      <c r="AB435" s="9"/>
      <c r="AL435" s="9"/>
      <c r="AM435" s="9"/>
      <c r="AN435" s="9"/>
      <c r="AO435" s="9"/>
      <c r="AP435" s="9"/>
      <c r="AQ435" s="9"/>
      <c r="AR435" s="9"/>
      <c r="AS435" s="9"/>
      <c r="AT435" s="9"/>
      <c r="AU435" s="9"/>
      <c r="AV435" s="9"/>
      <c r="AW435" s="9"/>
      <c r="AX435" s="9"/>
      <c r="AY435" s="9"/>
    </row>
    <row r="436" spans="1:51" ht="34.5" customHeight="1" x14ac:dyDescent="0.3">
      <c r="A436" s="48">
        <v>416</v>
      </c>
      <c r="B436" s="768">
        <v>7000031761</v>
      </c>
      <c r="C436" s="768">
        <v>10</v>
      </c>
      <c r="D436" s="768" t="s">
        <v>413</v>
      </c>
      <c r="E436" s="768">
        <v>1000077573</v>
      </c>
      <c r="F436" s="768">
        <v>85176930</v>
      </c>
      <c r="G436" s="49"/>
      <c r="H436" s="769">
        <v>18</v>
      </c>
      <c r="I436" s="50"/>
      <c r="J436" s="768" t="s">
        <v>378</v>
      </c>
      <c r="K436" s="768" t="s">
        <v>106</v>
      </c>
      <c r="L436" s="768">
        <v>1</v>
      </c>
      <c r="M436" s="51"/>
      <c r="N436" s="52" t="str">
        <f t="shared" si="36"/>
        <v>Included</v>
      </c>
      <c r="O436" s="53">
        <f t="shared" si="37"/>
        <v>0</v>
      </c>
      <c r="P436" s="8">
        <f t="shared" si="38"/>
        <v>0</v>
      </c>
      <c r="Q436" s="9">
        <f t="shared" si="39"/>
        <v>0</v>
      </c>
      <c r="R436" s="16">
        <f t="shared" si="40"/>
        <v>0</v>
      </c>
      <c r="S436" s="8"/>
      <c r="T436" s="122">
        <f t="shared" si="41"/>
        <v>0</v>
      </c>
      <c r="V436" s="55"/>
      <c r="AB436" s="9"/>
      <c r="AL436" s="9"/>
      <c r="AM436" s="9"/>
      <c r="AN436" s="9"/>
      <c r="AO436" s="9"/>
      <c r="AP436" s="9"/>
      <c r="AQ436" s="9"/>
      <c r="AR436" s="9"/>
      <c r="AS436" s="9"/>
      <c r="AT436" s="9"/>
      <c r="AU436" s="9"/>
      <c r="AV436" s="9"/>
      <c r="AW436" s="9"/>
      <c r="AX436" s="9"/>
      <c r="AY436" s="9"/>
    </row>
    <row r="437" spans="1:51" ht="34.5" customHeight="1" x14ac:dyDescent="0.3">
      <c r="A437" s="48">
        <v>417</v>
      </c>
      <c r="B437" s="768">
        <v>7000031762</v>
      </c>
      <c r="C437" s="768">
        <v>10</v>
      </c>
      <c r="D437" s="768" t="s">
        <v>413</v>
      </c>
      <c r="E437" s="768">
        <v>1000077739</v>
      </c>
      <c r="F437" s="768">
        <v>85177090</v>
      </c>
      <c r="G437" s="49"/>
      <c r="H437" s="769">
        <v>18</v>
      </c>
      <c r="I437" s="50"/>
      <c r="J437" s="768" t="s">
        <v>379</v>
      </c>
      <c r="K437" s="768" t="s">
        <v>106</v>
      </c>
      <c r="L437" s="768">
        <v>20</v>
      </c>
      <c r="M437" s="51"/>
      <c r="N437" s="52" t="str">
        <f t="shared" si="36"/>
        <v>Included</v>
      </c>
      <c r="O437" s="53">
        <f t="shared" si="37"/>
        <v>0</v>
      </c>
      <c r="P437" s="8">
        <f t="shared" si="38"/>
        <v>0</v>
      </c>
      <c r="Q437" s="9">
        <f t="shared" si="39"/>
        <v>0</v>
      </c>
      <c r="R437" s="16">
        <f t="shared" si="40"/>
        <v>0</v>
      </c>
      <c r="S437" s="8"/>
      <c r="T437" s="122">
        <f t="shared" si="41"/>
        <v>0</v>
      </c>
      <c r="V437" s="55"/>
      <c r="AB437" s="9"/>
      <c r="AL437" s="9"/>
      <c r="AM437" s="9"/>
      <c r="AN437" s="9"/>
      <c r="AO437" s="9"/>
      <c r="AP437" s="9"/>
      <c r="AQ437" s="9"/>
      <c r="AR437" s="9"/>
      <c r="AS437" s="9"/>
      <c r="AT437" s="9"/>
      <c r="AU437" s="9"/>
      <c r="AV437" s="9"/>
      <c r="AW437" s="9"/>
      <c r="AX437" s="9"/>
      <c r="AY437" s="9"/>
    </row>
    <row r="438" spans="1:51" ht="34.5" customHeight="1" x14ac:dyDescent="0.3">
      <c r="A438" s="48">
        <v>418</v>
      </c>
      <c r="B438" s="768">
        <v>7000031763</v>
      </c>
      <c r="C438" s="768">
        <v>10</v>
      </c>
      <c r="D438" s="768" t="s">
        <v>413</v>
      </c>
      <c r="E438" s="768">
        <v>1000077740</v>
      </c>
      <c r="F438" s="768">
        <v>85177090</v>
      </c>
      <c r="G438" s="49"/>
      <c r="H438" s="769">
        <v>18</v>
      </c>
      <c r="I438" s="50"/>
      <c r="J438" s="768" t="s">
        <v>380</v>
      </c>
      <c r="K438" s="768" t="s">
        <v>106</v>
      </c>
      <c r="L438" s="768">
        <v>800</v>
      </c>
      <c r="M438" s="51"/>
      <c r="N438" s="52" t="str">
        <f t="shared" si="36"/>
        <v>Included</v>
      </c>
      <c r="O438" s="53">
        <f t="shared" si="37"/>
        <v>0</v>
      </c>
      <c r="P438" s="8">
        <f t="shared" si="38"/>
        <v>0</v>
      </c>
      <c r="Q438" s="9">
        <f t="shared" si="39"/>
        <v>0</v>
      </c>
      <c r="R438" s="16">
        <f t="shared" si="40"/>
        <v>0</v>
      </c>
      <c r="S438" s="8"/>
      <c r="T438" s="122">
        <f t="shared" si="41"/>
        <v>0</v>
      </c>
      <c r="V438" s="55"/>
      <c r="AB438" s="9"/>
      <c r="AL438" s="9"/>
      <c r="AM438" s="9"/>
      <c r="AN438" s="9"/>
      <c r="AO438" s="9"/>
      <c r="AP438" s="9"/>
      <c r="AQ438" s="9"/>
      <c r="AR438" s="9"/>
      <c r="AS438" s="9"/>
      <c r="AT438" s="9"/>
      <c r="AU438" s="9"/>
      <c r="AV438" s="9"/>
      <c r="AW438" s="9"/>
      <c r="AX438" s="9"/>
      <c r="AY438" s="9"/>
    </row>
    <row r="439" spans="1:51" ht="34.5" customHeight="1" x14ac:dyDescent="0.3">
      <c r="A439" s="48">
        <v>419</v>
      </c>
      <c r="B439" s="768">
        <v>7000031764</v>
      </c>
      <c r="C439" s="768">
        <v>10</v>
      </c>
      <c r="D439" s="768" t="s">
        <v>413</v>
      </c>
      <c r="E439" s="768">
        <v>1000077711</v>
      </c>
      <c r="F439" s="768">
        <v>85177090</v>
      </c>
      <c r="G439" s="49"/>
      <c r="H439" s="769">
        <v>18</v>
      </c>
      <c r="I439" s="50"/>
      <c r="J439" s="768" t="s">
        <v>381</v>
      </c>
      <c r="K439" s="768" t="s">
        <v>106</v>
      </c>
      <c r="L439" s="768">
        <v>1</v>
      </c>
      <c r="M439" s="51"/>
      <c r="N439" s="52" t="str">
        <f t="shared" si="36"/>
        <v>Included</v>
      </c>
      <c r="O439" s="53">
        <f t="shared" si="37"/>
        <v>0</v>
      </c>
      <c r="P439" s="8">
        <f t="shared" si="38"/>
        <v>0</v>
      </c>
      <c r="Q439" s="9">
        <f t="shared" si="39"/>
        <v>0</v>
      </c>
      <c r="R439" s="16">
        <f t="shared" si="40"/>
        <v>0</v>
      </c>
      <c r="S439" s="8"/>
      <c r="T439" s="122">
        <f t="shared" si="41"/>
        <v>0</v>
      </c>
      <c r="V439" s="55"/>
      <c r="AB439" s="9"/>
      <c r="AL439" s="9"/>
      <c r="AM439" s="9"/>
      <c r="AN439" s="9"/>
      <c r="AO439" s="9"/>
      <c r="AP439" s="9"/>
      <c r="AQ439" s="9"/>
      <c r="AR439" s="9"/>
      <c r="AS439" s="9"/>
      <c r="AT439" s="9"/>
      <c r="AU439" s="9"/>
      <c r="AV439" s="9"/>
      <c r="AW439" s="9"/>
      <c r="AX439" s="9"/>
      <c r="AY439" s="9"/>
    </row>
    <row r="440" spans="1:51" ht="34.5" customHeight="1" x14ac:dyDescent="0.3">
      <c r="A440" s="48">
        <v>420</v>
      </c>
      <c r="B440" s="768">
        <v>7000031765</v>
      </c>
      <c r="C440" s="768">
        <v>10</v>
      </c>
      <c r="D440" s="768" t="s">
        <v>413</v>
      </c>
      <c r="E440" s="768">
        <v>1000077750</v>
      </c>
      <c r="F440" s="768">
        <v>85176930</v>
      </c>
      <c r="G440" s="49"/>
      <c r="H440" s="769">
        <v>18</v>
      </c>
      <c r="I440" s="50"/>
      <c r="J440" s="768" t="s">
        <v>383</v>
      </c>
      <c r="K440" s="768" t="s">
        <v>105</v>
      </c>
      <c r="L440" s="768">
        <v>1</v>
      </c>
      <c r="M440" s="51"/>
      <c r="N440" s="52" t="str">
        <f t="shared" si="36"/>
        <v>Included</v>
      </c>
      <c r="O440" s="53">
        <f t="shared" si="37"/>
        <v>0</v>
      </c>
      <c r="P440" s="8">
        <f t="shared" si="38"/>
        <v>0</v>
      </c>
      <c r="Q440" s="9">
        <f t="shared" si="39"/>
        <v>0</v>
      </c>
      <c r="R440" s="16">
        <f t="shared" si="40"/>
        <v>0</v>
      </c>
      <c r="S440" s="8"/>
      <c r="T440" s="122">
        <f t="shared" si="41"/>
        <v>0</v>
      </c>
      <c r="V440" s="55"/>
      <c r="AB440" s="9"/>
      <c r="AL440" s="9"/>
      <c r="AM440" s="9"/>
      <c r="AN440" s="9"/>
      <c r="AO440" s="9"/>
      <c r="AP440" s="9"/>
      <c r="AQ440" s="9"/>
      <c r="AR440" s="9"/>
      <c r="AS440" s="9"/>
      <c r="AT440" s="9"/>
      <c r="AU440" s="9"/>
      <c r="AV440" s="9"/>
      <c r="AW440" s="9"/>
      <c r="AX440" s="9"/>
      <c r="AY440" s="9"/>
    </row>
    <row r="441" spans="1:51" ht="34.5" customHeight="1" x14ac:dyDescent="0.3">
      <c r="A441" s="48">
        <v>421</v>
      </c>
      <c r="B441" s="768">
        <v>7000031766</v>
      </c>
      <c r="C441" s="768">
        <v>10</v>
      </c>
      <c r="D441" s="768" t="s">
        <v>413</v>
      </c>
      <c r="E441" s="768">
        <v>1000077709</v>
      </c>
      <c r="F441" s="768">
        <v>85176990</v>
      </c>
      <c r="G441" s="49"/>
      <c r="H441" s="769">
        <v>18</v>
      </c>
      <c r="I441" s="50"/>
      <c r="J441" s="768" t="s">
        <v>384</v>
      </c>
      <c r="K441" s="768" t="s">
        <v>106</v>
      </c>
      <c r="L441" s="768">
        <v>800</v>
      </c>
      <c r="M441" s="51"/>
      <c r="N441" s="52" t="str">
        <f t="shared" si="36"/>
        <v>Included</v>
      </c>
      <c r="O441" s="53">
        <f t="shared" si="37"/>
        <v>0</v>
      </c>
      <c r="P441" s="8">
        <f t="shared" si="38"/>
        <v>0</v>
      </c>
      <c r="Q441" s="9">
        <f t="shared" si="39"/>
        <v>0</v>
      </c>
      <c r="R441" s="16">
        <f t="shared" si="40"/>
        <v>0</v>
      </c>
      <c r="S441" s="8"/>
      <c r="T441" s="122">
        <f t="shared" si="41"/>
        <v>0</v>
      </c>
      <c r="V441" s="55"/>
      <c r="AB441" s="9"/>
      <c r="AL441" s="9"/>
      <c r="AM441" s="9"/>
      <c r="AN441" s="9"/>
      <c r="AO441" s="9"/>
      <c r="AP441" s="9"/>
      <c r="AQ441" s="9"/>
      <c r="AR441" s="9"/>
      <c r="AS441" s="9"/>
      <c r="AT441" s="9"/>
      <c r="AU441" s="9"/>
      <c r="AV441" s="9"/>
      <c r="AW441" s="9"/>
      <c r="AX441" s="9"/>
      <c r="AY441" s="9"/>
    </row>
    <row r="442" spans="1:51" ht="34.5" customHeight="1" x14ac:dyDescent="0.3">
      <c r="A442" s="48">
        <v>422</v>
      </c>
      <c r="B442" s="768">
        <v>7000031767</v>
      </c>
      <c r="C442" s="768">
        <v>10</v>
      </c>
      <c r="D442" s="768" t="s">
        <v>413</v>
      </c>
      <c r="E442" s="768">
        <v>1000077563</v>
      </c>
      <c r="F442" s="768">
        <v>85444292</v>
      </c>
      <c r="G442" s="49"/>
      <c r="H442" s="769">
        <v>18</v>
      </c>
      <c r="I442" s="50"/>
      <c r="J442" s="768" t="s">
        <v>385</v>
      </c>
      <c r="K442" s="768" t="s">
        <v>110</v>
      </c>
      <c r="L442" s="768">
        <v>800</v>
      </c>
      <c r="M442" s="51"/>
      <c r="N442" s="52" t="str">
        <f t="shared" si="36"/>
        <v>Included</v>
      </c>
      <c r="O442" s="53">
        <f t="shared" si="37"/>
        <v>0</v>
      </c>
      <c r="P442" s="8">
        <f t="shared" si="38"/>
        <v>0</v>
      </c>
      <c r="Q442" s="9">
        <f t="shared" si="39"/>
        <v>0</v>
      </c>
      <c r="R442" s="16">
        <f t="shared" si="40"/>
        <v>0</v>
      </c>
      <c r="S442" s="8"/>
      <c r="T442" s="122">
        <f t="shared" si="41"/>
        <v>0</v>
      </c>
      <c r="V442" s="55"/>
      <c r="AB442" s="9"/>
      <c r="AL442" s="9"/>
      <c r="AM442" s="9"/>
      <c r="AN442" s="9"/>
      <c r="AO442" s="9"/>
      <c r="AP442" s="9"/>
      <c r="AQ442" s="9"/>
      <c r="AR442" s="9"/>
      <c r="AS442" s="9"/>
      <c r="AT442" s="9"/>
      <c r="AU442" s="9"/>
      <c r="AV442" s="9"/>
      <c r="AW442" s="9"/>
      <c r="AX442" s="9"/>
      <c r="AY442" s="9"/>
    </row>
    <row r="443" spans="1:51" ht="34.5" customHeight="1" x14ac:dyDescent="0.3">
      <c r="A443" s="48">
        <v>423</v>
      </c>
      <c r="B443" s="768">
        <v>7000031768</v>
      </c>
      <c r="C443" s="768">
        <v>10</v>
      </c>
      <c r="D443" s="768" t="s">
        <v>413</v>
      </c>
      <c r="E443" s="768">
        <v>1000077561</v>
      </c>
      <c r="F443" s="768">
        <v>85176930</v>
      </c>
      <c r="G443" s="49"/>
      <c r="H443" s="769">
        <v>18</v>
      </c>
      <c r="I443" s="50"/>
      <c r="J443" s="768" t="s">
        <v>386</v>
      </c>
      <c r="K443" s="768" t="s">
        <v>106</v>
      </c>
      <c r="L443" s="768">
        <v>2</v>
      </c>
      <c r="M443" s="51"/>
      <c r="N443" s="52" t="str">
        <f t="shared" si="36"/>
        <v>Included</v>
      </c>
      <c r="O443" s="53">
        <f t="shared" si="37"/>
        <v>0</v>
      </c>
      <c r="P443" s="8">
        <f t="shared" si="38"/>
        <v>0</v>
      </c>
      <c r="Q443" s="9">
        <f t="shared" si="39"/>
        <v>0</v>
      </c>
      <c r="R443" s="16">
        <f t="shared" si="40"/>
        <v>0</v>
      </c>
      <c r="S443" s="8"/>
      <c r="T443" s="122">
        <f t="shared" si="41"/>
        <v>0</v>
      </c>
      <c r="V443" s="55"/>
      <c r="AB443" s="9"/>
      <c r="AL443" s="9"/>
      <c r="AM443" s="9"/>
      <c r="AN443" s="9"/>
      <c r="AO443" s="9"/>
      <c r="AP443" s="9"/>
      <c r="AQ443" s="9"/>
      <c r="AR443" s="9"/>
      <c r="AS443" s="9"/>
      <c r="AT443" s="9"/>
      <c r="AU443" s="9"/>
      <c r="AV443" s="9"/>
      <c r="AW443" s="9"/>
      <c r="AX443" s="9"/>
      <c r="AY443" s="9"/>
    </row>
    <row r="444" spans="1:51" ht="34.5" customHeight="1" x14ac:dyDescent="0.3">
      <c r="A444" s="48">
        <v>424</v>
      </c>
      <c r="B444" s="768">
        <v>7000031769</v>
      </c>
      <c r="C444" s="768">
        <v>10</v>
      </c>
      <c r="D444" s="768" t="s">
        <v>413</v>
      </c>
      <c r="E444" s="768">
        <v>1000077565</v>
      </c>
      <c r="F444" s="768">
        <v>85176930</v>
      </c>
      <c r="G444" s="49"/>
      <c r="H444" s="769">
        <v>18</v>
      </c>
      <c r="I444" s="50"/>
      <c r="J444" s="768" t="s">
        <v>387</v>
      </c>
      <c r="K444" s="768" t="s">
        <v>106</v>
      </c>
      <c r="L444" s="768">
        <v>2</v>
      </c>
      <c r="M444" s="51"/>
      <c r="N444" s="52" t="str">
        <f t="shared" si="36"/>
        <v>Included</v>
      </c>
      <c r="O444" s="53">
        <f t="shared" si="37"/>
        <v>0</v>
      </c>
      <c r="P444" s="8">
        <f t="shared" si="38"/>
        <v>0</v>
      </c>
      <c r="Q444" s="9">
        <f t="shared" si="39"/>
        <v>0</v>
      </c>
      <c r="R444" s="16">
        <f t="shared" si="40"/>
        <v>0</v>
      </c>
      <c r="S444" s="8"/>
      <c r="T444" s="122">
        <f t="shared" si="41"/>
        <v>0</v>
      </c>
      <c r="V444" s="55"/>
      <c r="AB444" s="9"/>
      <c r="AL444" s="9"/>
      <c r="AM444" s="9"/>
      <c r="AN444" s="9"/>
      <c r="AO444" s="9"/>
      <c r="AP444" s="9"/>
      <c r="AQ444" s="9"/>
      <c r="AR444" s="9"/>
      <c r="AS444" s="9"/>
      <c r="AT444" s="9"/>
      <c r="AU444" s="9"/>
      <c r="AV444" s="9"/>
      <c r="AW444" s="9"/>
      <c r="AX444" s="9"/>
      <c r="AY444" s="9"/>
    </row>
    <row r="445" spans="1:51" ht="34.5" customHeight="1" x14ac:dyDescent="0.3">
      <c r="A445" s="48">
        <v>425</v>
      </c>
      <c r="B445" s="768">
        <v>7000031770</v>
      </c>
      <c r="C445" s="768">
        <v>10</v>
      </c>
      <c r="D445" s="768" t="s">
        <v>413</v>
      </c>
      <c r="E445" s="768">
        <v>1000077751</v>
      </c>
      <c r="F445" s="768">
        <v>85176930</v>
      </c>
      <c r="G445" s="49"/>
      <c r="H445" s="769">
        <v>18</v>
      </c>
      <c r="I445" s="50"/>
      <c r="J445" s="768" t="s">
        <v>388</v>
      </c>
      <c r="K445" s="768" t="s">
        <v>105</v>
      </c>
      <c r="L445" s="768">
        <v>1</v>
      </c>
      <c r="M445" s="51"/>
      <c r="N445" s="52" t="str">
        <f t="shared" si="36"/>
        <v>Included</v>
      </c>
      <c r="O445" s="53">
        <f t="shared" si="37"/>
        <v>0</v>
      </c>
      <c r="P445" s="8">
        <f t="shared" si="38"/>
        <v>0</v>
      </c>
      <c r="Q445" s="9">
        <f t="shared" si="39"/>
        <v>0</v>
      </c>
      <c r="R445" s="16">
        <f t="shared" si="40"/>
        <v>0</v>
      </c>
      <c r="S445" s="8"/>
      <c r="T445" s="122">
        <f t="shared" si="41"/>
        <v>0</v>
      </c>
      <c r="V445" s="55"/>
      <c r="AB445" s="9"/>
      <c r="AL445" s="9"/>
      <c r="AM445" s="9"/>
      <c r="AN445" s="9"/>
      <c r="AO445" s="9"/>
      <c r="AP445" s="9"/>
      <c r="AQ445" s="9"/>
      <c r="AR445" s="9"/>
      <c r="AS445" s="9"/>
      <c r="AT445" s="9"/>
      <c r="AU445" s="9"/>
      <c r="AV445" s="9"/>
      <c r="AW445" s="9"/>
      <c r="AX445" s="9"/>
      <c r="AY445" s="9"/>
    </row>
    <row r="446" spans="1:51" ht="34.5" customHeight="1" x14ac:dyDescent="0.3">
      <c r="A446" s="48">
        <v>426</v>
      </c>
      <c r="B446" s="768">
        <v>7000031771</v>
      </c>
      <c r="C446" s="768">
        <v>10</v>
      </c>
      <c r="D446" s="768" t="s">
        <v>413</v>
      </c>
      <c r="E446" s="768">
        <v>1000077568</v>
      </c>
      <c r="F446" s="768">
        <v>85389000</v>
      </c>
      <c r="G446" s="49"/>
      <c r="H446" s="769">
        <v>18</v>
      </c>
      <c r="I446" s="50"/>
      <c r="J446" s="768" t="s">
        <v>389</v>
      </c>
      <c r="K446" s="768" t="s">
        <v>106</v>
      </c>
      <c r="L446" s="768">
        <v>1</v>
      </c>
      <c r="M446" s="51"/>
      <c r="N446" s="52" t="str">
        <f t="shared" si="36"/>
        <v>Included</v>
      </c>
      <c r="O446" s="53">
        <f t="shared" si="37"/>
        <v>0</v>
      </c>
      <c r="P446" s="8">
        <f t="shared" si="38"/>
        <v>0</v>
      </c>
      <c r="Q446" s="9">
        <f t="shared" si="39"/>
        <v>0</v>
      </c>
      <c r="R446" s="16">
        <f t="shared" si="40"/>
        <v>0</v>
      </c>
      <c r="S446" s="8"/>
      <c r="T446" s="122">
        <f t="shared" si="41"/>
        <v>0</v>
      </c>
      <c r="V446" s="55"/>
      <c r="AB446" s="9"/>
      <c r="AL446" s="9"/>
      <c r="AM446" s="9"/>
      <c r="AN446" s="9"/>
      <c r="AO446" s="9"/>
      <c r="AP446" s="9"/>
      <c r="AQ446" s="9"/>
      <c r="AR446" s="9"/>
      <c r="AS446" s="9"/>
      <c r="AT446" s="9"/>
      <c r="AU446" s="9"/>
      <c r="AV446" s="9"/>
      <c r="AW446" s="9"/>
      <c r="AX446" s="9"/>
      <c r="AY446" s="9"/>
    </row>
    <row r="447" spans="1:51" ht="34.5" customHeight="1" x14ac:dyDescent="0.3">
      <c r="A447" s="48">
        <v>427</v>
      </c>
      <c r="B447" s="768">
        <v>7000031772</v>
      </c>
      <c r="C447" s="768">
        <v>10</v>
      </c>
      <c r="D447" s="768" t="s">
        <v>413</v>
      </c>
      <c r="E447" s="768">
        <v>1000012788</v>
      </c>
      <c r="F447" s="768">
        <v>85329000</v>
      </c>
      <c r="G447" s="49"/>
      <c r="H447" s="769">
        <v>18</v>
      </c>
      <c r="I447" s="50"/>
      <c r="J447" s="768" t="s">
        <v>111</v>
      </c>
      <c r="K447" s="768" t="s">
        <v>106</v>
      </c>
      <c r="L447" s="768">
        <v>1</v>
      </c>
      <c r="M447" s="51"/>
      <c r="N447" s="52" t="str">
        <f t="shared" si="36"/>
        <v>Included</v>
      </c>
      <c r="O447" s="53">
        <f t="shared" si="37"/>
        <v>0</v>
      </c>
      <c r="P447" s="8">
        <f t="shared" si="38"/>
        <v>0</v>
      </c>
      <c r="Q447" s="9">
        <f t="shared" si="39"/>
        <v>0</v>
      </c>
      <c r="R447" s="16">
        <f t="shared" si="40"/>
        <v>0</v>
      </c>
      <c r="S447" s="8"/>
      <c r="T447" s="122">
        <f t="shared" si="41"/>
        <v>0</v>
      </c>
      <c r="V447" s="55"/>
      <c r="AB447" s="9"/>
      <c r="AL447" s="9"/>
      <c r="AM447" s="9"/>
      <c r="AN447" s="9"/>
      <c r="AO447" s="9"/>
      <c r="AP447" s="9"/>
      <c r="AQ447" s="9"/>
      <c r="AR447" s="9"/>
      <c r="AS447" s="9"/>
      <c r="AT447" s="9"/>
      <c r="AU447" s="9"/>
      <c r="AV447" s="9"/>
      <c r="AW447" s="9"/>
      <c r="AX447" s="9"/>
      <c r="AY447" s="9"/>
    </row>
    <row r="448" spans="1:51" ht="34.5" customHeight="1" x14ac:dyDescent="0.3">
      <c r="A448" s="48">
        <v>428</v>
      </c>
      <c r="B448" s="768">
        <v>7000031773</v>
      </c>
      <c r="C448" s="768">
        <v>10</v>
      </c>
      <c r="D448" s="768" t="s">
        <v>413</v>
      </c>
      <c r="E448" s="768">
        <v>1000028014</v>
      </c>
      <c r="F448" s="768">
        <v>94038900</v>
      </c>
      <c r="G448" s="49"/>
      <c r="H448" s="769">
        <v>18</v>
      </c>
      <c r="I448" s="50"/>
      <c r="J448" s="768" t="s">
        <v>108</v>
      </c>
      <c r="K448" s="768" t="s">
        <v>106</v>
      </c>
      <c r="L448" s="768">
        <v>1</v>
      </c>
      <c r="M448" s="51"/>
      <c r="N448" s="52" t="str">
        <f t="shared" si="36"/>
        <v>Included</v>
      </c>
      <c r="O448" s="53">
        <f t="shared" si="37"/>
        <v>0</v>
      </c>
      <c r="P448" s="8">
        <f t="shared" si="38"/>
        <v>0</v>
      </c>
      <c r="Q448" s="9">
        <f t="shared" si="39"/>
        <v>0</v>
      </c>
      <c r="R448" s="16">
        <f t="shared" si="40"/>
        <v>0</v>
      </c>
      <c r="S448" s="8"/>
      <c r="T448" s="122">
        <f t="shared" si="41"/>
        <v>0</v>
      </c>
      <c r="V448" s="55"/>
      <c r="AB448" s="9"/>
      <c r="AL448" s="9"/>
      <c r="AM448" s="9"/>
      <c r="AN448" s="9"/>
      <c r="AO448" s="9"/>
      <c r="AP448" s="9"/>
      <c r="AQ448" s="9"/>
      <c r="AR448" s="9"/>
      <c r="AS448" s="9"/>
      <c r="AT448" s="9"/>
      <c r="AU448" s="9"/>
      <c r="AV448" s="9"/>
      <c r="AW448" s="9"/>
      <c r="AX448" s="9"/>
      <c r="AY448" s="9"/>
    </row>
    <row r="449" spans="1:51" ht="34.5" customHeight="1" x14ac:dyDescent="0.3">
      <c r="A449" s="48">
        <v>429</v>
      </c>
      <c r="B449" s="768">
        <v>7000031774</v>
      </c>
      <c r="C449" s="768">
        <v>10</v>
      </c>
      <c r="D449" s="768" t="s">
        <v>413</v>
      </c>
      <c r="E449" s="768">
        <v>1000026380</v>
      </c>
      <c r="F449" s="768">
        <v>85389000</v>
      </c>
      <c r="G449" s="49"/>
      <c r="H449" s="769">
        <v>18</v>
      </c>
      <c r="I449" s="50"/>
      <c r="J449" s="768" t="s">
        <v>109</v>
      </c>
      <c r="K449" s="768" t="s">
        <v>105</v>
      </c>
      <c r="L449" s="768">
        <v>1</v>
      </c>
      <c r="M449" s="51"/>
      <c r="N449" s="52" t="str">
        <f t="shared" si="36"/>
        <v>Included</v>
      </c>
      <c r="O449" s="53">
        <f t="shared" si="37"/>
        <v>0</v>
      </c>
      <c r="P449" s="8">
        <f t="shared" si="38"/>
        <v>0</v>
      </c>
      <c r="Q449" s="9">
        <f t="shared" si="39"/>
        <v>0</v>
      </c>
      <c r="R449" s="16">
        <f t="shared" si="40"/>
        <v>0</v>
      </c>
      <c r="S449" s="8"/>
      <c r="T449" s="122">
        <f t="shared" si="41"/>
        <v>0</v>
      </c>
      <c r="V449" s="55"/>
      <c r="AB449" s="9"/>
      <c r="AL449" s="9"/>
      <c r="AM449" s="9"/>
      <c r="AN449" s="9"/>
      <c r="AO449" s="9"/>
      <c r="AP449" s="9"/>
      <c r="AQ449" s="9"/>
      <c r="AR449" s="9"/>
      <c r="AS449" s="9"/>
      <c r="AT449" s="9"/>
      <c r="AU449" s="9"/>
      <c r="AV449" s="9"/>
      <c r="AW449" s="9"/>
      <c r="AX449" s="9"/>
      <c r="AY449" s="9"/>
    </row>
    <row r="450" spans="1:51" ht="34.5" customHeight="1" x14ac:dyDescent="0.3">
      <c r="A450" s="48">
        <v>430</v>
      </c>
      <c r="B450" s="768">
        <v>7000031786</v>
      </c>
      <c r="C450" s="768">
        <v>10</v>
      </c>
      <c r="D450" s="768" t="s">
        <v>413</v>
      </c>
      <c r="E450" s="768">
        <v>1000077853</v>
      </c>
      <c r="F450" s="768">
        <v>85176220</v>
      </c>
      <c r="G450" s="49"/>
      <c r="H450" s="769">
        <v>18</v>
      </c>
      <c r="I450" s="50"/>
      <c r="J450" s="768" t="s">
        <v>390</v>
      </c>
      <c r="K450" s="768" t="s">
        <v>106</v>
      </c>
      <c r="L450" s="768">
        <v>1</v>
      </c>
      <c r="M450" s="51"/>
      <c r="N450" s="52" t="str">
        <f t="shared" si="36"/>
        <v>Included</v>
      </c>
      <c r="O450" s="53">
        <f t="shared" si="37"/>
        <v>0</v>
      </c>
      <c r="P450" s="8">
        <f t="shared" si="38"/>
        <v>0</v>
      </c>
      <c r="Q450" s="9">
        <f t="shared" si="39"/>
        <v>0</v>
      </c>
      <c r="R450" s="16">
        <f t="shared" si="40"/>
        <v>0</v>
      </c>
      <c r="S450" s="8"/>
      <c r="T450" s="122">
        <f t="shared" si="41"/>
        <v>0</v>
      </c>
      <c r="V450" s="55"/>
      <c r="AB450" s="9"/>
      <c r="AL450" s="9"/>
      <c r="AM450" s="9"/>
      <c r="AN450" s="9"/>
      <c r="AO450" s="9"/>
      <c r="AP450" s="9"/>
      <c r="AQ450" s="9"/>
      <c r="AR450" s="9"/>
      <c r="AS450" s="9"/>
      <c r="AT450" s="9"/>
      <c r="AU450" s="9"/>
      <c r="AV450" s="9"/>
      <c r="AW450" s="9"/>
      <c r="AX450" s="9"/>
      <c r="AY450" s="9"/>
    </row>
    <row r="451" spans="1:51" ht="34.5" customHeight="1" x14ac:dyDescent="0.3">
      <c r="A451" s="48">
        <v>431</v>
      </c>
      <c r="B451" s="768">
        <v>7000031787</v>
      </c>
      <c r="C451" s="768">
        <v>10</v>
      </c>
      <c r="D451" s="768" t="s">
        <v>413</v>
      </c>
      <c r="E451" s="768">
        <v>1000077863</v>
      </c>
      <c r="F451" s="768">
        <v>84715000</v>
      </c>
      <c r="G451" s="49"/>
      <c r="H451" s="769">
        <v>18</v>
      </c>
      <c r="I451" s="50"/>
      <c r="J451" s="768" t="s">
        <v>391</v>
      </c>
      <c r="K451" s="768" t="s">
        <v>106</v>
      </c>
      <c r="L451" s="768">
        <v>2</v>
      </c>
      <c r="M451" s="51"/>
      <c r="N451" s="52" t="str">
        <f t="shared" si="36"/>
        <v>Included</v>
      </c>
      <c r="O451" s="53">
        <f t="shared" si="37"/>
        <v>0</v>
      </c>
      <c r="P451" s="8">
        <f t="shared" si="38"/>
        <v>0</v>
      </c>
      <c r="Q451" s="9">
        <f t="shared" si="39"/>
        <v>0</v>
      </c>
      <c r="R451" s="16">
        <f t="shared" si="40"/>
        <v>0</v>
      </c>
      <c r="S451" s="8"/>
      <c r="T451" s="122">
        <f t="shared" si="41"/>
        <v>0</v>
      </c>
      <c r="V451" s="55"/>
      <c r="AB451" s="9"/>
      <c r="AL451" s="9"/>
      <c r="AM451" s="9"/>
      <c r="AN451" s="9"/>
      <c r="AO451" s="9"/>
      <c r="AP451" s="9"/>
      <c r="AQ451" s="9"/>
      <c r="AR451" s="9"/>
      <c r="AS451" s="9"/>
      <c r="AT451" s="9"/>
      <c r="AU451" s="9"/>
      <c r="AV451" s="9"/>
      <c r="AW451" s="9"/>
      <c r="AX451" s="9"/>
      <c r="AY451" s="9"/>
    </row>
    <row r="452" spans="1:51" ht="34.5" customHeight="1" x14ac:dyDescent="0.3">
      <c r="A452" s="48">
        <v>432</v>
      </c>
      <c r="B452" s="768">
        <v>7000031788</v>
      </c>
      <c r="C452" s="768">
        <v>10</v>
      </c>
      <c r="D452" s="768" t="s">
        <v>413</v>
      </c>
      <c r="E452" s="768">
        <v>1000077866</v>
      </c>
      <c r="F452" s="768">
        <v>85176930</v>
      </c>
      <c r="G452" s="49"/>
      <c r="H452" s="769">
        <v>18</v>
      </c>
      <c r="I452" s="50"/>
      <c r="J452" s="768" t="s">
        <v>392</v>
      </c>
      <c r="K452" s="768" t="s">
        <v>105</v>
      </c>
      <c r="L452" s="768">
        <v>1</v>
      </c>
      <c r="M452" s="51"/>
      <c r="N452" s="52" t="str">
        <f t="shared" si="36"/>
        <v>Included</v>
      </c>
      <c r="O452" s="53">
        <f t="shared" si="37"/>
        <v>0</v>
      </c>
      <c r="P452" s="8">
        <f t="shared" si="38"/>
        <v>0</v>
      </c>
      <c r="Q452" s="9">
        <f t="shared" si="39"/>
        <v>0</v>
      </c>
      <c r="R452" s="16">
        <f t="shared" si="40"/>
        <v>0</v>
      </c>
      <c r="S452" s="8"/>
      <c r="T452" s="122">
        <f t="shared" si="41"/>
        <v>0</v>
      </c>
      <c r="V452" s="55"/>
      <c r="AB452" s="9"/>
      <c r="AL452" s="9"/>
      <c r="AM452" s="9"/>
      <c r="AN452" s="9"/>
      <c r="AO452" s="9"/>
      <c r="AP452" s="9"/>
      <c r="AQ452" s="9"/>
      <c r="AR452" s="9"/>
      <c r="AS452" s="9"/>
      <c r="AT452" s="9"/>
      <c r="AU452" s="9"/>
      <c r="AV452" s="9"/>
      <c r="AW452" s="9"/>
      <c r="AX452" s="9"/>
      <c r="AY452" s="9"/>
    </row>
    <row r="453" spans="1:51" ht="34.5" customHeight="1" x14ac:dyDescent="0.3">
      <c r="A453" s="48">
        <v>433</v>
      </c>
      <c r="B453" s="768">
        <v>7000031789</v>
      </c>
      <c r="C453" s="768">
        <v>10</v>
      </c>
      <c r="D453" s="768" t="s">
        <v>413</v>
      </c>
      <c r="E453" s="768">
        <v>1000077862</v>
      </c>
      <c r="F453" s="768">
        <v>85176990</v>
      </c>
      <c r="G453" s="49"/>
      <c r="H453" s="769">
        <v>18</v>
      </c>
      <c r="I453" s="50"/>
      <c r="J453" s="768" t="s">
        <v>394</v>
      </c>
      <c r="K453" s="768" t="s">
        <v>106</v>
      </c>
      <c r="L453" s="768">
        <v>1</v>
      </c>
      <c r="M453" s="51"/>
      <c r="N453" s="52" t="str">
        <f t="shared" si="36"/>
        <v>Included</v>
      </c>
      <c r="O453" s="53">
        <f t="shared" si="37"/>
        <v>0</v>
      </c>
      <c r="P453" s="8">
        <f t="shared" si="38"/>
        <v>0</v>
      </c>
      <c r="Q453" s="9">
        <f t="shared" si="39"/>
        <v>0</v>
      </c>
      <c r="R453" s="16">
        <f t="shared" si="40"/>
        <v>0</v>
      </c>
      <c r="S453" s="8"/>
      <c r="T453" s="122">
        <f t="shared" si="41"/>
        <v>0</v>
      </c>
      <c r="V453" s="55"/>
      <c r="AB453" s="9"/>
      <c r="AL453" s="9"/>
      <c r="AM453" s="9"/>
      <c r="AN453" s="9"/>
      <c r="AO453" s="9"/>
      <c r="AP453" s="9"/>
      <c r="AQ453" s="9"/>
      <c r="AR453" s="9"/>
      <c r="AS453" s="9"/>
      <c r="AT453" s="9"/>
      <c r="AU453" s="9"/>
      <c r="AV453" s="9"/>
      <c r="AW453" s="9"/>
      <c r="AX453" s="9"/>
      <c r="AY453" s="9"/>
    </row>
    <row r="454" spans="1:51" ht="34.5" customHeight="1" x14ac:dyDescent="0.3">
      <c r="A454" s="48">
        <v>434</v>
      </c>
      <c r="B454" s="768">
        <v>7000031791</v>
      </c>
      <c r="C454" s="768">
        <v>10</v>
      </c>
      <c r="D454" s="768" t="s">
        <v>413</v>
      </c>
      <c r="E454" s="768">
        <v>1000077899</v>
      </c>
      <c r="F454" s="768">
        <v>85176290</v>
      </c>
      <c r="G454" s="49"/>
      <c r="H454" s="769">
        <v>18</v>
      </c>
      <c r="I454" s="50"/>
      <c r="J454" s="768" t="s">
        <v>395</v>
      </c>
      <c r="K454" s="768" t="s">
        <v>110</v>
      </c>
      <c r="L454" s="768">
        <v>1</v>
      </c>
      <c r="M454" s="51"/>
      <c r="N454" s="52" t="str">
        <f t="shared" si="36"/>
        <v>Included</v>
      </c>
      <c r="O454" s="53">
        <f t="shared" si="37"/>
        <v>0</v>
      </c>
      <c r="P454" s="8">
        <f t="shared" si="38"/>
        <v>0</v>
      </c>
      <c r="Q454" s="9">
        <f t="shared" si="39"/>
        <v>0</v>
      </c>
      <c r="R454" s="16">
        <f t="shared" si="40"/>
        <v>0</v>
      </c>
      <c r="S454" s="8"/>
      <c r="T454" s="122">
        <f t="shared" si="41"/>
        <v>0</v>
      </c>
      <c r="V454" s="55"/>
      <c r="AB454" s="9"/>
      <c r="AL454" s="9"/>
      <c r="AM454" s="9"/>
      <c r="AN454" s="9"/>
      <c r="AO454" s="9"/>
      <c r="AP454" s="9"/>
      <c r="AQ454" s="9"/>
      <c r="AR454" s="9"/>
      <c r="AS454" s="9"/>
      <c r="AT454" s="9"/>
      <c r="AU454" s="9"/>
      <c r="AV454" s="9"/>
      <c r="AW454" s="9"/>
      <c r="AX454" s="9"/>
      <c r="AY454" s="9"/>
    </row>
    <row r="455" spans="1:51" ht="34.5" customHeight="1" x14ac:dyDescent="0.3">
      <c r="A455" s="48">
        <v>435</v>
      </c>
      <c r="B455" s="768">
        <v>7000031792</v>
      </c>
      <c r="C455" s="768">
        <v>10</v>
      </c>
      <c r="D455" s="768" t="s">
        <v>413</v>
      </c>
      <c r="E455" s="768">
        <v>1000031361</v>
      </c>
      <c r="F455" s="768">
        <v>85389000</v>
      </c>
      <c r="G455" s="49"/>
      <c r="H455" s="769">
        <v>18</v>
      </c>
      <c r="I455" s="50"/>
      <c r="J455" s="768" t="s">
        <v>107</v>
      </c>
      <c r="K455" s="768" t="s">
        <v>106</v>
      </c>
      <c r="L455" s="768">
        <v>1</v>
      </c>
      <c r="M455" s="51"/>
      <c r="N455" s="52" t="str">
        <f t="shared" si="36"/>
        <v>Included</v>
      </c>
      <c r="O455" s="53">
        <f t="shared" si="37"/>
        <v>0</v>
      </c>
      <c r="P455" s="8">
        <f t="shared" si="38"/>
        <v>0</v>
      </c>
      <c r="Q455" s="9">
        <f t="shared" si="39"/>
        <v>0</v>
      </c>
      <c r="R455" s="16">
        <f t="shared" si="40"/>
        <v>0</v>
      </c>
      <c r="S455" s="8"/>
      <c r="T455" s="122">
        <f t="shared" si="41"/>
        <v>0</v>
      </c>
      <c r="V455" s="55"/>
      <c r="AB455" s="9"/>
      <c r="AL455" s="9"/>
      <c r="AM455" s="9"/>
      <c r="AN455" s="9"/>
      <c r="AO455" s="9"/>
      <c r="AP455" s="9"/>
      <c r="AQ455" s="9"/>
      <c r="AR455" s="9"/>
      <c r="AS455" s="9"/>
      <c r="AT455" s="9"/>
      <c r="AU455" s="9"/>
      <c r="AV455" s="9"/>
      <c r="AW455" s="9"/>
      <c r="AX455" s="9"/>
      <c r="AY455" s="9"/>
    </row>
    <row r="456" spans="1:51" ht="34.5" customHeight="1" x14ac:dyDescent="0.3">
      <c r="A456" s="48">
        <v>436</v>
      </c>
      <c r="B456" s="768">
        <v>7000031794</v>
      </c>
      <c r="C456" s="768">
        <v>10</v>
      </c>
      <c r="D456" s="768" t="s">
        <v>413</v>
      </c>
      <c r="E456" s="768">
        <v>1000077738</v>
      </c>
      <c r="F456" s="768">
        <v>85176290</v>
      </c>
      <c r="G456" s="49"/>
      <c r="H456" s="769">
        <v>18</v>
      </c>
      <c r="I456" s="50"/>
      <c r="J456" s="768" t="s">
        <v>396</v>
      </c>
      <c r="K456" s="768" t="s">
        <v>106</v>
      </c>
      <c r="L456" s="768">
        <v>1</v>
      </c>
      <c r="M456" s="51"/>
      <c r="N456" s="52" t="str">
        <f t="shared" si="36"/>
        <v>Included</v>
      </c>
      <c r="O456" s="53">
        <f t="shared" si="37"/>
        <v>0</v>
      </c>
      <c r="P456" s="8">
        <f t="shared" si="38"/>
        <v>0</v>
      </c>
      <c r="Q456" s="9">
        <f t="shared" si="39"/>
        <v>0</v>
      </c>
      <c r="R456" s="16">
        <f t="shared" si="40"/>
        <v>0</v>
      </c>
      <c r="S456" s="8"/>
      <c r="T456" s="122">
        <f t="shared" si="41"/>
        <v>0</v>
      </c>
      <c r="V456" s="55"/>
      <c r="AB456" s="9"/>
      <c r="AL456" s="9"/>
      <c r="AM456" s="9"/>
      <c r="AN456" s="9"/>
      <c r="AO456" s="9"/>
      <c r="AP456" s="9"/>
      <c r="AQ456" s="9"/>
      <c r="AR456" s="9"/>
      <c r="AS456" s="9"/>
      <c r="AT456" s="9"/>
      <c r="AU456" s="9"/>
      <c r="AV456" s="9"/>
      <c r="AW456" s="9"/>
      <c r="AX456" s="9"/>
      <c r="AY456" s="9"/>
    </row>
    <row r="457" spans="1:51" ht="34.5" customHeight="1" x14ac:dyDescent="0.3">
      <c r="A457" s="48">
        <v>437</v>
      </c>
      <c r="B457" s="768">
        <v>7000031795</v>
      </c>
      <c r="C457" s="768">
        <v>10</v>
      </c>
      <c r="D457" s="768" t="s">
        <v>413</v>
      </c>
      <c r="E457" s="768">
        <v>1000078084</v>
      </c>
      <c r="F457" s="768">
        <v>85176930</v>
      </c>
      <c r="G457" s="49"/>
      <c r="H457" s="769">
        <v>18</v>
      </c>
      <c r="I457" s="50"/>
      <c r="J457" s="768" t="s">
        <v>397</v>
      </c>
      <c r="K457" s="768" t="s">
        <v>106</v>
      </c>
      <c r="L457" s="768">
        <v>2</v>
      </c>
      <c r="M457" s="51"/>
      <c r="N457" s="52" t="str">
        <f t="shared" si="36"/>
        <v>Included</v>
      </c>
      <c r="O457" s="53">
        <f t="shared" si="37"/>
        <v>0</v>
      </c>
      <c r="P457" s="8">
        <f t="shared" si="38"/>
        <v>0</v>
      </c>
      <c r="Q457" s="9">
        <f t="shared" si="39"/>
        <v>0</v>
      </c>
      <c r="R457" s="16">
        <f t="shared" si="40"/>
        <v>0</v>
      </c>
      <c r="S457" s="8"/>
      <c r="T457" s="122">
        <f t="shared" si="41"/>
        <v>0</v>
      </c>
      <c r="V457" s="55"/>
      <c r="AB457" s="9"/>
      <c r="AL457" s="9"/>
      <c r="AM457" s="9"/>
      <c r="AN457" s="9"/>
      <c r="AO457" s="9"/>
      <c r="AP457" s="9"/>
      <c r="AQ457" s="9"/>
      <c r="AR457" s="9"/>
      <c r="AS457" s="9"/>
      <c r="AT457" s="9"/>
      <c r="AU457" s="9"/>
      <c r="AV457" s="9"/>
      <c r="AW457" s="9"/>
      <c r="AX457" s="9"/>
      <c r="AY457" s="9"/>
    </row>
    <row r="458" spans="1:51" ht="34.5" customHeight="1" x14ac:dyDescent="0.3">
      <c r="A458" s="48">
        <v>438</v>
      </c>
      <c r="B458" s="768">
        <v>7000031775</v>
      </c>
      <c r="C458" s="768">
        <v>10</v>
      </c>
      <c r="D458" s="768" t="s">
        <v>414</v>
      </c>
      <c r="E458" s="768">
        <v>1000077713</v>
      </c>
      <c r="F458" s="768">
        <v>84715000</v>
      </c>
      <c r="G458" s="49"/>
      <c r="H458" s="769">
        <v>18</v>
      </c>
      <c r="I458" s="50"/>
      <c r="J458" s="768" t="s">
        <v>376</v>
      </c>
      <c r="K458" s="768" t="s">
        <v>106</v>
      </c>
      <c r="L458" s="768">
        <v>1</v>
      </c>
      <c r="M458" s="51"/>
      <c r="N458" s="52" t="str">
        <f t="shared" si="36"/>
        <v>Included</v>
      </c>
      <c r="O458" s="53">
        <f t="shared" si="37"/>
        <v>0</v>
      </c>
      <c r="P458" s="8">
        <f t="shared" si="38"/>
        <v>0</v>
      </c>
      <c r="Q458" s="9">
        <f t="shared" si="39"/>
        <v>0</v>
      </c>
      <c r="R458" s="16">
        <f t="shared" si="40"/>
        <v>0</v>
      </c>
      <c r="S458" s="8"/>
      <c r="T458" s="122">
        <f t="shared" si="41"/>
        <v>0</v>
      </c>
      <c r="V458" s="55"/>
      <c r="AB458" s="9"/>
      <c r="AL458" s="9"/>
      <c r="AM458" s="9"/>
      <c r="AN458" s="9"/>
      <c r="AO458" s="9"/>
      <c r="AP458" s="9"/>
      <c r="AQ458" s="9"/>
      <c r="AR458" s="9"/>
      <c r="AS458" s="9"/>
      <c r="AT458" s="9"/>
      <c r="AU458" s="9"/>
      <c r="AV458" s="9"/>
      <c r="AW458" s="9"/>
      <c r="AX458" s="9"/>
      <c r="AY458" s="9"/>
    </row>
    <row r="459" spans="1:51" ht="34.5" customHeight="1" x14ac:dyDescent="0.3">
      <c r="A459" s="48">
        <v>439</v>
      </c>
      <c r="B459" s="768">
        <v>7000031776</v>
      </c>
      <c r="C459" s="768">
        <v>10</v>
      </c>
      <c r="D459" s="768" t="s">
        <v>414</v>
      </c>
      <c r="E459" s="768">
        <v>1000077753</v>
      </c>
      <c r="F459" s="768">
        <v>85176930</v>
      </c>
      <c r="G459" s="49"/>
      <c r="H459" s="769">
        <v>18</v>
      </c>
      <c r="I459" s="50"/>
      <c r="J459" s="768" t="s">
        <v>377</v>
      </c>
      <c r="K459" s="768" t="s">
        <v>105</v>
      </c>
      <c r="L459" s="768">
        <v>1</v>
      </c>
      <c r="M459" s="51"/>
      <c r="N459" s="52" t="str">
        <f t="shared" si="36"/>
        <v>Included</v>
      </c>
      <c r="O459" s="53">
        <f t="shared" si="37"/>
        <v>0</v>
      </c>
      <c r="P459" s="8">
        <f t="shared" si="38"/>
        <v>0</v>
      </c>
      <c r="Q459" s="9">
        <f t="shared" si="39"/>
        <v>0</v>
      </c>
      <c r="R459" s="16">
        <f t="shared" si="40"/>
        <v>0</v>
      </c>
      <c r="S459" s="8"/>
      <c r="T459" s="122">
        <f t="shared" si="41"/>
        <v>0</v>
      </c>
      <c r="V459" s="55"/>
      <c r="AB459" s="9"/>
      <c r="AL459" s="9"/>
      <c r="AM459" s="9"/>
      <c r="AN459" s="9"/>
      <c r="AO459" s="9"/>
      <c r="AP459" s="9"/>
      <c r="AQ459" s="9"/>
      <c r="AR459" s="9"/>
      <c r="AS459" s="9"/>
      <c r="AT459" s="9"/>
      <c r="AU459" s="9"/>
      <c r="AV459" s="9"/>
      <c r="AW459" s="9"/>
      <c r="AX459" s="9"/>
      <c r="AY459" s="9"/>
    </row>
    <row r="460" spans="1:51" ht="34.5" customHeight="1" x14ac:dyDescent="0.3">
      <c r="A460" s="48">
        <v>440</v>
      </c>
      <c r="B460" s="768">
        <v>7000031777</v>
      </c>
      <c r="C460" s="768">
        <v>10</v>
      </c>
      <c r="D460" s="768" t="s">
        <v>414</v>
      </c>
      <c r="E460" s="768">
        <v>1000077573</v>
      </c>
      <c r="F460" s="768">
        <v>85176930</v>
      </c>
      <c r="G460" s="49"/>
      <c r="H460" s="769">
        <v>18</v>
      </c>
      <c r="I460" s="50"/>
      <c r="J460" s="768" t="s">
        <v>378</v>
      </c>
      <c r="K460" s="768" t="s">
        <v>106</v>
      </c>
      <c r="L460" s="768">
        <v>1</v>
      </c>
      <c r="M460" s="51"/>
      <c r="N460" s="52" t="str">
        <f t="shared" si="36"/>
        <v>Included</v>
      </c>
      <c r="O460" s="53">
        <f t="shared" si="37"/>
        <v>0</v>
      </c>
      <c r="P460" s="8">
        <f t="shared" si="38"/>
        <v>0</v>
      </c>
      <c r="Q460" s="9">
        <f t="shared" si="39"/>
        <v>0</v>
      </c>
      <c r="R460" s="16">
        <f t="shared" si="40"/>
        <v>0</v>
      </c>
      <c r="S460" s="8"/>
      <c r="T460" s="122">
        <f t="shared" si="41"/>
        <v>0</v>
      </c>
      <c r="V460" s="55"/>
      <c r="AB460" s="9"/>
      <c r="AL460" s="9"/>
      <c r="AM460" s="9"/>
      <c r="AN460" s="9"/>
      <c r="AO460" s="9"/>
      <c r="AP460" s="9"/>
      <c r="AQ460" s="9"/>
      <c r="AR460" s="9"/>
      <c r="AS460" s="9"/>
      <c r="AT460" s="9"/>
      <c r="AU460" s="9"/>
      <c r="AV460" s="9"/>
      <c r="AW460" s="9"/>
      <c r="AX460" s="9"/>
      <c r="AY460" s="9"/>
    </row>
    <row r="461" spans="1:51" ht="34.5" customHeight="1" x14ac:dyDescent="0.3">
      <c r="A461" s="48">
        <v>441</v>
      </c>
      <c r="B461" s="768">
        <v>7000031778</v>
      </c>
      <c r="C461" s="768">
        <v>10</v>
      </c>
      <c r="D461" s="768" t="s">
        <v>414</v>
      </c>
      <c r="E461" s="768">
        <v>1000077711</v>
      </c>
      <c r="F461" s="768">
        <v>85177090</v>
      </c>
      <c r="G461" s="49"/>
      <c r="H461" s="769">
        <v>18</v>
      </c>
      <c r="I461" s="50"/>
      <c r="J461" s="768" t="s">
        <v>381</v>
      </c>
      <c r="K461" s="768" t="s">
        <v>106</v>
      </c>
      <c r="L461" s="768">
        <v>1</v>
      </c>
      <c r="M461" s="51"/>
      <c r="N461" s="52" t="str">
        <f t="shared" si="36"/>
        <v>Included</v>
      </c>
      <c r="O461" s="53">
        <f t="shared" si="37"/>
        <v>0</v>
      </c>
      <c r="P461" s="8">
        <f t="shared" si="38"/>
        <v>0</v>
      </c>
      <c r="Q461" s="9">
        <f t="shared" si="39"/>
        <v>0</v>
      </c>
      <c r="R461" s="16">
        <f t="shared" si="40"/>
        <v>0</v>
      </c>
      <c r="S461" s="8"/>
      <c r="T461" s="122">
        <f t="shared" si="41"/>
        <v>0</v>
      </c>
      <c r="V461" s="55"/>
      <c r="AB461" s="9"/>
      <c r="AL461" s="9"/>
      <c r="AM461" s="9"/>
      <c r="AN461" s="9"/>
      <c r="AO461" s="9"/>
      <c r="AP461" s="9"/>
      <c r="AQ461" s="9"/>
      <c r="AR461" s="9"/>
      <c r="AS461" s="9"/>
      <c r="AT461" s="9"/>
      <c r="AU461" s="9"/>
      <c r="AV461" s="9"/>
      <c r="AW461" s="9"/>
      <c r="AX461" s="9"/>
      <c r="AY461" s="9"/>
    </row>
    <row r="462" spans="1:51" ht="34.5" customHeight="1" x14ac:dyDescent="0.3">
      <c r="A462" s="48">
        <v>442</v>
      </c>
      <c r="B462" s="768">
        <v>7000031779</v>
      </c>
      <c r="C462" s="768">
        <v>10</v>
      </c>
      <c r="D462" s="768" t="s">
        <v>414</v>
      </c>
      <c r="E462" s="768">
        <v>1000077750</v>
      </c>
      <c r="F462" s="768">
        <v>85176930</v>
      </c>
      <c r="G462" s="49"/>
      <c r="H462" s="769">
        <v>18</v>
      </c>
      <c r="I462" s="50"/>
      <c r="J462" s="768" t="s">
        <v>383</v>
      </c>
      <c r="K462" s="768" t="s">
        <v>105</v>
      </c>
      <c r="L462" s="768">
        <v>1</v>
      </c>
      <c r="M462" s="51"/>
      <c r="N462" s="52" t="str">
        <f t="shared" si="36"/>
        <v>Included</v>
      </c>
      <c r="O462" s="53">
        <f t="shared" si="37"/>
        <v>0</v>
      </c>
      <c r="P462" s="8">
        <f t="shared" si="38"/>
        <v>0</v>
      </c>
      <c r="Q462" s="9">
        <f t="shared" si="39"/>
        <v>0</v>
      </c>
      <c r="R462" s="16">
        <f t="shared" si="40"/>
        <v>0</v>
      </c>
      <c r="S462" s="8"/>
      <c r="T462" s="122">
        <f t="shared" si="41"/>
        <v>0</v>
      </c>
      <c r="V462" s="55"/>
      <c r="AB462" s="9"/>
      <c r="AL462" s="9"/>
      <c r="AM462" s="9"/>
      <c r="AN462" s="9"/>
      <c r="AO462" s="9"/>
      <c r="AP462" s="9"/>
      <c r="AQ462" s="9"/>
      <c r="AR462" s="9"/>
      <c r="AS462" s="9"/>
      <c r="AT462" s="9"/>
      <c r="AU462" s="9"/>
      <c r="AV462" s="9"/>
      <c r="AW462" s="9"/>
      <c r="AX462" s="9"/>
      <c r="AY462" s="9"/>
    </row>
    <row r="463" spans="1:51" ht="34.5" customHeight="1" x14ac:dyDescent="0.3">
      <c r="A463" s="48">
        <v>443</v>
      </c>
      <c r="B463" s="768">
        <v>7000031780</v>
      </c>
      <c r="C463" s="768">
        <v>10</v>
      </c>
      <c r="D463" s="768" t="s">
        <v>414</v>
      </c>
      <c r="E463" s="768">
        <v>1000077561</v>
      </c>
      <c r="F463" s="768">
        <v>85176930</v>
      </c>
      <c r="G463" s="49"/>
      <c r="H463" s="769">
        <v>18</v>
      </c>
      <c r="I463" s="50"/>
      <c r="J463" s="768" t="s">
        <v>386</v>
      </c>
      <c r="K463" s="768" t="s">
        <v>106</v>
      </c>
      <c r="L463" s="768">
        <v>2</v>
      </c>
      <c r="M463" s="51"/>
      <c r="N463" s="52" t="str">
        <f t="shared" si="36"/>
        <v>Included</v>
      </c>
      <c r="O463" s="53">
        <f t="shared" si="37"/>
        <v>0</v>
      </c>
      <c r="P463" s="8">
        <f t="shared" si="38"/>
        <v>0</v>
      </c>
      <c r="Q463" s="9">
        <f t="shared" si="39"/>
        <v>0</v>
      </c>
      <c r="R463" s="16">
        <f t="shared" si="40"/>
        <v>0</v>
      </c>
      <c r="S463" s="8"/>
      <c r="T463" s="122">
        <f t="shared" si="41"/>
        <v>0</v>
      </c>
      <c r="V463" s="55"/>
      <c r="AB463" s="9"/>
      <c r="AL463" s="9"/>
      <c r="AM463" s="9"/>
      <c r="AN463" s="9"/>
      <c r="AO463" s="9"/>
      <c r="AP463" s="9"/>
      <c r="AQ463" s="9"/>
      <c r="AR463" s="9"/>
      <c r="AS463" s="9"/>
      <c r="AT463" s="9"/>
      <c r="AU463" s="9"/>
      <c r="AV463" s="9"/>
      <c r="AW463" s="9"/>
      <c r="AX463" s="9"/>
      <c r="AY463" s="9"/>
    </row>
    <row r="464" spans="1:51" ht="34.5" customHeight="1" x14ac:dyDescent="0.3">
      <c r="A464" s="48">
        <v>444</v>
      </c>
      <c r="B464" s="768">
        <v>7000031781</v>
      </c>
      <c r="C464" s="768">
        <v>10</v>
      </c>
      <c r="D464" s="768" t="s">
        <v>414</v>
      </c>
      <c r="E464" s="768">
        <v>1000077565</v>
      </c>
      <c r="F464" s="768">
        <v>85176930</v>
      </c>
      <c r="G464" s="49"/>
      <c r="H464" s="769">
        <v>18</v>
      </c>
      <c r="I464" s="50"/>
      <c r="J464" s="768" t="s">
        <v>387</v>
      </c>
      <c r="K464" s="768" t="s">
        <v>106</v>
      </c>
      <c r="L464" s="768">
        <v>2</v>
      </c>
      <c r="M464" s="51"/>
      <c r="N464" s="52" t="str">
        <f t="shared" si="36"/>
        <v>Included</v>
      </c>
      <c r="O464" s="53">
        <f t="shared" si="37"/>
        <v>0</v>
      </c>
      <c r="P464" s="8">
        <f t="shared" si="38"/>
        <v>0</v>
      </c>
      <c r="Q464" s="9">
        <f t="shared" si="39"/>
        <v>0</v>
      </c>
      <c r="R464" s="16">
        <f t="shared" si="40"/>
        <v>0</v>
      </c>
      <c r="S464" s="8"/>
      <c r="T464" s="122">
        <f t="shared" si="41"/>
        <v>0</v>
      </c>
      <c r="V464" s="55"/>
      <c r="AB464" s="9"/>
      <c r="AL464" s="9"/>
      <c r="AM464" s="9"/>
      <c r="AN464" s="9"/>
      <c r="AO464" s="9"/>
      <c r="AP464" s="9"/>
      <c r="AQ464" s="9"/>
      <c r="AR464" s="9"/>
      <c r="AS464" s="9"/>
      <c r="AT464" s="9"/>
      <c r="AU464" s="9"/>
      <c r="AV464" s="9"/>
      <c r="AW464" s="9"/>
      <c r="AX464" s="9"/>
      <c r="AY464" s="9"/>
    </row>
    <row r="465" spans="1:51" ht="34.5" customHeight="1" x14ac:dyDescent="0.3">
      <c r="A465" s="48">
        <v>445</v>
      </c>
      <c r="B465" s="768">
        <v>7000031782</v>
      </c>
      <c r="C465" s="768">
        <v>10</v>
      </c>
      <c r="D465" s="768" t="s">
        <v>414</v>
      </c>
      <c r="E465" s="768">
        <v>1000077751</v>
      </c>
      <c r="F465" s="768">
        <v>85176930</v>
      </c>
      <c r="G465" s="49"/>
      <c r="H465" s="769">
        <v>18</v>
      </c>
      <c r="I465" s="50"/>
      <c r="J465" s="768" t="s">
        <v>388</v>
      </c>
      <c r="K465" s="768" t="s">
        <v>105</v>
      </c>
      <c r="L465" s="768">
        <v>1</v>
      </c>
      <c r="M465" s="51"/>
      <c r="N465" s="52" t="str">
        <f t="shared" si="36"/>
        <v>Included</v>
      </c>
      <c r="O465" s="53">
        <f t="shared" si="37"/>
        <v>0</v>
      </c>
      <c r="P465" s="8">
        <f t="shared" si="38"/>
        <v>0</v>
      </c>
      <c r="Q465" s="9">
        <f t="shared" si="39"/>
        <v>0</v>
      </c>
      <c r="R465" s="16">
        <f t="shared" si="40"/>
        <v>0</v>
      </c>
      <c r="S465" s="8"/>
      <c r="T465" s="122">
        <f t="shared" si="41"/>
        <v>0</v>
      </c>
      <c r="V465" s="55"/>
      <c r="AB465" s="9"/>
      <c r="AL465" s="9"/>
      <c r="AM465" s="9"/>
      <c r="AN465" s="9"/>
      <c r="AO465" s="9"/>
      <c r="AP465" s="9"/>
      <c r="AQ465" s="9"/>
      <c r="AR465" s="9"/>
      <c r="AS465" s="9"/>
      <c r="AT465" s="9"/>
      <c r="AU465" s="9"/>
      <c r="AV465" s="9"/>
      <c r="AW465" s="9"/>
      <c r="AX465" s="9"/>
      <c r="AY465" s="9"/>
    </row>
    <row r="466" spans="1:51" ht="34.5" customHeight="1" x14ac:dyDescent="0.3">
      <c r="A466" s="48">
        <v>446</v>
      </c>
      <c r="B466" s="768">
        <v>7000031783</v>
      </c>
      <c r="C466" s="768">
        <v>10</v>
      </c>
      <c r="D466" s="768" t="s">
        <v>414</v>
      </c>
      <c r="E466" s="768">
        <v>1000077568</v>
      </c>
      <c r="F466" s="768">
        <v>85389000</v>
      </c>
      <c r="G466" s="49"/>
      <c r="H466" s="769">
        <v>18</v>
      </c>
      <c r="I466" s="50"/>
      <c r="J466" s="768" t="s">
        <v>389</v>
      </c>
      <c r="K466" s="768" t="s">
        <v>106</v>
      </c>
      <c r="L466" s="768">
        <v>1</v>
      </c>
      <c r="M466" s="51"/>
      <c r="N466" s="52" t="str">
        <f t="shared" si="36"/>
        <v>Included</v>
      </c>
      <c r="O466" s="53">
        <f t="shared" si="37"/>
        <v>0</v>
      </c>
      <c r="P466" s="8">
        <f t="shared" si="38"/>
        <v>0</v>
      </c>
      <c r="Q466" s="9">
        <f t="shared" si="39"/>
        <v>0</v>
      </c>
      <c r="R466" s="16">
        <f t="shared" si="40"/>
        <v>0</v>
      </c>
      <c r="S466" s="8"/>
      <c r="T466" s="122">
        <f t="shared" si="41"/>
        <v>0</v>
      </c>
      <c r="V466" s="55"/>
      <c r="AB466" s="9"/>
      <c r="AL466" s="9"/>
      <c r="AM466" s="9"/>
      <c r="AN466" s="9"/>
      <c r="AO466" s="9"/>
      <c r="AP466" s="9"/>
      <c r="AQ466" s="9"/>
      <c r="AR466" s="9"/>
      <c r="AS466" s="9"/>
      <c r="AT466" s="9"/>
      <c r="AU466" s="9"/>
      <c r="AV466" s="9"/>
      <c r="AW466" s="9"/>
      <c r="AX466" s="9"/>
      <c r="AY466" s="9"/>
    </row>
    <row r="467" spans="1:51" ht="34.5" customHeight="1" x14ac:dyDescent="0.3">
      <c r="A467" s="48">
        <v>447</v>
      </c>
      <c r="B467" s="768">
        <v>7000031784</v>
      </c>
      <c r="C467" s="768">
        <v>10</v>
      </c>
      <c r="D467" s="768" t="s">
        <v>414</v>
      </c>
      <c r="E467" s="768">
        <v>1000028014</v>
      </c>
      <c r="F467" s="768">
        <v>94038900</v>
      </c>
      <c r="G467" s="49"/>
      <c r="H467" s="769">
        <v>18</v>
      </c>
      <c r="I467" s="50"/>
      <c r="J467" s="768" t="s">
        <v>108</v>
      </c>
      <c r="K467" s="768" t="s">
        <v>106</v>
      </c>
      <c r="L467" s="768">
        <v>1</v>
      </c>
      <c r="M467" s="51"/>
      <c r="N467" s="52" t="str">
        <f t="shared" si="36"/>
        <v>Included</v>
      </c>
      <c r="O467" s="53">
        <f t="shared" si="37"/>
        <v>0</v>
      </c>
      <c r="P467" s="8">
        <f t="shared" si="38"/>
        <v>0</v>
      </c>
      <c r="Q467" s="9">
        <f t="shared" si="39"/>
        <v>0</v>
      </c>
      <c r="R467" s="16">
        <f t="shared" si="40"/>
        <v>0</v>
      </c>
      <c r="S467" s="8"/>
      <c r="T467" s="122">
        <f t="shared" si="41"/>
        <v>0</v>
      </c>
      <c r="V467" s="55"/>
      <c r="AB467" s="9"/>
      <c r="AL467" s="9"/>
      <c r="AM467" s="9"/>
      <c r="AN467" s="9"/>
      <c r="AO467" s="9"/>
      <c r="AP467" s="9"/>
      <c r="AQ467" s="9"/>
      <c r="AR467" s="9"/>
      <c r="AS467" s="9"/>
      <c r="AT467" s="9"/>
      <c r="AU467" s="9"/>
      <c r="AV467" s="9"/>
      <c r="AW467" s="9"/>
      <c r="AX467" s="9"/>
      <c r="AY467" s="9"/>
    </row>
    <row r="468" spans="1:51" ht="34.5" customHeight="1" x14ac:dyDescent="0.3">
      <c r="A468" s="48">
        <v>448</v>
      </c>
      <c r="B468" s="768">
        <v>7000031785</v>
      </c>
      <c r="C468" s="768">
        <v>10</v>
      </c>
      <c r="D468" s="768" t="s">
        <v>414</v>
      </c>
      <c r="E468" s="768">
        <v>1000026380</v>
      </c>
      <c r="F468" s="768">
        <v>85389000</v>
      </c>
      <c r="G468" s="49"/>
      <c r="H468" s="769">
        <v>18</v>
      </c>
      <c r="I468" s="50"/>
      <c r="J468" s="768" t="s">
        <v>109</v>
      </c>
      <c r="K468" s="768" t="s">
        <v>105</v>
      </c>
      <c r="L468" s="768">
        <v>1</v>
      </c>
      <c r="M468" s="51"/>
      <c r="N468" s="52" t="str">
        <f t="shared" ref="N468:N531" si="42">IF(M468=0, "Included",IF(ISERROR(L468*M468), M468, L468*M468))</f>
        <v>Included</v>
      </c>
      <c r="O468" s="53">
        <f t="shared" ref="O468:O531" si="43">R468</f>
        <v>0</v>
      </c>
      <c r="P468" s="8">
        <f t="shared" ref="P468:P531" si="44">+L468*M468</f>
        <v>0</v>
      </c>
      <c r="Q468" s="9">
        <f t="shared" ref="Q468:Q531" si="45">IF(N468="Included",0,N468)</f>
        <v>0</v>
      </c>
      <c r="R468" s="16">
        <f t="shared" ref="R468:R531" si="46">IF(I468="", H468*Q468/100,I468*Q468)</f>
        <v>0</v>
      </c>
      <c r="S468" s="8"/>
      <c r="T468" s="122">
        <f t="shared" ref="T468:T531" si="47">+P468*H468/100</f>
        <v>0</v>
      </c>
      <c r="V468" s="55"/>
      <c r="AB468" s="9"/>
      <c r="AL468" s="9"/>
      <c r="AM468" s="9"/>
      <c r="AN468" s="9"/>
      <c r="AO468" s="9"/>
      <c r="AP468" s="9"/>
      <c r="AQ468" s="9"/>
      <c r="AR468" s="9"/>
      <c r="AS468" s="9"/>
      <c r="AT468" s="9"/>
      <c r="AU468" s="9"/>
      <c r="AV468" s="9"/>
      <c r="AW468" s="9"/>
      <c r="AX468" s="9"/>
      <c r="AY468" s="9"/>
    </row>
    <row r="469" spans="1:51" ht="34.5" customHeight="1" x14ac:dyDescent="0.3">
      <c r="A469" s="48">
        <v>449</v>
      </c>
      <c r="B469" s="768">
        <v>7000031790</v>
      </c>
      <c r="C469" s="768">
        <v>10</v>
      </c>
      <c r="D469" s="768" t="s">
        <v>414</v>
      </c>
      <c r="E469" s="768">
        <v>1000077853</v>
      </c>
      <c r="F469" s="768">
        <v>85176220</v>
      </c>
      <c r="G469" s="49"/>
      <c r="H469" s="769">
        <v>18</v>
      </c>
      <c r="I469" s="50"/>
      <c r="J469" s="768" t="s">
        <v>390</v>
      </c>
      <c r="K469" s="768" t="s">
        <v>106</v>
      </c>
      <c r="L469" s="768">
        <v>1</v>
      </c>
      <c r="M469" s="51"/>
      <c r="N469" s="52" t="str">
        <f t="shared" si="42"/>
        <v>Included</v>
      </c>
      <c r="O469" s="53">
        <f t="shared" si="43"/>
        <v>0</v>
      </c>
      <c r="P469" s="8">
        <f t="shared" si="44"/>
        <v>0</v>
      </c>
      <c r="Q469" s="9">
        <f t="shared" si="45"/>
        <v>0</v>
      </c>
      <c r="R469" s="16">
        <f t="shared" si="46"/>
        <v>0</v>
      </c>
      <c r="S469" s="8"/>
      <c r="T469" s="122">
        <f t="shared" si="47"/>
        <v>0</v>
      </c>
      <c r="V469" s="55"/>
      <c r="AB469" s="9"/>
      <c r="AL469" s="9"/>
      <c r="AM469" s="9"/>
      <c r="AN469" s="9"/>
      <c r="AO469" s="9"/>
      <c r="AP469" s="9"/>
      <c r="AQ469" s="9"/>
      <c r="AR469" s="9"/>
      <c r="AS469" s="9"/>
      <c r="AT469" s="9"/>
      <c r="AU469" s="9"/>
      <c r="AV469" s="9"/>
      <c r="AW469" s="9"/>
      <c r="AX469" s="9"/>
      <c r="AY469" s="9"/>
    </row>
    <row r="470" spans="1:51" ht="34.5" customHeight="1" x14ac:dyDescent="0.3">
      <c r="A470" s="48">
        <v>450</v>
      </c>
      <c r="B470" s="768">
        <v>7000031796</v>
      </c>
      <c r="C470" s="768">
        <v>10</v>
      </c>
      <c r="D470" s="768" t="s">
        <v>414</v>
      </c>
      <c r="E470" s="768">
        <v>1000078084</v>
      </c>
      <c r="F470" s="768">
        <v>85176930</v>
      </c>
      <c r="G470" s="49"/>
      <c r="H470" s="769">
        <v>18</v>
      </c>
      <c r="I470" s="50"/>
      <c r="J470" s="768" t="s">
        <v>397</v>
      </c>
      <c r="K470" s="768" t="s">
        <v>106</v>
      </c>
      <c r="L470" s="768">
        <v>2</v>
      </c>
      <c r="M470" s="51"/>
      <c r="N470" s="52" t="str">
        <f t="shared" si="42"/>
        <v>Included</v>
      </c>
      <c r="O470" s="53">
        <f t="shared" si="43"/>
        <v>0</v>
      </c>
      <c r="P470" s="8">
        <f t="shared" si="44"/>
        <v>0</v>
      </c>
      <c r="Q470" s="9">
        <f t="shared" si="45"/>
        <v>0</v>
      </c>
      <c r="R470" s="16">
        <f t="shared" si="46"/>
        <v>0</v>
      </c>
      <c r="S470" s="8"/>
      <c r="T470" s="122">
        <f t="shared" si="47"/>
        <v>0</v>
      </c>
      <c r="V470" s="55"/>
      <c r="AB470" s="9"/>
      <c r="AL470" s="9"/>
      <c r="AM470" s="9"/>
      <c r="AN470" s="9"/>
      <c r="AO470" s="9"/>
      <c r="AP470" s="9"/>
      <c r="AQ470" s="9"/>
      <c r="AR470" s="9"/>
      <c r="AS470" s="9"/>
      <c r="AT470" s="9"/>
      <c r="AU470" s="9"/>
      <c r="AV470" s="9"/>
      <c r="AW470" s="9"/>
      <c r="AX470" s="9"/>
      <c r="AY470" s="9"/>
    </row>
    <row r="471" spans="1:51" ht="72.75" customHeight="1" x14ac:dyDescent="0.3">
      <c r="A471" s="48">
        <v>451</v>
      </c>
      <c r="B471" s="768">
        <v>7000031793</v>
      </c>
      <c r="C471" s="768">
        <v>10</v>
      </c>
      <c r="D471" s="768" t="s">
        <v>415</v>
      </c>
      <c r="E471" s="768">
        <v>1000077711</v>
      </c>
      <c r="F471" s="768">
        <v>85177090</v>
      </c>
      <c r="G471" s="49"/>
      <c r="H471" s="769">
        <v>18</v>
      </c>
      <c r="I471" s="50"/>
      <c r="J471" s="768" t="s">
        <v>381</v>
      </c>
      <c r="K471" s="768" t="s">
        <v>106</v>
      </c>
      <c r="L471" s="768">
        <v>2</v>
      </c>
      <c r="M471" s="51"/>
      <c r="N471" s="52" t="str">
        <f t="shared" si="42"/>
        <v>Included</v>
      </c>
      <c r="O471" s="53">
        <f t="shared" si="43"/>
        <v>0</v>
      </c>
      <c r="P471" s="8">
        <f t="shared" si="44"/>
        <v>0</v>
      </c>
      <c r="Q471" s="9">
        <f t="shared" si="45"/>
        <v>0</v>
      </c>
      <c r="R471" s="16">
        <f t="shared" si="46"/>
        <v>0</v>
      </c>
      <c r="S471" s="8"/>
      <c r="T471" s="122">
        <f t="shared" si="47"/>
        <v>0</v>
      </c>
      <c r="V471" s="55"/>
      <c r="AB471" s="9"/>
      <c r="AL471" s="9"/>
      <c r="AM471" s="9"/>
      <c r="AN471" s="9"/>
      <c r="AO471" s="9"/>
      <c r="AP471" s="9"/>
      <c r="AQ471" s="9"/>
      <c r="AR471" s="9"/>
      <c r="AS471" s="9"/>
      <c r="AT471" s="9"/>
      <c r="AU471" s="9"/>
      <c r="AV471" s="9"/>
      <c r="AW471" s="9"/>
      <c r="AX471" s="9"/>
      <c r="AY471" s="9"/>
    </row>
    <row r="472" spans="1:51" ht="30.75" customHeight="1" x14ac:dyDescent="0.3">
      <c r="A472" s="766" t="s">
        <v>337</v>
      </c>
      <c r="B472" s="45" t="s">
        <v>352</v>
      </c>
      <c r="C472" s="46"/>
      <c r="D472" s="46"/>
      <c r="E472" s="46"/>
      <c r="F472" s="46"/>
      <c r="G472" s="46"/>
      <c r="H472" s="46"/>
      <c r="I472" s="46"/>
      <c r="J472" s="46"/>
      <c r="K472" s="46"/>
      <c r="L472" s="46"/>
      <c r="M472" s="46"/>
      <c r="N472" s="46"/>
      <c r="O472" s="46"/>
      <c r="P472" s="46"/>
      <c r="Q472" s="46"/>
      <c r="R472" s="46"/>
      <c r="S472" s="46"/>
      <c r="T472" s="46"/>
      <c r="U472" s="40"/>
      <c r="V472" s="40"/>
      <c r="W472" s="40"/>
      <c r="AA472" s="10"/>
      <c r="AE472" s="9" t="s">
        <v>86</v>
      </c>
      <c r="AI472" s="33"/>
    </row>
    <row r="473" spans="1:51" ht="39.75" customHeight="1" x14ac:dyDescent="0.3">
      <c r="A473" s="48">
        <v>452</v>
      </c>
      <c r="B473" s="768">
        <v>7000031813</v>
      </c>
      <c r="C473" s="768">
        <v>10</v>
      </c>
      <c r="D473" s="768" t="s">
        <v>416</v>
      </c>
      <c r="E473" s="768">
        <v>1000077713</v>
      </c>
      <c r="F473" s="768">
        <v>84715000</v>
      </c>
      <c r="G473" s="49"/>
      <c r="H473" s="769">
        <v>18</v>
      </c>
      <c r="I473" s="50"/>
      <c r="J473" s="768" t="s">
        <v>376</v>
      </c>
      <c r="K473" s="768" t="s">
        <v>106</v>
      </c>
      <c r="L473" s="768">
        <v>1</v>
      </c>
      <c r="M473" s="51"/>
      <c r="N473" s="52" t="str">
        <f t="shared" si="42"/>
        <v>Included</v>
      </c>
      <c r="O473" s="53">
        <f t="shared" si="43"/>
        <v>0</v>
      </c>
      <c r="P473" s="8">
        <f t="shared" si="44"/>
        <v>0</v>
      </c>
      <c r="Q473" s="9">
        <f t="shared" si="45"/>
        <v>0</v>
      </c>
      <c r="R473" s="16">
        <f t="shared" si="46"/>
        <v>0</v>
      </c>
      <c r="S473" s="8"/>
      <c r="T473" s="122">
        <f t="shared" si="47"/>
        <v>0</v>
      </c>
      <c r="V473" s="55"/>
      <c r="AB473" s="9"/>
      <c r="AL473" s="9"/>
      <c r="AM473" s="9"/>
      <c r="AN473" s="9"/>
      <c r="AO473" s="9"/>
      <c r="AP473" s="9"/>
      <c r="AQ473" s="9"/>
      <c r="AR473" s="9"/>
      <c r="AS473" s="9"/>
      <c r="AT473" s="9"/>
      <c r="AU473" s="9"/>
      <c r="AV473" s="9"/>
      <c r="AW473" s="9"/>
      <c r="AX473" s="9"/>
      <c r="AY473" s="9"/>
    </row>
    <row r="474" spans="1:51" ht="39.75" customHeight="1" x14ac:dyDescent="0.3">
      <c r="A474" s="48">
        <v>453</v>
      </c>
      <c r="B474" s="768">
        <v>7000031814</v>
      </c>
      <c r="C474" s="768">
        <v>10</v>
      </c>
      <c r="D474" s="768" t="s">
        <v>416</v>
      </c>
      <c r="E474" s="768">
        <v>1000077753</v>
      </c>
      <c r="F474" s="768">
        <v>85176930</v>
      </c>
      <c r="G474" s="49"/>
      <c r="H474" s="770">
        <v>18</v>
      </c>
      <c r="I474" s="50"/>
      <c r="J474" s="768" t="s">
        <v>377</v>
      </c>
      <c r="K474" s="768" t="s">
        <v>105</v>
      </c>
      <c r="L474" s="768">
        <v>1</v>
      </c>
      <c r="M474" s="51"/>
      <c r="N474" s="52" t="str">
        <f t="shared" si="42"/>
        <v>Included</v>
      </c>
      <c r="O474" s="53">
        <f t="shared" si="43"/>
        <v>0</v>
      </c>
      <c r="P474" s="8">
        <f t="shared" si="44"/>
        <v>0</v>
      </c>
      <c r="Q474" s="9">
        <f t="shared" si="45"/>
        <v>0</v>
      </c>
      <c r="R474" s="16">
        <f t="shared" si="46"/>
        <v>0</v>
      </c>
      <c r="S474" s="8"/>
      <c r="T474" s="122">
        <f t="shared" si="47"/>
        <v>0</v>
      </c>
      <c r="V474" s="55"/>
      <c r="AB474" s="9"/>
      <c r="AL474" s="9"/>
      <c r="AM474" s="9"/>
      <c r="AN474" s="9"/>
      <c r="AO474" s="9"/>
      <c r="AP474" s="9"/>
      <c r="AQ474" s="9"/>
      <c r="AR474" s="9"/>
      <c r="AS474" s="9"/>
      <c r="AT474" s="9"/>
      <c r="AU474" s="9"/>
      <c r="AV474" s="9"/>
      <c r="AW474" s="9"/>
      <c r="AX474" s="9"/>
      <c r="AY474" s="9"/>
    </row>
    <row r="475" spans="1:51" ht="39.75" customHeight="1" x14ac:dyDescent="0.3">
      <c r="A475" s="48">
        <v>454</v>
      </c>
      <c r="B475" s="768">
        <v>7000031815</v>
      </c>
      <c r="C475" s="768">
        <v>10</v>
      </c>
      <c r="D475" s="768" t="s">
        <v>416</v>
      </c>
      <c r="E475" s="768">
        <v>1000077573</v>
      </c>
      <c r="F475" s="768">
        <v>85176930</v>
      </c>
      <c r="G475" s="49"/>
      <c r="H475" s="770">
        <v>18</v>
      </c>
      <c r="I475" s="50"/>
      <c r="J475" s="768" t="s">
        <v>378</v>
      </c>
      <c r="K475" s="768" t="s">
        <v>106</v>
      </c>
      <c r="L475" s="768">
        <v>1</v>
      </c>
      <c r="M475" s="51"/>
      <c r="N475" s="52" t="str">
        <f t="shared" si="42"/>
        <v>Included</v>
      </c>
      <c r="O475" s="53">
        <f t="shared" si="43"/>
        <v>0</v>
      </c>
      <c r="P475" s="8">
        <f t="shared" si="44"/>
        <v>0</v>
      </c>
      <c r="Q475" s="9">
        <f t="shared" si="45"/>
        <v>0</v>
      </c>
      <c r="R475" s="16">
        <f t="shared" si="46"/>
        <v>0</v>
      </c>
      <c r="S475" s="8"/>
      <c r="T475" s="122">
        <f t="shared" si="47"/>
        <v>0</v>
      </c>
      <c r="V475" s="55"/>
      <c r="AB475" s="9"/>
      <c r="AL475" s="9"/>
      <c r="AM475" s="9"/>
      <c r="AN475" s="9"/>
      <c r="AO475" s="9"/>
      <c r="AP475" s="9"/>
      <c r="AQ475" s="9"/>
      <c r="AR475" s="9"/>
      <c r="AS475" s="9"/>
      <c r="AT475" s="9"/>
      <c r="AU475" s="9"/>
      <c r="AV475" s="9"/>
      <c r="AW475" s="9"/>
      <c r="AX475" s="9"/>
      <c r="AY475" s="9"/>
    </row>
    <row r="476" spans="1:51" ht="39.75" customHeight="1" x14ac:dyDescent="0.3">
      <c r="A476" s="48">
        <v>455</v>
      </c>
      <c r="B476" s="768">
        <v>7000031816</v>
      </c>
      <c r="C476" s="768">
        <v>10</v>
      </c>
      <c r="D476" s="768" t="s">
        <v>416</v>
      </c>
      <c r="E476" s="768">
        <v>1000077739</v>
      </c>
      <c r="F476" s="768">
        <v>85177090</v>
      </c>
      <c r="G476" s="49"/>
      <c r="H476" s="770">
        <v>18</v>
      </c>
      <c r="I476" s="50"/>
      <c r="J476" s="768" t="s">
        <v>379</v>
      </c>
      <c r="K476" s="768" t="s">
        <v>106</v>
      </c>
      <c r="L476" s="768">
        <v>10</v>
      </c>
      <c r="M476" s="51"/>
      <c r="N476" s="52" t="str">
        <f t="shared" si="42"/>
        <v>Included</v>
      </c>
      <c r="O476" s="53">
        <f t="shared" si="43"/>
        <v>0</v>
      </c>
      <c r="P476" s="8">
        <f t="shared" si="44"/>
        <v>0</v>
      </c>
      <c r="Q476" s="9">
        <f t="shared" si="45"/>
        <v>0</v>
      </c>
      <c r="R476" s="16">
        <f t="shared" si="46"/>
        <v>0</v>
      </c>
      <c r="S476" s="8"/>
      <c r="T476" s="122">
        <f t="shared" si="47"/>
        <v>0</v>
      </c>
      <c r="V476" s="55"/>
      <c r="AB476" s="9"/>
      <c r="AL476" s="9"/>
      <c r="AM476" s="9"/>
      <c r="AN476" s="9"/>
      <c r="AO476" s="9"/>
      <c r="AP476" s="9"/>
      <c r="AQ476" s="9"/>
      <c r="AR476" s="9"/>
      <c r="AS476" s="9"/>
      <c r="AT476" s="9"/>
      <c r="AU476" s="9"/>
      <c r="AV476" s="9"/>
      <c r="AW476" s="9"/>
      <c r="AX476" s="9"/>
      <c r="AY476" s="9"/>
    </row>
    <row r="477" spans="1:51" ht="39.75" customHeight="1" x14ac:dyDescent="0.3">
      <c r="A477" s="48">
        <v>456</v>
      </c>
      <c r="B477" s="768">
        <v>7000031817</v>
      </c>
      <c r="C477" s="768">
        <v>10</v>
      </c>
      <c r="D477" s="768" t="s">
        <v>416</v>
      </c>
      <c r="E477" s="768">
        <v>1000077740</v>
      </c>
      <c r="F477" s="768">
        <v>85177090</v>
      </c>
      <c r="G477" s="49"/>
      <c r="H477" s="770">
        <v>18</v>
      </c>
      <c r="I477" s="50"/>
      <c r="J477" s="768" t="s">
        <v>380</v>
      </c>
      <c r="K477" s="768" t="s">
        <v>106</v>
      </c>
      <c r="L477" s="768">
        <v>50</v>
      </c>
      <c r="M477" s="51"/>
      <c r="N477" s="52" t="str">
        <f t="shared" si="42"/>
        <v>Included</v>
      </c>
      <c r="O477" s="53">
        <f t="shared" si="43"/>
        <v>0</v>
      </c>
      <c r="P477" s="8">
        <f t="shared" si="44"/>
        <v>0</v>
      </c>
      <c r="Q477" s="9">
        <f t="shared" si="45"/>
        <v>0</v>
      </c>
      <c r="R477" s="16">
        <f t="shared" si="46"/>
        <v>0</v>
      </c>
      <c r="S477" s="8"/>
      <c r="T477" s="122">
        <f t="shared" si="47"/>
        <v>0</v>
      </c>
      <c r="V477" s="55"/>
      <c r="AB477" s="9"/>
      <c r="AL477" s="9"/>
      <c r="AM477" s="9"/>
      <c r="AN477" s="9"/>
      <c r="AO477" s="9"/>
      <c r="AP477" s="9"/>
      <c r="AQ477" s="9"/>
      <c r="AR477" s="9"/>
      <c r="AS477" s="9"/>
      <c r="AT477" s="9"/>
      <c r="AU477" s="9"/>
      <c r="AV477" s="9"/>
      <c r="AW477" s="9"/>
      <c r="AX477" s="9"/>
      <c r="AY477" s="9"/>
    </row>
    <row r="478" spans="1:51" ht="39.75" customHeight="1" x14ac:dyDescent="0.3">
      <c r="A478" s="48">
        <v>457</v>
      </c>
      <c r="B478" s="768">
        <v>7000031818</v>
      </c>
      <c r="C478" s="768">
        <v>10</v>
      </c>
      <c r="D478" s="768" t="s">
        <v>416</v>
      </c>
      <c r="E478" s="768">
        <v>1000077711</v>
      </c>
      <c r="F478" s="768">
        <v>85177090</v>
      </c>
      <c r="G478" s="49"/>
      <c r="H478" s="770">
        <v>18</v>
      </c>
      <c r="I478" s="50"/>
      <c r="J478" s="768" t="s">
        <v>381</v>
      </c>
      <c r="K478" s="768" t="s">
        <v>106</v>
      </c>
      <c r="L478" s="768">
        <v>1</v>
      </c>
      <c r="M478" s="51"/>
      <c r="N478" s="52" t="str">
        <f t="shared" si="42"/>
        <v>Included</v>
      </c>
      <c r="O478" s="53">
        <f t="shared" si="43"/>
        <v>0</v>
      </c>
      <c r="P478" s="8">
        <f t="shared" si="44"/>
        <v>0</v>
      </c>
      <c r="Q478" s="9">
        <f t="shared" si="45"/>
        <v>0</v>
      </c>
      <c r="R478" s="16">
        <f t="shared" si="46"/>
        <v>0</v>
      </c>
      <c r="S478" s="8"/>
      <c r="T478" s="122">
        <f t="shared" si="47"/>
        <v>0</v>
      </c>
      <c r="V478" s="55"/>
      <c r="AB478" s="9"/>
      <c r="AL478" s="9"/>
      <c r="AM478" s="9"/>
      <c r="AN478" s="9"/>
      <c r="AO478" s="9"/>
      <c r="AP478" s="9"/>
      <c r="AQ478" s="9"/>
      <c r="AR478" s="9"/>
      <c r="AS478" s="9"/>
      <c r="AT478" s="9"/>
      <c r="AU478" s="9"/>
      <c r="AV478" s="9"/>
      <c r="AW478" s="9"/>
      <c r="AX478" s="9"/>
      <c r="AY478" s="9"/>
    </row>
    <row r="479" spans="1:51" ht="39.75" customHeight="1" x14ac:dyDescent="0.3">
      <c r="A479" s="48">
        <v>458</v>
      </c>
      <c r="B479" s="768">
        <v>7000031819</v>
      </c>
      <c r="C479" s="768">
        <v>10</v>
      </c>
      <c r="D479" s="768" t="s">
        <v>416</v>
      </c>
      <c r="E479" s="768">
        <v>1000077562</v>
      </c>
      <c r="F479" s="768">
        <v>85177090</v>
      </c>
      <c r="G479" s="49"/>
      <c r="H479" s="770">
        <v>18</v>
      </c>
      <c r="I479" s="50"/>
      <c r="J479" s="768" t="s">
        <v>382</v>
      </c>
      <c r="K479" s="768" t="s">
        <v>106</v>
      </c>
      <c r="L479" s="768">
        <v>100</v>
      </c>
      <c r="M479" s="51"/>
      <c r="N479" s="52" t="str">
        <f t="shared" si="42"/>
        <v>Included</v>
      </c>
      <c r="O479" s="53">
        <f t="shared" si="43"/>
        <v>0</v>
      </c>
      <c r="P479" s="8">
        <f t="shared" si="44"/>
        <v>0</v>
      </c>
      <c r="Q479" s="9">
        <f t="shared" si="45"/>
        <v>0</v>
      </c>
      <c r="R479" s="16">
        <f t="shared" si="46"/>
        <v>0</v>
      </c>
      <c r="S479" s="8"/>
      <c r="T479" s="122">
        <f t="shared" si="47"/>
        <v>0</v>
      </c>
      <c r="V479" s="55"/>
      <c r="AB479" s="9"/>
      <c r="AL479" s="9"/>
      <c r="AM479" s="9"/>
      <c r="AN479" s="9"/>
      <c r="AO479" s="9"/>
      <c r="AP479" s="9"/>
      <c r="AQ479" s="9"/>
      <c r="AR479" s="9"/>
      <c r="AS479" s="9"/>
      <c r="AT479" s="9"/>
      <c r="AU479" s="9"/>
      <c r="AV479" s="9"/>
      <c r="AW479" s="9"/>
      <c r="AX479" s="9"/>
      <c r="AY479" s="9"/>
    </row>
    <row r="480" spans="1:51" ht="39.75" customHeight="1" x14ac:dyDescent="0.3">
      <c r="A480" s="48">
        <v>459</v>
      </c>
      <c r="B480" s="768">
        <v>7000031820</v>
      </c>
      <c r="C480" s="768">
        <v>10</v>
      </c>
      <c r="D480" s="768" t="s">
        <v>416</v>
      </c>
      <c r="E480" s="768">
        <v>1000077750</v>
      </c>
      <c r="F480" s="768">
        <v>85176930</v>
      </c>
      <c r="G480" s="49"/>
      <c r="H480" s="770">
        <v>18</v>
      </c>
      <c r="I480" s="50"/>
      <c r="J480" s="768" t="s">
        <v>383</v>
      </c>
      <c r="K480" s="768" t="s">
        <v>105</v>
      </c>
      <c r="L480" s="768">
        <v>1</v>
      </c>
      <c r="M480" s="51"/>
      <c r="N480" s="52" t="str">
        <f t="shared" si="42"/>
        <v>Included</v>
      </c>
      <c r="O480" s="53">
        <f t="shared" si="43"/>
        <v>0</v>
      </c>
      <c r="P480" s="8">
        <f t="shared" si="44"/>
        <v>0</v>
      </c>
      <c r="Q480" s="9">
        <f t="shared" si="45"/>
        <v>0</v>
      </c>
      <c r="R480" s="16">
        <f t="shared" si="46"/>
        <v>0</v>
      </c>
      <c r="S480" s="8"/>
      <c r="T480" s="122">
        <f t="shared" si="47"/>
        <v>0</v>
      </c>
      <c r="V480" s="55"/>
      <c r="AB480" s="9"/>
      <c r="AL480" s="9"/>
      <c r="AM480" s="9"/>
      <c r="AN480" s="9"/>
      <c r="AO480" s="9"/>
      <c r="AP480" s="9"/>
      <c r="AQ480" s="9"/>
      <c r="AR480" s="9"/>
      <c r="AS480" s="9"/>
      <c r="AT480" s="9"/>
      <c r="AU480" s="9"/>
      <c r="AV480" s="9"/>
      <c r="AW480" s="9"/>
      <c r="AX480" s="9"/>
      <c r="AY480" s="9"/>
    </row>
    <row r="481" spans="1:51" ht="39.75" customHeight="1" x14ac:dyDescent="0.3">
      <c r="A481" s="48">
        <v>460</v>
      </c>
      <c r="B481" s="768">
        <v>7000031821</v>
      </c>
      <c r="C481" s="768">
        <v>10</v>
      </c>
      <c r="D481" s="768" t="s">
        <v>416</v>
      </c>
      <c r="E481" s="768">
        <v>1000077709</v>
      </c>
      <c r="F481" s="768">
        <v>85176990</v>
      </c>
      <c r="G481" s="49"/>
      <c r="H481" s="770">
        <v>18</v>
      </c>
      <c r="I481" s="50"/>
      <c r="J481" s="768" t="s">
        <v>384</v>
      </c>
      <c r="K481" s="768" t="s">
        <v>106</v>
      </c>
      <c r="L481" s="768">
        <v>60</v>
      </c>
      <c r="M481" s="51"/>
      <c r="N481" s="52" t="str">
        <f t="shared" si="42"/>
        <v>Included</v>
      </c>
      <c r="O481" s="53">
        <f t="shared" si="43"/>
        <v>0</v>
      </c>
      <c r="P481" s="8">
        <f t="shared" si="44"/>
        <v>0</v>
      </c>
      <c r="Q481" s="9">
        <f t="shared" si="45"/>
        <v>0</v>
      </c>
      <c r="R481" s="16">
        <f t="shared" si="46"/>
        <v>0</v>
      </c>
      <c r="S481" s="8"/>
      <c r="T481" s="122">
        <f t="shared" si="47"/>
        <v>0</v>
      </c>
      <c r="V481" s="55"/>
      <c r="AB481" s="9"/>
      <c r="AL481" s="9"/>
      <c r="AM481" s="9"/>
      <c r="AN481" s="9"/>
      <c r="AO481" s="9"/>
      <c r="AP481" s="9"/>
      <c r="AQ481" s="9"/>
      <c r="AR481" s="9"/>
      <c r="AS481" s="9"/>
      <c r="AT481" s="9"/>
      <c r="AU481" s="9"/>
      <c r="AV481" s="9"/>
      <c r="AW481" s="9"/>
      <c r="AX481" s="9"/>
      <c r="AY481" s="9"/>
    </row>
    <row r="482" spans="1:51" ht="39.75" customHeight="1" x14ac:dyDescent="0.3">
      <c r="A482" s="48">
        <v>461</v>
      </c>
      <c r="B482" s="768">
        <v>7000031822</v>
      </c>
      <c r="C482" s="768">
        <v>10</v>
      </c>
      <c r="D482" s="768" t="s">
        <v>416</v>
      </c>
      <c r="E482" s="768">
        <v>1000077563</v>
      </c>
      <c r="F482" s="768">
        <v>85444292</v>
      </c>
      <c r="G482" s="49"/>
      <c r="H482" s="770">
        <v>18</v>
      </c>
      <c r="I482" s="50"/>
      <c r="J482" s="768" t="s">
        <v>385</v>
      </c>
      <c r="K482" s="768" t="s">
        <v>110</v>
      </c>
      <c r="L482" s="768">
        <v>60</v>
      </c>
      <c r="M482" s="51"/>
      <c r="N482" s="52" t="str">
        <f t="shared" si="42"/>
        <v>Included</v>
      </c>
      <c r="O482" s="53">
        <f t="shared" si="43"/>
        <v>0</v>
      </c>
      <c r="P482" s="8">
        <f t="shared" si="44"/>
        <v>0</v>
      </c>
      <c r="Q482" s="9">
        <f t="shared" si="45"/>
        <v>0</v>
      </c>
      <c r="R482" s="16">
        <f t="shared" si="46"/>
        <v>0</v>
      </c>
      <c r="S482" s="8"/>
      <c r="T482" s="122">
        <f t="shared" si="47"/>
        <v>0</v>
      </c>
      <c r="V482" s="55"/>
      <c r="AB482" s="9"/>
      <c r="AL482" s="9"/>
      <c r="AM482" s="9"/>
      <c r="AN482" s="9"/>
      <c r="AO482" s="9"/>
      <c r="AP482" s="9"/>
      <c r="AQ482" s="9"/>
      <c r="AR482" s="9"/>
      <c r="AS482" s="9"/>
      <c r="AT482" s="9"/>
      <c r="AU482" s="9"/>
      <c r="AV482" s="9"/>
      <c r="AW482" s="9"/>
      <c r="AX482" s="9"/>
      <c r="AY482" s="9"/>
    </row>
    <row r="483" spans="1:51" ht="39.75" customHeight="1" x14ac:dyDescent="0.3">
      <c r="A483" s="48">
        <v>462</v>
      </c>
      <c r="B483" s="768">
        <v>7000031823</v>
      </c>
      <c r="C483" s="768">
        <v>10</v>
      </c>
      <c r="D483" s="768" t="s">
        <v>416</v>
      </c>
      <c r="E483" s="768">
        <v>1000077561</v>
      </c>
      <c r="F483" s="768">
        <v>85176930</v>
      </c>
      <c r="G483" s="49"/>
      <c r="H483" s="770">
        <v>18</v>
      </c>
      <c r="I483" s="50"/>
      <c r="J483" s="768" t="s">
        <v>386</v>
      </c>
      <c r="K483" s="768" t="s">
        <v>106</v>
      </c>
      <c r="L483" s="768">
        <v>2</v>
      </c>
      <c r="M483" s="51"/>
      <c r="N483" s="52" t="str">
        <f t="shared" si="42"/>
        <v>Included</v>
      </c>
      <c r="O483" s="53">
        <f t="shared" si="43"/>
        <v>0</v>
      </c>
      <c r="P483" s="8">
        <f t="shared" si="44"/>
        <v>0</v>
      </c>
      <c r="Q483" s="9">
        <f t="shared" si="45"/>
        <v>0</v>
      </c>
      <c r="R483" s="16">
        <f t="shared" si="46"/>
        <v>0</v>
      </c>
      <c r="S483" s="8"/>
      <c r="T483" s="122">
        <f t="shared" si="47"/>
        <v>0</v>
      </c>
      <c r="V483" s="55"/>
      <c r="AB483" s="9"/>
      <c r="AL483" s="9"/>
      <c r="AM483" s="9"/>
      <c r="AN483" s="9"/>
      <c r="AO483" s="9"/>
      <c r="AP483" s="9"/>
      <c r="AQ483" s="9"/>
      <c r="AR483" s="9"/>
      <c r="AS483" s="9"/>
      <c r="AT483" s="9"/>
      <c r="AU483" s="9"/>
      <c r="AV483" s="9"/>
      <c r="AW483" s="9"/>
      <c r="AX483" s="9"/>
      <c r="AY483" s="9"/>
    </row>
    <row r="484" spans="1:51" ht="39.75" customHeight="1" x14ac:dyDescent="0.3">
      <c r="A484" s="48">
        <v>463</v>
      </c>
      <c r="B484" s="768">
        <v>7000031824</v>
      </c>
      <c r="C484" s="768">
        <v>10</v>
      </c>
      <c r="D484" s="768" t="s">
        <v>416</v>
      </c>
      <c r="E484" s="768">
        <v>1000077565</v>
      </c>
      <c r="F484" s="768">
        <v>85176930</v>
      </c>
      <c r="G484" s="49"/>
      <c r="H484" s="770">
        <v>18</v>
      </c>
      <c r="I484" s="50"/>
      <c r="J484" s="768" t="s">
        <v>387</v>
      </c>
      <c r="K484" s="768" t="s">
        <v>106</v>
      </c>
      <c r="L484" s="768">
        <v>2</v>
      </c>
      <c r="M484" s="51"/>
      <c r="N484" s="52" t="str">
        <f t="shared" si="42"/>
        <v>Included</v>
      </c>
      <c r="O484" s="53">
        <f t="shared" si="43"/>
        <v>0</v>
      </c>
      <c r="P484" s="8">
        <f t="shared" si="44"/>
        <v>0</v>
      </c>
      <c r="Q484" s="9">
        <f t="shared" si="45"/>
        <v>0</v>
      </c>
      <c r="R484" s="16">
        <f t="shared" si="46"/>
        <v>0</v>
      </c>
      <c r="S484" s="8"/>
      <c r="T484" s="122">
        <f t="shared" si="47"/>
        <v>0</v>
      </c>
      <c r="V484" s="55"/>
      <c r="AB484" s="9"/>
      <c r="AL484" s="9"/>
      <c r="AM484" s="9"/>
      <c r="AN484" s="9"/>
      <c r="AO484" s="9"/>
      <c r="AP484" s="9"/>
      <c r="AQ484" s="9"/>
      <c r="AR484" s="9"/>
      <c r="AS484" s="9"/>
      <c r="AT484" s="9"/>
      <c r="AU484" s="9"/>
      <c r="AV484" s="9"/>
      <c r="AW484" s="9"/>
      <c r="AX484" s="9"/>
      <c r="AY484" s="9"/>
    </row>
    <row r="485" spans="1:51" ht="39.75" customHeight="1" x14ac:dyDescent="0.3">
      <c r="A485" s="48">
        <v>464</v>
      </c>
      <c r="B485" s="768">
        <v>7000031825</v>
      </c>
      <c r="C485" s="768">
        <v>10</v>
      </c>
      <c r="D485" s="768" t="s">
        <v>416</v>
      </c>
      <c r="E485" s="768">
        <v>1000077751</v>
      </c>
      <c r="F485" s="768">
        <v>85176930</v>
      </c>
      <c r="G485" s="49"/>
      <c r="H485" s="770">
        <v>18</v>
      </c>
      <c r="I485" s="50"/>
      <c r="J485" s="768" t="s">
        <v>388</v>
      </c>
      <c r="K485" s="768" t="s">
        <v>105</v>
      </c>
      <c r="L485" s="768">
        <v>1</v>
      </c>
      <c r="M485" s="51"/>
      <c r="N485" s="52" t="str">
        <f t="shared" si="42"/>
        <v>Included</v>
      </c>
      <c r="O485" s="53">
        <f t="shared" si="43"/>
        <v>0</v>
      </c>
      <c r="P485" s="8">
        <f t="shared" si="44"/>
        <v>0</v>
      </c>
      <c r="Q485" s="9">
        <f t="shared" si="45"/>
        <v>0</v>
      </c>
      <c r="R485" s="16">
        <f t="shared" si="46"/>
        <v>0</v>
      </c>
      <c r="S485" s="8"/>
      <c r="T485" s="122">
        <f t="shared" si="47"/>
        <v>0</v>
      </c>
      <c r="V485" s="55"/>
      <c r="AB485" s="9"/>
      <c r="AL485" s="9"/>
      <c r="AM485" s="9"/>
      <c r="AN485" s="9"/>
      <c r="AO485" s="9"/>
      <c r="AP485" s="9"/>
      <c r="AQ485" s="9"/>
      <c r="AR485" s="9"/>
      <c r="AS485" s="9"/>
      <c r="AT485" s="9"/>
      <c r="AU485" s="9"/>
      <c r="AV485" s="9"/>
      <c r="AW485" s="9"/>
      <c r="AX485" s="9"/>
      <c r="AY485" s="9"/>
    </row>
    <row r="486" spans="1:51" ht="39.75" customHeight="1" x14ac:dyDescent="0.3">
      <c r="A486" s="48">
        <v>465</v>
      </c>
      <c r="B486" s="768">
        <v>7000031826</v>
      </c>
      <c r="C486" s="768">
        <v>10</v>
      </c>
      <c r="D486" s="768" t="s">
        <v>416</v>
      </c>
      <c r="E486" s="768">
        <v>1000077568</v>
      </c>
      <c r="F486" s="768">
        <v>85389000</v>
      </c>
      <c r="G486" s="49"/>
      <c r="H486" s="770">
        <v>18</v>
      </c>
      <c r="I486" s="50"/>
      <c r="J486" s="768" t="s">
        <v>389</v>
      </c>
      <c r="K486" s="768" t="s">
        <v>106</v>
      </c>
      <c r="L486" s="768">
        <v>1</v>
      </c>
      <c r="M486" s="51"/>
      <c r="N486" s="52" t="str">
        <f t="shared" si="42"/>
        <v>Included</v>
      </c>
      <c r="O486" s="53">
        <f t="shared" si="43"/>
        <v>0</v>
      </c>
      <c r="P486" s="8">
        <f t="shared" si="44"/>
        <v>0</v>
      </c>
      <c r="Q486" s="9">
        <f t="shared" si="45"/>
        <v>0</v>
      </c>
      <c r="R486" s="16">
        <f t="shared" si="46"/>
        <v>0</v>
      </c>
      <c r="S486" s="8"/>
      <c r="T486" s="122">
        <f t="shared" si="47"/>
        <v>0</v>
      </c>
      <c r="V486" s="55"/>
      <c r="AB486" s="9"/>
      <c r="AL486" s="9"/>
      <c r="AM486" s="9"/>
      <c r="AN486" s="9"/>
      <c r="AO486" s="9"/>
      <c r="AP486" s="9"/>
      <c r="AQ486" s="9"/>
      <c r="AR486" s="9"/>
      <c r="AS486" s="9"/>
      <c r="AT486" s="9"/>
      <c r="AU486" s="9"/>
      <c r="AV486" s="9"/>
      <c r="AW486" s="9"/>
      <c r="AX486" s="9"/>
      <c r="AY486" s="9"/>
    </row>
    <row r="487" spans="1:51" ht="39.75" customHeight="1" x14ac:dyDescent="0.3">
      <c r="A487" s="48">
        <v>466</v>
      </c>
      <c r="B487" s="768">
        <v>7000031827</v>
      </c>
      <c r="C487" s="768">
        <v>10</v>
      </c>
      <c r="D487" s="768" t="s">
        <v>416</v>
      </c>
      <c r="E487" s="768">
        <v>1000012788</v>
      </c>
      <c r="F487" s="768">
        <v>85329000</v>
      </c>
      <c r="G487" s="49"/>
      <c r="H487" s="770">
        <v>18</v>
      </c>
      <c r="I487" s="50"/>
      <c r="J487" s="768" t="s">
        <v>111</v>
      </c>
      <c r="K487" s="768" t="s">
        <v>106</v>
      </c>
      <c r="L487" s="768">
        <v>1</v>
      </c>
      <c r="M487" s="51"/>
      <c r="N487" s="52" t="str">
        <f t="shared" si="42"/>
        <v>Included</v>
      </c>
      <c r="O487" s="53">
        <f t="shared" si="43"/>
        <v>0</v>
      </c>
      <c r="P487" s="8">
        <f t="shared" si="44"/>
        <v>0</v>
      </c>
      <c r="Q487" s="9">
        <f t="shared" si="45"/>
        <v>0</v>
      </c>
      <c r="R487" s="16">
        <f t="shared" si="46"/>
        <v>0</v>
      </c>
      <c r="S487" s="8"/>
      <c r="T487" s="122">
        <f t="shared" si="47"/>
        <v>0</v>
      </c>
      <c r="V487" s="55"/>
      <c r="AB487" s="9"/>
      <c r="AL487" s="9"/>
      <c r="AM487" s="9"/>
      <c r="AN487" s="9"/>
      <c r="AO487" s="9"/>
      <c r="AP487" s="9"/>
      <c r="AQ487" s="9"/>
      <c r="AR487" s="9"/>
      <c r="AS487" s="9"/>
      <c r="AT487" s="9"/>
      <c r="AU487" s="9"/>
      <c r="AV487" s="9"/>
      <c r="AW487" s="9"/>
      <c r="AX487" s="9"/>
      <c r="AY487" s="9"/>
    </row>
    <row r="488" spans="1:51" ht="39.75" customHeight="1" x14ac:dyDescent="0.3">
      <c r="A488" s="48">
        <v>467</v>
      </c>
      <c r="B488" s="768">
        <v>7000031828</v>
      </c>
      <c r="C488" s="768">
        <v>10</v>
      </c>
      <c r="D488" s="768" t="s">
        <v>416</v>
      </c>
      <c r="E488" s="768">
        <v>1000028014</v>
      </c>
      <c r="F488" s="768">
        <v>94038900</v>
      </c>
      <c r="G488" s="49"/>
      <c r="H488" s="770">
        <v>18</v>
      </c>
      <c r="I488" s="50"/>
      <c r="J488" s="768" t="s">
        <v>108</v>
      </c>
      <c r="K488" s="768" t="s">
        <v>106</v>
      </c>
      <c r="L488" s="768">
        <v>1</v>
      </c>
      <c r="M488" s="51"/>
      <c r="N488" s="52" t="str">
        <f t="shared" si="42"/>
        <v>Included</v>
      </c>
      <c r="O488" s="53">
        <f t="shared" si="43"/>
        <v>0</v>
      </c>
      <c r="P488" s="8">
        <f t="shared" si="44"/>
        <v>0</v>
      </c>
      <c r="Q488" s="9">
        <f t="shared" si="45"/>
        <v>0</v>
      </c>
      <c r="R488" s="16">
        <f t="shared" si="46"/>
        <v>0</v>
      </c>
      <c r="S488" s="8"/>
      <c r="T488" s="122">
        <f t="shared" si="47"/>
        <v>0</v>
      </c>
      <c r="V488" s="55"/>
      <c r="AB488" s="9"/>
      <c r="AL488" s="9"/>
      <c r="AM488" s="9"/>
      <c r="AN488" s="9"/>
      <c r="AO488" s="9"/>
      <c r="AP488" s="9"/>
      <c r="AQ488" s="9"/>
      <c r="AR488" s="9"/>
      <c r="AS488" s="9"/>
      <c r="AT488" s="9"/>
      <c r="AU488" s="9"/>
      <c r="AV488" s="9"/>
      <c r="AW488" s="9"/>
      <c r="AX488" s="9"/>
      <c r="AY488" s="9"/>
    </row>
    <row r="489" spans="1:51" ht="39.75" customHeight="1" x14ac:dyDescent="0.3">
      <c r="A489" s="48">
        <v>468</v>
      </c>
      <c r="B489" s="768">
        <v>7000031829</v>
      </c>
      <c r="C489" s="768">
        <v>10</v>
      </c>
      <c r="D489" s="768" t="s">
        <v>416</v>
      </c>
      <c r="E489" s="768">
        <v>1000026380</v>
      </c>
      <c r="F489" s="768">
        <v>85389000</v>
      </c>
      <c r="G489" s="49"/>
      <c r="H489" s="770">
        <v>18</v>
      </c>
      <c r="I489" s="50"/>
      <c r="J489" s="768" t="s">
        <v>109</v>
      </c>
      <c r="K489" s="768" t="s">
        <v>105</v>
      </c>
      <c r="L489" s="768">
        <v>1</v>
      </c>
      <c r="M489" s="51"/>
      <c r="N489" s="52" t="str">
        <f t="shared" si="42"/>
        <v>Included</v>
      </c>
      <c r="O489" s="53">
        <f t="shared" si="43"/>
        <v>0</v>
      </c>
      <c r="P489" s="8">
        <f t="shared" si="44"/>
        <v>0</v>
      </c>
      <c r="Q489" s="9">
        <f t="shared" si="45"/>
        <v>0</v>
      </c>
      <c r="R489" s="16">
        <f t="shared" si="46"/>
        <v>0</v>
      </c>
      <c r="S489" s="8"/>
      <c r="T489" s="122">
        <f t="shared" si="47"/>
        <v>0</v>
      </c>
      <c r="V489" s="55"/>
      <c r="AB489" s="9"/>
      <c r="AL489" s="9"/>
      <c r="AM489" s="9"/>
      <c r="AN489" s="9"/>
      <c r="AO489" s="9"/>
      <c r="AP489" s="9"/>
      <c r="AQ489" s="9"/>
      <c r="AR489" s="9"/>
      <c r="AS489" s="9"/>
      <c r="AT489" s="9"/>
      <c r="AU489" s="9"/>
      <c r="AV489" s="9"/>
      <c r="AW489" s="9"/>
      <c r="AX489" s="9"/>
      <c r="AY489" s="9"/>
    </row>
    <row r="490" spans="1:51" ht="39.75" customHeight="1" x14ac:dyDescent="0.3">
      <c r="A490" s="48">
        <v>469</v>
      </c>
      <c r="B490" s="768">
        <v>7000031869</v>
      </c>
      <c r="C490" s="768">
        <v>10</v>
      </c>
      <c r="D490" s="768" t="s">
        <v>416</v>
      </c>
      <c r="E490" s="768">
        <v>1000077853</v>
      </c>
      <c r="F490" s="768">
        <v>85176220</v>
      </c>
      <c r="G490" s="49"/>
      <c r="H490" s="770">
        <v>18</v>
      </c>
      <c r="I490" s="50"/>
      <c r="J490" s="768" t="s">
        <v>390</v>
      </c>
      <c r="K490" s="768" t="s">
        <v>106</v>
      </c>
      <c r="L490" s="768">
        <v>1</v>
      </c>
      <c r="M490" s="51"/>
      <c r="N490" s="52" t="str">
        <f t="shared" si="42"/>
        <v>Included</v>
      </c>
      <c r="O490" s="53">
        <f t="shared" si="43"/>
        <v>0</v>
      </c>
      <c r="P490" s="8">
        <f t="shared" si="44"/>
        <v>0</v>
      </c>
      <c r="Q490" s="9">
        <f t="shared" si="45"/>
        <v>0</v>
      </c>
      <c r="R490" s="16">
        <f t="shared" si="46"/>
        <v>0</v>
      </c>
      <c r="S490" s="8"/>
      <c r="T490" s="122">
        <f t="shared" si="47"/>
        <v>0</v>
      </c>
      <c r="V490" s="55"/>
      <c r="AB490" s="9"/>
      <c r="AL490" s="9"/>
      <c r="AM490" s="9"/>
      <c r="AN490" s="9"/>
      <c r="AO490" s="9"/>
      <c r="AP490" s="9"/>
      <c r="AQ490" s="9"/>
      <c r="AR490" s="9"/>
      <c r="AS490" s="9"/>
      <c r="AT490" s="9"/>
      <c r="AU490" s="9"/>
      <c r="AV490" s="9"/>
      <c r="AW490" s="9"/>
      <c r="AX490" s="9"/>
      <c r="AY490" s="9"/>
    </row>
    <row r="491" spans="1:51" ht="39.75" customHeight="1" x14ac:dyDescent="0.3">
      <c r="A491" s="48">
        <v>470</v>
      </c>
      <c r="B491" s="768">
        <v>7000031870</v>
      </c>
      <c r="C491" s="768">
        <v>10</v>
      </c>
      <c r="D491" s="768" t="s">
        <v>416</v>
      </c>
      <c r="E491" s="768">
        <v>1000077863</v>
      </c>
      <c r="F491" s="768">
        <v>84715000</v>
      </c>
      <c r="G491" s="49"/>
      <c r="H491" s="770">
        <v>18</v>
      </c>
      <c r="I491" s="50"/>
      <c r="J491" s="768" t="s">
        <v>391</v>
      </c>
      <c r="K491" s="768" t="s">
        <v>106</v>
      </c>
      <c r="L491" s="768">
        <v>2</v>
      </c>
      <c r="M491" s="51"/>
      <c r="N491" s="52" t="str">
        <f t="shared" si="42"/>
        <v>Included</v>
      </c>
      <c r="O491" s="53">
        <f t="shared" si="43"/>
        <v>0</v>
      </c>
      <c r="P491" s="8">
        <f t="shared" si="44"/>
        <v>0</v>
      </c>
      <c r="Q491" s="9">
        <f t="shared" si="45"/>
        <v>0</v>
      </c>
      <c r="R491" s="16">
        <f t="shared" si="46"/>
        <v>0</v>
      </c>
      <c r="S491" s="8"/>
      <c r="T491" s="122">
        <f t="shared" si="47"/>
        <v>0</v>
      </c>
      <c r="V491" s="55"/>
      <c r="AB491" s="9"/>
      <c r="AL491" s="9"/>
      <c r="AM491" s="9"/>
      <c r="AN491" s="9"/>
      <c r="AO491" s="9"/>
      <c r="AP491" s="9"/>
      <c r="AQ491" s="9"/>
      <c r="AR491" s="9"/>
      <c r="AS491" s="9"/>
      <c r="AT491" s="9"/>
      <c r="AU491" s="9"/>
      <c r="AV491" s="9"/>
      <c r="AW491" s="9"/>
      <c r="AX491" s="9"/>
      <c r="AY491" s="9"/>
    </row>
    <row r="492" spans="1:51" ht="39.75" customHeight="1" x14ac:dyDescent="0.3">
      <c r="A492" s="48">
        <v>471</v>
      </c>
      <c r="B492" s="768">
        <v>7000031871</v>
      </c>
      <c r="C492" s="768">
        <v>10</v>
      </c>
      <c r="D492" s="768" t="s">
        <v>416</v>
      </c>
      <c r="E492" s="768">
        <v>1000077866</v>
      </c>
      <c r="F492" s="768">
        <v>85176930</v>
      </c>
      <c r="G492" s="49"/>
      <c r="H492" s="770">
        <v>18</v>
      </c>
      <c r="I492" s="50"/>
      <c r="J492" s="768" t="s">
        <v>392</v>
      </c>
      <c r="K492" s="768" t="s">
        <v>105</v>
      </c>
      <c r="L492" s="768">
        <v>1</v>
      </c>
      <c r="M492" s="51"/>
      <c r="N492" s="52" t="str">
        <f t="shared" si="42"/>
        <v>Included</v>
      </c>
      <c r="O492" s="53">
        <f t="shared" si="43"/>
        <v>0</v>
      </c>
      <c r="P492" s="8">
        <f t="shared" si="44"/>
        <v>0</v>
      </c>
      <c r="Q492" s="9">
        <f t="shared" si="45"/>
        <v>0</v>
      </c>
      <c r="R492" s="16">
        <f t="shared" si="46"/>
        <v>0</v>
      </c>
      <c r="S492" s="8"/>
      <c r="T492" s="122">
        <f t="shared" si="47"/>
        <v>0</v>
      </c>
      <c r="V492" s="55"/>
      <c r="AB492" s="9"/>
      <c r="AL492" s="9"/>
      <c r="AM492" s="9"/>
      <c r="AN492" s="9"/>
      <c r="AO492" s="9"/>
      <c r="AP492" s="9"/>
      <c r="AQ492" s="9"/>
      <c r="AR492" s="9"/>
      <c r="AS492" s="9"/>
      <c r="AT492" s="9"/>
      <c r="AU492" s="9"/>
      <c r="AV492" s="9"/>
      <c r="AW492" s="9"/>
      <c r="AX492" s="9"/>
      <c r="AY492" s="9"/>
    </row>
    <row r="493" spans="1:51" ht="39.75" customHeight="1" x14ac:dyDescent="0.3">
      <c r="A493" s="48">
        <v>472</v>
      </c>
      <c r="B493" s="768">
        <v>7000031872</v>
      </c>
      <c r="C493" s="768">
        <v>10</v>
      </c>
      <c r="D493" s="768" t="s">
        <v>416</v>
      </c>
      <c r="E493" s="768">
        <v>1000077862</v>
      </c>
      <c r="F493" s="768">
        <v>85176990</v>
      </c>
      <c r="G493" s="49"/>
      <c r="H493" s="770">
        <v>18</v>
      </c>
      <c r="I493" s="50"/>
      <c r="J493" s="768" t="s">
        <v>394</v>
      </c>
      <c r="K493" s="768" t="s">
        <v>106</v>
      </c>
      <c r="L493" s="768">
        <v>1</v>
      </c>
      <c r="M493" s="51"/>
      <c r="N493" s="52" t="str">
        <f t="shared" si="42"/>
        <v>Included</v>
      </c>
      <c r="O493" s="53">
        <f t="shared" si="43"/>
        <v>0</v>
      </c>
      <c r="P493" s="8">
        <f t="shared" si="44"/>
        <v>0</v>
      </c>
      <c r="Q493" s="9">
        <f t="shared" si="45"/>
        <v>0</v>
      </c>
      <c r="R493" s="16">
        <f t="shared" si="46"/>
        <v>0</v>
      </c>
      <c r="S493" s="8"/>
      <c r="T493" s="122">
        <f t="shared" si="47"/>
        <v>0</v>
      </c>
      <c r="V493" s="55"/>
      <c r="AB493" s="9"/>
      <c r="AL493" s="9"/>
      <c r="AM493" s="9"/>
      <c r="AN493" s="9"/>
      <c r="AO493" s="9"/>
      <c r="AP493" s="9"/>
      <c r="AQ493" s="9"/>
      <c r="AR493" s="9"/>
      <c r="AS493" s="9"/>
      <c r="AT493" s="9"/>
      <c r="AU493" s="9"/>
      <c r="AV493" s="9"/>
      <c r="AW493" s="9"/>
      <c r="AX493" s="9"/>
      <c r="AY493" s="9"/>
    </row>
    <row r="494" spans="1:51" ht="39.75" customHeight="1" x14ac:dyDescent="0.3">
      <c r="A494" s="48">
        <v>473</v>
      </c>
      <c r="B494" s="768">
        <v>7000031879</v>
      </c>
      <c r="C494" s="768">
        <v>10</v>
      </c>
      <c r="D494" s="768" t="s">
        <v>416</v>
      </c>
      <c r="E494" s="768">
        <v>1000077899</v>
      </c>
      <c r="F494" s="768">
        <v>85176290</v>
      </c>
      <c r="G494" s="49"/>
      <c r="H494" s="770">
        <v>18</v>
      </c>
      <c r="I494" s="50"/>
      <c r="J494" s="768" t="s">
        <v>395</v>
      </c>
      <c r="K494" s="768" t="s">
        <v>110</v>
      </c>
      <c r="L494" s="768">
        <v>1</v>
      </c>
      <c r="M494" s="51"/>
      <c r="N494" s="52" t="str">
        <f t="shared" si="42"/>
        <v>Included</v>
      </c>
      <c r="O494" s="53">
        <f t="shared" si="43"/>
        <v>0</v>
      </c>
      <c r="P494" s="8">
        <f t="shared" si="44"/>
        <v>0</v>
      </c>
      <c r="Q494" s="9">
        <f t="shared" si="45"/>
        <v>0</v>
      </c>
      <c r="R494" s="16">
        <f t="shared" si="46"/>
        <v>0</v>
      </c>
      <c r="S494" s="8"/>
      <c r="T494" s="122">
        <f t="shared" si="47"/>
        <v>0</v>
      </c>
      <c r="V494" s="55"/>
      <c r="AB494" s="9"/>
      <c r="AL494" s="9"/>
      <c r="AM494" s="9"/>
      <c r="AN494" s="9"/>
      <c r="AO494" s="9"/>
      <c r="AP494" s="9"/>
      <c r="AQ494" s="9"/>
      <c r="AR494" s="9"/>
      <c r="AS494" s="9"/>
      <c r="AT494" s="9"/>
      <c r="AU494" s="9"/>
      <c r="AV494" s="9"/>
      <c r="AW494" s="9"/>
      <c r="AX494" s="9"/>
      <c r="AY494" s="9"/>
    </row>
    <row r="495" spans="1:51" ht="39.75" customHeight="1" x14ac:dyDescent="0.3">
      <c r="A495" s="48">
        <v>474</v>
      </c>
      <c r="B495" s="768">
        <v>7000031880</v>
      </c>
      <c r="C495" s="768">
        <v>10</v>
      </c>
      <c r="D495" s="768" t="s">
        <v>416</v>
      </c>
      <c r="E495" s="768">
        <v>1000031361</v>
      </c>
      <c r="F495" s="768">
        <v>85389000</v>
      </c>
      <c r="G495" s="49"/>
      <c r="H495" s="770">
        <v>18</v>
      </c>
      <c r="I495" s="50"/>
      <c r="J495" s="768" t="s">
        <v>107</v>
      </c>
      <c r="K495" s="768" t="s">
        <v>106</v>
      </c>
      <c r="L495" s="768">
        <v>1</v>
      </c>
      <c r="M495" s="51"/>
      <c r="N495" s="52" t="str">
        <f t="shared" si="42"/>
        <v>Included</v>
      </c>
      <c r="O495" s="53">
        <f t="shared" si="43"/>
        <v>0</v>
      </c>
      <c r="P495" s="8">
        <f t="shared" si="44"/>
        <v>0</v>
      </c>
      <c r="Q495" s="9">
        <f t="shared" si="45"/>
        <v>0</v>
      </c>
      <c r="R495" s="16">
        <f t="shared" si="46"/>
        <v>0</v>
      </c>
      <c r="S495" s="8"/>
      <c r="T495" s="122">
        <f t="shared" si="47"/>
        <v>0</v>
      </c>
      <c r="V495" s="55"/>
      <c r="AB495" s="9"/>
      <c r="AL495" s="9"/>
      <c r="AM495" s="9"/>
      <c r="AN495" s="9"/>
      <c r="AO495" s="9"/>
      <c r="AP495" s="9"/>
      <c r="AQ495" s="9"/>
      <c r="AR495" s="9"/>
      <c r="AS495" s="9"/>
      <c r="AT495" s="9"/>
      <c r="AU495" s="9"/>
      <c r="AV495" s="9"/>
      <c r="AW495" s="9"/>
      <c r="AX495" s="9"/>
      <c r="AY495" s="9"/>
    </row>
    <row r="496" spans="1:51" ht="39.75" customHeight="1" x14ac:dyDescent="0.3">
      <c r="A496" s="48">
        <v>475</v>
      </c>
      <c r="B496" s="768">
        <v>7000031884</v>
      </c>
      <c r="C496" s="768">
        <v>10</v>
      </c>
      <c r="D496" s="768" t="s">
        <v>416</v>
      </c>
      <c r="E496" s="768">
        <v>1000077736</v>
      </c>
      <c r="F496" s="768">
        <v>85176290</v>
      </c>
      <c r="G496" s="49"/>
      <c r="H496" s="770">
        <v>18</v>
      </c>
      <c r="I496" s="50"/>
      <c r="J496" s="768" t="s">
        <v>396</v>
      </c>
      <c r="K496" s="768" t="s">
        <v>106</v>
      </c>
      <c r="L496" s="768">
        <v>1</v>
      </c>
      <c r="M496" s="51"/>
      <c r="N496" s="52" t="str">
        <f t="shared" si="42"/>
        <v>Included</v>
      </c>
      <c r="O496" s="53">
        <f t="shared" si="43"/>
        <v>0</v>
      </c>
      <c r="P496" s="8">
        <f t="shared" si="44"/>
        <v>0</v>
      </c>
      <c r="Q496" s="9">
        <f t="shared" si="45"/>
        <v>0</v>
      </c>
      <c r="R496" s="16">
        <f t="shared" si="46"/>
        <v>0</v>
      </c>
      <c r="S496" s="8"/>
      <c r="T496" s="122">
        <f t="shared" si="47"/>
        <v>0</v>
      </c>
      <c r="V496" s="55"/>
      <c r="AB496" s="9"/>
      <c r="AL496" s="9"/>
      <c r="AM496" s="9"/>
      <c r="AN496" s="9"/>
      <c r="AO496" s="9"/>
      <c r="AP496" s="9"/>
      <c r="AQ496" s="9"/>
      <c r="AR496" s="9"/>
      <c r="AS496" s="9"/>
      <c r="AT496" s="9"/>
      <c r="AU496" s="9"/>
      <c r="AV496" s="9"/>
      <c r="AW496" s="9"/>
      <c r="AX496" s="9"/>
      <c r="AY496" s="9"/>
    </row>
    <row r="497" spans="1:51" ht="39.75" customHeight="1" x14ac:dyDescent="0.3">
      <c r="A497" s="48">
        <v>476</v>
      </c>
      <c r="B497" s="768">
        <v>7000031885</v>
      </c>
      <c r="C497" s="768">
        <v>10</v>
      </c>
      <c r="D497" s="768" t="s">
        <v>416</v>
      </c>
      <c r="E497" s="768">
        <v>1000078084</v>
      </c>
      <c r="F497" s="768">
        <v>85176930</v>
      </c>
      <c r="G497" s="49"/>
      <c r="H497" s="770">
        <v>18</v>
      </c>
      <c r="I497" s="50"/>
      <c r="J497" s="768" t="s">
        <v>397</v>
      </c>
      <c r="K497" s="768" t="s">
        <v>106</v>
      </c>
      <c r="L497" s="768">
        <v>2</v>
      </c>
      <c r="M497" s="51"/>
      <c r="N497" s="52" t="str">
        <f t="shared" si="42"/>
        <v>Included</v>
      </c>
      <c r="O497" s="53">
        <f t="shared" si="43"/>
        <v>0</v>
      </c>
      <c r="P497" s="8">
        <f t="shared" si="44"/>
        <v>0</v>
      </c>
      <c r="Q497" s="9">
        <f t="shared" si="45"/>
        <v>0</v>
      </c>
      <c r="R497" s="16">
        <f t="shared" si="46"/>
        <v>0</v>
      </c>
      <c r="S497" s="8"/>
      <c r="T497" s="122">
        <f t="shared" si="47"/>
        <v>0</v>
      </c>
      <c r="V497" s="55"/>
      <c r="AB497" s="9"/>
      <c r="AL497" s="9"/>
      <c r="AM497" s="9"/>
      <c r="AN497" s="9"/>
      <c r="AO497" s="9"/>
      <c r="AP497" s="9"/>
      <c r="AQ497" s="9"/>
      <c r="AR497" s="9"/>
      <c r="AS497" s="9"/>
      <c r="AT497" s="9"/>
      <c r="AU497" s="9"/>
      <c r="AV497" s="9"/>
      <c r="AW497" s="9"/>
      <c r="AX497" s="9"/>
      <c r="AY497" s="9"/>
    </row>
    <row r="498" spans="1:51" ht="39.75" customHeight="1" x14ac:dyDescent="0.3">
      <c r="A498" s="48">
        <v>477</v>
      </c>
      <c r="B498" s="768">
        <v>7000031830</v>
      </c>
      <c r="C498" s="768">
        <v>10</v>
      </c>
      <c r="D498" s="768" t="s">
        <v>417</v>
      </c>
      <c r="E498" s="768">
        <v>1000077713</v>
      </c>
      <c r="F498" s="768">
        <v>84715000</v>
      </c>
      <c r="G498" s="49"/>
      <c r="H498" s="770">
        <v>18</v>
      </c>
      <c r="I498" s="50"/>
      <c r="J498" s="768" t="s">
        <v>376</v>
      </c>
      <c r="K498" s="768" t="s">
        <v>106</v>
      </c>
      <c r="L498" s="768">
        <v>1</v>
      </c>
      <c r="M498" s="51"/>
      <c r="N498" s="52" t="str">
        <f t="shared" si="42"/>
        <v>Included</v>
      </c>
      <c r="O498" s="53">
        <f t="shared" si="43"/>
        <v>0</v>
      </c>
      <c r="P498" s="8">
        <f t="shared" si="44"/>
        <v>0</v>
      </c>
      <c r="Q498" s="9">
        <f t="shared" si="45"/>
        <v>0</v>
      </c>
      <c r="R498" s="16">
        <f t="shared" si="46"/>
        <v>0</v>
      </c>
      <c r="S498" s="8"/>
      <c r="T498" s="122">
        <f t="shared" si="47"/>
        <v>0</v>
      </c>
      <c r="V498" s="55"/>
      <c r="AB498" s="9"/>
      <c r="AL498" s="9"/>
      <c r="AM498" s="9"/>
      <c r="AN498" s="9"/>
      <c r="AO498" s="9"/>
      <c r="AP498" s="9"/>
      <c r="AQ498" s="9"/>
      <c r="AR498" s="9"/>
      <c r="AS498" s="9"/>
      <c r="AT498" s="9"/>
      <c r="AU498" s="9"/>
      <c r="AV498" s="9"/>
      <c r="AW498" s="9"/>
      <c r="AX498" s="9"/>
      <c r="AY498" s="9"/>
    </row>
    <row r="499" spans="1:51" ht="39.75" customHeight="1" x14ac:dyDescent="0.3">
      <c r="A499" s="48">
        <v>478</v>
      </c>
      <c r="B499" s="768">
        <v>7000031831</v>
      </c>
      <c r="C499" s="768">
        <v>10</v>
      </c>
      <c r="D499" s="768" t="s">
        <v>417</v>
      </c>
      <c r="E499" s="768">
        <v>1000077753</v>
      </c>
      <c r="F499" s="768">
        <v>85176930</v>
      </c>
      <c r="G499" s="49"/>
      <c r="H499" s="770">
        <v>18</v>
      </c>
      <c r="I499" s="50"/>
      <c r="J499" s="768" t="s">
        <v>377</v>
      </c>
      <c r="K499" s="768" t="s">
        <v>105</v>
      </c>
      <c r="L499" s="768">
        <v>1</v>
      </c>
      <c r="M499" s="51"/>
      <c r="N499" s="52" t="str">
        <f t="shared" si="42"/>
        <v>Included</v>
      </c>
      <c r="O499" s="53">
        <f t="shared" si="43"/>
        <v>0</v>
      </c>
      <c r="P499" s="8">
        <f t="shared" si="44"/>
        <v>0</v>
      </c>
      <c r="Q499" s="9">
        <f t="shared" si="45"/>
        <v>0</v>
      </c>
      <c r="R499" s="16">
        <f t="shared" si="46"/>
        <v>0</v>
      </c>
      <c r="S499" s="8"/>
      <c r="T499" s="122">
        <f t="shared" si="47"/>
        <v>0</v>
      </c>
      <c r="V499" s="55"/>
      <c r="AB499" s="9"/>
      <c r="AL499" s="9"/>
      <c r="AM499" s="9"/>
      <c r="AN499" s="9"/>
      <c r="AO499" s="9"/>
      <c r="AP499" s="9"/>
      <c r="AQ499" s="9"/>
      <c r="AR499" s="9"/>
      <c r="AS499" s="9"/>
      <c r="AT499" s="9"/>
      <c r="AU499" s="9"/>
      <c r="AV499" s="9"/>
      <c r="AW499" s="9"/>
      <c r="AX499" s="9"/>
      <c r="AY499" s="9"/>
    </row>
    <row r="500" spans="1:51" ht="39.75" customHeight="1" x14ac:dyDescent="0.3">
      <c r="A500" s="48">
        <v>479</v>
      </c>
      <c r="B500" s="768">
        <v>7000031832</v>
      </c>
      <c r="C500" s="768">
        <v>10</v>
      </c>
      <c r="D500" s="768" t="s">
        <v>417</v>
      </c>
      <c r="E500" s="768">
        <v>1000077573</v>
      </c>
      <c r="F500" s="768">
        <v>85176930</v>
      </c>
      <c r="G500" s="49"/>
      <c r="H500" s="770">
        <v>18</v>
      </c>
      <c r="I500" s="50"/>
      <c r="J500" s="768" t="s">
        <v>378</v>
      </c>
      <c r="K500" s="768" t="s">
        <v>106</v>
      </c>
      <c r="L500" s="768">
        <v>1</v>
      </c>
      <c r="M500" s="51"/>
      <c r="N500" s="52" t="str">
        <f t="shared" si="42"/>
        <v>Included</v>
      </c>
      <c r="O500" s="53">
        <f t="shared" si="43"/>
        <v>0</v>
      </c>
      <c r="P500" s="8">
        <f t="shared" si="44"/>
        <v>0</v>
      </c>
      <c r="Q500" s="9">
        <f t="shared" si="45"/>
        <v>0</v>
      </c>
      <c r="R500" s="16">
        <f t="shared" si="46"/>
        <v>0</v>
      </c>
      <c r="S500" s="8"/>
      <c r="T500" s="122">
        <f t="shared" si="47"/>
        <v>0</v>
      </c>
      <c r="V500" s="55"/>
      <c r="AB500" s="9"/>
      <c r="AL500" s="9"/>
      <c r="AM500" s="9"/>
      <c r="AN500" s="9"/>
      <c r="AO500" s="9"/>
      <c r="AP500" s="9"/>
      <c r="AQ500" s="9"/>
      <c r="AR500" s="9"/>
      <c r="AS500" s="9"/>
      <c r="AT500" s="9"/>
      <c r="AU500" s="9"/>
      <c r="AV500" s="9"/>
      <c r="AW500" s="9"/>
      <c r="AX500" s="9"/>
      <c r="AY500" s="9"/>
    </row>
    <row r="501" spans="1:51" ht="39.75" customHeight="1" x14ac:dyDescent="0.3">
      <c r="A501" s="48">
        <v>480</v>
      </c>
      <c r="B501" s="768">
        <v>7000031833</v>
      </c>
      <c r="C501" s="768">
        <v>10</v>
      </c>
      <c r="D501" s="768" t="s">
        <v>417</v>
      </c>
      <c r="E501" s="768">
        <v>1000077711</v>
      </c>
      <c r="F501" s="768">
        <v>85177090</v>
      </c>
      <c r="G501" s="49"/>
      <c r="H501" s="770">
        <v>18</v>
      </c>
      <c r="I501" s="50"/>
      <c r="J501" s="768" t="s">
        <v>381</v>
      </c>
      <c r="K501" s="768" t="s">
        <v>106</v>
      </c>
      <c r="L501" s="768">
        <v>1</v>
      </c>
      <c r="M501" s="51"/>
      <c r="N501" s="52" t="str">
        <f t="shared" si="42"/>
        <v>Included</v>
      </c>
      <c r="O501" s="53">
        <f t="shared" si="43"/>
        <v>0</v>
      </c>
      <c r="P501" s="8">
        <f t="shared" si="44"/>
        <v>0</v>
      </c>
      <c r="Q501" s="9">
        <f t="shared" si="45"/>
        <v>0</v>
      </c>
      <c r="R501" s="16">
        <f t="shared" si="46"/>
        <v>0</v>
      </c>
      <c r="S501" s="8"/>
      <c r="T501" s="122">
        <f t="shared" si="47"/>
        <v>0</v>
      </c>
      <c r="V501" s="55"/>
      <c r="AB501" s="9"/>
      <c r="AL501" s="9"/>
      <c r="AM501" s="9"/>
      <c r="AN501" s="9"/>
      <c r="AO501" s="9"/>
      <c r="AP501" s="9"/>
      <c r="AQ501" s="9"/>
      <c r="AR501" s="9"/>
      <c r="AS501" s="9"/>
      <c r="AT501" s="9"/>
      <c r="AU501" s="9"/>
      <c r="AV501" s="9"/>
      <c r="AW501" s="9"/>
      <c r="AX501" s="9"/>
      <c r="AY501" s="9"/>
    </row>
    <row r="502" spans="1:51" ht="39.75" customHeight="1" x14ac:dyDescent="0.3">
      <c r="A502" s="48">
        <v>481</v>
      </c>
      <c r="B502" s="768">
        <v>7000031834</v>
      </c>
      <c r="C502" s="768">
        <v>10</v>
      </c>
      <c r="D502" s="768" t="s">
        <v>417</v>
      </c>
      <c r="E502" s="768">
        <v>1000077750</v>
      </c>
      <c r="F502" s="768">
        <v>85176930</v>
      </c>
      <c r="G502" s="49"/>
      <c r="H502" s="770">
        <v>18</v>
      </c>
      <c r="I502" s="50"/>
      <c r="J502" s="768" t="s">
        <v>383</v>
      </c>
      <c r="K502" s="768" t="s">
        <v>105</v>
      </c>
      <c r="L502" s="768">
        <v>1</v>
      </c>
      <c r="M502" s="51"/>
      <c r="N502" s="52" t="str">
        <f t="shared" si="42"/>
        <v>Included</v>
      </c>
      <c r="O502" s="53">
        <f t="shared" si="43"/>
        <v>0</v>
      </c>
      <c r="P502" s="8">
        <f t="shared" si="44"/>
        <v>0</v>
      </c>
      <c r="Q502" s="9">
        <f t="shared" si="45"/>
        <v>0</v>
      </c>
      <c r="R502" s="16">
        <f t="shared" si="46"/>
        <v>0</v>
      </c>
      <c r="S502" s="8"/>
      <c r="T502" s="122">
        <f t="shared" si="47"/>
        <v>0</v>
      </c>
      <c r="V502" s="55"/>
      <c r="AB502" s="9"/>
      <c r="AL502" s="9"/>
      <c r="AM502" s="9"/>
      <c r="AN502" s="9"/>
      <c r="AO502" s="9"/>
      <c r="AP502" s="9"/>
      <c r="AQ502" s="9"/>
      <c r="AR502" s="9"/>
      <c r="AS502" s="9"/>
      <c r="AT502" s="9"/>
      <c r="AU502" s="9"/>
      <c r="AV502" s="9"/>
      <c r="AW502" s="9"/>
      <c r="AX502" s="9"/>
      <c r="AY502" s="9"/>
    </row>
    <row r="503" spans="1:51" ht="39.75" customHeight="1" x14ac:dyDescent="0.3">
      <c r="A503" s="48">
        <v>482</v>
      </c>
      <c r="B503" s="768">
        <v>7000031835</v>
      </c>
      <c r="C503" s="768">
        <v>10</v>
      </c>
      <c r="D503" s="768" t="s">
        <v>417</v>
      </c>
      <c r="E503" s="768">
        <v>1000077561</v>
      </c>
      <c r="F503" s="768">
        <v>85176930</v>
      </c>
      <c r="G503" s="49"/>
      <c r="H503" s="770">
        <v>18</v>
      </c>
      <c r="I503" s="50"/>
      <c r="J503" s="768" t="s">
        <v>386</v>
      </c>
      <c r="K503" s="768" t="s">
        <v>106</v>
      </c>
      <c r="L503" s="768">
        <v>2</v>
      </c>
      <c r="M503" s="51"/>
      <c r="N503" s="52" t="str">
        <f t="shared" si="42"/>
        <v>Included</v>
      </c>
      <c r="O503" s="53">
        <f t="shared" si="43"/>
        <v>0</v>
      </c>
      <c r="P503" s="8">
        <f t="shared" si="44"/>
        <v>0</v>
      </c>
      <c r="Q503" s="9">
        <f t="shared" si="45"/>
        <v>0</v>
      </c>
      <c r="R503" s="16">
        <f t="shared" si="46"/>
        <v>0</v>
      </c>
      <c r="S503" s="8"/>
      <c r="T503" s="122">
        <f t="shared" si="47"/>
        <v>0</v>
      </c>
      <c r="V503" s="55"/>
      <c r="AB503" s="9"/>
      <c r="AL503" s="9"/>
      <c r="AM503" s="9"/>
      <c r="AN503" s="9"/>
      <c r="AO503" s="9"/>
      <c r="AP503" s="9"/>
      <c r="AQ503" s="9"/>
      <c r="AR503" s="9"/>
      <c r="AS503" s="9"/>
      <c r="AT503" s="9"/>
      <c r="AU503" s="9"/>
      <c r="AV503" s="9"/>
      <c r="AW503" s="9"/>
      <c r="AX503" s="9"/>
      <c r="AY503" s="9"/>
    </row>
    <row r="504" spans="1:51" ht="39.75" customHeight="1" x14ac:dyDescent="0.3">
      <c r="A504" s="48">
        <v>483</v>
      </c>
      <c r="B504" s="768">
        <v>7000031836</v>
      </c>
      <c r="C504" s="768">
        <v>10</v>
      </c>
      <c r="D504" s="768" t="s">
        <v>417</v>
      </c>
      <c r="E504" s="768">
        <v>1000077565</v>
      </c>
      <c r="F504" s="768">
        <v>85176930</v>
      </c>
      <c r="G504" s="49"/>
      <c r="H504" s="770">
        <v>18</v>
      </c>
      <c r="I504" s="50"/>
      <c r="J504" s="768" t="s">
        <v>387</v>
      </c>
      <c r="K504" s="768" t="s">
        <v>106</v>
      </c>
      <c r="L504" s="768">
        <v>2</v>
      </c>
      <c r="M504" s="51"/>
      <c r="N504" s="52" t="str">
        <f t="shared" si="42"/>
        <v>Included</v>
      </c>
      <c r="O504" s="53">
        <f t="shared" si="43"/>
        <v>0</v>
      </c>
      <c r="P504" s="8">
        <f t="shared" si="44"/>
        <v>0</v>
      </c>
      <c r="Q504" s="9">
        <f t="shared" si="45"/>
        <v>0</v>
      </c>
      <c r="R504" s="16">
        <f t="shared" si="46"/>
        <v>0</v>
      </c>
      <c r="S504" s="8"/>
      <c r="T504" s="122">
        <f t="shared" si="47"/>
        <v>0</v>
      </c>
      <c r="V504" s="55"/>
      <c r="AB504" s="9"/>
      <c r="AL504" s="9"/>
      <c r="AM504" s="9"/>
      <c r="AN504" s="9"/>
      <c r="AO504" s="9"/>
      <c r="AP504" s="9"/>
      <c r="AQ504" s="9"/>
      <c r="AR504" s="9"/>
      <c r="AS504" s="9"/>
      <c r="AT504" s="9"/>
      <c r="AU504" s="9"/>
      <c r="AV504" s="9"/>
      <c r="AW504" s="9"/>
      <c r="AX504" s="9"/>
      <c r="AY504" s="9"/>
    </row>
    <row r="505" spans="1:51" ht="39.75" customHeight="1" x14ac:dyDescent="0.3">
      <c r="A505" s="48">
        <v>484</v>
      </c>
      <c r="B505" s="768">
        <v>7000031837</v>
      </c>
      <c r="C505" s="768">
        <v>10</v>
      </c>
      <c r="D505" s="768" t="s">
        <v>417</v>
      </c>
      <c r="E505" s="768">
        <v>1000077751</v>
      </c>
      <c r="F505" s="768">
        <v>85176930</v>
      </c>
      <c r="G505" s="49"/>
      <c r="H505" s="770">
        <v>18</v>
      </c>
      <c r="I505" s="50"/>
      <c r="J505" s="768" t="s">
        <v>388</v>
      </c>
      <c r="K505" s="768" t="s">
        <v>105</v>
      </c>
      <c r="L505" s="768">
        <v>1</v>
      </c>
      <c r="M505" s="51"/>
      <c r="N505" s="52" t="str">
        <f t="shared" si="42"/>
        <v>Included</v>
      </c>
      <c r="O505" s="53">
        <f t="shared" si="43"/>
        <v>0</v>
      </c>
      <c r="P505" s="8">
        <f t="shared" si="44"/>
        <v>0</v>
      </c>
      <c r="Q505" s="9">
        <f t="shared" si="45"/>
        <v>0</v>
      </c>
      <c r="R505" s="16">
        <f t="shared" si="46"/>
        <v>0</v>
      </c>
      <c r="S505" s="8"/>
      <c r="T505" s="122">
        <f t="shared" si="47"/>
        <v>0</v>
      </c>
      <c r="V505" s="55"/>
      <c r="AB505" s="9"/>
      <c r="AL505" s="9"/>
      <c r="AM505" s="9"/>
      <c r="AN505" s="9"/>
      <c r="AO505" s="9"/>
      <c r="AP505" s="9"/>
      <c r="AQ505" s="9"/>
      <c r="AR505" s="9"/>
      <c r="AS505" s="9"/>
      <c r="AT505" s="9"/>
      <c r="AU505" s="9"/>
      <c r="AV505" s="9"/>
      <c r="AW505" s="9"/>
      <c r="AX505" s="9"/>
      <c r="AY505" s="9"/>
    </row>
    <row r="506" spans="1:51" ht="39.75" customHeight="1" x14ac:dyDescent="0.3">
      <c r="A506" s="48">
        <v>485</v>
      </c>
      <c r="B506" s="768">
        <v>7000031838</v>
      </c>
      <c r="C506" s="768">
        <v>10</v>
      </c>
      <c r="D506" s="768" t="s">
        <v>417</v>
      </c>
      <c r="E506" s="768">
        <v>1000077568</v>
      </c>
      <c r="F506" s="768">
        <v>85389000</v>
      </c>
      <c r="G506" s="49"/>
      <c r="H506" s="770">
        <v>18</v>
      </c>
      <c r="I506" s="50"/>
      <c r="J506" s="768" t="s">
        <v>389</v>
      </c>
      <c r="K506" s="768" t="s">
        <v>106</v>
      </c>
      <c r="L506" s="768">
        <v>1</v>
      </c>
      <c r="M506" s="51"/>
      <c r="N506" s="52" t="str">
        <f t="shared" si="42"/>
        <v>Included</v>
      </c>
      <c r="O506" s="53">
        <f t="shared" si="43"/>
        <v>0</v>
      </c>
      <c r="P506" s="8">
        <f t="shared" si="44"/>
        <v>0</v>
      </c>
      <c r="Q506" s="9">
        <f t="shared" si="45"/>
        <v>0</v>
      </c>
      <c r="R506" s="16">
        <f t="shared" si="46"/>
        <v>0</v>
      </c>
      <c r="S506" s="8"/>
      <c r="T506" s="122">
        <f t="shared" si="47"/>
        <v>0</v>
      </c>
      <c r="V506" s="55"/>
      <c r="AB506" s="9"/>
      <c r="AL506" s="9"/>
      <c r="AM506" s="9"/>
      <c r="AN506" s="9"/>
      <c r="AO506" s="9"/>
      <c r="AP506" s="9"/>
      <c r="AQ506" s="9"/>
      <c r="AR506" s="9"/>
      <c r="AS506" s="9"/>
      <c r="AT506" s="9"/>
      <c r="AU506" s="9"/>
      <c r="AV506" s="9"/>
      <c r="AW506" s="9"/>
      <c r="AX506" s="9"/>
      <c r="AY506" s="9"/>
    </row>
    <row r="507" spans="1:51" ht="39.75" customHeight="1" x14ac:dyDescent="0.3">
      <c r="A507" s="48">
        <v>486</v>
      </c>
      <c r="B507" s="768">
        <v>7000031839</v>
      </c>
      <c r="C507" s="768">
        <v>10</v>
      </c>
      <c r="D507" s="768" t="s">
        <v>417</v>
      </c>
      <c r="E507" s="768">
        <v>1000028014</v>
      </c>
      <c r="F507" s="768">
        <v>94038900</v>
      </c>
      <c r="G507" s="49"/>
      <c r="H507" s="770">
        <v>18</v>
      </c>
      <c r="I507" s="50"/>
      <c r="J507" s="768" t="s">
        <v>108</v>
      </c>
      <c r="K507" s="768" t="s">
        <v>106</v>
      </c>
      <c r="L507" s="768">
        <v>1</v>
      </c>
      <c r="M507" s="51"/>
      <c r="N507" s="52" t="str">
        <f t="shared" si="42"/>
        <v>Included</v>
      </c>
      <c r="O507" s="53">
        <f t="shared" si="43"/>
        <v>0</v>
      </c>
      <c r="P507" s="8">
        <f t="shared" si="44"/>
        <v>0</v>
      </c>
      <c r="Q507" s="9">
        <f t="shared" si="45"/>
        <v>0</v>
      </c>
      <c r="R507" s="16">
        <f t="shared" si="46"/>
        <v>0</v>
      </c>
      <c r="S507" s="8"/>
      <c r="T507" s="122">
        <f t="shared" si="47"/>
        <v>0</v>
      </c>
      <c r="V507" s="55"/>
      <c r="AB507" s="9"/>
      <c r="AL507" s="9"/>
      <c r="AM507" s="9"/>
      <c r="AN507" s="9"/>
      <c r="AO507" s="9"/>
      <c r="AP507" s="9"/>
      <c r="AQ507" s="9"/>
      <c r="AR507" s="9"/>
      <c r="AS507" s="9"/>
      <c r="AT507" s="9"/>
      <c r="AU507" s="9"/>
      <c r="AV507" s="9"/>
      <c r="AW507" s="9"/>
      <c r="AX507" s="9"/>
      <c r="AY507" s="9"/>
    </row>
    <row r="508" spans="1:51" ht="39.75" customHeight="1" x14ac:dyDescent="0.3">
      <c r="A508" s="48">
        <v>487</v>
      </c>
      <c r="B508" s="768">
        <v>7000031840</v>
      </c>
      <c r="C508" s="768">
        <v>10</v>
      </c>
      <c r="D508" s="768" t="s">
        <v>417</v>
      </c>
      <c r="E508" s="768">
        <v>1000026380</v>
      </c>
      <c r="F508" s="768">
        <v>85389000</v>
      </c>
      <c r="G508" s="49"/>
      <c r="H508" s="770">
        <v>18</v>
      </c>
      <c r="I508" s="50"/>
      <c r="J508" s="768" t="s">
        <v>109</v>
      </c>
      <c r="K508" s="768" t="s">
        <v>105</v>
      </c>
      <c r="L508" s="768">
        <v>1</v>
      </c>
      <c r="M508" s="51"/>
      <c r="N508" s="52" t="str">
        <f t="shared" si="42"/>
        <v>Included</v>
      </c>
      <c r="O508" s="53">
        <f t="shared" si="43"/>
        <v>0</v>
      </c>
      <c r="P508" s="8">
        <f t="shared" si="44"/>
        <v>0</v>
      </c>
      <c r="Q508" s="9">
        <f t="shared" si="45"/>
        <v>0</v>
      </c>
      <c r="R508" s="16">
        <f t="shared" si="46"/>
        <v>0</v>
      </c>
      <c r="S508" s="8"/>
      <c r="T508" s="122">
        <f t="shared" si="47"/>
        <v>0</v>
      </c>
      <c r="V508" s="55"/>
      <c r="AB508" s="9"/>
      <c r="AL508" s="9"/>
      <c r="AM508" s="9"/>
      <c r="AN508" s="9"/>
      <c r="AO508" s="9"/>
      <c r="AP508" s="9"/>
      <c r="AQ508" s="9"/>
      <c r="AR508" s="9"/>
      <c r="AS508" s="9"/>
      <c r="AT508" s="9"/>
      <c r="AU508" s="9"/>
      <c r="AV508" s="9"/>
      <c r="AW508" s="9"/>
      <c r="AX508" s="9"/>
      <c r="AY508" s="9"/>
    </row>
    <row r="509" spans="1:51" ht="39.75" customHeight="1" x14ac:dyDescent="0.3">
      <c r="A509" s="48">
        <v>488</v>
      </c>
      <c r="B509" s="768">
        <v>7000031877</v>
      </c>
      <c r="C509" s="768">
        <v>10</v>
      </c>
      <c r="D509" s="768" t="s">
        <v>417</v>
      </c>
      <c r="E509" s="768">
        <v>1000077853</v>
      </c>
      <c r="F509" s="768">
        <v>85176220</v>
      </c>
      <c r="G509" s="49"/>
      <c r="H509" s="770">
        <v>18</v>
      </c>
      <c r="I509" s="50"/>
      <c r="J509" s="768" t="s">
        <v>390</v>
      </c>
      <c r="K509" s="768" t="s">
        <v>106</v>
      </c>
      <c r="L509" s="768">
        <v>1</v>
      </c>
      <c r="M509" s="51"/>
      <c r="N509" s="52" t="str">
        <f t="shared" si="42"/>
        <v>Included</v>
      </c>
      <c r="O509" s="53">
        <f t="shared" si="43"/>
        <v>0</v>
      </c>
      <c r="P509" s="8">
        <f t="shared" si="44"/>
        <v>0</v>
      </c>
      <c r="Q509" s="9">
        <f t="shared" si="45"/>
        <v>0</v>
      </c>
      <c r="R509" s="16">
        <f t="shared" si="46"/>
        <v>0</v>
      </c>
      <c r="S509" s="8"/>
      <c r="T509" s="122">
        <f t="shared" si="47"/>
        <v>0</v>
      </c>
      <c r="V509" s="55"/>
      <c r="AB509" s="9"/>
      <c r="AL509" s="9"/>
      <c r="AM509" s="9"/>
      <c r="AN509" s="9"/>
      <c r="AO509" s="9"/>
      <c r="AP509" s="9"/>
      <c r="AQ509" s="9"/>
      <c r="AR509" s="9"/>
      <c r="AS509" s="9"/>
      <c r="AT509" s="9"/>
      <c r="AU509" s="9"/>
      <c r="AV509" s="9"/>
      <c r="AW509" s="9"/>
      <c r="AX509" s="9"/>
      <c r="AY509" s="9"/>
    </row>
    <row r="510" spans="1:51" ht="39.75" customHeight="1" x14ac:dyDescent="0.3">
      <c r="A510" s="48">
        <v>489</v>
      </c>
      <c r="B510" s="768">
        <v>7000031886</v>
      </c>
      <c r="C510" s="768">
        <v>10</v>
      </c>
      <c r="D510" s="768" t="s">
        <v>417</v>
      </c>
      <c r="E510" s="768">
        <v>1000078084</v>
      </c>
      <c r="F510" s="768">
        <v>85176930</v>
      </c>
      <c r="G510" s="49"/>
      <c r="H510" s="770">
        <v>18</v>
      </c>
      <c r="I510" s="50"/>
      <c r="J510" s="768" t="s">
        <v>397</v>
      </c>
      <c r="K510" s="768" t="s">
        <v>106</v>
      </c>
      <c r="L510" s="768">
        <v>2</v>
      </c>
      <c r="M510" s="51"/>
      <c r="N510" s="52" t="str">
        <f t="shared" si="42"/>
        <v>Included</v>
      </c>
      <c r="O510" s="53">
        <f t="shared" si="43"/>
        <v>0</v>
      </c>
      <c r="P510" s="8">
        <f t="shared" si="44"/>
        <v>0</v>
      </c>
      <c r="Q510" s="9">
        <f t="shared" si="45"/>
        <v>0</v>
      </c>
      <c r="R510" s="16">
        <f t="shared" si="46"/>
        <v>0</v>
      </c>
      <c r="S510" s="8"/>
      <c r="T510" s="122">
        <f t="shared" si="47"/>
        <v>0</v>
      </c>
      <c r="V510" s="55"/>
      <c r="AB510" s="9"/>
      <c r="AL510" s="9"/>
      <c r="AM510" s="9"/>
      <c r="AN510" s="9"/>
      <c r="AO510" s="9"/>
      <c r="AP510" s="9"/>
      <c r="AQ510" s="9"/>
      <c r="AR510" s="9"/>
      <c r="AS510" s="9"/>
      <c r="AT510" s="9"/>
      <c r="AU510" s="9"/>
      <c r="AV510" s="9"/>
      <c r="AW510" s="9"/>
      <c r="AX510" s="9"/>
      <c r="AY510" s="9"/>
    </row>
    <row r="511" spans="1:51" ht="39.75" customHeight="1" x14ac:dyDescent="0.3">
      <c r="A511" s="48">
        <v>490</v>
      </c>
      <c r="B511" s="768">
        <v>7000031841</v>
      </c>
      <c r="C511" s="768">
        <v>10</v>
      </c>
      <c r="D511" s="768" t="s">
        <v>418</v>
      </c>
      <c r="E511" s="768">
        <v>1000077713</v>
      </c>
      <c r="F511" s="768">
        <v>84715000</v>
      </c>
      <c r="G511" s="49"/>
      <c r="H511" s="770">
        <v>18</v>
      </c>
      <c r="I511" s="50"/>
      <c r="J511" s="768" t="s">
        <v>376</v>
      </c>
      <c r="K511" s="768" t="s">
        <v>106</v>
      </c>
      <c r="L511" s="768">
        <v>1</v>
      </c>
      <c r="M511" s="51"/>
      <c r="N511" s="52" t="str">
        <f t="shared" si="42"/>
        <v>Included</v>
      </c>
      <c r="O511" s="53">
        <f t="shared" si="43"/>
        <v>0</v>
      </c>
      <c r="P511" s="8">
        <f t="shared" si="44"/>
        <v>0</v>
      </c>
      <c r="Q511" s="9">
        <f t="shared" si="45"/>
        <v>0</v>
      </c>
      <c r="R511" s="16">
        <f t="shared" si="46"/>
        <v>0</v>
      </c>
      <c r="S511" s="8"/>
      <c r="T511" s="122">
        <f t="shared" si="47"/>
        <v>0</v>
      </c>
      <c r="V511" s="55"/>
      <c r="AB511" s="9"/>
      <c r="AL511" s="9"/>
      <c r="AM511" s="9"/>
      <c r="AN511" s="9"/>
      <c r="AO511" s="9"/>
      <c r="AP511" s="9"/>
      <c r="AQ511" s="9"/>
      <c r="AR511" s="9"/>
      <c r="AS511" s="9"/>
      <c r="AT511" s="9"/>
      <c r="AU511" s="9"/>
      <c r="AV511" s="9"/>
      <c r="AW511" s="9"/>
      <c r="AX511" s="9"/>
      <c r="AY511" s="9"/>
    </row>
    <row r="512" spans="1:51" ht="39.75" customHeight="1" x14ac:dyDescent="0.3">
      <c r="A512" s="48">
        <v>491</v>
      </c>
      <c r="B512" s="768">
        <v>7000031842</v>
      </c>
      <c r="C512" s="768">
        <v>10</v>
      </c>
      <c r="D512" s="768" t="s">
        <v>418</v>
      </c>
      <c r="E512" s="768">
        <v>1000077753</v>
      </c>
      <c r="F512" s="768">
        <v>85176930</v>
      </c>
      <c r="G512" s="49"/>
      <c r="H512" s="770">
        <v>18</v>
      </c>
      <c r="I512" s="50"/>
      <c r="J512" s="768" t="s">
        <v>377</v>
      </c>
      <c r="K512" s="768" t="s">
        <v>105</v>
      </c>
      <c r="L512" s="768">
        <v>1</v>
      </c>
      <c r="M512" s="51"/>
      <c r="N512" s="52" t="str">
        <f t="shared" si="42"/>
        <v>Included</v>
      </c>
      <c r="O512" s="53">
        <f t="shared" si="43"/>
        <v>0</v>
      </c>
      <c r="P512" s="8">
        <f t="shared" si="44"/>
        <v>0</v>
      </c>
      <c r="Q512" s="9">
        <f t="shared" si="45"/>
        <v>0</v>
      </c>
      <c r="R512" s="16">
        <f t="shared" si="46"/>
        <v>0</v>
      </c>
      <c r="S512" s="8"/>
      <c r="T512" s="122">
        <f t="shared" si="47"/>
        <v>0</v>
      </c>
      <c r="V512" s="55"/>
      <c r="AB512" s="9"/>
      <c r="AL512" s="9"/>
      <c r="AM512" s="9"/>
      <c r="AN512" s="9"/>
      <c r="AO512" s="9"/>
      <c r="AP512" s="9"/>
      <c r="AQ512" s="9"/>
      <c r="AR512" s="9"/>
      <c r="AS512" s="9"/>
      <c r="AT512" s="9"/>
      <c r="AU512" s="9"/>
      <c r="AV512" s="9"/>
      <c r="AW512" s="9"/>
      <c r="AX512" s="9"/>
      <c r="AY512" s="9"/>
    </row>
    <row r="513" spans="1:51" ht="39.75" customHeight="1" x14ac:dyDescent="0.3">
      <c r="A513" s="48">
        <v>492</v>
      </c>
      <c r="B513" s="768">
        <v>7000031843</v>
      </c>
      <c r="C513" s="768">
        <v>10</v>
      </c>
      <c r="D513" s="768" t="s">
        <v>418</v>
      </c>
      <c r="E513" s="768">
        <v>1000077573</v>
      </c>
      <c r="F513" s="768">
        <v>85176930</v>
      </c>
      <c r="G513" s="49"/>
      <c r="H513" s="770">
        <v>18</v>
      </c>
      <c r="I513" s="50"/>
      <c r="J513" s="768" t="s">
        <v>378</v>
      </c>
      <c r="K513" s="768" t="s">
        <v>106</v>
      </c>
      <c r="L513" s="768">
        <v>1</v>
      </c>
      <c r="M513" s="51"/>
      <c r="N513" s="52" t="str">
        <f t="shared" si="42"/>
        <v>Included</v>
      </c>
      <c r="O513" s="53">
        <f t="shared" si="43"/>
        <v>0</v>
      </c>
      <c r="P513" s="8">
        <f t="shared" si="44"/>
        <v>0</v>
      </c>
      <c r="Q513" s="9">
        <f t="shared" si="45"/>
        <v>0</v>
      </c>
      <c r="R513" s="16">
        <f t="shared" si="46"/>
        <v>0</v>
      </c>
      <c r="S513" s="8"/>
      <c r="T513" s="122">
        <f t="shared" si="47"/>
        <v>0</v>
      </c>
      <c r="V513" s="55"/>
      <c r="AB513" s="9"/>
      <c r="AL513" s="9"/>
      <c r="AM513" s="9"/>
      <c r="AN513" s="9"/>
      <c r="AO513" s="9"/>
      <c r="AP513" s="9"/>
      <c r="AQ513" s="9"/>
      <c r="AR513" s="9"/>
      <c r="AS513" s="9"/>
      <c r="AT513" s="9"/>
      <c r="AU513" s="9"/>
      <c r="AV513" s="9"/>
      <c r="AW513" s="9"/>
      <c r="AX513" s="9"/>
      <c r="AY513" s="9"/>
    </row>
    <row r="514" spans="1:51" ht="39.75" customHeight="1" x14ac:dyDescent="0.3">
      <c r="A514" s="48">
        <v>493</v>
      </c>
      <c r="B514" s="768">
        <v>7000031844</v>
      </c>
      <c r="C514" s="768">
        <v>10</v>
      </c>
      <c r="D514" s="768" t="s">
        <v>418</v>
      </c>
      <c r="E514" s="768">
        <v>1000077739</v>
      </c>
      <c r="F514" s="768">
        <v>85177090</v>
      </c>
      <c r="G514" s="49"/>
      <c r="H514" s="770">
        <v>18</v>
      </c>
      <c r="I514" s="50"/>
      <c r="J514" s="768" t="s">
        <v>379</v>
      </c>
      <c r="K514" s="768" t="s">
        <v>106</v>
      </c>
      <c r="L514" s="768">
        <v>30</v>
      </c>
      <c r="M514" s="51"/>
      <c r="N514" s="52" t="str">
        <f t="shared" si="42"/>
        <v>Included</v>
      </c>
      <c r="O514" s="53">
        <f t="shared" si="43"/>
        <v>0</v>
      </c>
      <c r="P514" s="8">
        <f t="shared" si="44"/>
        <v>0</v>
      </c>
      <c r="Q514" s="9">
        <f t="shared" si="45"/>
        <v>0</v>
      </c>
      <c r="R514" s="16">
        <f t="shared" si="46"/>
        <v>0</v>
      </c>
      <c r="S514" s="8"/>
      <c r="T514" s="122">
        <f t="shared" si="47"/>
        <v>0</v>
      </c>
      <c r="V514" s="55"/>
      <c r="AB514" s="9"/>
      <c r="AL514" s="9"/>
      <c r="AM514" s="9"/>
      <c r="AN514" s="9"/>
      <c r="AO514" s="9"/>
      <c r="AP514" s="9"/>
      <c r="AQ514" s="9"/>
      <c r="AR514" s="9"/>
      <c r="AS514" s="9"/>
      <c r="AT514" s="9"/>
      <c r="AU514" s="9"/>
      <c r="AV514" s="9"/>
      <c r="AW514" s="9"/>
      <c r="AX514" s="9"/>
      <c r="AY514" s="9"/>
    </row>
    <row r="515" spans="1:51" ht="39.75" customHeight="1" x14ac:dyDescent="0.3">
      <c r="A515" s="48">
        <v>494</v>
      </c>
      <c r="B515" s="768">
        <v>7000031845</v>
      </c>
      <c r="C515" s="768">
        <v>10</v>
      </c>
      <c r="D515" s="768" t="s">
        <v>418</v>
      </c>
      <c r="E515" s="768">
        <v>1000077740</v>
      </c>
      <c r="F515" s="768">
        <v>85177090</v>
      </c>
      <c r="G515" s="49"/>
      <c r="H515" s="770">
        <v>18</v>
      </c>
      <c r="I515" s="50"/>
      <c r="J515" s="768" t="s">
        <v>380</v>
      </c>
      <c r="K515" s="768" t="s">
        <v>106</v>
      </c>
      <c r="L515" s="768">
        <v>152</v>
      </c>
      <c r="M515" s="51"/>
      <c r="N515" s="52" t="str">
        <f t="shared" si="42"/>
        <v>Included</v>
      </c>
      <c r="O515" s="53">
        <f t="shared" si="43"/>
        <v>0</v>
      </c>
      <c r="P515" s="8">
        <f t="shared" si="44"/>
        <v>0</v>
      </c>
      <c r="Q515" s="9">
        <f t="shared" si="45"/>
        <v>0</v>
      </c>
      <c r="R515" s="16">
        <f t="shared" si="46"/>
        <v>0</v>
      </c>
      <c r="S515" s="8"/>
      <c r="T515" s="122">
        <f t="shared" si="47"/>
        <v>0</v>
      </c>
      <c r="V515" s="55"/>
      <c r="AB515" s="9"/>
      <c r="AL515" s="9"/>
      <c r="AM515" s="9"/>
      <c r="AN515" s="9"/>
      <c r="AO515" s="9"/>
      <c r="AP515" s="9"/>
      <c r="AQ515" s="9"/>
      <c r="AR515" s="9"/>
      <c r="AS515" s="9"/>
      <c r="AT515" s="9"/>
      <c r="AU515" s="9"/>
      <c r="AV515" s="9"/>
      <c r="AW515" s="9"/>
      <c r="AX515" s="9"/>
      <c r="AY515" s="9"/>
    </row>
    <row r="516" spans="1:51" ht="39.75" customHeight="1" x14ac:dyDescent="0.3">
      <c r="A516" s="48">
        <v>495</v>
      </c>
      <c r="B516" s="768">
        <v>7000031846</v>
      </c>
      <c r="C516" s="768">
        <v>10</v>
      </c>
      <c r="D516" s="768" t="s">
        <v>418</v>
      </c>
      <c r="E516" s="768">
        <v>1000077711</v>
      </c>
      <c r="F516" s="768">
        <v>85177090</v>
      </c>
      <c r="G516" s="49"/>
      <c r="H516" s="770">
        <v>18</v>
      </c>
      <c r="I516" s="50"/>
      <c r="J516" s="768" t="s">
        <v>381</v>
      </c>
      <c r="K516" s="768" t="s">
        <v>106</v>
      </c>
      <c r="L516" s="768">
        <v>1</v>
      </c>
      <c r="M516" s="51"/>
      <c r="N516" s="52" t="str">
        <f t="shared" si="42"/>
        <v>Included</v>
      </c>
      <c r="O516" s="53">
        <f t="shared" si="43"/>
        <v>0</v>
      </c>
      <c r="P516" s="8">
        <f t="shared" si="44"/>
        <v>0</v>
      </c>
      <c r="Q516" s="9">
        <f t="shared" si="45"/>
        <v>0</v>
      </c>
      <c r="R516" s="16">
        <f t="shared" si="46"/>
        <v>0</v>
      </c>
      <c r="S516" s="8"/>
      <c r="T516" s="122">
        <f t="shared" si="47"/>
        <v>0</v>
      </c>
      <c r="V516" s="55"/>
      <c r="AB516" s="9"/>
      <c r="AL516" s="9"/>
      <c r="AM516" s="9"/>
      <c r="AN516" s="9"/>
      <c r="AO516" s="9"/>
      <c r="AP516" s="9"/>
      <c r="AQ516" s="9"/>
      <c r="AR516" s="9"/>
      <c r="AS516" s="9"/>
      <c r="AT516" s="9"/>
      <c r="AU516" s="9"/>
      <c r="AV516" s="9"/>
      <c r="AW516" s="9"/>
      <c r="AX516" s="9"/>
      <c r="AY516" s="9"/>
    </row>
    <row r="517" spans="1:51" ht="39.75" customHeight="1" x14ac:dyDescent="0.3">
      <c r="A517" s="48">
        <v>496</v>
      </c>
      <c r="B517" s="768">
        <v>7000031847</v>
      </c>
      <c r="C517" s="768">
        <v>10</v>
      </c>
      <c r="D517" s="768" t="s">
        <v>418</v>
      </c>
      <c r="E517" s="768">
        <v>1000077562</v>
      </c>
      <c r="F517" s="768">
        <v>85177090</v>
      </c>
      <c r="G517" s="49"/>
      <c r="H517" s="770">
        <v>18</v>
      </c>
      <c r="I517" s="50"/>
      <c r="J517" s="768" t="s">
        <v>382</v>
      </c>
      <c r="K517" s="768" t="s">
        <v>106</v>
      </c>
      <c r="L517" s="768">
        <v>212</v>
      </c>
      <c r="M517" s="51"/>
      <c r="N517" s="52" t="str">
        <f t="shared" si="42"/>
        <v>Included</v>
      </c>
      <c r="O517" s="53">
        <f t="shared" si="43"/>
        <v>0</v>
      </c>
      <c r="P517" s="8">
        <f t="shared" si="44"/>
        <v>0</v>
      </c>
      <c r="Q517" s="9">
        <f t="shared" si="45"/>
        <v>0</v>
      </c>
      <c r="R517" s="16">
        <f t="shared" si="46"/>
        <v>0</v>
      </c>
      <c r="S517" s="8"/>
      <c r="T517" s="122">
        <f t="shared" si="47"/>
        <v>0</v>
      </c>
      <c r="V517" s="55"/>
      <c r="AB517" s="9"/>
      <c r="AL517" s="9"/>
      <c r="AM517" s="9"/>
      <c r="AN517" s="9"/>
      <c r="AO517" s="9"/>
      <c r="AP517" s="9"/>
      <c r="AQ517" s="9"/>
      <c r="AR517" s="9"/>
      <c r="AS517" s="9"/>
      <c r="AT517" s="9"/>
      <c r="AU517" s="9"/>
      <c r="AV517" s="9"/>
      <c r="AW517" s="9"/>
      <c r="AX517" s="9"/>
      <c r="AY517" s="9"/>
    </row>
    <row r="518" spans="1:51" ht="39.75" customHeight="1" x14ac:dyDescent="0.3">
      <c r="A518" s="48">
        <v>497</v>
      </c>
      <c r="B518" s="768">
        <v>7000031848</v>
      </c>
      <c r="C518" s="768">
        <v>10</v>
      </c>
      <c r="D518" s="768" t="s">
        <v>418</v>
      </c>
      <c r="E518" s="768">
        <v>1000077750</v>
      </c>
      <c r="F518" s="768">
        <v>85176930</v>
      </c>
      <c r="G518" s="49"/>
      <c r="H518" s="770">
        <v>18</v>
      </c>
      <c r="I518" s="50"/>
      <c r="J518" s="768" t="s">
        <v>383</v>
      </c>
      <c r="K518" s="768" t="s">
        <v>105</v>
      </c>
      <c r="L518" s="768">
        <v>1</v>
      </c>
      <c r="M518" s="51"/>
      <c r="N518" s="52" t="str">
        <f t="shared" si="42"/>
        <v>Included</v>
      </c>
      <c r="O518" s="53">
        <f t="shared" si="43"/>
        <v>0</v>
      </c>
      <c r="P518" s="8">
        <f t="shared" si="44"/>
        <v>0</v>
      </c>
      <c r="Q518" s="9">
        <f t="shared" si="45"/>
        <v>0</v>
      </c>
      <c r="R518" s="16">
        <f t="shared" si="46"/>
        <v>0</v>
      </c>
      <c r="S518" s="8"/>
      <c r="T518" s="122">
        <f t="shared" si="47"/>
        <v>0</v>
      </c>
      <c r="V518" s="55"/>
      <c r="AB518" s="9"/>
      <c r="AL518" s="9"/>
      <c r="AM518" s="9"/>
      <c r="AN518" s="9"/>
      <c r="AO518" s="9"/>
      <c r="AP518" s="9"/>
      <c r="AQ518" s="9"/>
      <c r="AR518" s="9"/>
      <c r="AS518" s="9"/>
      <c r="AT518" s="9"/>
      <c r="AU518" s="9"/>
      <c r="AV518" s="9"/>
      <c r="AW518" s="9"/>
      <c r="AX518" s="9"/>
      <c r="AY518" s="9"/>
    </row>
    <row r="519" spans="1:51" ht="39.75" customHeight="1" x14ac:dyDescent="0.3">
      <c r="A519" s="48">
        <v>498</v>
      </c>
      <c r="B519" s="768">
        <v>7000031849</v>
      </c>
      <c r="C519" s="768">
        <v>10</v>
      </c>
      <c r="D519" s="768" t="s">
        <v>418</v>
      </c>
      <c r="E519" s="768">
        <v>1000077709</v>
      </c>
      <c r="F519" s="768">
        <v>85176990</v>
      </c>
      <c r="G519" s="49"/>
      <c r="H519" s="770">
        <v>18</v>
      </c>
      <c r="I519" s="50"/>
      <c r="J519" s="768" t="s">
        <v>384</v>
      </c>
      <c r="K519" s="768" t="s">
        <v>106</v>
      </c>
      <c r="L519" s="768">
        <v>152</v>
      </c>
      <c r="M519" s="51"/>
      <c r="N519" s="52" t="str">
        <f t="shared" si="42"/>
        <v>Included</v>
      </c>
      <c r="O519" s="53">
        <f t="shared" si="43"/>
        <v>0</v>
      </c>
      <c r="P519" s="8">
        <f t="shared" si="44"/>
        <v>0</v>
      </c>
      <c r="Q519" s="9">
        <f t="shared" si="45"/>
        <v>0</v>
      </c>
      <c r="R519" s="16">
        <f t="shared" si="46"/>
        <v>0</v>
      </c>
      <c r="S519" s="8"/>
      <c r="T519" s="122">
        <f t="shared" si="47"/>
        <v>0</v>
      </c>
      <c r="V519" s="55"/>
      <c r="AB519" s="9"/>
      <c r="AL519" s="9"/>
      <c r="AM519" s="9"/>
      <c r="AN519" s="9"/>
      <c r="AO519" s="9"/>
      <c r="AP519" s="9"/>
      <c r="AQ519" s="9"/>
      <c r="AR519" s="9"/>
      <c r="AS519" s="9"/>
      <c r="AT519" s="9"/>
      <c r="AU519" s="9"/>
      <c r="AV519" s="9"/>
      <c r="AW519" s="9"/>
      <c r="AX519" s="9"/>
      <c r="AY519" s="9"/>
    </row>
    <row r="520" spans="1:51" ht="39.75" customHeight="1" x14ac:dyDescent="0.3">
      <c r="A520" s="48">
        <v>499</v>
      </c>
      <c r="B520" s="768">
        <v>7000031850</v>
      </c>
      <c r="C520" s="768">
        <v>10</v>
      </c>
      <c r="D520" s="768" t="s">
        <v>418</v>
      </c>
      <c r="E520" s="768">
        <v>1000077563</v>
      </c>
      <c r="F520" s="768">
        <v>85444292</v>
      </c>
      <c r="G520" s="49"/>
      <c r="H520" s="770">
        <v>18</v>
      </c>
      <c r="I520" s="50"/>
      <c r="J520" s="768" t="s">
        <v>385</v>
      </c>
      <c r="K520" s="768" t="s">
        <v>110</v>
      </c>
      <c r="L520" s="768">
        <v>152</v>
      </c>
      <c r="M520" s="51"/>
      <c r="N520" s="52" t="str">
        <f t="shared" si="42"/>
        <v>Included</v>
      </c>
      <c r="O520" s="53">
        <f t="shared" si="43"/>
        <v>0</v>
      </c>
      <c r="P520" s="8">
        <f t="shared" si="44"/>
        <v>0</v>
      </c>
      <c r="Q520" s="9">
        <f t="shared" si="45"/>
        <v>0</v>
      </c>
      <c r="R520" s="16">
        <f t="shared" si="46"/>
        <v>0</v>
      </c>
      <c r="S520" s="8"/>
      <c r="T520" s="122">
        <f t="shared" si="47"/>
        <v>0</v>
      </c>
      <c r="V520" s="55"/>
      <c r="AB520" s="9"/>
      <c r="AL520" s="9"/>
      <c r="AM520" s="9"/>
      <c r="AN520" s="9"/>
      <c r="AO520" s="9"/>
      <c r="AP520" s="9"/>
      <c r="AQ520" s="9"/>
      <c r="AR520" s="9"/>
      <c r="AS520" s="9"/>
      <c r="AT520" s="9"/>
      <c r="AU520" s="9"/>
      <c r="AV520" s="9"/>
      <c r="AW520" s="9"/>
      <c r="AX520" s="9"/>
      <c r="AY520" s="9"/>
    </row>
    <row r="521" spans="1:51" ht="39.75" customHeight="1" x14ac:dyDescent="0.3">
      <c r="A521" s="48">
        <v>500</v>
      </c>
      <c r="B521" s="768">
        <v>7000031851</v>
      </c>
      <c r="C521" s="768">
        <v>10</v>
      </c>
      <c r="D521" s="768" t="s">
        <v>418</v>
      </c>
      <c r="E521" s="768">
        <v>1000077561</v>
      </c>
      <c r="F521" s="768">
        <v>85176930</v>
      </c>
      <c r="G521" s="49"/>
      <c r="H521" s="770">
        <v>18</v>
      </c>
      <c r="I521" s="50"/>
      <c r="J521" s="768" t="s">
        <v>386</v>
      </c>
      <c r="K521" s="768" t="s">
        <v>106</v>
      </c>
      <c r="L521" s="768">
        <v>2</v>
      </c>
      <c r="M521" s="51"/>
      <c r="N521" s="52" t="str">
        <f t="shared" si="42"/>
        <v>Included</v>
      </c>
      <c r="O521" s="53">
        <f t="shared" si="43"/>
        <v>0</v>
      </c>
      <c r="P521" s="8">
        <f t="shared" si="44"/>
        <v>0</v>
      </c>
      <c r="Q521" s="9">
        <f t="shared" si="45"/>
        <v>0</v>
      </c>
      <c r="R521" s="16">
        <f t="shared" si="46"/>
        <v>0</v>
      </c>
      <c r="S521" s="8"/>
      <c r="T521" s="122">
        <f t="shared" si="47"/>
        <v>0</v>
      </c>
      <c r="V521" s="55"/>
      <c r="AB521" s="9"/>
      <c r="AL521" s="9"/>
      <c r="AM521" s="9"/>
      <c r="AN521" s="9"/>
      <c r="AO521" s="9"/>
      <c r="AP521" s="9"/>
      <c r="AQ521" s="9"/>
      <c r="AR521" s="9"/>
      <c r="AS521" s="9"/>
      <c r="AT521" s="9"/>
      <c r="AU521" s="9"/>
      <c r="AV521" s="9"/>
      <c r="AW521" s="9"/>
      <c r="AX521" s="9"/>
      <c r="AY521" s="9"/>
    </row>
    <row r="522" spans="1:51" ht="39.75" customHeight="1" x14ac:dyDescent="0.3">
      <c r="A522" s="48">
        <v>501</v>
      </c>
      <c r="B522" s="768">
        <v>7000031852</v>
      </c>
      <c r="C522" s="768">
        <v>10</v>
      </c>
      <c r="D522" s="768" t="s">
        <v>418</v>
      </c>
      <c r="E522" s="768">
        <v>1000077565</v>
      </c>
      <c r="F522" s="768">
        <v>85176930</v>
      </c>
      <c r="G522" s="49"/>
      <c r="H522" s="770">
        <v>18</v>
      </c>
      <c r="I522" s="50"/>
      <c r="J522" s="768" t="s">
        <v>387</v>
      </c>
      <c r="K522" s="768" t="s">
        <v>106</v>
      </c>
      <c r="L522" s="768">
        <v>2</v>
      </c>
      <c r="M522" s="51"/>
      <c r="N522" s="52" t="str">
        <f t="shared" si="42"/>
        <v>Included</v>
      </c>
      <c r="O522" s="53">
        <f t="shared" si="43"/>
        <v>0</v>
      </c>
      <c r="P522" s="8">
        <f t="shared" si="44"/>
        <v>0</v>
      </c>
      <c r="Q522" s="9">
        <f t="shared" si="45"/>
        <v>0</v>
      </c>
      <c r="R522" s="16">
        <f t="shared" si="46"/>
        <v>0</v>
      </c>
      <c r="S522" s="8"/>
      <c r="T522" s="122">
        <f t="shared" si="47"/>
        <v>0</v>
      </c>
      <c r="V522" s="55"/>
      <c r="AB522" s="9"/>
      <c r="AL522" s="9"/>
      <c r="AM522" s="9"/>
      <c r="AN522" s="9"/>
      <c r="AO522" s="9"/>
      <c r="AP522" s="9"/>
      <c r="AQ522" s="9"/>
      <c r="AR522" s="9"/>
      <c r="AS522" s="9"/>
      <c r="AT522" s="9"/>
      <c r="AU522" s="9"/>
      <c r="AV522" s="9"/>
      <c r="AW522" s="9"/>
      <c r="AX522" s="9"/>
      <c r="AY522" s="9"/>
    </row>
    <row r="523" spans="1:51" ht="39.75" customHeight="1" x14ac:dyDescent="0.3">
      <c r="A523" s="48">
        <v>502</v>
      </c>
      <c r="B523" s="768">
        <v>7000031853</v>
      </c>
      <c r="C523" s="768">
        <v>10</v>
      </c>
      <c r="D523" s="768" t="s">
        <v>418</v>
      </c>
      <c r="E523" s="768">
        <v>1000077751</v>
      </c>
      <c r="F523" s="768">
        <v>85176930</v>
      </c>
      <c r="G523" s="49"/>
      <c r="H523" s="770">
        <v>18</v>
      </c>
      <c r="I523" s="50"/>
      <c r="J523" s="768" t="s">
        <v>388</v>
      </c>
      <c r="K523" s="768" t="s">
        <v>105</v>
      </c>
      <c r="L523" s="768">
        <v>1</v>
      </c>
      <c r="M523" s="51"/>
      <c r="N523" s="52" t="str">
        <f t="shared" si="42"/>
        <v>Included</v>
      </c>
      <c r="O523" s="53">
        <f t="shared" si="43"/>
        <v>0</v>
      </c>
      <c r="P523" s="8">
        <f t="shared" si="44"/>
        <v>0</v>
      </c>
      <c r="Q523" s="9">
        <f t="shared" si="45"/>
        <v>0</v>
      </c>
      <c r="R523" s="16">
        <f t="shared" si="46"/>
        <v>0</v>
      </c>
      <c r="S523" s="8"/>
      <c r="T523" s="122">
        <f t="shared" si="47"/>
        <v>0</v>
      </c>
      <c r="V523" s="55"/>
      <c r="AB523" s="9"/>
      <c r="AL523" s="9"/>
      <c r="AM523" s="9"/>
      <c r="AN523" s="9"/>
      <c r="AO523" s="9"/>
      <c r="AP523" s="9"/>
      <c r="AQ523" s="9"/>
      <c r="AR523" s="9"/>
      <c r="AS523" s="9"/>
      <c r="AT523" s="9"/>
      <c r="AU523" s="9"/>
      <c r="AV523" s="9"/>
      <c r="AW523" s="9"/>
      <c r="AX523" s="9"/>
      <c r="AY523" s="9"/>
    </row>
    <row r="524" spans="1:51" ht="39.75" customHeight="1" x14ac:dyDescent="0.3">
      <c r="A524" s="48">
        <v>503</v>
      </c>
      <c r="B524" s="768">
        <v>7000031854</v>
      </c>
      <c r="C524" s="768">
        <v>10</v>
      </c>
      <c r="D524" s="768" t="s">
        <v>418</v>
      </c>
      <c r="E524" s="768">
        <v>1000077568</v>
      </c>
      <c r="F524" s="768">
        <v>85389000</v>
      </c>
      <c r="G524" s="49"/>
      <c r="H524" s="770">
        <v>18</v>
      </c>
      <c r="I524" s="50"/>
      <c r="J524" s="768" t="s">
        <v>389</v>
      </c>
      <c r="K524" s="768" t="s">
        <v>106</v>
      </c>
      <c r="L524" s="768">
        <v>1</v>
      </c>
      <c r="M524" s="51"/>
      <c r="N524" s="52" t="str">
        <f t="shared" si="42"/>
        <v>Included</v>
      </c>
      <c r="O524" s="53">
        <f t="shared" si="43"/>
        <v>0</v>
      </c>
      <c r="P524" s="8">
        <f t="shared" si="44"/>
        <v>0</v>
      </c>
      <c r="Q524" s="9">
        <f t="shared" si="45"/>
        <v>0</v>
      </c>
      <c r="R524" s="16">
        <f t="shared" si="46"/>
        <v>0</v>
      </c>
      <c r="S524" s="8"/>
      <c r="T524" s="122">
        <f t="shared" si="47"/>
        <v>0</v>
      </c>
      <c r="V524" s="55"/>
      <c r="AB524" s="9"/>
      <c r="AL524" s="9"/>
      <c r="AM524" s="9"/>
      <c r="AN524" s="9"/>
      <c r="AO524" s="9"/>
      <c r="AP524" s="9"/>
      <c r="AQ524" s="9"/>
      <c r="AR524" s="9"/>
      <c r="AS524" s="9"/>
      <c r="AT524" s="9"/>
      <c r="AU524" s="9"/>
      <c r="AV524" s="9"/>
      <c r="AW524" s="9"/>
      <c r="AX524" s="9"/>
      <c r="AY524" s="9"/>
    </row>
    <row r="525" spans="1:51" ht="39.75" customHeight="1" x14ac:dyDescent="0.3">
      <c r="A525" s="48">
        <v>504</v>
      </c>
      <c r="B525" s="768">
        <v>7000031855</v>
      </c>
      <c r="C525" s="768">
        <v>10</v>
      </c>
      <c r="D525" s="768" t="s">
        <v>418</v>
      </c>
      <c r="E525" s="768">
        <v>1000012788</v>
      </c>
      <c r="F525" s="768">
        <v>85329000</v>
      </c>
      <c r="G525" s="49"/>
      <c r="H525" s="770">
        <v>18</v>
      </c>
      <c r="I525" s="50"/>
      <c r="J525" s="768" t="s">
        <v>111</v>
      </c>
      <c r="K525" s="768" t="s">
        <v>106</v>
      </c>
      <c r="L525" s="768">
        <v>1</v>
      </c>
      <c r="M525" s="51"/>
      <c r="N525" s="52" t="str">
        <f t="shared" si="42"/>
        <v>Included</v>
      </c>
      <c r="O525" s="53">
        <f t="shared" si="43"/>
        <v>0</v>
      </c>
      <c r="P525" s="8">
        <f t="shared" si="44"/>
        <v>0</v>
      </c>
      <c r="Q525" s="9">
        <f t="shared" si="45"/>
        <v>0</v>
      </c>
      <c r="R525" s="16">
        <f t="shared" si="46"/>
        <v>0</v>
      </c>
      <c r="S525" s="8"/>
      <c r="T525" s="122">
        <f t="shared" si="47"/>
        <v>0</v>
      </c>
      <c r="V525" s="55"/>
      <c r="AB525" s="9"/>
      <c r="AL525" s="9"/>
      <c r="AM525" s="9"/>
      <c r="AN525" s="9"/>
      <c r="AO525" s="9"/>
      <c r="AP525" s="9"/>
      <c r="AQ525" s="9"/>
      <c r="AR525" s="9"/>
      <c r="AS525" s="9"/>
      <c r="AT525" s="9"/>
      <c r="AU525" s="9"/>
      <c r="AV525" s="9"/>
      <c r="AW525" s="9"/>
      <c r="AX525" s="9"/>
      <c r="AY525" s="9"/>
    </row>
    <row r="526" spans="1:51" ht="39.75" customHeight="1" x14ac:dyDescent="0.3">
      <c r="A526" s="48">
        <v>505</v>
      </c>
      <c r="B526" s="768">
        <v>7000031856</v>
      </c>
      <c r="C526" s="768">
        <v>10</v>
      </c>
      <c r="D526" s="768" t="s">
        <v>418</v>
      </c>
      <c r="E526" s="768">
        <v>1000028014</v>
      </c>
      <c r="F526" s="768">
        <v>94038900</v>
      </c>
      <c r="G526" s="49"/>
      <c r="H526" s="770">
        <v>18</v>
      </c>
      <c r="I526" s="50"/>
      <c r="J526" s="768" t="s">
        <v>108</v>
      </c>
      <c r="K526" s="768" t="s">
        <v>106</v>
      </c>
      <c r="L526" s="768">
        <v>1</v>
      </c>
      <c r="M526" s="51"/>
      <c r="N526" s="52" t="str">
        <f t="shared" si="42"/>
        <v>Included</v>
      </c>
      <c r="O526" s="53">
        <f t="shared" si="43"/>
        <v>0</v>
      </c>
      <c r="P526" s="8">
        <f t="shared" si="44"/>
        <v>0</v>
      </c>
      <c r="Q526" s="9">
        <f t="shared" si="45"/>
        <v>0</v>
      </c>
      <c r="R526" s="16">
        <f t="shared" si="46"/>
        <v>0</v>
      </c>
      <c r="S526" s="8"/>
      <c r="T526" s="122">
        <f t="shared" si="47"/>
        <v>0</v>
      </c>
      <c r="V526" s="55"/>
      <c r="AB526" s="9"/>
      <c r="AL526" s="9"/>
      <c r="AM526" s="9"/>
      <c r="AN526" s="9"/>
      <c r="AO526" s="9"/>
      <c r="AP526" s="9"/>
      <c r="AQ526" s="9"/>
      <c r="AR526" s="9"/>
      <c r="AS526" s="9"/>
      <c r="AT526" s="9"/>
      <c r="AU526" s="9"/>
      <c r="AV526" s="9"/>
      <c r="AW526" s="9"/>
      <c r="AX526" s="9"/>
      <c r="AY526" s="9"/>
    </row>
    <row r="527" spans="1:51" ht="39.75" customHeight="1" x14ac:dyDescent="0.3">
      <c r="A527" s="48">
        <v>506</v>
      </c>
      <c r="B527" s="768">
        <v>7000031857</v>
      </c>
      <c r="C527" s="768">
        <v>10</v>
      </c>
      <c r="D527" s="768" t="s">
        <v>418</v>
      </c>
      <c r="E527" s="768">
        <v>1000026380</v>
      </c>
      <c r="F527" s="768">
        <v>85389000</v>
      </c>
      <c r="G527" s="49"/>
      <c r="H527" s="770">
        <v>18</v>
      </c>
      <c r="I527" s="50"/>
      <c r="J527" s="768" t="s">
        <v>109</v>
      </c>
      <c r="K527" s="768" t="s">
        <v>105</v>
      </c>
      <c r="L527" s="768">
        <v>1</v>
      </c>
      <c r="M527" s="51"/>
      <c r="N527" s="52" t="str">
        <f t="shared" si="42"/>
        <v>Included</v>
      </c>
      <c r="O527" s="53">
        <f t="shared" si="43"/>
        <v>0</v>
      </c>
      <c r="P527" s="8">
        <f t="shared" si="44"/>
        <v>0</v>
      </c>
      <c r="Q527" s="9">
        <f t="shared" si="45"/>
        <v>0</v>
      </c>
      <c r="R527" s="16">
        <f t="shared" si="46"/>
        <v>0</v>
      </c>
      <c r="S527" s="8"/>
      <c r="T527" s="122">
        <f t="shared" si="47"/>
        <v>0</v>
      </c>
      <c r="V527" s="55"/>
      <c r="AB527" s="9"/>
      <c r="AL527" s="9"/>
      <c r="AM527" s="9"/>
      <c r="AN527" s="9"/>
      <c r="AO527" s="9"/>
      <c r="AP527" s="9"/>
      <c r="AQ527" s="9"/>
      <c r="AR527" s="9"/>
      <c r="AS527" s="9"/>
      <c r="AT527" s="9"/>
      <c r="AU527" s="9"/>
      <c r="AV527" s="9"/>
      <c r="AW527" s="9"/>
      <c r="AX527" s="9"/>
      <c r="AY527" s="9"/>
    </row>
    <row r="528" spans="1:51" ht="39.75" customHeight="1" x14ac:dyDescent="0.3">
      <c r="A528" s="48">
        <v>507</v>
      </c>
      <c r="B528" s="768">
        <v>7000031873</v>
      </c>
      <c r="C528" s="768">
        <v>10</v>
      </c>
      <c r="D528" s="768" t="s">
        <v>418</v>
      </c>
      <c r="E528" s="768">
        <v>1000077853</v>
      </c>
      <c r="F528" s="768">
        <v>85176220</v>
      </c>
      <c r="G528" s="49"/>
      <c r="H528" s="770">
        <v>18</v>
      </c>
      <c r="I528" s="50"/>
      <c r="J528" s="768" t="s">
        <v>390</v>
      </c>
      <c r="K528" s="768" t="s">
        <v>106</v>
      </c>
      <c r="L528" s="768">
        <v>1</v>
      </c>
      <c r="M528" s="51"/>
      <c r="N528" s="52" t="str">
        <f t="shared" si="42"/>
        <v>Included</v>
      </c>
      <c r="O528" s="53">
        <f t="shared" si="43"/>
        <v>0</v>
      </c>
      <c r="P528" s="8">
        <f t="shared" si="44"/>
        <v>0</v>
      </c>
      <c r="Q528" s="9">
        <f t="shared" si="45"/>
        <v>0</v>
      </c>
      <c r="R528" s="16">
        <f t="shared" si="46"/>
        <v>0</v>
      </c>
      <c r="S528" s="8"/>
      <c r="T528" s="122">
        <f t="shared" si="47"/>
        <v>0</v>
      </c>
      <c r="V528" s="55"/>
      <c r="AB528" s="9"/>
      <c r="AL528" s="9"/>
      <c r="AM528" s="9"/>
      <c r="AN528" s="9"/>
      <c r="AO528" s="9"/>
      <c r="AP528" s="9"/>
      <c r="AQ528" s="9"/>
      <c r="AR528" s="9"/>
      <c r="AS528" s="9"/>
      <c r="AT528" s="9"/>
      <c r="AU528" s="9"/>
      <c r="AV528" s="9"/>
      <c r="AW528" s="9"/>
      <c r="AX528" s="9"/>
      <c r="AY528" s="9"/>
    </row>
    <row r="529" spans="1:51" ht="39.75" customHeight="1" x14ac:dyDescent="0.3">
      <c r="A529" s="48">
        <v>508</v>
      </c>
      <c r="B529" s="768">
        <v>7000031874</v>
      </c>
      <c r="C529" s="768">
        <v>10</v>
      </c>
      <c r="D529" s="768" t="s">
        <v>418</v>
      </c>
      <c r="E529" s="768">
        <v>1000077863</v>
      </c>
      <c r="F529" s="768">
        <v>84715000</v>
      </c>
      <c r="G529" s="49"/>
      <c r="H529" s="770">
        <v>18</v>
      </c>
      <c r="I529" s="50"/>
      <c r="J529" s="768" t="s">
        <v>391</v>
      </c>
      <c r="K529" s="768" t="s">
        <v>106</v>
      </c>
      <c r="L529" s="768">
        <v>2</v>
      </c>
      <c r="M529" s="51"/>
      <c r="N529" s="52" t="str">
        <f t="shared" si="42"/>
        <v>Included</v>
      </c>
      <c r="O529" s="53">
        <f t="shared" si="43"/>
        <v>0</v>
      </c>
      <c r="P529" s="8">
        <f t="shared" si="44"/>
        <v>0</v>
      </c>
      <c r="Q529" s="9">
        <f t="shared" si="45"/>
        <v>0</v>
      </c>
      <c r="R529" s="16">
        <f t="shared" si="46"/>
        <v>0</v>
      </c>
      <c r="S529" s="8"/>
      <c r="T529" s="122">
        <f t="shared" si="47"/>
        <v>0</v>
      </c>
      <c r="V529" s="55"/>
      <c r="AB529" s="9"/>
      <c r="AL529" s="9"/>
      <c r="AM529" s="9"/>
      <c r="AN529" s="9"/>
      <c r="AO529" s="9"/>
      <c r="AP529" s="9"/>
      <c r="AQ529" s="9"/>
      <c r="AR529" s="9"/>
      <c r="AS529" s="9"/>
      <c r="AT529" s="9"/>
      <c r="AU529" s="9"/>
      <c r="AV529" s="9"/>
      <c r="AW529" s="9"/>
      <c r="AX529" s="9"/>
      <c r="AY529" s="9"/>
    </row>
    <row r="530" spans="1:51" ht="39.75" customHeight="1" x14ac:dyDescent="0.3">
      <c r="A530" s="48">
        <v>509</v>
      </c>
      <c r="B530" s="768">
        <v>7000031875</v>
      </c>
      <c r="C530" s="768">
        <v>10</v>
      </c>
      <c r="D530" s="768" t="s">
        <v>418</v>
      </c>
      <c r="E530" s="768">
        <v>1000077866</v>
      </c>
      <c r="F530" s="768">
        <v>85176930</v>
      </c>
      <c r="G530" s="49"/>
      <c r="H530" s="770">
        <v>18</v>
      </c>
      <c r="I530" s="50"/>
      <c r="J530" s="768" t="s">
        <v>392</v>
      </c>
      <c r="K530" s="768" t="s">
        <v>105</v>
      </c>
      <c r="L530" s="768">
        <v>1</v>
      </c>
      <c r="M530" s="51"/>
      <c r="N530" s="52" t="str">
        <f t="shared" si="42"/>
        <v>Included</v>
      </c>
      <c r="O530" s="53">
        <f t="shared" si="43"/>
        <v>0</v>
      </c>
      <c r="P530" s="8">
        <f t="shared" si="44"/>
        <v>0</v>
      </c>
      <c r="Q530" s="9">
        <f t="shared" si="45"/>
        <v>0</v>
      </c>
      <c r="R530" s="16">
        <f t="shared" si="46"/>
        <v>0</v>
      </c>
      <c r="S530" s="8"/>
      <c r="T530" s="122">
        <f t="shared" si="47"/>
        <v>0</v>
      </c>
      <c r="V530" s="55"/>
      <c r="AB530" s="9"/>
      <c r="AL530" s="9"/>
      <c r="AM530" s="9"/>
      <c r="AN530" s="9"/>
      <c r="AO530" s="9"/>
      <c r="AP530" s="9"/>
      <c r="AQ530" s="9"/>
      <c r="AR530" s="9"/>
      <c r="AS530" s="9"/>
      <c r="AT530" s="9"/>
      <c r="AU530" s="9"/>
      <c r="AV530" s="9"/>
      <c r="AW530" s="9"/>
      <c r="AX530" s="9"/>
      <c r="AY530" s="9"/>
    </row>
    <row r="531" spans="1:51" ht="39.75" customHeight="1" x14ac:dyDescent="0.3">
      <c r="A531" s="48">
        <v>510</v>
      </c>
      <c r="B531" s="768">
        <v>7000031876</v>
      </c>
      <c r="C531" s="768">
        <v>10</v>
      </c>
      <c r="D531" s="768" t="s">
        <v>418</v>
      </c>
      <c r="E531" s="768">
        <v>1000077862</v>
      </c>
      <c r="F531" s="768">
        <v>85176990</v>
      </c>
      <c r="G531" s="49"/>
      <c r="H531" s="770">
        <v>18</v>
      </c>
      <c r="I531" s="50"/>
      <c r="J531" s="768" t="s">
        <v>394</v>
      </c>
      <c r="K531" s="768" t="s">
        <v>106</v>
      </c>
      <c r="L531" s="768">
        <v>1</v>
      </c>
      <c r="M531" s="51"/>
      <c r="N531" s="52" t="str">
        <f t="shared" si="42"/>
        <v>Included</v>
      </c>
      <c r="O531" s="53">
        <f t="shared" si="43"/>
        <v>0</v>
      </c>
      <c r="P531" s="8">
        <f t="shared" si="44"/>
        <v>0</v>
      </c>
      <c r="Q531" s="9">
        <f t="shared" si="45"/>
        <v>0</v>
      </c>
      <c r="R531" s="16">
        <f t="shared" si="46"/>
        <v>0</v>
      </c>
      <c r="S531" s="8"/>
      <c r="T531" s="122">
        <f t="shared" si="47"/>
        <v>0</v>
      </c>
      <c r="V531" s="55"/>
      <c r="AB531" s="9"/>
      <c r="AL531" s="9"/>
      <c r="AM531" s="9"/>
      <c r="AN531" s="9"/>
      <c r="AO531" s="9"/>
      <c r="AP531" s="9"/>
      <c r="AQ531" s="9"/>
      <c r="AR531" s="9"/>
      <c r="AS531" s="9"/>
      <c r="AT531" s="9"/>
      <c r="AU531" s="9"/>
      <c r="AV531" s="9"/>
      <c r="AW531" s="9"/>
      <c r="AX531" s="9"/>
      <c r="AY531" s="9"/>
    </row>
    <row r="532" spans="1:51" ht="39.75" customHeight="1" x14ac:dyDescent="0.3">
      <c r="A532" s="48">
        <v>511</v>
      </c>
      <c r="B532" s="768">
        <v>7000031881</v>
      </c>
      <c r="C532" s="768">
        <v>10</v>
      </c>
      <c r="D532" s="768" t="s">
        <v>418</v>
      </c>
      <c r="E532" s="768">
        <v>1000077899</v>
      </c>
      <c r="F532" s="768">
        <v>85176290</v>
      </c>
      <c r="G532" s="49"/>
      <c r="H532" s="770">
        <v>18</v>
      </c>
      <c r="I532" s="50"/>
      <c r="J532" s="768" t="s">
        <v>395</v>
      </c>
      <c r="K532" s="768" t="s">
        <v>110</v>
      </c>
      <c r="L532" s="768">
        <v>1</v>
      </c>
      <c r="M532" s="51"/>
      <c r="N532" s="52" t="str">
        <f t="shared" ref="N532:N595" si="48">IF(M532=0, "Included",IF(ISERROR(L532*M532), M532, L532*M532))</f>
        <v>Included</v>
      </c>
      <c r="O532" s="53">
        <f t="shared" ref="O532:O595" si="49">R532</f>
        <v>0</v>
      </c>
      <c r="P532" s="8">
        <f t="shared" ref="P532:P595" si="50">+L532*M532</f>
        <v>0</v>
      </c>
      <c r="Q532" s="9">
        <f t="shared" ref="Q532:Q595" si="51">IF(N532="Included",0,N532)</f>
        <v>0</v>
      </c>
      <c r="R532" s="16">
        <f t="shared" ref="R532:R595" si="52">IF(I532="", H532*Q532/100,I532*Q532)</f>
        <v>0</v>
      </c>
      <c r="S532" s="8"/>
      <c r="T532" s="122">
        <f t="shared" ref="T532:T595" si="53">+P532*H532/100</f>
        <v>0</v>
      </c>
      <c r="V532" s="55"/>
      <c r="AB532" s="9"/>
      <c r="AL532" s="9"/>
      <c r="AM532" s="9"/>
      <c r="AN532" s="9"/>
      <c r="AO532" s="9"/>
      <c r="AP532" s="9"/>
      <c r="AQ532" s="9"/>
      <c r="AR532" s="9"/>
      <c r="AS532" s="9"/>
      <c r="AT532" s="9"/>
      <c r="AU532" s="9"/>
      <c r="AV532" s="9"/>
      <c r="AW532" s="9"/>
      <c r="AX532" s="9"/>
      <c r="AY532" s="9"/>
    </row>
    <row r="533" spans="1:51" ht="39.75" customHeight="1" x14ac:dyDescent="0.3">
      <c r="A533" s="48">
        <v>512</v>
      </c>
      <c r="B533" s="768">
        <v>7000031882</v>
      </c>
      <c r="C533" s="768">
        <v>10</v>
      </c>
      <c r="D533" s="768" t="s">
        <v>418</v>
      </c>
      <c r="E533" s="768">
        <v>1000031361</v>
      </c>
      <c r="F533" s="768">
        <v>85389000</v>
      </c>
      <c r="G533" s="49"/>
      <c r="H533" s="770">
        <v>18</v>
      </c>
      <c r="I533" s="50"/>
      <c r="J533" s="768" t="s">
        <v>107</v>
      </c>
      <c r="K533" s="768" t="s">
        <v>106</v>
      </c>
      <c r="L533" s="768">
        <v>1</v>
      </c>
      <c r="M533" s="51"/>
      <c r="N533" s="52" t="str">
        <f t="shared" si="48"/>
        <v>Included</v>
      </c>
      <c r="O533" s="53">
        <f t="shared" si="49"/>
        <v>0</v>
      </c>
      <c r="P533" s="8">
        <f t="shared" si="50"/>
        <v>0</v>
      </c>
      <c r="Q533" s="9">
        <f t="shared" si="51"/>
        <v>0</v>
      </c>
      <c r="R533" s="16">
        <f t="shared" si="52"/>
        <v>0</v>
      </c>
      <c r="S533" s="8"/>
      <c r="T533" s="122">
        <f t="shared" si="53"/>
        <v>0</v>
      </c>
      <c r="V533" s="55"/>
      <c r="AB533" s="9"/>
      <c r="AL533" s="9"/>
      <c r="AM533" s="9"/>
      <c r="AN533" s="9"/>
      <c r="AO533" s="9"/>
      <c r="AP533" s="9"/>
      <c r="AQ533" s="9"/>
      <c r="AR533" s="9"/>
      <c r="AS533" s="9"/>
      <c r="AT533" s="9"/>
      <c r="AU533" s="9"/>
      <c r="AV533" s="9"/>
      <c r="AW533" s="9"/>
      <c r="AX533" s="9"/>
      <c r="AY533" s="9"/>
    </row>
    <row r="534" spans="1:51" ht="39.75" customHeight="1" x14ac:dyDescent="0.3">
      <c r="A534" s="48">
        <v>513</v>
      </c>
      <c r="B534" s="768">
        <v>7000031887</v>
      </c>
      <c r="C534" s="768">
        <v>10</v>
      </c>
      <c r="D534" s="768" t="s">
        <v>418</v>
      </c>
      <c r="E534" s="768">
        <v>1000077737</v>
      </c>
      <c r="F534" s="768">
        <v>85176290</v>
      </c>
      <c r="G534" s="49"/>
      <c r="H534" s="770">
        <v>18</v>
      </c>
      <c r="I534" s="50"/>
      <c r="J534" s="768" t="s">
        <v>396</v>
      </c>
      <c r="K534" s="768" t="s">
        <v>106</v>
      </c>
      <c r="L534" s="768">
        <v>1</v>
      </c>
      <c r="M534" s="51"/>
      <c r="N534" s="52" t="str">
        <f t="shared" si="48"/>
        <v>Included</v>
      </c>
      <c r="O534" s="53">
        <f t="shared" si="49"/>
        <v>0</v>
      </c>
      <c r="P534" s="8">
        <f t="shared" si="50"/>
        <v>0</v>
      </c>
      <c r="Q534" s="9">
        <f t="shared" si="51"/>
        <v>0</v>
      </c>
      <c r="R534" s="16">
        <f t="shared" si="52"/>
        <v>0</v>
      </c>
      <c r="S534" s="8"/>
      <c r="T534" s="122">
        <f t="shared" si="53"/>
        <v>0</v>
      </c>
      <c r="V534" s="55"/>
      <c r="AB534" s="9"/>
      <c r="AL534" s="9"/>
      <c r="AM534" s="9"/>
      <c r="AN534" s="9"/>
      <c r="AO534" s="9"/>
      <c r="AP534" s="9"/>
      <c r="AQ534" s="9"/>
      <c r="AR534" s="9"/>
      <c r="AS534" s="9"/>
      <c r="AT534" s="9"/>
      <c r="AU534" s="9"/>
      <c r="AV534" s="9"/>
      <c r="AW534" s="9"/>
      <c r="AX534" s="9"/>
      <c r="AY534" s="9"/>
    </row>
    <row r="535" spans="1:51" ht="39.75" customHeight="1" x14ac:dyDescent="0.3">
      <c r="A535" s="48">
        <v>514</v>
      </c>
      <c r="B535" s="768">
        <v>7000031888</v>
      </c>
      <c r="C535" s="768">
        <v>10</v>
      </c>
      <c r="D535" s="768" t="s">
        <v>418</v>
      </c>
      <c r="E535" s="768">
        <v>1000078084</v>
      </c>
      <c r="F535" s="768">
        <v>85176930</v>
      </c>
      <c r="G535" s="49"/>
      <c r="H535" s="770">
        <v>18</v>
      </c>
      <c r="I535" s="50"/>
      <c r="J535" s="768" t="s">
        <v>397</v>
      </c>
      <c r="K535" s="768" t="s">
        <v>106</v>
      </c>
      <c r="L535" s="768">
        <v>2</v>
      </c>
      <c r="M535" s="51"/>
      <c r="N535" s="52" t="str">
        <f t="shared" si="48"/>
        <v>Included</v>
      </c>
      <c r="O535" s="53">
        <f t="shared" si="49"/>
        <v>0</v>
      </c>
      <c r="P535" s="8">
        <f t="shared" si="50"/>
        <v>0</v>
      </c>
      <c r="Q535" s="9">
        <f t="shared" si="51"/>
        <v>0</v>
      </c>
      <c r="R535" s="16">
        <f t="shared" si="52"/>
        <v>0</v>
      </c>
      <c r="S535" s="8"/>
      <c r="T535" s="122">
        <f t="shared" si="53"/>
        <v>0</v>
      </c>
      <c r="V535" s="55"/>
      <c r="AB535" s="9"/>
      <c r="AL535" s="9"/>
      <c r="AM535" s="9"/>
      <c r="AN535" s="9"/>
      <c r="AO535" s="9"/>
      <c r="AP535" s="9"/>
      <c r="AQ535" s="9"/>
      <c r="AR535" s="9"/>
      <c r="AS535" s="9"/>
      <c r="AT535" s="9"/>
      <c r="AU535" s="9"/>
      <c r="AV535" s="9"/>
      <c r="AW535" s="9"/>
      <c r="AX535" s="9"/>
      <c r="AY535" s="9"/>
    </row>
    <row r="536" spans="1:51" ht="39.75" customHeight="1" x14ac:dyDescent="0.3">
      <c r="A536" s="48">
        <v>515</v>
      </c>
      <c r="B536" s="768">
        <v>7000031858</v>
      </c>
      <c r="C536" s="768">
        <v>10</v>
      </c>
      <c r="D536" s="768" t="s">
        <v>419</v>
      </c>
      <c r="E536" s="768">
        <v>1000077713</v>
      </c>
      <c r="F536" s="768">
        <v>84715000</v>
      </c>
      <c r="G536" s="49"/>
      <c r="H536" s="770">
        <v>18</v>
      </c>
      <c r="I536" s="50"/>
      <c r="J536" s="768" t="s">
        <v>376</v>
      </c>
      <c r="K536" s="768" t="s">
        <v>106</v>
      </c>
      <c r="L536" s="768">
        <v>1</v>
      </c>
      <c r="M536" s="51"/>
      <c r="N536" s="52" t="str">
        <f t="shared" si="48"/>
        <v>Included</v>
      </c>
      <c r="O536" s="53">
        <f t="shared" si="49"/>
        <v>0</v>
      </c>
      <c r="P536" s="8">
        <f t="shared" si="50"/>
        <v>0</v>
      </c>
      <c r="Q536" s="9">
        <f t="shared" si="51"/>
        <v>0</v>
      </c>
      <c r="R536" s="16">
        <f t="shared" si="52"/>
        <v>0</v>
      </c>
      <c r="S536" s="8"/>
      <c r="T536" s="122">
        <f t="shared" si="53"/>
        <v>0</v>
      </c>
      <c r="V536" s="55"/>
      <c r="AB536" s="9"/>
      <c r="AL536" s="9"/>
      <c r="AM536" s="9"/>
      <c r="AN536" s="9"/>
      <c r="AO536" s="9"/>
      <c r="AP536" s="9"/>
      <c r="AQ536" s="9"/>
      <c r="AR536" s="9"/>
      <c r="AS536" s="9"/>
      <c r="AT536" s="9"/>
      <c r="AU536" s="9"/>
      <c r="AV536" s="9"/>
      <c r="AW536" s="9"/>
      <c r="AX536" s="9"/>
      <c r="AY536" s="9"/>
    </row>
    <row r="537" spans="1:51" ht="46.5" customHeight="1" x14ac:dyDescent="0.3">
      <c r="A537" s="48">
        <v>516</v>
      </c>
      <c r="B537" s="768">
        <v>7000031859</v>
      </c>
      <c r="C537" s="768">
        <v>10</v>
      </c>
      <c r="D537" s="768" t="s">
        <v>419</v>
      </c>
      <c r="E537" s="768">
        <v>1000077753</v>
      </c>
      <c r="F537" s="768">
        <v>85176930</v>
      </c>
      <c r="G537" s="49"/>
      <c r="H537" s="770">
        <v>18</v>
      </c>
      <c r="I537" s="50"/>
      <c r="J537" s="768" t="s">
        <v>377</v>
      </c>
      <c r="K537" s="768" t="s">
        <v>105</v>
      </c>
      <c r="L537" s="768">
        <v>1</v>
      </c>
      <c r="M537" s="51"/>
      <c r="N537" s="52" t="str">
        <f t="shared" si="48"/>
        <v>Included</v>
      </c>
      <c r="O537" s="53">
        <f t="shared" si="49"/>
        <v>0</v>
      </c>
      <c r="P537" s="8">
        <f t="shared" si="50"/>
        <v>0</v>
      </c>
      <c r="Q537" s="9">
        <f t="shared" si="51"/>
        <v>0</v>
      </c>
      <c r="R537" s="16">
        <f t="shared" si="52"/>
        <v>0</v>
      </c>
      <c r="S537" s="8"/>
      <c r="T537" s="122">
        <f t="shared" si="53"/>
        <v>0</v>
      </c>
      <c r="V537" s="55"/>
      <c r="AB537" s="9"/>
      <c r="AL537" s="9"/>
      <c r="AM537" s="9"/>
      <c r="AN537" s="9"/>
      <c r="AO537" s="9"/>
      <c r="AP537" s="9"/>
      <c r="AQ537" s="9"/>
      <c r="AR537" s="9"/>
      <c r="AS537" s="9"/>
      <c r="AT537" s="9"/>
      <c r="AU537" s="9"/>
      <c r="AV537" s="9"/>
      <c r="AW537" s="9"/>
      <c r="AX537" s="9"/>
      <c r="AY537" s="9"/>
    </row>
    <row r="538" spans="1:51" ht="46.5" customHeight="1" x14ac:dyDescent="0.3">
      <c r="A538" s="48">
        <v>517</v>
      </c>
      <c r="B538" s="768">
        <v>7000031860</v>
      </c>
      <c r="C538" s="768">
        <v>10</v>
      </c>
      <c r="D538" s="768" t="s">
        <v>419</v>
      </c>
      <c r="E538" s="768">
        <v>1000077573</v>
      </c>
      <c r="F538" s="768">
        <v>85176930</v>
      </c>
      <c r="G538" s="49"/>
      <c r="H538" s="770">
        <v>18</v>
      </c>
      <c r="I538" s="50"/>
      <c r="J538" s="768" t="s">
        <v>378</v>
      </c>
      <c r="K538" s="768" t="s">
        <v>106</v>
      </c>
      <c r="L538" s="768">
        <v>1</v>
      </c>
      <c r="M538" s="51"/>
      <c r="N538" s="52" t="str">
        <f t="shared" si="48"/>
        <v>Included</v>
      </c>
      <c r="O538" s="53">
        <f t="shared" si="49"/>
        <v>0</v>
      </c>
      <c r="P538" s="8">
        <f t="shared" si="50"/>
        <v>0</v>
      </c>
      <c r="Q538" s="9">
        <f t="shared" si="51"/>
        <v>0</v>
      </c>
      <c r="R538" s="16">
        <f t="shared" si="52"/>
        <v>0</v>
      </c>
      <c r="S538" s="8"/>
      <c r="T538" s="122">
        <f t="shared" si="53"/>
        <v>0</v>
      </c>
      <c r="V538" s="55"/>
      <c r="AB538" s="9"/>
      <c r="AL538" s="9"/>
      <c r="AM538" s="9"/>
      <c r="AN538" s="9"/>
      <c r="AO538" s="9"/>
      <c r="AP538" s="9"/>
      <c r="AQ538" s="9"/>
      <c r="AR538" s="9"/>
      <c r="AS538" s="9"/>
      <c r="AT538" s="9"/>
      <c r="AU538" s="9"/>
      <c r="AV538" s="9"/>
      <c r="AW538" s="9"/>
      <c r="AX538" s="9"/>
      <c r="AY538" s="9"/>
    </row>
    <row r="539" spans="1:51" ht="46.5" customHeight="1" x14ac:dyDescent="0.3">
      <c r="A539" s="48">
        <v>518</v>
      </c>
      <c r="B539" s="768">
        <v>7000031861</v>
      </c>
      <c r="C539" s="768">
        <v>10</v>
      </c>
      <c r="D539" s="768" t="s">
        <v>419</v>
      </c>
      <c r="E539" s="768">
        <v>1000077711</v>
      </c>
      <c r="F539" s="768">
        <v>85177090</v>
      </c>
      <c r="G539" s="49"/>
      <c r="H539" s="770">
        <v>18</v>
      </c>
      <c r="I539" s="50"/>
      <c r="J539" s="768" t="s">
        <v>381</v>
      </c>
      <c r="K539" s="768" t="s">
        <v>106</v>
      </c>
      <c r="L539" s="768">
        <v>1</v>
      </c>
      <c r="M539" s="51"/>
      <c r="N539" s="52" t="str">
        <f t="shared" si="48"/>
        <v>Included</v>
      </c>
      <c r="O539" s="53">
        <f t="shared" si="49"/>
        <v>0</v>
      </c>
      <c r="P539" s="8">
        <f t="shared" si="50"/>
        <v>0</v>
      </c>
      <c r="Q539" s="9">
        <f t="shared" si="51"/>
        <v>0</v>
      </c>
      <c r="R539" s="16">
        <f t="shared" si="52"/>
        <v>0</v>
      </c>
      <c r="S539" s="8"/>
      <c r="T539" s="122">
        <f t="shared" si="53"/>
        <v>0</v>
      </c>
      <c r="V539" s="55"/>
      <c r="AB539" s="9"/>
      <c r="AL539" s="9"/>
      <c r="AM539" s="9"/>
      <c r="AN539" s="9"/>
      <c r="AO539" s="9"/>
      <c r="AP539" s="9"/>
      <c r="AQ539" s="9"/>
      <c r="AR539" s="9"/>
      <c r="AS539" s="9"/>
      <c r="AT539" s="9"/>
      <c r="AU539" s="9"/>
      <c r="AV539" s="9"/>
      <c r="AW539" s="9"/>
      <c r="AX539" s="9"/>
      <c r="AY539" s="9"/>
    </row>
    <row r="540" spans="1:51" ht="46.5" customHeight="1" x14ac:dyDescent="0.3">
      <c r="A540" s="48">
        <v>519</v>
      </c>
      <c r="B540" s="768">
        <v>7000031862</v>
      </c>
      <c r="C540" s="768">
        <v>10</v>
      </c>
      <c r="D540" s="768" t="s">
        <v>419</v>
      </c>
      <c r="E540" s="768">
        <v>1000077750</v>
      </c>
      <c r="F540" s="768">
        <v>85176930</v>
      </c>
      <c r="G540" s="49"/>
      <c r="H540" s="770">
        <v>18</v>
      </c>
      <c r="I540" s="50"/>
      <c r="J540" s="768" t="s">
        <v>383</v>
      </c>
      <c r="K540" s="768" t="s">
        <v>105</v>
      </c>
      <c r="L540" s="768">
        <v>1</v>
      </c>
      <c r="M540" s="51"/>
      <c r="N540" s="52" t="str">
        <f t="shared" si="48"/>
        <v>Included</v>
      </c>
      <c r="O540" s="53">
        <f t="shared" si="49"/>
        <v>0</v>
      </c>
      <c r="P540" s="8">
        <f t="shared" si="50"/>
        <v>0</v>
      </c>
      <c r="Q540" s="9">
        <f t="shared" si="51"/>
        <v>0</v>
      </c>
      <c r="R540" s="16">
        <f t="shared" si="52"/>
        <v>0</v>
      </c>
      <c r="S540" s="8"/>
      <c r="T540" s="122">
        <f t="shared" si="53"/>
        <v>0</v>
      </c>
      <c r="V540" s="55"/>
      <c r="AB540" s="9"/>
      <c r="AL540" s="9"/>
      <c r="AM540" s="9"/>
      <c r="AN540" s="9"/>
      <c r="AO540" s="9"/>
      <c r="AP540" s="9"/>
      <c r="AQ540" s="9"/>
      <c r="AR540" s="9"/>
      <c r="AS540" s="9"/>
      <c r="AT540" s="9"/>
      <c r="AU540" s="9"/>
      <c r="AV540" s="9"/>
      <c r="AW540" s="9"/>
      <c r="AX540" s="9"/>
      <c r="AY540" s="9"/>
    </row>
    <row r="541" spans="1:51" ht="46.5" customHeight="1" x14ac:dyDescent="0.3">
      <c r="A541" s="48">
        <v>520</v>
      </c>
      <c r="B541" s="768">
        <v>7000031863</v>
      </c>
      <c r="C541" s="768">
        <v>10</v>
      </c>
      <c r="D541" s="768" t="s">
        <v>419</v>
      </c>
      <c r="E541" s="768">
        <v>1000077561</v>
      </c>
      <c r="F541" s="768">
        <v>85176930</v>
      </c>
      <c r="G541" s="49"/>
      <c r="H541" s="770">
        <v>18</v>
      </c>
      <c r="I541" s="50"/>
      <c r="J541" s="768" t="s">
        <v>386</v>
      </c>
      <c r="K541" s="768" t="s">
        <v>106</v>
      </c>
      <c r="L541" s="768">
        <v>2</v>
      </c>
      <c r="M541" s="51"/>
      <c r="N541" s="52" t="str">
        <f t="shared" si="48"/>
        <v>Included</v>
      </c>
      <c r="O541" s="53">
        <f t="shared" si="49"/>
        <v>0</v>
      </c>
      <c r="P541" s="8">
        <f t="shared" si="50"/>
        <v>0</v>
      </c>
      <c r="Q541" s="9">
        <f t="shared" si="51"/>
        <v>0</v>
      </c>
      <c r="R541" s="16">
        <f t="shared" si="52"/>
        <v>0</v>
      </c>
      <c r="S541" s="8"/>
      <c r="T541" s="122">
        <f t="shared" si="53"/>
        <v>0</v>
      </c>
      <c r="V541" s="55"/>
      <c r="AB541" s="9"/>
      <c r="AL541" s="9"/>
      <c r="AM541" s="9"/>
      <c r="AN541" s="9"/>
      <c r="AO541" s="9"/>
      <c r="AP541" s="9"/>
      <c r="AQ541" s="9"/>
      <c r="AR541" s="9"/>
      <c r="AS541" s="9"/>
      <c r="AT541" s="9"/>
      <c r="AU541" s="9"/>
      <c r="AV541" s="9"/>
      <c r="AW541" s="9"/>
      <c r="AX541" s="9"/>
      <c r="AY541" s="9"/>
    </row>
    <row r="542" spans="1:51" ht="46.5" customHeight="1" x14ac:dyDescent="0.3">
      <c r="A542" s="48">
        <v>521</v>
      </c>
      <c r="B542" s="768">
        <v>7000031864</v>
      </c>
      <c r="C542" s="768">
        <v>10</v>
      </c>
      <c r="D542" s="768" t="s">
        <v>419</v>
      </c>
      <c r="E542" s="768">
        <v>1000077565</v>
      </c>
      <c r="F542" s="768">
        <v>85176930</v>
      </c>
      <c r="G542" s="49"/>
      <c r="H542" s="770">
        <v>18</v>
      </c>
      <c r="I542" s="50"/>
      <c r="J542" s="768" t="s">
        <v>387</v>
      </c>
      <c r="K542" s="768" t="s">
        <v>106</v>
      </c>
      <c r="L542" s="768">
        <v>2</v>
      </c>
      <c r="M542" s="51"/>
      <c r="N542" s="52" t="str">
        <f t="shared" si="48"/>
        <v>Included</v>
      </c>
      <c r="O542" s="53">
        <f t="shared" si="49"/>
        <v>0</v>
      </c>
      <c r="P542" s="8">
        <f t="shared" si="50"/>
        <v>0</v>
      </c>
      <c r="Q542" s="9">
        <f t="shared" si="51"/>
        <v>0</v>
      </c>
      <c r="R542" s="16">
        <f t="shared" si="52"/>
        <v>0</v>
      </c>
      <c r="S542" s="8"/>
      <c r="T542" s="122">
        <f t="shared" si="53"/>
        <v>0</v>
      </c>
      <c r="V542" s="55"/>
      <c r="AB542" s="9"/>
      <c r="AL542" s="9"/>
      <c r="AM542" s="9"/>
      <c r="AN542" s="9"/>
      <c r="AO542" s="9"/>
      <c r="AP542" s="9"/>
      <c r="AQ542" s="9"/>
      <c r="AR542" s="9"/>
      <c r="AS542" s="9"/>
      <c r="AT542" s="9"/>
      <c r="AU542" s="9"/>
      <c r="AV542" s="9"/>
      <c r="AW542" s="9"/>
      <c r="AX542" s="9"/>
      <c r="AY542" s="9"/>
    </row>
    <row r="543" spans="1:51" ht="46.5" customHeight="1" x14ac:dyDescent="0.3">
      <c r="A543" s="48">
        <v>522</v>
      </c>
      <c r="B543" s="768">
        <v>7000031865</v>
      </c>
      <c r="C543" s="768">
        <v>10</v>
      </c>
      <c r="D543" s="768" t="s">
        <v>419</v>
      </c>
      <c r="E543" s="768">
        <v>1000077751</v>
      </c>
      <c r="F543" s="768">
        <v>85176930</v>
      </c>
      <c r="G543" s="49"/>
      <c r="H543" s="770">
        <v>18</v>
      </c>
      <c r="I543" s="50"/>
      <c r="J543" s="768" t="s">
        <v>388</v>
      </c>
      <c r="K543" s="768" t="s">
        <v>105</v>
      </c>
      <c r="L543" s="768">
        <v>1</v>
      </c>
      <c r="M543" s="51"/>
      <c r="N543" s="52" t="str">
        <f t="shared" si="48"/>
        <v>Included</v>
      </c>
      <c r="O543" s="53">
        <f t="shared" si="49"/>
        <v>0</v>
      </c>
      <c r="P543" s="8">
        <f t="shared" si="50"/>
        <v>0</v>
      </c>
      <c r="Q543" s="9">
        <f t="shared" si="51"/>
        <v>0</v>
      </c>
      <c r="R543" s="16">
        <f t="shared" si="52"/>
        <v>0</v>
      </c>
      <c r="S543" s="8"/>
      <c r="T543" s="122">
        <f t="shared" si="53"/>
        <v>0</v>
      </c>
      <c r="V543" s="55"/>
      <c r="AB543" s="9"/>
      <c r="AL543" s="9"/>
      <c r="AM543" s="9"/>
      <c r="AN543" s="9"/>
      <c r="AO543" s="9"/>
      <c r="AP543" s="9"/>
      <c r="AQ543" s="9"/>
      <c r="AR543" s="9"/>
      <c r="AS543" s="9"/>
      <c r="AT543" s="9"/>
      <c r="AU543" s="9"/>
      <c r="AV543" s="9"/>
      <c r="AW543" s="9"/>
      <c r="AX543" s="9"/>
      <c r="AY543" s="9"/>
    </row>
    <row r="544" spans="1:51" ht="46.5" customHeight="1" x14ac:dyDescent="0.3">
      <c r="A544" s="48">
        <v>523</v>
      </c>
      <c r="B544" s="768">
        <v>7000031866</v>
      </c>
      <c r="C544" s="768">
        <v>10</v>
      </c>
      <c r="D544" s="768" t="s">
        <v>419</v>
      </c>
      <c r="E544" s="768">
        <v>1000077568</v>
      </c>
      <c r="F544" s="768">
        <v>85389000</v>
      </c>
      <c r="G544" s="49"/>
      <c r="H544" s="770">
        <v>18</v>
      </c>
      <c r="I544" s="50"/>
      <c r="J544" s="768" t="s">
        <v>389</v>
      </c>
      <c r="K544" s="768" t="s">
        <v>106</v>
      </c>
      <c r="L544" s="768">
        <v>1</v>
      </c>
      <c r="M544" s="51"/>
      <c r="N544" s="52" t="str">
        <f t="shared" si="48"/>
        <v>Included</v>
      </c>
      <c r="O544" s="53">
        <f t="shared" si="49"/>
        <v>0</v>
      </c>
      <c r="P544" s="8">
        <f t="shared" si="50"/>
        <v>0</v>
      </c>
      <c r="Q544" s="9">
        <f t="shared" si="51"/>
        <v>0</v>
      </c>
      <c r="R544" s="16">
        <f t="shared" si="52"/>
        <v>0</v>
      </c>
      <c r="S544" s="8"/>
      <c r="T544" s="122">
        <f t="shared" si="53"/>
        <v>0</v>
      </c>
      <c r="V544" s="55"/>
      <c r="AB544" s="9"/>
      <c r="AL544" s="9"/>
      <c r="AM544" s="9"/>
      <c r="AN544" s="9"/>
      <c r="AO544" s="9"/>
      <c r="AP544" s="9"/>
      <c r="AQ544" s="9"/>
      <c r="AR544" s="9"/>
      <c r="AS544" s="9"/>
      <c r="AT544" s="9"/>
      <c r="AU544" s="9"/>
      <c r="AV544" s="9"/>
      <c r="AW544" s="9"/>
      <c r="AX544" s="9"/>
      <c r="AY544" s="9"/>
    </row>
    <row r="545" spans="1:51" ht="39" customHeight="1" x14ac:dyDescent="0.3">
      <c r="A545" s="48">
        <v>524</v>
      </c>
      <c r="B545" s="768">
        <v>7000031867</v>
      </c>
      <c r="C545" s="768">
        <v>10</v>
      </c>
      <c r="D545" s="768" t="s">
        <v>419</v>
      </c>
      <c r="E545" s="768">
        <v>1000028014</v>
      </c>
      <c r="F545" s="768">
        <v>94038900</v>
      </c>
      <c r="G545" s="49"/>
      <c r="H545" s="770">
        <v>18</v>
      </c>
      <c r="I545" s="50"/>
      <c r="J545" s="768" t="s">
        <v>108</v>
      </c>
      <c r="K545" s="768" t="s">
        <v>106</v>
      </c>
      <c r="L545" s="768">
        <v>1</v>
      </c>
      <c r="M545" s="51"/>
      <c r="N545" s="52" t="str">
        <f t="shared" si="48"/>
        <v>Included</v>
      </c>
      <c r="O545" s="53">
        <f t="shared" si="49"/>
        <v>0</v>
      </c>
      <c r="P545" s="8">
        <f t="shared" si="50"/>
        <v>0</v>
      </c>
      <c r="Q545" s="9">
        <f t="shared" si="51"/>
        <v>0</v>
      </c>
      <c r="R545" s="16">
        <f t="shared" si="52"/>
        <v>0</v>
      </c>
      <c r="S545" s="8"/>
      <c r="T545" s="122">
        <f t="shared" si="53"/>
        <v>0</v>
      </c>
      <c r="V545" s="55"/>
      <c r="AB545" s="9"/>
      <c r="AL545" s="9"/>
      <c r="AM545" s="9"/>
      <c r="AN545" s="9"/>
      <c r="AO545" s="9"/>
      <c r="AP545" s="9"/>
      <c r="AQ545" s="9"/>
      <c r="AR545" s="9"/>
      <c r="AS545" s="9"/>
      <c r="AT545" s="9"/>
      <c r="AU545" s="9"/>
      <c r="AV545" s="9"/>
      <c r="AW545" s="9"/>
      <c r="AX545" s="9"/>
      <c r="AY545" s="9"/>
    </row>
    <row r="546" spans="1:51" ht="69" customHeight="1" x14ac:dyDescent="0.3">
      <c r="A546" s="48">
        <v>525</v>
      </c>
      <c r="B546" s="768">
        <v>7000031868</v>
      </c>
      <c r="C546" s="768">
        <v>10</v>
      </c>
      <c r="D546" s="768" t="s">
        <v>419</v>
      </c>
      <c r="E546" s="768">
        <v>1000026380</v>
      </c>
      <c r="F546" s="768">
        <v>85389000</v>
      </c>
      <c r="G546" s="49"/>
      <c r="H546" s="770">
        <v>18</v>
      </c>
      <c r="I546" s="50"/>
      <c r="J546" s="768" t="s">
        <v>109</v>
      </c>
      <c r="K546" s="768" t="s">
        <v>105</v>
      </c>
      <c r="L546" s="768">
        <v>1</v>
      </c>
      <c r="M546" s="51"/>
      <c r="N546" s="52" t="str">
        <f t="shared" si="48"/>
        <v>Included</v>
      </c>
      <c r="O546" s="53">
        <f t="shared" si="49"/>
        <v>0</v>
      </c>
      <c r="P546" s="8">
        <f t="shared" si="50"/>
        <v>0</v>
      </c>
      <c r="Q546" s="9">
        <f t="shared" si="51"/>
        <v>0</v>
      </c>
      <c r="R546" s="16">
        <f t="shared" si="52"/>
        <v>0</v>
      </c>
      <c r="S546" s="8"/>
      <c r="T546" s="122">
        <f t="shared" si="53"/>
        <v>0</v>
      </c>
      <c r="V546" s="55"/>
      <c r="AB546" s="9"/>
      <c r="AL546" s="9"/>
      <c r="AM546" s="9"/>
      <c r="AN546" s="9"/>
      <c r="AO546" s="9"/>
      <c r="AP546" s="9"/>
      <c r="AQ546" s="9"/>
      <c r="AR546" s="9"/>
      <c r="AS546" s="9"/>
      <c r="AT546" s="9"/>
      <c r="AU546" s="9"/>
      <c r="AV546" s="9"/>
      <c r="AW546" s="9"/>
      <c r="AX546" s="9"/>
      <c r="AY546" s="9"/>
    </row>
    <row r="547" spans="1:51" ht="63.75" customHeight="1" x14ac:dyDescent="0.3">
      <c r="A547" s="48">
        <v>526</v>
      </c>
      <c r="B547" s="768">
        <v>7000031878</v>
      </c>
      <c r="C547" s="768">
        <v>10</v>
      </c>
      <c r="D547" s="768" t="s">
        <v>419</v>
      </c>
      <c r="E547" s="768">
        <v>1000077853</v>
      </c>
      <c r="F547" s="768">
        <v>85176220</v>
      </c>
      <c r="G547" s="49"/>
      <c r="H547" s="770">
        <v>18</v>
      </c>
      <c r="I547" s="50"/>
      <c r="J547" s="768" t="s">
        <v>390</v>
      </c>
      <c r="K547" s="768" t="s">
        <v>106</v>
      </c>
      <c r="L547" s="768">
        <v>1</v>
      </c>
      <c r="M547" s="51"/>
      <c r="N547" s="52" t="str">
        <f t="shared" si="48"/>
        <v>Included</v>
      </c>
      <c r="O547" s="53">
        <f t="shared" si="49"/>
        <v>0</v>
      </c>
      <c r="P547" s="8">
        <f t="shared" si="50"/>
        <v>0</v>
      </c>
      <c r="Q547" s="9">
        <f t="shared" si="51"/>
        <v>0</v>
      </c>
      <c r="R547" s="16">
        <f t="shared" si="52"/>
        <v>0</v>
      </c>
      <c r="S547" s="8"/>
      <c r="T547" s="122">
        <f t="shared" si="53"/>
        <v>0</v>
      </c>
      <c r="V547" s="55"/>
      <c r="AB547" s="9"/>
      <c r="AL547" s="9"/>
      <c r="AM547" s="9"/>
      <c r="AN547" s="9"/>
      <c r="AO547" s="9"/>
      <c r="AP547" s="9"/>
      <c r="AQ547" s="9"/>
      <c r="AR547" s="9"/>
      <c r="AS547" s="9"/>
      <c r="AT547" s="9"/>
      <c r="AU547" s="9"/>
      <c r="AV547" s="9"/>
      <c r="AW547" s="9"/>
      <c r="AX547" s="9"/>
      <c r="AY547" s="9"/>
    </row>
    <row r="548" spans="1:51" ht="69.75" customHeight="1" x14ac:dyDescent="0.3">
      <c r="A548" s="48">
        <v>527</v>
      </c>
      <c r="B548" s="768">
        <v>7000031889</v>
      </c>
      <c r="C548" s="768">
        <v>10</v>
      </c>
      <c r="D548" s="768" t="s">
        <v>419</v>
      </c>
      <c r="E548" s="768">
        <v>1000078084</v>
      </c>
      <c r="F548" s="768">
        <v>85176930</v>
      </c>
      <c r="G548" s="49"/>
      <c r="H548" s="770">
        <v>18</v>
      </c>
      <c r="I548" s="50"/>
      <c r="J548" s="768" t="s">
        <v>397</v>
      </c>
      <c r="K548" s="768" t="s">
        <v>106</v>
      </c>
      <c r="L548" s="768">
        <v>2</v>
      </c>
      <c r="M548" s="51"/>
      <c r="N548" s="52" t="str">
        <f t="shared" si="48"/>
        <v>Included</v>
      </c>
      <c r="O548" s="53">
        <f t="shared" si="49"/>
        <v>0</v>
      </c>
      <c r="P548" s="8">
        <f t="shared" si="50"/>
        <v>0</v>
      </c>
      <c r="Q548" s="9">
        <f t="shared" si="51"/>
        <v>0</v>
      </c>
      <c r="R548" s="16">
        <f t="shared" si="52"/>
        <v>0</v>
      </c>
      <c r="S548" s="8"/>
      <c r="T548" s="122">
        <f t="shared" si="53"/>
        <v>0</v>
      </c>
      <c r="V548" s="55"/>
      <c r="AB548" s="9"/>
      <c r="AL548" s="9"/>
      <c r="AM548" s="9"/>
      <c r="AN548" s="9"/>
      <c r="AO548" s="9"/>
      <c r="AP548" s="9"/>
      <c r="AQ548" s="9"/>
      <c r="AR548" s="9"/>
      <c r="AS548" s="9"/>
      <c r="AT548" s="9"/>
      <c r="AU548" s="9"/>
      <c r="AV548" s="9"/>
      <c r="AW548" s="9"/>
      <c r="AX548" s="9"/>
      <c r="AY548" s="9"/>
    </row>
    <row r="549" spans="1:51" ht="69.75" customHeight="1" x14ac:dyDescent="0.3">
      <c r="A549" s="48">
        <v>528</v>
      </c>
      <c r="B549" s="768">
        <v>7000031883</v>
      </c>
      <c r="C549" s="768">
        <v>10</v>
      </c>
      <c r="D549" s="768" t="s">
        <v>420</v>
      </c>
      <c r="E549" s="768">
        <v>1000077711</v>
      </c>
      <c r="F549" s="768">
        <v>85177090</v>
      </c>
      <c r="G549" s="49"/>
      <c r="H549" s="770">
        <v>18</v>
      </c>
      <c r="I549" s="50"/>
      <c r="J549" s="768" t="s">
        <v>381</v>
      </c>
      <c r="K549" s="768" t="s">
        <v>106</v>
      </c>
      <c r="L549" s="768">
        <v>3</v>
      </c>
      <c r="M549" s="51"/>
      <c r="N549" s="52" t="str">
        <f t="shared" si="48"/>
        <v>Included</v>
      </c>
      <c r="O549" s="53">
        <f t="shared" si="49"/>
        <v>0</v>
      </c>
      <c r="P549" s="8">
        <f t="shared" si="50"/>
        <v>0</v>
      </c>
      <c r="Q549" s="9">
        <f t="shared" si="51"/>
        <v>0</v>
      </c>
      <c r="R549" s="16">
        <f t="shared" si="52"/>
        <v>0</v>
      </c>
      <c r="S549" s="8"/>
      <c r="T549" s="122">
        <f t="shared" si="53"/>
        <v>0</v>
      </c>
      <c r="V549" s="55"/>
      <c r="AB549" s="9"/>
      <c r="AL549" s="9"/>
      <c r="AM549" s="9"/>
      <c r="AN549" s="9"/>
      <c r="AO549" s="9"/>
      <c r="AP549" s="9"/>
      <c r="AQ549" s="9"/>
      <c r="AR549" s="9"/>
      <c r="AS549" s="9"/>
      <c r="AT549" s="9"/>
      <c r="AU549" s="9"/>
      <c r="AV549" s="9"/>
      <c r="AW549" s="9"/>
      <c r="AX549" s="9"/>
      <c r="AY549" s="9"/>
    </row>
    <row r="550" spans="1:51" ht="30.75" customHeight="1" x14ac:dyDescent="0.3">
      <c r="A550" s="766" t="s">
        <v>338</v>
      </c>
      <c r="B550" s="45" t="s">
        <v>353</v>
      </c>
      <c r="C550" s="46"/>
      <c r="D550" s="46"/>
      <c r="E550" s="46"/>
      <c r="F550" s="46"/>
      <c r="G550" s="46"/>
      <c r="H550" s="46"/>
      <c r="I550" s="46"/>
      <c r="J550" s="46"/>
      <c r="K550" s="46"/>
      <c r="L550" s="46"/>
      <c r="M550" s="46"/>
      <c r="N550" s="46"/>
      <c r="O550" s="46"/>
      <c r="P550" s="46"/>
      <c r="Q550" s="46"/>
      <c r="R550" s="46"/>
      <c r="S550" s="46"/>
      <c r="T550" s="46"/>
      <c r="U550" s="40"/>
      <c r="V550" s="40"/>
      <c r="W550" s="40"/>
      <c r="AA550" s="10"/>
      <c r="AE550" s="9" t="s">
        <v>86</v>
      </c>
      <c r="AI550" s="33"/>
    </row>
    <row r="551" spans="1:51" ht="39.75" customHeight="1" x14ac:dyDescent="0.3">
      <c r="A551" s="48">
        <v>529</v>
      </c>
      <c r="B551" s="768">
        <v>7000031926</v>
      </c>
      <c r="C551" s="768">
        <v>10</v>
      </c>
      <c r="D551" s="768" t="s">
        <v>421</v>
      </c>
      <c r="E551" s="768">
        <v>1000077713</v>
      </c>
      <c r="F551" s="768">
        <v>84715000</v>
      </c>
      <c r="G551" s="49"/>
      <c r="H551" s="770">
        <v>18</v>
      </c>
      <c r="I551" s="50"/>
      <c r="J551" s="768" t="s">
        <v>376</v>
      </c>
      <c r="K551" s="768" t="s">
        <v>106</v>
      </c>
      <c r="L551" s="768">
        <v>2</v>
      </c>
      <c r="M551" s="51"/>
      <c r="N551" s="52" t="str">
        <f t="shared" si="48"/>
        <v>Included</v>
      </c>
      <c r="O551" s="53">
        <f t="shared" si="49"/>
        <v>0</v>
      </c>
      <c r="P551" s="8">
        <f t="shared" si="50"/>
        <v>0</v>
      </c>
      <c r="Q551" s="9">
        <f t="shared" si="51"/>
        <v>0</v>
      </c>
      <c r="R551" s="16">
        <f t="shared" si="52"/>
        <v>0</v>
      </c>
      <c r="S551" s="8"/>
      <c r="T551" s="122">
        <f t="shared" si="53"/>
        <v>0</v>
      </c>
      <c r="V551" s="55"/>
      <c r="AB551" s="9"/>
      <c r="AL551" s="9"/>
      <c r="AM551" s="9"/>
      <c r="AN551" s="9"/>
      <c r="AO551" s="9"/>
      <c r="AP551" s="9"/>
      <c r="AQ551" s="9"/>
      <c r="AR551" s="9"/>
      <c r="AS551" s="9"/>
      <c r="AT551" s="9"/>
      <c r="AU551" s="9"/>
      <c r="AV551" s="9"/>
      <c r="AW551" s="9"/>
      <c r="AX551" s="9"/>
      <c r="AY551" s="9"/>
    </row>
    <row r="552" spans="1:51" ht="39.75" customHeight="1" x14ac:dyDescent="0.3">
      <c r="A552" s="48">
        <v>530</v>
      </c>
      <c r="B552" s="768">
        <v>7000031927</v>
      </c>
      <c r="C552" s="768">
        <v>10</v>
      </c>
      <c r="D552" s="768" t="s">
        <v>421</v>
      </c>
      <c r="E552" s="768">
        <v>1000077753</v>
      </c>
      <c r="F552" s="768">
        <v>85176930</v>
      </c>
      <c r="G552" s="49"/>
      <c r="H552" s="770">
        <v>18</v>
      </c>
      <c r="I552" s="50"/>
      <c r="J552" s="768" t="s">
        <v>377</v>
      </c>
      <c r="K552" s="768" t="s">
        <v>105</v>
      </c>
      <c r="L552" s="768">
        <v>1</v>
      </c>
      <c r="M552" s="51"/>
      <c r="N552" s="52" t="str">
        <f t="shared" si="48"/>
        <v>Included</v>
      </c>
      <c r="O552" s="53">
        <f t="shared" si="49"/>
        <v>0</v>
      </c>
      <c r="P552" s="8">
        <f t="shared" si="50"/>
        <v>0</v>
      </c>
      <c r="Q552" s="9">
        <f t="shared" si="51"/>
        <v>0</v>
      </c>
      <c r="R552" s="16">
        <f t="shared" si="52"/>
        <v>0</v>
      </c>
      <c r="S552" s="8"/>
      <c r="T552" s="122">
        <f t="shared" si="53"/>
        <v>0</v>
      </c>
      <c r="V552" s="55"/>
      <c r="AB552" s="9"/>
      <c r="AL552" s="9"/>
      <c r="AM552" s="9"/>
      <c r="AN552" s="9"/>
      <c r="AO552" s="9"/>
      <c r="AP552" s="9"/>
      <c r="AQ552" s="9"/>
      <c r="AR552" s="9"/>
      <c r="AS552" s="9"/>
      <c r="AT552" s="9"/>
      <c r="AU552" s="9"/>
      <c r="AV552" s="9"/>
      <c r="AW552" s="9"/>
      <c r="AX552" s="9"/>
      <c r="AY552" s="9"/>
    </row>
    <row r="553" spans="1:51" ht="39.75" customHeight="1" x14ac:dyDescent="0.3">
      <c r="A553" s="48">
        <v>531</v>
      </c>
      <c r="B553" s="768">
        <v>7000031928</v>
      </c>
      <c r="C553" s="768">
        <v>10</v>
      </c>
      <c r="D553" s="768" t="s">
        <v>421</v>
      </c>
      <c r="E553" s="768">
        <v>1000077573</v>
      </c>
      <c r="F553" s="768">
        <v>85176930</v>
      </c>
      <c r="G553" s="49"/>
      <c r="H553" s="770">
        <v>18</v>
      </c>
      <c r="I553" s="50"/>
      <c r="J553" s="768" t="s">
        <v>378</v>
      </c>
      <c r="K553" s="768" t="s">
        <v>106</v>
      </c>
      <c r="L553" s="768">
        <v>2</v>
      </c>
      <c r="M553" s="51"/>
      <c r="N553" s="52" t="str">
        <f t="shared" si="48"/>
        <v>Included</v>
      </c>
      <c r="O553" s="53">
        <f t="shared" si="49"/>
        <v>0</v>
      </c>
      <c r="P553" s="8">
        <f t="shared" si="50"/>
        <v>0</v>
      </c>
      <c r="Q553" s="9">
        <f t="shared" si="51"/>
        <v>0</v>
      </c>
      <c r="R553" s="16">
        <f t="shared" si="52"/>
        <v>0</v>
      </c>
      <c r="S553" s="8"/>
      <c r="T553" s="122">
        <f t="shared" si="53"/>
        <v>0</v>
      </c>
      <c r="V553" s="55"/>
      <c r="AB553" s="9"/>
      <c r="AL553" s="9"/>
      <c r="AM553" s="9"/>
      <c r="AN553" s="9"/>
      <c r="AO553" s="9"/>
      <c r="AP553" s="9"/>
      <c r="AQ553" s="9"/>
      <c r="AR553" s="9"/>
      <c r="AS553" s="9"/>
      <c r="AT553" s="9"/>
      <c r="AU553" s="9"/>
      <c r="AV553" s="9"/>
      <c r="AW553" s="9"/>
      <c r="AX553" s="9"/>
      <c r="AY553" s="9"/>
    </row>
    <row r="554" spans="1:51" ht="39.75" customHeight="1" x14ac:dyDescent="0.3">
      <c r="A554" s="48">
        <v>532</v>
      </c>
      <c r="B554" s="768">
        <v>7000031929</v>
      </c>
      <c r="C554" s="768">
        <v>10</v>
      </c>
      <c r="D554" s="768" t="s">
        <v>421</v>
      </c>
      <c r="E554" s="768">
        <v>1000077739</v>
      </c>
      <c r="F554" s="768">
        <v>85177090</v>
      </c>
      <c r="G554" s="49"/>
      <c r="H554" s="770">
        <v>18</v>
      </c>
      <c r="I554" s="50"/>
      <c r="J554" s="768" t="s">
        <v>379</v>
      </c>
      <c r="K554" s="768" t="s">
        <v>106</v>
      </c>
      <c r="L554" s="768">
        <v>150</v>
      </c>
      <c r="M554" s="51"/>
      <c r="N554" s="52" t="str">
        <f t="shared" si="48"/>
        <v>Included</v>
      </c>
      <c r="O554" s="53">
        <f t="shared" si="49"/>
        <v>0</v>
      </c>
      <c r="P554" s="8">
        <f t="shared" si="50"/>
        <v>0</v>
      </c>
      <c r="Q554" s="9">
        <f t="shared" si="51"/>
        <v>0</v>
      </c>
      <c r="R554" s="16">
        <f t="shared" si="52"/>
        <v>0</v>
      </c>
      <c r="S554" s="8"/>
      <c r="T554" s="122">
        <f t="shared" si="53"/>
        <v>0</v>
      </c>
      <c r="V554" s="55"/>
      <c r="AB554" s="9"/>
      <c r="AL554" s="9"/>
      <c r="AM554" s="9"/>
      <c r="AN554" s="9"/>
      <c r="AO554" s="9"/>
      <c r="AP554" s="9"/>
      <c r="AQ554" s="9"/>
      <c r="AR554" s="9"/>
      <c r="AS554" s="9"/>
      <c r="AT554" s="9"/>
      <c r="AU554" s="9"/>
      <c r="AV554" s="9"/>
      <c r="AW554" s="9"/>
      <c r="AX554" s="9"/>
      <c r="AY554" s="9"/>
    </row>
    <row r="555" spans="1:51" ht="39.75" customHeight="1" x14ac:dyDescent="0.3">
      <c r="A555" s="48">
        <v>533</v>
      </c>
      <c r="B555" s="768">
        <v>7000031930</v>
      </c>
      <c r="C555" s="768">
        <v>10</v>
      </c>
      <c r="D555" s="768" t="s">
        <v>421</v>
      </c>
      <c r="E555" s="768">
        <v>1000077740</v>
      </c>
      <c r="F555" s="768">
        <v>85177090</v>
      </c>
      <c r="G555" s="49"/>
      <c r="H555" s="770">
        <v>18</v>
      </c>
      <c r="I555" s="50"/>
      <c r="J555" s="768" t="s">
        <v>380</v>
      </c>
      <c r="K555" s="768" t="s">
        <v>106</v>
      </c>
      <c r="L555" s="768">
        <v>200</v>
      </c>
      <c r="M555" s="51"/>
      <c r="N555" s="52" t="str">
        <f t="shared" si="48"/>
        <v>Included</v>
      </c>
      <c r="O555" s="53">
        <f t="shared" si="49"/>
        <v>0</v>
      </c>
      <c r="P555" s="8">
        <f t="shared" si="50"/>
        <v>0</v>
      </c>
      <c r="Q555" s="9">
        <f t="shared" si="51"/>
        <v>0</v>
      </c>
      <c r="R555" s="16">
        <f t="shared" si="52"/>
        <v>0</v>
      </c>
      <c r="S555" s="8"/>
      <c r="T555" s="122">
        <f t="shared" si="53"/>
        <v>0</v>
      </c>
      <c r="V555" s="55"/>
      <c r="AB555" s="9"/>
      <c r="AL555" s="9"/>
      <c r="AM555" s="9"/>
      <c r="AN555" s="9"/>
      <c r="AO555" s="9"/>
      <c r="AP555" s="9"/>
      <c r="AQ555" s="9"/>
      <c r="AR555" s="9"/>
      <c r="AS555" s="9"/>
      <c r="AT555" s="9"/>
      <c r="AU555" s="9"/>
      <c r="AV555" s="9"/>
      <c r="AW555" s="9"/>
      <c r="AX555" s="9"/>
      <c r="AY555" s="9"/>
    </row>
    <row r="556" spans="1:51" ht="39.75" customHeight="1" x14ac:dyDescent="0.3">
      <c r="A556" s="48">
        <v>534</v>
      </c>
      <c r="B556" s="768">
        <v>7000031931</v>
      </c>
      <c r="C556" s="768">
        <v>10</v>
      </c>
      <c r="D556" s="768" t="s">
        <v>421</v>
      </c>
      <c r="E556" s="768">
        <v>1000077711</v>
      </c>
      <c r="F556" s="768">
        <v>85177090</v>
      </c>
      <c r="G556" s="49"/>
      <c r="H556" s="770">
        <v>18</v>
      </c>
      <c r="I556" s="50"/>
      <c r="J556" s="768" t="s">
        <v>381</v>
      </c>
      <c r="K556" s="768" t="s">
        <v>106</v>
      </c>
      <c r="L556" s="768">
        <v>1</v>
      </c>
      <c r="M556" s="51"/>
      <c r="N556" s="52" t="str">
        <f t="shared" si="48"/>
        <v>Included</v>
      </c>
      <c r="O556" s="53">
        <f t="shared" si="49"/>
        <v>0</v>
      </c>
      <c r="P556" s="8">
        <f t="shared" si="50"/>
        <v>0</v>
      </c>
      <c r="Q556" s="9">
        <f t="shared" si="51"/>
        <v>0</v>
      </c>
      <c r="R556" s="16">
        <f t="shared" si="52"/>
        <v>0</v>
      </c>
      <c r="S556" s="8"/>
      <c r="T556" s="122">
        <f t="shared" si="53"/>
        <v>0</v>
      </c>
      <c r="V556" s="55"/>
      <c r="AB556" s="9"/>
      <c r="AL556" s="9"/>
      <c r="AM556" s="9"/>
      <c r="AN556" s="9"/>
      <c r="AO556" s="9"/>
      <c r="AP556" s="9"/>
      <c r="AQ556" s="9"/>
      <c r="AR556" s="9"/>
      <c r="AS556" s="9"/>
      <c r="AT556" s="9"/>
      <c r="AU556" s="9"/>
      <c r="AV556" s="9"/>
      <c r="AW556" s="9"/>
      <c r="AX556" s="9"/>
      <c r="AY556" s="9"/>
    </row>
    <row r="557" spans="1:51" ht="39.75" customHeight="1" x14ac:dyDescent="0.3">
      <c r="A557" s="48">
        <v>535</v>
      </c>
      <c r="B557" s="768">
        <v>7000031932</v>
      </c>
      <c r="C557" s="768">
        <v>10</v>
      </c>
      <c r="D557" s="768" t="s">
        <v>421</v>
      </c>
      <c r="E557" s="768">
        <v>1000077562</v>
      </c>
      <c r="F557" s="768">
        <v>85177090</v>
      </c>
      <c r="G557" s="49"/>
      <c r="H557" s="770">
        <v>18</v>
      </c>
      <c r="I557" s="50"/>
      <c r="J557" s="768" t="s">
        <v>382</v>
      </c>
      <c r="K557" s="768" t="s">
        <v>106</v>
      </c>
      <c r="L557" s="768">
        <v>100</v>
      </c>
      <c r="M557" s="51"/>
      <c r="N557" s="52" t="str">
        <f t="shared" si="48"/>
        <v>Included</v>
      </c>
      <c r="O557" s="53">
        <f t="shared" si="49"/>
        <v>0</v>
      </c>
      <c r="P557" s="8">
        <f t="shared" si="50"/>
        <v>0</v>
      </c>
      <c r="Q557" s="9">
        <f t="shared" si="51"/>
        <v>0</v>
      </c>
      <c r="R557" s="16">
        <f t="shared" si="52"/>
        <v>0</v>
      </c>
      <c r="S557" s="8"/>
      <c r="T557" s="122">
        <f t="shared" si="53"/>
        <v>0</v>
      </c>
      <c r="V557" s="55"/>
      <c r="AB557" s="9"/>
      <c r="AL557" s="9"/>
      <c r="AM557" s="9"/>
      <c r="AN557" s="9"/>
      <c r="AO557" s="9"/>
      <c r="AP557" s="9"/>
      <c r="AQ557" s="9"/>
      <c r="AR557" s="9"/>
      <c r="AS557" s="9"/>
      <c r="AT557" s="9"/>
      <c r="AU557" s="9"/>
      <c r="AV557" s="9"/>
      <c r="AW557" s="9"/>
      <c r="AX557" s="9"/>
      <c r="AY557" s="9"/>
    </row>
    <row r="558" spans="1:51" ht="39.75" customHeight="1" x14ac:dyDescent="0.3">
      <c r="A558" s="48">
        <v>536</v>
      </c>
      <c r="B558" s="768">
        <v>7000031933</v>
      </c>
      <c r="C558" s="768">
        <v>10</v>
      </c>
      <c r="D558" s="768" t="s">
        <v>421</v>
      </c>
      <c r="E558" s="768">
        <v>1000077750</v>
      </c>
      <c r="F558" s="768">
        <v>85176930</v>
      </c>
      <c r="G558" s="49"/>
      <c r="H558" s="770">
        <v>18</v>
      </c>
      <c r="I558" s="50"/>
      <c r="J558" s="768" t="s">
        <v>383</v>
      </c>
      <c r="K558" s="768" t="s">
        <v>105</v>
      </c>
      <c r="L558" s="768">
        <v>1</v>
      </c>
      <c r="M558" s="51"/>
      <c r="N558" s="52" t="str">
        <f t="shared" si="48"/>
        <v>Included</v>
      </c>
      <c r="O558" s="53">
        <f t="shared" si="49"/>
        <v>0</v>
      </c>
      <c r="P558" s="8">
        <f t="shared" si="50"/>
        <v>0</v>
      </c>
      <c r="Q558" s="9">
        <f t="shared" si="51"/>
        <v>0</v>
      </c>
      <c r="R558" s="16">
        <f t="shared" si="52"/>
        <v>0</v>
      </c>
      <c r="S558" s="8"/>
      <c r="T558" s="122">
        <f t="shared" si="53"/>
        <v>0</v>
      </c>
      <c r="V558" s="55"/>
      <c r="AB558" s="9"/>
      <c r="AL558" s="9"/>
      <c r="AM558" s="9"/>
      <c r="AN558" s="9"/>
      <c r="AO558" s="9"/>
      <c r="AP558" s="9"/>
      <c r="AQ558" s="9"/>
      <c r="AR558" s="9"/>
      <c r="AS558" s="9"/>
      <c r="AT558" s="9"/>
      <c r="AU558" s="9"/>
      <c r="AV558" s="9"/>
      <c r="AW558" s="9"/>
      <c r="AX558" s="9"/>
      <c r="AY558" s="9"/>
    </row>
    <row r="559" spans="1:51" ht="39.75" customHeight="1" x14ac:dyDescent="0.3">
      <c r="A559" s="48">
        <v>537</v>
      </c>
      <c r="B559" s="768">
        <v>7000031934</v>
      </c>
      <c r="C559" s="768">
        <v>10</v>
      </c>
      <c r="D559" s="768" t="s">
        <v>421</v>
      </c>
      <c r="E559" s="768">
        <v>1000077709</v>
      </c>
      <c r="F559" s="768">
        <v>85176990</v>
      </c>
      <c r="G559" s="49"/>
      <c r="H559" s="770">
        <v>18</v>
      </c>
      <c r="I559" s="50"/>
      <c r="J559" s="768" t="s">
        <v>384</v>
      </c>
      <c r="K559" s="768" t="s">
        <v>106</v>
      </c>
      <c r="L559" s="768">
        <v>200</v>
      </c>
      <c r="M559" s="51"/>
      <c r="N559" s="52" t="str">
        <f t="shared" si="48"/>
        <v>Included</v>
      </c>
      <c r="O559" s="53">
        <f t="shared" si="49"/>
        <v>0</v>
      </c>
      <c r="P559" s="8">
        <f t="shared" si="50"/>
        <v>0</v>
      </c>
      <c r="Q559" s="9">
        <f t="shared" si="51"/>
        <v>0</v>
      </c>
      <c r="R559" s="16">
        <f t="shared" si="52"/>
        <v>0</v>
      </c>
      <c r="S559" s="8"/>
      <c r="T559" s="122">
        <f t="shared" si="53"/>
        <v>0</v>
      </c>
      <c r="V559" s="55"/>
      <c r="AB559" s="9"/>
      <c r="AL559" s="9"/>
      <c r="AM559" s="9"/>
      <c r="AN559" s="9"/>
      <c r="AO559" s="9"/>
      <c r="AP559" s="9"/>
      <c r="AQ559" s="9"/>
      <c r="AR559" s="9"/>
      <c r="AS559" s="9"/>
      <c r="AT559" s="9"/>
      <c r="AU559" s="9"/>
      <c r="AV559" s="9"/>
      <c r="AW559" s="9"/>
      <c r="AX559" s="9"/>
      <c r="AY559" s="9"/>
    </row>
    <row r="560" spans="1:51" ht="39.75" customHeight="1" x14ac:dyDescent="0.3">
      <c r="A560" s="48">
        <v>538</v>
      </c>
      <c r="B560" s="768">
        <v>7000031935</v>
      </c>
      <c r="C560" s="768">
        <v>10</v>
      </c>
      <c r="D560" s="768" t="s">
        <v>421</v>
      </c>
      <c r="E560" s="768">
        <v>1000077563</v>
      </c>
      <c r="F560" s="768">
        <v>85444292</v>
      </c>
      <c r="G560" s="49"/>
      <c r="H560" s="770">
        <v>18</v>
      </c>
      <c r="I560" s="50"/>
      <c r="J560" s="768" t="s">
        <v>385</v>
      </c>
      <c r="K560" s="768" t="s">
        <v>110</v>
      </c>
      <c r="L560" s="768">
        <v>200</v>
      </c>
      <c r="M560" s="51"/>
      <c r="N560" s="52" t="str">
        <f t="shared" si="48"/>
        <v>Included</v>
      </c>
      <c r="O560" s="53">
        <f t="shared" si="49"/>
        <v>0</v>
      </c>
      <c r="P560" s="8">
        <f t="shared" si="50"/>
        <v>0</v>
      </c>
      <c r="Q560" s="9">
        <f t="shared" si="51"/>
        <v>0</v>
      </c>
      <c r="R560" s="16">
        <f t="shared" si="52"/>
        <v>0</v>
      </c>
      <c r="S560" s="8"/>
      <c r="T560" s="122">
        <f t="shared" si="53"/>
        <v>0</v>
      </c>
      <c r="V560" s="55"/>
      <c r="AB560" s="9"/>
      <c r="AL560" s="9"/>
      <c r="AM560" s="9"/>
      <c r="AN560" s="9"/>
      <c r="AO560" s="9"/>
      <c r="AP560" s="9"/>
      <c r="AQ560" s="9"/>
      <c r="AR560" s="9"/>
      <c r="AS560" s="9"/>
      <c r="AT560" s="9"/>
      <c r="AU560" s="9"/>
      <c r="AV560" s="9"/>
      <c r="AW560" s="9"/>
      <c r="AX560" s="9"/>
      <c r="AY560" s="9"/>
    </row>
    <row r="561" spans="1:51" ht="39.75" customHeight="1" x14ac:dyDescent="0.3">
      <c r="A561" s="48">
        <v>539</v>
      </c>
      <c r="B561" s="768">
        <v>7000031936</v>
      </c>
      <c r="C561" s="768">
        <v>10</v>
      </c>
      <c r="D561" s="768" t="s">
        <v>421</v>
      </c>
      <c r="E561" s="768">
        <v>1000077561</v>
      </c>
      <c r="F561" s="768">
        <v>85176930</v>
      </c>
      <c r="G561" s="49"/>
      <c r="H561" s="770">
        <v>18</v>
      </c>
      <c r="I561" s="50"/>
      <c r="J561" s="768" t="s">
        <v>386</v>
      </c>
      <c r="K561" s="768" t="s">
        <v>106</v>
      </c>
      <c r="L561" s="768">
        <v>4</v>
      </c>
      <c r="M561" s="51"/>
      <c r="N561" s="52" t="str">
        <f t="shared" si="48"/>
        <v>Included</v>
      </c>
      <c r="O561" s="53">
        <f t="shared" si="49"/>
        <v>0</v>
      </c>
      <c r="P561" s="8">
        <f t="shared" si="50"/>
        <v>0</v>
      </c>
      <c r="Q561" s="9">
        <f t="shared" si="51"/>
        <v>0</v>
      </c>
      <c r="R561" s="16">
        <f t="shared" si="52"/>
        <v>0</v>
      </c>
      <c r="S561" s="8"/>
      <c r="T561" s="122">
        <f t="shared" si="53"/>
        <v>0</v>
      </c>
      <c r="V561" s="55"/>
      <c r="AB561" s="9"/>
      <c r="AL561" s="9"/>
      <c r="AM561" s="9"/>
      <c r="AN561" s="9"/>
      <c r="AO561" s="9"/>
      <c r="AP561" s="9"/>
      <c r="AQ561" s="9"/>
      <c r="AR561" s="9"/>
      <c r="AS561" s="9"/>
      <c r="AT561" s="9"/>
      <c r="AU561" s="9"/>
      <c r="AV561" s="9"/>
      <c r="AW561" s="9"/>
      <c r="AX561" s="9"/>
      <c r="AY561" s="9"/>
    </row>
    <row r="562" spans="1:51" ht="39.75" customHeight="1" x14ac:dyDescent="0.3">
      <c r="A562" s="48">
        <v>540</v>
      </c>
      <c r="B562" s="768">
        <v>7000031937</v>
      </c>
      <c r="C562" s="768">
        <v>10</v>
      </c>
      <c r="D562" s="768" t="s">
        <v>421</v>
      </c>
      <c r="E562" s="768">
        <v>1000077565</v>
      </c>
      <c r="F562" s="768">
        <v>85176930</v>
      </c>
      <c r="G562" s="49"/>
      <c r="H562" s="770">
        <v>18</v>
      </c>
      <c r="I562" s="50"/>
      <c r="J562" s="768" t="s">
        <v>387</v>
      </c>
      <c r="K562" s="768" t="s">
        <v>106</v>
      </c>
      <c r="L562" s="768">
        <v>4</v>
      </c>
      <c r="M562" s="51"/>
      <c r="N562" s="52" t="str">
        <f t="shared" si="48"/>
        <v>Included</v>
      </c>
      <c r="O562" s="53">
        <f t="shared" si="49"/>
        <v>0</v>
      </c>
      <c r="P562" s="8">
        <f t="shared" si="50"/>
        <v>0</v>
      </c>
      <c r="Q562" s="9">
        <f t="shared" si="51"/>
        <v>0</v>
      </c>
      <c r="R562" s="16">
        <f t="shared" si="52"/>
        <v>0</v>
      </c>
      <c r="S562" s="8"/>
      <c r="T562" s="122">
        <f t="shared" si="53"/>
        <v>0</v>
      </c>
      <c r="V562" s="55"/>
      <c r="AB562" s="9"/>
      <c r="AL562" s="9"/>
      <c r="AM562" s="9"/>
      <c r="AN562" s="9"/>
      <c r="AO562" s="9"/>
      <c r="AP562" s="9"/>
      <c r="AQ562" s="9"/>
      <c r="AR562" s="9"/>
      <c r="AS562" s="9"/>
      <c r="AT562" s="9"/>
      <c r="AU562" s="9"/>
      <c r="AV562" s="9"/>
      <c r="AW562" s="9"/>
      <c r="AX562" s="9"/>
      <c r="AY562" s="9"/>
    </row>
    <row r="563" spans="1:51" ht="39.75" customHeight="1" x14ac:dyDescent="0.3">
      <c r="A563" s="48">
        <v>541</v>
      </c>
      <c r="B563" s="768">
        <v>7000031938</v>
      </c>
      <c r="C563" s="768">
        <v>10</v>
      </c>
      <c r="D563" s="768" t="s">
        <v>421</v>
      </c>
      <c r="E563" s="768">
        <v>1000077751</v>
      </c>
      <c r="F563" s="768">
        <v>85176930</v>
      </c>
      <c r="G563" s="49"/>
      <c r="H563" s="770">
        <v>18</v>
      </c>
      <c r="I563" s="50"/>
      <c r="J563" s="768" t="s">
        <v>388</v>
      </c>
      <c r="K563" s="768" t="s">
        <v>105</v>
      </c>
      <c r="L563" s="768">
        <v>1</v>
      </c>
      <c r="M563" s="51"/>
      <c r="N563" s="52" t="str">
        <f t="shared" si="48"/>
        <v>Included</v>
      </c>
      <c r="O563" s="53">
        <f t="shared" si="49"/>
        <v>0</v>
      </c>
      <c r="P563" s="8">
        <f t="shared" si="50"/>
        <v>0</v>
      </c>
      <c r="Q563" s="9">
        <f t="shared" si="51"/>
        <v>0</v>
      </c>
      <c r="R563" s="16">
        <f t="shared" si="52"/>
        <v>0</v>
      </c>
      <c r="S563" s="8"/>
      <c r="T563" s="122">
        <f t="shared" si="53"/>
        <v>0</v>
      </c>
      <c r="V563" s="55"/>
      <c r="AB563" s="9"/>
      <c r="AL563" s="9"/>
      <c r="AM563" s="9"/>
      <c r="AN563" s="9"/>
      <c r="AO563" s="9"/>
      <c r="AP563" s="9"/>
      <c r="AQ563" s="9"/>
      <c r="AR563" s="9"/>
      <c r="AS563" s="9"/>
      <c r="AT563" s="9"/>
      <c r="AU563" s="9"/>
      <c r="AV563" s="9"/>
      <c r="AW563" s="9"/>
      <c r="AX563" s="9"/>
      <c r="AY563" s="9"/>
    </row>
    <row r="564" spans="1:51" ht="39.75" customHeight="1" x14ac:dyDescent="0.3">
      <c r="A564" s="48">
        <v>542</v>
      </c>
      <c r="B564" s="768">
        <v>7000031939</v>
      </c>
      <c r="C564" s="768">
        <v>10</v>
      </c>
      <c r="D564" s="768" t="s">
        <v>421</v>
      </c>
      <c r="E564" s="768">
        <v>1000077568</v>
      </c>
      <c r="F564" s="768">
        <v>85389000</v>
      </c>
      <c r="G564" s="49"/>
      <c r="H564" s="770">
        <v>18</v>
      </c>
      <c r="I564" s="50"/>
      <c r="J564" s="768" t="s">
        <v>389</v>
      </c>
      <c r="K564" s="768" t="s">
        <v>106</v>
      </c>
      <c r="L564" s="768">
        <v>1</v>
      </c>
      <c r="M564" s="51"/>
      <c r="N564" s="52" t="str">
        <f t="shared" si="48"/>
        <v>Included</v>
      </c>
      <c r="O564" s="53">
        <f t="shared" si="49"/>
        <v>0</v>
      </c>
      <c r="P564" s="8">
        <f t="shared" si="50"/>
        <v>0</v>
      </c>
      <c r="Q564" s="9">
        <f t="shared" si="51"/>
        <v>0</v>
      </c>
      <c r="R564" s="16">
        <f t="shared" si="52"/>
        <v>0</v>
      </c>
      <c r="S564" s="8"/>
      <c r="T564" s="122">
        <f t="shared" si="53"/>
        <v>0</v>
      </c>
      <c r="V564" s="55"/>
      <c r="AB564" s="9"/>
      <c r="AL564" s="9"/>
      <c r="AM564" s="9"/>
      <c r="AN564" s="9"/>
      <c r="AO564" s="9"/>
      <c r="AP564" s="9"/>
      <c r="AQ564" s="9"/>
      <c r="AR564" s="9"/>
      <c r="AS564" s="9"/>
      <c r="AT564" s="9"/>
      <c r="AU564" s="9"/>
      <c r="AV564" s="9"/>
      <c r="AW564" s="9"/>
      <c r="AX564" s="9"/>
      <c r="AY564" s="9"/>
    </row>
    <row r="565" spans="1:51" ht="39.75" customHeight="1" x14ac:dyDescent="0.3">
      <c r="A565" s="48">
        <v>543</v>
      </c>
      <c r="B565" s="768">
        <v>7000031940</v>
      </c>
      <c r="C565" s="768">
        <v>10</v>
      </c>
      <c r="D565" s="768" t="s">
        <v>421</v>
      </c>
      <c r="E565" s="768">
        <v>1000012788</v>
      </c>
      <c r="F565" s="768">
        <v>85329000</v>
      </c>
      <c r="G565" s="49"/>
      <c r="H565" s="770">
        <v>18</v>
      </c>
      <c r="I565" s="50"/>
      <c r="J565" s="768" t="s">
        <v>111</v>
      </c>
      <c r="K565" s="768" t="s">
        <v>106</v>
      </c>
      <c r="L565" s="768">
        <v>1</v>
      </c>
      <c r="M565" s="51"/>
      <c r="N565" s="52" t="str">
        <f t="shared" si="48"/>
        <v>Included</v>
      </c>
      <c r="O565" s="53">
        <f t="shared" si="49"/>
        <v>0</v>
      </c>
      <c r="P565" s="8">
        <f t="shared" si="50"/>
        <v>0</v>
      </c>
      <c r="Q565" s="9">
        <f t="shared" si="51"/>
        <v>0</v>
      </c>
      <c r="R565" s="16">
        <f t="shared" si="52"/>
        <v>0</v>
      </c>
      <c r="S565" s="8"/>
      <c r="T565" s="122">
        <f t="shared" si="53"/>
        <v>0</v>
      </c>
      <c r="V565" s="55"/>
      <c r="AB565" s="9"/>
      <c r="AL565" s="9"/>
      <c r="AM565" s="9"/>
      <c r="AN565" s="9"/>
      <c r="AO565" s="9"/>
      <c r="AP565" s="9"/>
      <c r="AQ565" s="9"/>
      <c r="AR565" s="9"/>
      <c r="AS565" s="9"/>
      <c r="AT565" s="9"/>
      <c r="AU565" s="9"/>
      <c r="AV565" s="9"/>
      <c r="AW565" s="9"/>
      <c r="AX565" s="9"/>
      <c r="AY565" s="9"/>
    </row>
    <row r="566" spans="1:51" ht="39.75" customHeight="1" x14ac:dyDescent="0.3">
      <c r="A566" s="48">
        <v>544</v>
      </c>
      <c r="B566" s="768">
        <v>7000031941</v>
      </c>
      <c r="C566" s="768">
        <v>10</v>
      </c>
      <c r="D566" s="768" t="s">
        <v>421</v>
      </c>
      <c r="E566" s="768">
        <v>1000028014</v>
      </c>
      <c r="F566" s="768">
        <v>94038900</v>
      </c>
      <c r="G566" s="49"/>
      <c r="H566" s="770">
        <v>18</v>
      </c>
      <c r="I566" s="50"/>
      <c r="J566" s="768" t="s">
        <v>108</v>
      </c>
      <c r="K566" s="768" t="s">
        <v>106</v>
      </c>
      <c r="L566" s="768">
        <v>1</v>
      </c>
      <c r="M566" s="51"/>
      <c r="N566" s="52" t="str">
        <f t="shared" si="48"/>
        <v>Included</v>
      </c>
      <c r="O566" s="53">
        <f t="shared" si="49"/>
        <v>0</v>
      </c>
      <c r="P566" s="8">
        <f t="shared" si="50"/>
        <v>0</v>
      </c>
      <c r="Q566" s="9">
        <f t="shared" si="51"/>
        <v>0</v>
      </c>
      <c r="R566" s="16">
        <f t="shared" si="52"/>
        <v>0</v>
      </c>
      <c r="S566" s="8"/>
      <c r="T566" s="122">
        <f t="shared" si="53"/>
        <v>0</v>
      </c>
      <c r="V566" s="55"/>
      <c r="AB566" s="9"/>
      <c r="AL566" s="9"/>
      <c r="AM566" s="9"/>
      <c r="AN566" s="9"/>
      <c r="AO566" s="9"/>
      <c r="AP566" s="9"/>
      <c r="AQ566" s="9"/>
      <c r="AR566" s="9"/>
      <c r="AS566" s="9"/>
      <c r="AT566" s="9"/>
      <c r="AU566" s="9"/>
      <c r="AV566" s="9"/>
      <c r="AW566" s="9"/>
      <c r="AX566" s="9"/>
      <c r="AY566" s="9"/>
    </row>
    <row r="567" spans="1:51" ht="39.75" customHeight="1" x14ac:dyDescent="0.3">
      <c r="A567" s="48">
        <v>545</v>
      </c>
      <c r="B567" s="768">
        <v>7000031942</v>
      </c>
      <c r="C567" s="768">
        <v>10</v>
      </c>
      <c r="D567" s="768" t="s">
        <v>421</v>
      </c>
      <c r="E567" s="768">
        <v>1000026380</v>
      </c>
      <c r="F567" s="768">
        <v>85389000</v>
      </c>
      <c r="G567" s="49"/>
      <c r="H567" s="770">
        <v>18</v>
      </c>
      <c r="I567" s="50"/>
      <c r="J567" s="768" t="s">
        <v>109</v>
      </c>
      <c r="K567" s="768" t="s">
        <v>105</v>
      </c>
      <c r="L567" s="768">
        <v>1</v>
      </c>
      <c r="M567" s="51"/>
      <c r="N567" s="52" t="str">
        <f t="shared" si="48"/>
        <v>Included</v>
      </c>
      <c r="O567" s="53">
        <f t="shared" si="49"/>
        <v>0</v>
      </c>
      <c r="P567" s="8">
        <f t="shared" si="50"/>
        <v>0</v>
      </c>
      <c r="Q567" s="9">
        <f t="shared" si="51"/>
        <v>0</v>
      </c>
      <c r="R567" s="16">
        <f t="shared" si="52"/>
        <v>0</v>
      </c>
      <c r="S567" s="8"/>
      <c r="T567" s="122">
        <f t="shared" si="53"/>
        <v>0</v>
      </c>
      <c r="V567" s="55"/>
      <c r="AB567" s="9"/>
      <c r="AL567" s="9"/>
      <c r="AM567" s="9"/>
      <c r="AN567" s="9"/>
      <c r="AO567" s="9"/>
      <c r="AP567" s="9"/>
      <c r="AQ567" s="9"/>
      <c r="AR567" s="9"/>
      <c r="AS567" s="9"/>
      <c r="AT567" s="9"/>
      <c r="AU567" s="9"/>
      <c r="AV567" s="9"/>
      <c r="AW567" s="9"/>
      <c r="AX567" s="9"/>
      <c r="AY567" s="9"/>
    </row>
    <row r="568" spans="1:51" ht="39.75" customHeight="1" x14ac:dyDescent="0.3">
      <c r="A568" s="48">
        <v>546</v>
      </c>
      <c r="B568" s="768">
        <v>7000032038</v>
      </c>
      <c r="C568" s="768">
        <v>10</v>
      </c>
      <c r="D568" s="768" t="s">
        <v>421</v>
      </c>
      <c r="E568" s="768">
        <v>1000077853</v>
      </c>
      <c r="F568" s="768">
        <v>85176220</v>
      </c>
      <c r="G568" s="49"/>
      <c r="H568" s="770">
        <v>18</v>
      </c>
      <c r="I568" s="50"/>
      <c r="J568" s="768" t="s">
        <v>390</v>
      </c>
      <c r="K568" s="768" t="s">
        <v>106</v>
      </c>
      <c r="L568" s="768">
        <v>1</v>
      </c>
      <c r="M568" s="51"/>
      <c r="N568" s="52" t="str">
        <f t="shared" si="48"/>
        <v>Included</v>
      </c>
      <c r="O568" s="53">
        <f t="shared" si="49"/>
        <v>0</v>
      </c>
      <c r="P568" s="8">
        <f t="shared" si="50"/>
        <v>0</v>
      </c>
      <c r="Q568" s="9">
        <f t="shared" si="51"/>
        <v>0</v>
      </c>
      <c r="R568" s="16">
        <f t="shared" si="52"/>
        <v>0</v>
      </c>
      <c r="S568" s="8"/>
      <c r="T568" s="122">
        <f t="shared" si="53"/>
        <v>0</v>
      </c>
      <c r="V568" s="55"/>
      <c r="AB568" s="9"/>
      <c r="AL568" s="9"/>
      <c r="AM568" s="9"/>
      <c r="AN568" s="9"/>
      <c r="AO568" s="9"/>
      <c r="AP568" s="9"/>
      <c r="AQ568" s="9"/>
      <c r="AR568" s="9"/>
      <c r="AS568" s="9"/>
      <c r="AT568" s="9"/>
      <c r="AU568" s="9"/>
      <c r="AV568" s="9"/>
      <c r="AW568" s="9"/>
      <c r="AX568" s="9"/>
      <c r="AY568" s="9"/>
    </row>
    <row r="569" spans="1:51" ht="39.75" customHeight="1" x14ac:dyDescent="0.3">
      <c r="A569" s="48">
        <v>547</v>
      </c>
      <c r="B569" s="768">
        <v>7000032039</v>
      </c>
      <c r="C569" s="768">
        <v>10</v>
      </c>
      <c r="D569" s="768" t="s">
        <v>421</v>
      </c>
      <c r="E569" s="768">
        <v>1000077632</v>
      </c>
      <c r="F569" s="768">
        <v>85176930</v>
      </c>
      <c r="G569" s="49"/>
      <c r="H569" s="770">
        <v>18</v>
      </c>
      <c r="I569" s="50"/>
      <c r="J569" s="768" t="s">
        <v>344</v>
      </c>
      <c r="K569" s="768" t="s">
        <v>106</v>
      </c>
      <c r="L569" s="768">
        <v>2</v>
      </c>
      <c r="M569" s="51"/>
      <c r="N569" s="52" t="str">
        <f t="shared" si="48"/>
        <v>Included</v>
      </c>
      <c r="O569" s="53">
        <f t="shared" si="49"/>
        <v>0</v>
      </c>
      <c r="P569" s="8">
        <f t="shared" si="50"/>
        <v>0</v>
      </c>
      <c r="Q569" s="9">
        <f t="shared" si="51"/>
        <v>0</v>
      </c>
      <c r="R569" s="16">
        <f t="shared" si="52"/>
        <v>0</v>
      </c>
      <c r="S569" s="8"/>
      <c r="T569" s="122">
        <f t="shared" si="53"/>
        <v>0</v>
      </c>
      <c r="V569" s="55"/>
      <c r="AB569" s="9"/>
      <c r="AL569" s="9"/>
      <c r="AM569" s="9"/>
      <c r="AN569" s="9"/>
      <c r="AO569" s="9"/>
      <c r="AP569" s="9"/>
      <c r="AQ569" s="9"/>
      <c r="AR569" s="9"/>
      <c r="AS569" s="9"/>
      <c r="AT569" s="9"/>
      <c r="AU569" s="9"/>
      <c r="AV569" s="9"/>
      <c r="AW569" s="9"/>
      <c r="AX569" s="9"/>
      <c r="AY569" s="9"/>
    </row>
    <row r="570" spans="1:51" ht="39.75" customHeight="1" x14ac:dyDescent="0.3">
      <c r="A570" s="48">
        <v>548</v>
      </c>
      <c r="B570" s="768">
        <v>7000032040</v>
      </c>
      <c r="C570" s="768">
        <v>10</v>
      </c>
      <c r="D570" s="768" t="s">
        <v>421</v>
      </c>
      <c r="E570" s="768">
        <v>1000077863</v>
      </c>
      <c r="F570" s="768">
        <v>84715000</v>
      </c>
      <c r="G570" s="49"/>
      <c r="H570" s="770">
        <v>18</v>
      </c>
      <c r="I570" s="50"/>
      <c r="J570" s="768" t="s">
        <v>391</v>
      </c>
      <c r="K570" s="768" t="s">
        <v>106</v>
      </c>
      <c r="L570" s="768">
        <v>2</v>
      </c>
      <c r="M570" s="51"/>
      <c r="N570" s="52" t="str">
        <f t="shared" si="48"/>
        <v>Included</v>
      </c>
      <c r="O570" s="53">
        <f t="shared" si="49"/>
        <v>0</v>
      </c>
      <c r="P570" s="8">
        <f t="shared" si="50"/>
        <v>0</v>
      </c>
      <c r="Q570" s="9">
        <f t="shared" si="51"/>
        <v>0</v>
      </c>
      <c r="R570" s="16">
        <f t="shared" si="52"/>
        <v>0</v>
      </c>
      <c r="S570" s="8"/>
      <c r="T570" s="122">
        <f t="shared" si="53"/>
        <v>0</v>
      </c>
      <c r="V570" s="55"/>
      <c r="AB570" s="9"/>
      <c r="AL570" s="9"/>
      <c r="AM570" s="9"/>
      <c r="AN570" s="9"/>
      <c r="AO570" s="9"/>
      <c r="AP570" s="9"/>
      <c r="AQ570" s="9"/>
      <c r="AR570" s="9"/>
      <c r="AS570" s="9"/>
      <c r="AT570" s="9"/>
      <c r="AU570" s="9"/>
      <c r="AV570" s="9"/>
      <c r="AW570" s="9"/>
      <c r="AX570" s="9"/>
      <c r="AY570" s="9"/>
    </row>
    <row r="571" spans="1:51" ht="39.75" customHeight="1" x14ac:dyDescent="0.3">
      <c r="A571" s="48">
        <v>549</v>
      </c>
      <c r="B571" s="768">
        <v>7000032041</v>
      </c>
      <c r="C571" s="768">
        <v>10</v>
      </c>
      <c r="D571" s="768" t="s">
        <v>421</v>
      </c>
      <c r="E571" s="768">
        <v>1000077866</v>
      </c>
      <c r="F571" s="768">
        <v>85176930</v>
      </c>
      <c r="G571" s="49"/>
      <c r="H571" s="770">
        <v>18</v>
      </c>
      <c r="I571" s="50"/>
      <c r="J571" s="768" t="s">
        <v>392</v>
      </c>
      <c r="K571" s="768" t="s">
        <v>105</v>
      </c>
      <c r="L571" s="768">
        <v>1</v>
      </c>
      <c r="M571" s="51"/>
      <c r="N571" s="52" t="str">
        <f t="shared" si="48"/>
        <v>Included</v>
      </c>
      <c r="O571" s="53">
        <f t="shared" si="49"/>
        <v>0</v>
      </c>
      <c r="P571" s="8">
        <f t="shared" si="50"/>
        <v>0</v>
      </c>
      <c r="Q571" s="9">
        <f t="shared" si="51"/>
        <v>0</v>
      </c>
      <c r="R571" s="16">
        <f t="shared" si="52"/>
        <v>0</v>
      </c>
      <c r="S571" s="8"/>
      <c r="T571" s="122">
        <f t="shared" si="53"/>
        <v>0</v>
      </c>
      <c r="V571" s="55"/>
      <c r="AB571" s="9"/>
      <c r="AL571" s="9"/>
      <c r="AM571" s="9"/>
      <c r="AN571" s="9"/>
      <c r="AO571" s="9"/>
      <c r="AP571" s="9"/>
      <c r="AQ571" s="9"/>
      <c r="AR571" s="9"/>
      <c r="AS571" s="9"/>
      <c r="AT571" s="9"/>
      <c r="AU571" s="9"/>
      <c r="AV571" s="9"/>
      <c r="AW571" s="9"/>
      <c r="AX571" s="9"/>
      <c r="AY571" s="9"/>
    </row>
    <row r="572" spans="1:51" ht="39.75" customHeight="1" x14ac:dyDescent="0.3">
      <c r="A572" s="48">
        <v>550</v>
      </c>
      <c r="B572" s="768">
        <v>7000032042</v>
      </c>
      <c r="C572" s="768">
        <v>10</v>
      </c>
      <c r="D572" s="768" t="s">
        <v>421</v>
      </c>
      <c r="E572" s="768">
        <v>1000077865</v>
      </c>
      <c r="F572" s="768">
        <v>85176930</v>
      </c>
      <c r="G572" s="49"/>
      <c r="H572" s="770">
        <v>18</v>
      </c>
      <c r="I572" s="50"/>
      <c r="J572" s="768" t="s">
        <v>393</v>
      </c>
      <c r="K572" s="768" t="s">
        <v>105</v>
      </c>
      <c r="L572" s="768">
        <v>1</v>
      </c>
      <c r="M572" s="51"/>
      <c r="N572" s="52" t="str">
        <f t="shared" si="48"/>
        <v>Included</v>
      </c>
      <c r="O572" s="53">
        <f t="shared" si="49"/>
        <v>0</v>
      </c>
      <c r="P572" s="8">
        <f t="shared" si="50"/>
        <v>0</v>
      </c>
      <c r="Q572" s="9">
        <f t="shared" si="51"/>
        <v>0</v>
      </c>
      <c r="R572" s="16">
        <f t="shared" si="52"/>
        <v>0</v>
      </c>
      <c r="S572" s="8"/>
      <c r="T572" s="122">
        <f t="shared" si="53"/>
        <v>0</v>
      </c>
      <c r="V572" s="55"/>
      <c r="AB572" s="9"/>
      <c r="AL572" s="9"/>
      <c r="AM572" s="9"/>
      <c r="AN572" s="9"/>
      <c r="AO572" s="9"/>
      <c r="AP572" s="9"/>
      <c r="AQ572" s="9"/>
      <c r="AR572" s="9"/>
      <c r="AS572" s="9"/>
      <c r="AT572" s="9"/>
      <c r="AU572" s="9"/>
      <c r="AV572" s="9"/>
      <c r="AW572" s="9"/>
      <c r="AX572" s="9"/>
      <c r="AY572" s="9"/>
    </row>
    <row r="573" spans="1:51" ht="39.75" customHeight="1" x14ac:dyDescent="0.3">
      <c r="A573" s="48">
        <v>551</v>
      </c>
      <c r="B573" s="768">
        <v>7000032043</v>
      </c>
      <c r="C573" s="768">
        <v>10</v>
      </c>
      <c r="D573" s="768" t="s">
        <v>421</v>
      </c>
      <c r="E573" s="768">
        <v>1000077862</v>
      </c>
      <c r="F573" s="768">
        <v>85176990</v>
      </c>
      <c r="G573" s="49"/>
      <c r="H573" s="770">
        <v>18</v>
      </c>
      <c r="I573" s="50"/>
      <c r="J573" s="768" t="s">
        <v>394</v>
      </c>
      <c r="K573" s="768" t="s">
        <v>106</v>
      </c>
      <c r="L573" s="768">
        <v>4</v>
      </c>
      <c r="M573" s="51"/>
      <c r="N573" s="52" t="str">
        <f t="shared" si="48"/>
        <v>Included</v>
      </c>
      <c r="O573" s="53">
        <f t="shared" si="49"/>
        <v>0</v>
      </c>
      <c r="P573" s="8">
        <f t="shared" si="50"/>
        <v>0</v>
      </c>
      <c r="Q573" s="9">
        <f t="shared" si="51"/>
        <v>0</v>
      </c>
      <c r="R573" s="16">
        <f t="shared" si="52"/>
        <v>0</v>
      </c>
      <c r="S573" s="8"/>
      <c r="T573" s="122">
        <f t="shared" si="53"/>
        <v>0</v>
      </c>
      <c r="V573" s="55"/>
      <c r="AB573" s="9"/>
      <c r="AL573" s="9"/>
      <c r="AM573" s="9"/>
      <c r="AN573" s="9"/>
      <c r="AO573" s="9"/>
      <c r="AP573" s="9"/>
      <c r="AQ573" s="9"/>
      <c r="AR573" s="9"/>
      <c r="AS573" s="9"/>
      <c r="AT573" s="9"/>
      <c r="AU573" s="9"/>
      <c r="AV573" s="9"/>
      <c r="AW573" s="9"/>
      <c r="AX573" s="9"/>
      <c r="AY573" s="9"/>
    </row>
    <row r="574" spans="1:51" ht="39.75" customHeight="1" x14ac:dyDescent="0.3">
      <c r="A574" s="48">
        <v>552</v>
      </c>
      <c r="B574" s="768">
        <v>7000032066</v>
      </c>
      <c r="C574" s="768">
        <v>10</v>
      </c>
      <c r="D574" s="768" t="s">
        <v>421</v>
      </c>
      <c r="E574" s="768">
        <v>1000077899</v>
      </c>
      <c r="F574" s="768">
        <v>85176290</v>
      </c>
      <c r="G574" s="49"/>
      <c r="H574" s="770">
        <v>18</v>
      </c>
      <c r="I574" s="50"/>
      <c r="J574" s="768" t="s">
        <v>395</v>
      </c>
      <c r="K574" s="768" t="s">
        <v>110</v>
      </c>
      <c r="L574" s="768">
        <v>1</v>
      </c>
      <c r="M574" s="51"/>
      <c r="N574" s="52" t="str">
        <f t="shared" si="48"/>
        <v>Included</v>
      </c>
      <c r="O574" s="53">
        <f t="shared" si="49"/>
        <v>0</v>
      </c>
      <c r="P574" s="8">
        <f t="shared" si="50"/>
        <v>0</v>
      </c>
      <c r="Q574" s="9">
        <f t="shared" si="51"/>
        <v>0</v>
      </c>
      <c r="R574" s="16">
        <f t="shared" si="52"/>
        <v>0</v>
      </c>
      <c r="S574" s="8"/>
      <c r="T574" s="122">
        <f t="shared" si="53"/>
        <v>0</v>
      </c>
      <c r="V574" s="55"/>
      <c r="AB574" s="9"/>
      <c r="AL574" s="9"/>
      <c r="AM574" s="9"/>
      <c r="AN574" s="9"/>
      <c r="AO574" s="9"/>
      <c r="AP574" s="9"/>
      <c r="AQ574" s="9"/>
      <c r="AR574" s="9"/>
      <c r="AS574" s="9"/>
      <c r="AT574" s="9"/>
      <c r="AU574" s="9"/>
      <c r="AV574" s="9"/>
      <c r="AW574" s="9"/>
      <c r="AX574" s="9"/>
      <c r="AY574" s="9"/>
    </row>
    <row r="575" spans="1:51" ht="39.75" customHeight="1" x14ac:dyDescent="0.3">
      <c r="A575" s="48">
        <v>553</v>
      </c>
      <c r="B575" s="768">
        <v>7000032067</v>
      </c>
      <c r="C575" s="768">
        <v>10</v>
      </c>
      <c r="D575" s="768" t="s">
        <v>421</v>
      </c>
      <c r="E575" s="768">
        <v>1000031361</v>
      </c>
      <c r="F575" s="768">
        <v>85389000</v>
      </c>
      <c r="G575" s="49"/>
      <c r="H575" s="770">
        <v>18</v>
      </c>
      <c r="I575" s="50"/>
      <c r="J575" s="768" t="s">
        <v>107</v>
      </c>
      <c r="K575" s="768" t="s">
        <v>106</v>
      </c>
      <c r="L575" s="768">
        <v>1</v>
      </c>
      <c r="M575" s="51"/>
      <c r="N575" s="52" t="str">
        <f t="shared" si="48"/>
        <v>Included</v>
      </c>
      <c r="O575" s="53">
        <f t="shared" si="49"/>
        <v>0</v>
      </c>
      <c r="P575" s="8">
        <f t="shared" si="50"/>
        <v>0</v>
      </c>
      <c r="Q575" s="9">
        <f t="shared" si="51"/>
        <v>0</v>
      </c>
      <c r="R575" s="16">
        <f t="shared" si="52"/>
        <v>0</v>
      </c>
      <c r="S575" s="8"/>
      <c r="T575" s="122">
        <f t="shared" si="53"/>
        <v>0</v>
      </c>
      <c r="V575" s="55"/>
      <c r="AB575" s="9"/>
      <c r="AL575" s="9"/>
      <c r="AM575" s="9"/>
      <c r="AN575" s="9"/>
      <c r="AO575" s="9"/>
      <c r="AP575" s="9"/>
      <c r="AQ575" s="9"/>
      <c r="AR575" s="9"/>
      <c r="AS575" s="9"/>
      <c r="AT575" s="9"/>
      <c r="AU575" s="9"/>
      <c r="AV575" s="9"/>
      <c r="AW575" s="9"/>
      <c r="AX575" s="9"/>
      <c r="AY575" s="9"/>
    </row>
    <row r="576" spans="1:51" ht="39.75" customHeight="1" x14ac:dyDescent="0.3">
      <c r="A576" s="48">
        <v>554</v>
      </c>
      <c r="B576" s="768">
        <v>7000032098</v>
      </c>
      <c r="C576" s="768">
        <v>10</v>
      </c>
      <c r="D576" s="768" t="s">
        <v>421</v>
      </c>
      <c r="E576" s="768">
        <v>1000077737</v>
      </c>
      <c r="F576" s="768">
        <v>85176290</v>
      </c>
      <c r="G576" s="49"/>
      <c r="H576" s="770">
        <v>18</v>
      </c>
      <c r="I576" s="50"/>
      <c r="J576" s="768" t="s">
        <v>396</v>
      </c>
      <c r="K576" s="768" t="s">
        <v>106</v>
      </c>
      <c r="L576" s="768">
        <v>1</v>
      </c>
      <c r="M576" s="51"/>
      <c r="N576" s="52" t="str">
        <f t="shared" si="48"/>
        <v>Included</v>
      </c>
      <c r="O576" s="53">
        <f t="shared" si="49"/>
        <v>0</v>
      </c>
      <c r="P576" s="8">
        <f t="shared" si="50"/>
        <v>0</v>
      </c>
      <c r="Q576" s="9">
        <f t="shared" si="51"/>
        <v>0</v>
      </c>
      <c r="R576" s="16">
        <f t="shared" si="52"/>
        <v>0</v>
      </c>
      <c r="S576" s="8"/>
      <c r="T576" s="122">
        <f t="shared" si="53"/>
        <v>0</v>
      </c>
      <c r="V576" s="55"/>
      <c r="AB576" s="9"/>
      <c r="AL576" s="9"/>
      <c r="AM576" s="9"/>
      <c r="AN576" s="9"/>
      <c r="AO576" s="9"/>
      <c r="AP576" s="9"/>
      <c r="AQ576" s="9"/>
      <c r="AR576" s="9"/>
      <c r="AS576" s="9"/>
      <c r="AT576" s="9"/>
      <c r="AU576" s="9"/>
      <c r="AV576" s="9"/>
      <c r="AW576" s="9"/>
      <c r="AX576" s="9"/>
      <c r="AY576" s="9"/>
    </row>
    <row r="577" spans="1:51" ht="39.75" customHeight="1" x14ac:dyDescent="0.3">
      <c r="A577" s="48">
        <v>555</v>
      </c>
      <c r="B577" s="768">
        <v>7000032099</v>
      </c>
      <c r="C577" s="768">
        <v>10</v>
      </c>
      <c r="D577" s="768" t="s">
        <v>421</v>
      </c>
      <c r="E577" s="768">
        <v>1000078084</v>
      </c>
      <c r="F577" s="768">
        <v>85176930</v>
      </c>
      <c r="G577" s="49"/>
      <c r="H577" s="770">
        <v>18</v>
      </c>
      <c r="I577" s="50"/>
      <c r="J577" s="768" t="s">
        <v>397</v>
      </c>
      <c r="K577" s="768" t="s">
        <v>106</v>
      </c>
      <c r="L577" s="768">
        <v>2</v>
      </c>
      <c r="M577" s="51"/>
      <c r="N577" s="52" t="str">
        <f t="shared" si="48"/>
        <v>Included</v>
      </c>
      <c r="O577" s="53">
        <f t="shared" si="49"/>
        <v>0</v>
      </c>
      <c r="P577" s="8">
        <f t="shared" si="50"/>
        <v>0</v>
      </c>
      <c r="Q577" s="9">
        <f t="shared" si="51"/>
        <v>0</v>
      </c>
      <c r="R577" s="16">
        <f t="shared" si="52"/>
        <v>0</v>
      </c>
      <c r="S577" s="8"/>
      <c r="T577" s="122">
        <f t="shared" si="53"/>
        <v>0</v>
      </c>
      <c r="V577" s="55"/>
      <c r="AB577" s="9"/>
      <c r="AL577" s="9"/>
      <c r="AM577" s="9"/>
      <c r="AN577" s="9"/>
      <c r="AO577" s="9"/>
      <c r="AP577" s="9"/>
      <c r="AQ577" s="9"/>
      <c r="AR577" s="9"/>
      <c r="AS577" s="9"/>
      <c r="AT577" s="9"/>
      <c r="AU577" s="9"/>
      <c r="AV577" s="9"/>
      <c r="AW577" s="9"/>
      <c r="AX577" s="9"/>
      <c r="AY577" s="9"/>
    </row>
    <row r="578" spans="1:51" ht="39.75" customHeight="1" x14ac:dyDescent="0.3">
      <c r="A578" s="48">
        <v>556</v>
      </c>
      <c r="B578" s="768">
        <v>7000032060</v>
      </c>
      <c r="C578" s="768">
        <v>10</v>
      </c>
      <c r="D578" s="768" t="s">
        <v>422</v>
      </c>
      <c r="E578" s="768">
        <v>1000077712</v>
      </c>
      <c r="F578" s="768">
        <v>85177090</v>
      </c>
      <c r="G578" s="49"/>
      <c r="H578" s="770">
        <v>18</v>
      </c>
      <c r="I578" s="50"/>
      <c r="J578" s="768" t="s">
        <v>402</v>
      </c>
      <c r="K578" s="768" t="s">
        <v>106</v>
      </c>
      <c r="L578" s="768">
        <v>62</v>
      </c>
      <c r="M578" s="51"/>
      <c r="N578" s="52" t="str">
        <f t="shared" si="48"/>
        <v>Included</v>
      </c>
      <c r="O578" s="53">
        <f t="shared" si="49"/>
        <v>0</v>
      </c>
      <c r="P578" s="8">
        <f t="shared" si="50"/>
        <v>0</v>
      </c>
      <c r="Q578" s="9">
        <f t="shared" si="51"/>
        <v>0</v>
      </c>
      <c r="R578" s="16">
        <f t="shared" si="52"/>
        <v>0</v>
      </c>
      <c r="S578" s="8"/>
      <c r="T578" s="122">
        <f t="shared" si="53"/>
        <v>0</v>
      </c>
      <c r="V578" s="55"/>
      <c r="AB578" s="9"/>
      <c r="AL578" s="9"/>
      <c r="AM578" s="9"/>
      <c r="AN578" s="9"/>
      <c r="AO578" s="9"/>
      <c r="AP578" s="9"/>
      <c r="AQ578" s="9"/>
      <c r="AR578" s="9"/>
      <c r="AS578" s="9"/>
      <c r="AT578" s="9"/>
      <c r="AU578" s="9"/>
      <c r="AV578" s="9"/>
      <c r="AW578" s="9"/>
      <c r="AX578" s="9"/>
      <c r="AY578" s="9"/>
    </row>
    <row r="579" spans="1:51" ht="39.75" customHeight="1" x14ac:dyDescent="0.3">
      <c r="A579" s="48">
        <v>557</v>
      </c>
      <c r="B579" s="768">
        <v>7000032061</v>
      </c>
      <c r="C579" s="768">
        <v>10</v>
      </c>
      <c r="D579" s="768" t="s">
        <v>422</v>
      </c>
      <c r="E579" s="768">
        <v>1000077711</v>
      </c>
      <c r="F579" s="768">
        <v>85177090</v>
      </c>
      <c r="G579" s="49"/>
      <c r="H579" s="770">
        <v>18</v>
      </c>
      <c r="I579" s="50"/>
      <c r="J579" s="768" t="s">
        <v>381</v>
      </c>
      <c r="K579" s="768" t="s">
        <v>106</v>
      </c>
      <c r="L579" s="768">
        <v>1</v>
      </c>
      <c r="M579" s="51"/>
      <c r="N579" s="52" t="str">
        <f t="shared" si="48"/>
        <v>Included</v>
      </c>
      <c r="O579" s="53">
        <f t="shared" si="49"/>
        <v>0</v>
      </c>
      <c r="P579" s="8">
        <f t="shared" si="50"/>
        <v>0</v>
      </c>
      <c r="Q579" s="9">
        <f t="shared" si="51"/>
        <v>0</v>
      </c>
      <c r="R579" s="16">
        <f t="shared" si="52"/>
        <v>0</v>
      </c>
      <c r="S579" s="8"/>
      <c r="T579" s="122">
        <f t="shared" si="53"/>
        <v>0</v>
      </c>
      <c r="V579" s="55"/>
      <c r="AB579" s="9"/>
      <c r="AL579" s="9"/>
      <c r="AM579" s="9"/>
      <c r="AN579" s="9"/>
      <c r="AO579" s="9"/>
      <c r="AP579" s="9"/>
      <c r="AQ579" s="9"/>
      <c r="AR579" s="9"/>
      <c r="AS579" s="9"/>
      <c r="AT579" s="9"/>
      <c r="AU579" s="9"/>
      <c r="AV579" s="9"/>
      <c r="AW579" s="9"/>
      <c r="AX579" s="9"/>
      <c r="AY579" s="9"/>
    </row>
    <row r="580" spans="1:51" ht="39.75" customHeight="1" x14ac:dyDescent="0.3">
      <c r="A580" s="48">
        <v>558</v>
      </c>
      <c r="B580" s="768">
        <v>7000032062</v>
      </c>
      <c r="C580" s="768">
        <v>10</v>
      </c>
      <c r="D580" s="768" t="s">
        <v>422</v>
      </c>
      <c r="E580" s="768">
        <v>1000077562</v>
      </c>
      <c r="F580" s="768">
        <v>85177090</v>
      </c>
      <c r="G580" s="49"/>
      <c r="H580" s="770">
        <v>18</v>
      </c>
      <c r="I580" s="50"/>
      <c r="J580" s="768" t="s">
        <v>382</v>
      </c>
      <c r="K580" s="768" t="s">
        <v>106</v>
      </c>
      <c r="L580" s="768">
        <v>55</v>
      </c>
      <c r="M580" s="51"/>
      <c r="N580" s="52" t="str">
        <f t="shared" si="48"/>
        <v>Included</v>
      </c>
      <c r="O580" s="53">
        <f t="shared" si="49"/>
        <v>0</v>
      </c>
      <c r="P580" s="8">
        <f t="shared" si="50"/>
        <v>0</v>
      </c>
      <c r="Q580" s="9">
        <f t="shared" si="51"/>
        <v>0</v>
      </c>
      <c r="R580" s="16">
        <f t="shared" si="52"/>
        <v>0</v>
      </c>
      <c r="S580" s="8"/>
      <c r="T580" s="122">
        <f t="shared" si="53"/>
        <v>0</v>
      </c>
      <c r="V580" s="55"/>
      <c r="AB580" s="9"/>
      <c r="AL580" s="9"/>
      <c r="AM580" s="9"/>
      <c r="AN580" s="9"/>
      <c r="AO580" s="9"/>
      <c r="AP580" s="9"/>
      <c r="AQ580" s="9"/>
      <c r="AR580" s="9"/>
      <c r="AS580" s="9"/>
      <c r="AT580" s="9"/>
      <c r="AU580" s="9"/>
      <c r="AV580" s="9"/>
      <c r="AW580" s="9"/>
      <c r="AX580" s="9"/>
      <c r="AY580" s="9"/>
    </row>
    <row r="581" spans="1:51" ht="39.75" customHeight="1" x14ac:dyDescent="0.3">
      <c r="A581" s="48">
        <v>559</v>
      </c>
      <c r="B581" s="768">
        <v>7000032063</v>
      </c>
      <c r="C581" s="768">
        <v>10</v>
      </c>
      <c r="D581" s="768" t="s">
        <v>422</v>
      </c>
      <c r="E581" s="768">
        <v>1000077709</v>
      </c>
      <c r="F581" s="768">
        <v>85176990</v>
      </c>
      <c r="G581" s="49"/>
      <c r="H581" s="770">
        <v>18</v>
      </c>
      <c r="I581" s="50"/>
      <c r="J581" s="768" t="s">
        <v>384</v>
      </c>
      <c r="K581" s="768" t="s">
        <v>106</v>
      </c>
      <c r="L581" s="768">
        <v>46</v>
      </c>
      <c r="M581" s="51"/>
      <c r="N581" s="52" t="str">
        <f t="shared" si="48"/>
        <v>Included</v>
      </c>
      <c r="O581" s="53">
        <f t="shared" si="49"/>
        <v>0</v>
      </c>
      <c r="P581" s="8">
        <f t="shared" si="50"/>
        <v>0</v>
      </c>
      <c r="Q581" s="9">
        <f t="shared" si="51"/>
        <v>0</v>
      </c>
      <c r="R581" s="16">
        <f t="shared" si="52"/>
        <v>0</v>
      </c>
      <c r="S581" s="8"/>
      <c r="T581" s="122">
        <f t="shared" si="53"/>
        <v>0</v>
      </c>
      <c r="V581" s="55"/>
      <c r="AB581" s="9"/>
      <c r="AL581" s="9"/>
      <c r="AM581" s="9"/>
      <c r="AN581" s="9"/>
      <c r="AO581" s="9"/>
      <c r="AP581" s="9"/>
      <c r="AQ581" s="9"/>
      <c r="AR581" s="9"/>
      <c r="AS581" s="9"/>
      <c r="AT581" s="9"/>
      <c r="AU581" s="9"/>
      <c r="AV581" s="9"/>
      <c r="AW581" s="9"/>
      <c r="AX581" s="9"/>
      <c r="AY581" s="9"/>
    </row>
    <row r="582" spans="1:51" ht="39.75" customHeight="1" x14ac:dyDescent="0.3">
      <c r="A582" s="48">
        <v>560</v>
      </c>
      <c r="B582" s="768">
        <v>7000032064</v>
      </c>
      <c r="C582" s="768">
        <v>10</v>
      </c>
      <c r="D582" s="768" t="s">
        <v>422</v>
      </c>
      <c r="E582" s="768">
        <v>1000077563</v>
      </c>
      <c r="F582" s="768">
        <v>85444292</v>
      </c>
      <c r="G582" s="49"/>
      <c r="H582" s="770">
        <v>18</v>
      </c>
      <c r="I582" s="50"/>
      <c r="J582" s="768" t="s">
        <v>385</v>
      </c>
      <c r="K582" s="768" t="s">
        <v>110</v>
      </c>
      <c r="L582" s="768">
        <v>46</v>
      </c>
      <c r="M582" s="51"/>
      <c r="N582" s="52" t="str">
        <f t="shared" si="48"/>
        <v>Included</v>
      </c>
      <c r="O582" s="53">
        <f t="shared" si="49"/>
        <v>0</v>
      </c>
      <c r="P582" s="8">
        <f t="shared" si="50"/>
        <v>0</v>
      </c>
      <c r="Q582" s="9">
        <f t="shared" si="51"/>
        <v>0</v>
      </c>
      <c r="R582" s="16">
        <f t="shared" si="52"/>
        <v>0</v>
      </c>
      <c r="S582" s="8"/>
      <c r="T582" s="122">
        <f t="shared" si="53"/>
        <v>0</v>
      </c>
      <c r="V582" s="55"/>
      <c r="AB582" s="9"/>
      <c r="AL582" s="9"/>
      <c r="AM582" s="9"/>
      <c r="AN582" s="9"/>
      <c r="AO582" s="9"/>
      <c r="AP582" s="9"/>
      <c r="AQ582" s="9"/>
      <c r="AR582" s="9"/>
      <c r="AS582" s="9"/>
      <c r="AT582" s="9"/>
      <c r="AU582" s="9"/>
      <c r="AV582" s="9"/>
      <c r="AW582" s="9"/>
      <c r="AX582" s="9"/>
      <c r="AY582" s="9"/>
    </row>
    <row r="583" spans="1:51" ht="39.75" customHeight="1" x14ac:dyDescent="0.3">
      <c r="A583" s="48">
        <v>561</v>
      </c>
      <c r="B583" s="768">
        <v>7000032065</v>
      </c>
      <c r="C583" s="768">
        <v>10</v>
      </c>
      <c r="D583" s="768" t="s">
        <v>422</v>
      </c>
      <c r="E583" s="768">
        <v>1000077862</v>
      </c>
      <c r="F583" s="768">
        <v>85176990</v>
      </c>
      <c r="G583" s="49"/>
      <c r="H583" s="770">
        <v>18</v>
      </c>
      <c r="I583" s="50"/>
      <c r="J583" s="768" t="s">
        <v>394</v>
      </c>
      <c r="K583" s="768" t="s">
        <v>106</v>
      </c>
      <c r="L583" s="768">
        <v>1</v>
      </c>
      <c r="M583" s="51"/>
      <c r="N583" s="52" t="str">
        <f t="shared" si="48"/>
        <v>Included</v>
      </c>
      <c r="O583" s="53">
        <f t="shared" si="49"/>
        <v>0</v>
      </c>
      <c r="P583" s="8">
        <f t="shared" si="50"/>
        <v>0</v>
      </c>
      <c r="Q583" s="9">
        <f t="shared" si="51"/>
        <v>0</v>
      </c>
      <c r="R583" s="16">
        <f t="shared" si="52"/>
        <v>0</v>
      </c>
      <c r="S583" s="8"/>
      <c r="T583" s="122">
        <f t="shared" si="53"/>
        <v>0</v>
      </c>
      <c r="V583" s="55"/>
      <c r="AB583" s="9"/>
      <c r="AL583" s="9"/>
      <c r="AM583" s="9"/>
      <c r="AN583" s="9"/>
      <c r="AO583" s="9"/>
      <c r="AP583" s="9"/>
      <c r="AQ583" s="9"/>
      <c r="AR583" s="9"/>
      <c r="AS583" s="9"/>
      <c r="AT583" s="9"/>
      <c r="AU583" s="9"/>
      <c r="AV583" s="9"/>
      <c r="AW583" s="9"/>
      <c r="AX583" s="9"/>
      <c r="AY583" s="9"/>
    </row>
    <row r="584" spans="1:51" ht="39.75" customHeight="1" x14ac:dyDescent="0.3">
      <c r="A584" s="48">
        <v>562</v>
      </c>
      <c r="B584" s="768">
        <v>7000031943</v>
      </c>
      <c r="C584" s="768">
        <v>10</v>
      </c>
      <c r="D584" s="768" t="s">
        <v>423</v>
      </c>
      <c r="E584" s="768">
        <v>1000077713</v>
      </c>
      <c r="F584" s="768">
        <v>84715000</v>
      </c>
      <c r="G584" s="49"/>
      <c r="H584" s="770">
        <v>18</v>
      </c>
      <c r="I584" s="50"/>
      <c r="J584" s="768" t="s">
        <v>376</v>
      </c>
      <c r="K584" s="768" t="s">
        <v>106</v>
      </c>
      <c r="L584" s="768">
        <v>1</v>
      </c>
      <c r="M584" s="51"/>
      <c r="N584" s="52" t="str">
        <f t="shared" si="48"/>
        <v>Included</v>
      </c>
      <c r="O584" s="53">
        <f t="shared" si="49"/>
        <v>0</v>
      </c>
      <c r="P584" s="8">
        <f t="shared" si="50"/>
        <v>0</v>
      </c>
      <c r="Q584" s="9">
        <f t="shared" si="51"/>
        <v>0</v>
      </c>
      <c r="R584" s="16">
        <f t="shared" si="52"/>
        <v>0</v>
      </c>
      <c r="S584" s="8"/>
      <c r="T584" s="122">
        <f t="shared" si="53"/>
        <v>0</v>
      </c>
      <c r="V584" s="55"/>
      <c r="AB584" s="9"/>
      <c r="AL584" s="9"/>
      <c r="AM584" s="9"/>
      <c r="AN584" s="9"/>
      <c r="AO584" s="9"/>
      <c r="AP584" s="9"/>
      <c r="AQ584" s="9"/>
      <c r="AR584" s="9"/>
      <c r="AS584" s="9"/>
      <c r="AT584" s="9"/>
      <c r="AU584" s="9"/>
      <c r="AV584" s="9"/>
      <c r="AW584" s="9"/>
      <c r="AX584" s="9"/>
      <c r="AY584" s="9"/>
    </row>
    <row r="585" spans="1:51" ht="39.75" customHeight="1" x14ac:dyDescent="0.3">
      <c r="A585" s="48">
        <v>563</v>
      </c>
      <c r="B585" s="768">
        <v>7000031944</v>
      </c>
      <c r="C585" s="768">
        <v>10</v>
      </c>
      <c r="D585" s="768" t="s">
        <v>423</v>
      </c>
      <c r="E585" s="768">
        <v>1000077753</v>
      </c>
      <c r="F585" s="768">
        <v>85176930</v>
      </c>
      <c r="G585" s="49"/>
      <c r="H585" s="770">
        <v>18</v>
      </c>
      <c r="I585" s="50"/>
      <c r="J585" s="768" t="s">
        <v>377</v>
      </c>
      <c r="K585" s="768" t="s">
        <v>105</v>
      </c>
      <c r="L585" s="768">
        <v>1</v>
      </c>
      <c r="M585" s="51"/>
      <c r="N585" s="52" t="str">
        <f t="shared" si="48"/>
        <v>Included</v>
      </c>
      <c r="O585" s="53">
        <f t="shared" si="49"/>
        <v>0</v>
      </c>
      <c r="P585" s="8">
        <f t="shared" si="50"/>
        <v>0</v>
      </c>
      <c r="Q585" s="9">
        <f t="shared" si="51"/>
        <v>0</v>
      </c>
      <c r="R585" s="16">
        <f t="shared" si="52"/>
        <v>0</v>
      </c>
      <c r="S585" s="8"/>
      <c r="T585" s="122">
        <f t="shared" si="53"/>
        <v>0</v>
      </c>
      <c r="V585" s="55"/>
      <c r="AB585" s="9"/>
      <c r="AL585" s="9"/>
      <c r="AM585" s="9"/>
      <c r="AN585" s="9"/>
      <c r="AO585" s="9"/>
      <c r="AP585" s="9"/>
      <c r="AQ585" s="9"/>
      <c r="AR585" s="9"/>
      <c r="AS585" s="9"/>
      <c r="AT585" s="9"/>
      <c r="AU585" s="9"/>
      <c r="AV585" s="9"/>
      <c r="AW585" s="9"/>
      <c r="AX585" s="9"/>
      <c r="AY585" s="9"/>
    </row>
    <row r="586" spans="1:51" ht="39.75" customHeight="1" x14ac:dyDescent="0.3">
      <c r="A586" s="48">
        <v>564</v>
      </c>
      <c r="B586" s="768">
        <v>7000031945</v>
      </c>
      <c r="C586" s="768">
        <v>10</v>
      </c>
      <c r="D586" s="768" t="s">
        <v>423</v>
      </c>
      <c r="E586" s="768">
        <v>1000077573</v>
      </c>
      <c r="F586" s="768">
        <v>85176930</v>
      </c>
      <c r="G586" s="49"/>
      <c r="H586" s="770">
        <v>18</v>
      </c>
      <c r="I586" s="50"/>
      <c r="J586" s="768" t="s">
        <v>378</v>
      </c>
      <c r="K586" s="768" t="s">
        <v>106</v>
      </c>
      <c r="L586" s="768">
        <v>1</v>
      </c>
      <c r="M586" s="51"/>
      <c r="N586" s="52" t="str">
        <f t="shared" si="48"/>
        <v>Included</v>
      </c>
      <c r="O586" s="53">
        <f t="shared" si="49"/>
        <v>0</v>
      </c>
      <c r="P586" s="8">
        <f t="shared" si="50"/>
        <v>0</v>
      </c>
      <c r="Q586" s="9">
        <f t="shared" si="51"/>
        <v>0</v>
      </c>
      <c r="R586" s="16">
        <f t="shared" si="52"/>
        <v>0</v>
      </c>
      <c r="S586" s="8"/>
      <c r="T586" s="122">
        <f t="shared" si="53"/>
        <v>0</v>
      </c>
      <c r="V586" s="55"/>
      <c r="AB586" s="9"/>
      <c r="AL586" s="9"/>
      <c r="AM586" s="9"/>
      <c r="AN586" s="9"/>
      <c r="AO586" s="9"/>
      <c r="AP586" s="9"/>
      <c r="AQ586" s="9"/>
      <c r="AR586" s="9"/>
      <c r="AS586" s="9"/>
      <c r="AT586" s="9"/>
      <c r="AU586" s="9"/>
      <c r="AV586" s="9"/>
      <c r="AW586" s="9"/>
      <c r="AX586" s="9"/>
      <c r="AY586" s="9"/>
    </row>
    <row r="587" spans="1:51" ht="39.75" customHeight="1" x14ac:dyDescent="0.3">
      <c r="A587" s="48">
        <v>565</v>
      </c>
      <c r="B587" s="768">
        <v>7000031946</v>
      </c>
      <c r="C587" s="768">
        <v>10</v>
      </c>
      <c r="D587" s="768" t="s">
        <v>423</v>
      </c>
      <c r="E587" s="768">
        <v>1000077739</v>
      </c>
      <c r="F587" s="768">
        <v>85177090</v>
      </c>
      <c r="G587" s="49"/>
      <c r="H587" s="770">
        <v>18</v>
      </c>
      <c r="I587" s="50"/>
      <c r="J587" s="768" t="s">
        <v>379</v>
      </c>
      <c r="K587" s="768" t="s">
        <v>106</v>
      </c>
      <c r="L587" s="768">
        <v>30</v>
      </c>
      <c r="M587" s="51"/>
      <c r="N587" s="52" t="str">
        <f t="shared" si="48"/>
        <v>Included</v>
      </c>
      <c r="O587" s="53">
        <f t="shared" si="49"/>
        <v>0</v>
      </c>
      <c r="P587" s="8">
        <f t="shared" si="50"/>
        <v>0</v>
      </c>
      <c r="Q587" s="9">
        <f t="shared" si="51"/>
        <v>0</v>
      </c>
      <c r="R587" s="16">
        <f t="shared" si="52"/>
        <v>0</v>
      </c>
      <c r="S587" s="8"/>
      <c r="T587" s="122">
        <f t="shared" si="53"/>
        <v>0</v>
      </c>
      <c r="V587" s="55"/>
      <c r="AB587" s="9"/>
      <c r="AL587" s="9"/>
      <c r="AM587" s="9"/>
      <c r="AN587" s="9"/>
      <c r="AO587" s="9"/>
      <c r="AP587" s="9"/>
      <c r="AQ587" s="9"/>
      <c r="AR587" s="9"/>
      <c r="AS587" s="9"/>
      <c r="AT587" s="9"/>
      <c r="AU587" s="9"/>
      <c r="AV587" s="9"/>
      <c r="AW587" s="9"/>
      <c r="AX587" s="9"/>
      <c r="AY587" s="9"/>
    </row>
    <row r="588" spans="1:51" ht="39.75" customHeight="1" x14ac:dyDescent="0.3">
      <c r="A588" s="48">
        <v>566</v>
      </c>
      <c r="B588" s="768">
        <v>7000031947</v>
      </c>
      <c r="C588" s="768">
        <v>10</v>
      </c>
      <c r="D588" s="768" t="s">
        <v>423</v>
      </c>
      <c r="E588" s="768">
        <v>1000077740</v>
      </c>
      <c r="F588" s="768">
        <v>85177090</v>
      </c>
      <c r="G588" s="49"/>
      <c r="H588" s="770">
        <v>18</v>
      </c>
      <c r="I588" s="50"/>
      <c r="J588" s="768" t="s">
        <v>380</v>
      </c>
      <c r="K588" s="768" t="s">
        <v>106</v>
      </c>
      <c r="L588" s="768">
        <v>152</v>
      </c>
      <c r="M588" s="51"/>
      <c r="N588" s="52" t="str">
        <f t="shared" si="48"/>
        <v>Included</v>
      </c>
      <c r="O588" s="53">
        <f t="shared" si="49"/>
        <v>0</v>
      </c>
      <c r="P588" s="8">
        <f t="shared" si="50"/>
        <v>0</v>
      </c>
      <c r="Q588" s="9">
        <f t="shared" si="51"/>
        <v>0</v>
      </c>
      <c r="R588" s="16">
        <f t="shared" si="52"/>
        <v>0</v>
      </c>
      <c r="S588" s="8"/>
      <c r="T588" s="122">
        <f t="shared" si="53"/>
        <v>0</v>
      </c>
      <c r="V588" s="55"/>
      <c r="AB588" s="9"/>
      <c r="AL588" s="9"/>
      <c r="AM588" s="9"/>
      <c r="AN588" s="9"/>
      <c r="AO588" s="9"/>
      <c r="AP588" s="9"/>
      <c r="AQ588" s="9"/>
      <c r="AR588" s="9"/>
      <c r="AS588" s="9"/>
      <c r="AT588" s="9"/>
      <c r="AU588" s="9"/>
      <c r="AV588" s="9"/>
      <c r="AW588" s="9"/>
      <c r="AX588" s="9"/>
      <c r="AY588" s="9"/>
    </row>
    <row r="589" spans="1:51" ht="39.75" customHeight="1" x14ac:dyDescent="0.3">
      <c r="A589" s="48">
        <v>567</v>
      </c>
      <c r="B589" s="768">
        <v>7000031948</v>
      </c>
      <c r="C589" s="768">
        <v>10</v>
      </c>
      <c r="D589" s="768" t="s">
        <v>423</v>
      </c>
      <c r="E589" s="768">
        <v>1000077711</v>
      </c>
      <c r="F589" s="768">
        <v>85177090</v>
      </c>
      <c r="G589" s="49"/>
      <c r="H589" s="770">
        <v>18</v>
      </c>
      <c r="I589" s="50"/>
      <c r="J589" s="768" t="s">
        <v>381</v>
      </c>
      <c r="K589" s="768" t="s">
        <v>106</v>
      </c>
      <c r="L589" s="768">
        <v>1</v>
      </c>
      <c r="M589" s="51"/>
      <c r="N589" s="52" t="str">
        <f t="shared" si="48"/>
        <v>Included</v>
      </c>
      <c r="O589" s="53">
        <f t="shared" si="49"/>
        <v>0</v>
      </c>
      <c r="P589" s="8">
        <f t="shared" si="50"/>
        <v>0</v>
      </c>
      <c r="Q589" s="9">
        <f t="shared" si="51"/>
        <v>0</v>
      </c>
      <c r="R589" s="16">
        <f t="shared" si="52"/>
        <v>0</v>
      </c>
      <c r="S589" s="8"/>
      <c r="T589" s="122">
        <f t="shared" si="53"/>
        <v>0</v>
      </c>
      <c r="V589" s="55"/>
      <c r="AB589" s="9"/>
      <c r="AL589" s="9"/>
      <c r="AM589" s="9"/>
      <c r="AN589" s="9"/>
      <c r="AO589" s="9"/>
      <c r="AP589" s="9"/>
      <c r="AQ589" s="9"/>
      <c r="AR589" s="9"/>
      <c r="AS589" s="9"/>
      <c r="AT589" s="9"/>
      <c r="AU589" s="9"/>
      <c r="AV589" s="9"/>
      <c r="AW589" s="9"/>
      <c r="AX589" s="9"/>
      <c r="AY589" s="9"/>
    </row>
    <row r="590" spans="1:51" ht="39.75" customHeight="1" x14ac:dyDescent="0.3">
      <c r="A590" s="48">
        <v>568</v>
      </c>
      <c r="B590" s="768">
        <v>7000031949</v>
      </c>
      <c r="C590" s="768">
        <v>10</v>
      </c>
      <c r="D590" s="768" t="s">
        <v>423</v>
      </c>
      <c r="E590" s="768">
        <v>1000077562</v>
      </c>
      <c r="F590" s="768">
        <v>85177090</v>
      </c>
      <c r="G590" s="49"/>
      <c r="H590" s="770">
        <v>18</v>
      </c>
      <c r="I590" s="50"/>
      <c r="J590" s="768" t="s">
        <v>382</v>
      </c>
      <c r="K590" s="768" t="s">
        <v>106</v>
      </c>
      <c r="L590" s="768">
        <v>212</v>
      </c>
      <c r="M590" s="51"/>
      <c r="N590" s="52" t="str">
        <f t="shared" si="48"/>
        <v>Included</v>
      </c>
      <c r="O590" s="53">
        <f t="shared" si="49"/>
        <v>0</v>
      </c>
      <c r="P590" s="8">
        <f t="shared" si="50"/>
        <v>0</v>
      </c>
      <c r="Q590" s="9">
        <f t="shared" si="51"/>
        <v>0</v>
      </c>
      <c r="R590" s="16">
        <f t="shared" si="52"/>
        <v>0</v>
      </c>
      <c r="S590" s="8"/>
      <c r="T590" s="122">
        <f t="shared" si="53"/>
        <v>0</v>
      </c>
      <c r="V590" s="55"/>
      <c r="AB590" s="9"/>
      <c r="AL590" s="9"/>
      <c r="AM590" s="9"/>
      <c r="AN590" s="9"/>
      <c r="AO590" s="9"/>
      <c r="AP590" s="9"/>
      <c r="AQ590" s="9"/>
      <c r="AR590" s="9"/>
      <c r="AS590" s="9"/>
      <c r="AT590" s="9"/>
      <c r="AU590" s="9"/>
      <c r="AV590" s="9"/>
      <c r="AW590" s="9"/>
      <c r="AX590" s="9"/>
      <c r="AY590" s="9"/>
    </row>
    <row r="591" spans="1:51" ht="39.75" customHeight="1" x14ac:dyDescent="0.3">
      <c r="A591" s="48">
        <v>569</v>
      </c>
      <c r="B591" s="768">
        <v>7000031950</v>
      </c>
      <c r="C591" s="768">
        <v>10</v>
      </c>
      <c r="D591" s="768" t="s">
        <v>423</v>
      </c>
      <c r="E591" s="768">
        <v>1000077750</v>
      </c>
      <c r="F591" s="768">
        <v>85176930</v>
      </c>
      <c r="G591" s="49"/>
      <c r="H591" s="770">
        <v>18</v>
      </c>
      <c r="I591" s="50"/>
      <c r="J591" s="768" t="s">
        <v>383</v>
      </c>
      <c r="K591" s="768" t="s">
        <v>105</v>
      </c>
      <c r="L591" s="768">
        <v>1</v>
      </c>
      <c r="M591" s="51"/>
      <c r="N591" s="52" t="str">
        <f t="shared" si="48"/>
        <v>Included</v>
      </c>
      <c r="O591" s="53">
        <f t="shared" si="49"/>
        <v>0</v>
      </c>
      <c r="P591" s="8">
        <f t="shared" si="50"/>
        <v>0</v>
      </c>
      <c r="Q591" s="9">
        <f t="shared" si="51"/>
        <v>0</v>
      </c>
      <c r="R591" s="16">
        <f t="shared" si="52"/>
        <v>0</v>
      </c>
      <c r="S591" s="8"/>
      <c r="T591" s="122">
        <f t="shared" si="53"/>
        <v>0</v>
      </c>
      <c r="V591" s="55"/>
      <c r="AB591" s="9"/>
      <c r="AL591" s="9"/>
      <c r="AM591" s="9"/>
      <c r="AN591" s="9"/>
      <c r="AO591" s="9"/>
      <c r="AP591" s="9"/>
      <c r="AQ591" s="9"/>
      <c r="AR591" s="9"/>
      <c r="AS591" s="9"/>
      <c r="AT591" s="9"/>
      <c r="AU591" s="9"/>
      <c r="AV591" s="9"/>
      <c r="AW591" s="9"/>
      <c r="AX591" s="9"/>
      <c r="AY591" s="9"/>
    </row>
    <row r="592" spans="1:51" ht="39.75" customHeight="1" x14ac:dyDescent="0.3">
      <c r="A592" s="48">
        <v>570</v>
      </c>
      <c r="B592" s="768">
        <v>7000031951</v>
      </c>
      <c r="C592" s="768">
        <v>10</v>
      </c>
      <c r="D592" s="768" t="s">
        <v>423</v>
      </c>
      <c r="E592" s="768">
        <v>1000077709</v>
      </c>
      <c r="F592" s="768">
        <v>85176990</v>
      </c>
      <c r="G592" s="49"/>
      <c r="H592" s="770">
        <v>18</v>
      </c>
      <c r="I592" s="50"/>
      <c r="J592" s="768" t="s">
        <v>384</v>
      </c>
      <c r="K592" s="768" t="s">
        <v>106</v>
      </c>
      <c r="L592" s="768">
        <v>152</v>
      </c>
      <c r="M592" s="51"/>
      <c r="N592" s="52" t="str">
        <f t="shared" si="48"/>
        <v>Included</v>
      </c>
      <c r="O592" s="53">
        <f t="shared" si="49"/>
        <v>0</v>
      </c>
      <c r="P592" s="8">
        <f t="shared" si="50"/>
        <v>0</v>
      </c>
      <c r="Q592" s="9">
        <f t="shared" si="51"/>
        <v>0</v>
      </c>
      <c r="R592" s="16">
        <f t="shared" si="52"/>
        <v>0</v>
      </c>
      <c r="S592" s="8"/>
      <c r="T592" s="122">
        <f t="shared" si="53"/>
        <v>0</v>
      </c>
      <c r="V592" s="55"/>
      <c r="AB592" s="9"/>
      <c r="AL592" s="9"/>
      <c r="AM592" s="9"/>
      <c r="AN592" s="9"/>
      <c r="AO592" s="9"/>
      <c r="AP592" s="9"/>
      <c r="AQ592" s="9"/>
      <c r="AR592" s="9"/>
      <c r="AS592" s="9"/>
      <c r="AT592" s="9"/>
      <c r="AU592" s="9"/>
      <c r="AV592" s="9"/>
      <c r="AW592" s="9"/>
      <c r="AX592" s="9"/>
      <c r="AY592" s="9"/>
    </row>
    <row r="593" spans="1:51" ht="39.75" customHeight="1" x14ac:dyDescent="0.3">
      <c r="A593" s="48">
        <v>571</v>
      </c>
      <c r="B593" s="768">
        <v>7000031952</v>
      </c>
      <c r="C593" s="768">
        <v>10</v>
      </c>
      <c r="D593" s="768" t="s">
        <v>423</v>
      </c>
      <c r="E593" s="768">
        <v>1000077563</v>
      </c>
      <c r="F593" s="768">
        <v>85444292</v>
      </c>
      <c r="G593" s="49"/>
      <c r="H593" s="770">
        <v>18</v>
      </c>
      <c r="I593" s="50"/>
      <c r="J593" s="768" t="s">
        <v>385</v>
      </c>
      <c r="K593" s="768" t="s">
        <v>110</v>
      </c>
      <c r="L593" s="768">
        <v>152</v>
      </c>
      <c r="M593" s="51"/>
      <c r="N593" s="52" t="str">
        <f t="shared" si="48"/>
        <v>Included</v>
      </c>
      <c r="O593" s="53">
        <f t="shared" si="49"/>
        <v>0</v>
      </c>
      <c r="P593" s="8">
        <f t="shared" si="50"/>
        <v>0</v>
      </c>
      <c r="Q593" s="9">
        <f t="shared" si="51"/>
        <v>0</v>
      </c>
      <c r="R593" s="16">
        <f t="shared" si="52"/>
        <v>0</v>
      </c>
      <c r="S593" s="8"/>
      <c r="T593" s="122">
        <f t="shared" si="53"/>
        <v>0</v>
      </c>
      <c r="V593" s="55"/>
      <c r="AB593" s="9"/>
      <c r="AL593" s="9"/>
      <c r="AM593" s="9"/>
      <c r="AN593" s="9"/>
      <c r="AO593" s="9"/>
      <c r="AP593" s="9"/>
      <c r="AQ593" s="9"/>
      <c r="AR593" s="9"/>
      <c r="AS593" s="9"/>
      <c r="AT593" s="9"/>
      <c r="AU593" s="9"/>
      <c r="AV593" s="9"/>
      <c r="AW593" s="9"/>
      <c r="AX593" s="9"/>
      <c r="AY593" s="9"/>
    </row>
    <row r="594" spans="1:51" ht="39.75" customHeight="1" x14ac:dyDescent="0.3">
      <c r="A594" s="48">
        <v>572</v>
      </c>
      <c r="B594" s="768">
        <v>7000031953</v>
      </c>
      <c r="C594" s="768">
        <v>10</v>
      </c>
      <c r="D594" s="768" t="s">
        <v>423</v>
      </c>
      <c r="E594" s="768">
        <v>1000077561</v>
      </c>
      <c r="F594" s="768">
        <v>85176930</v>
      </c>
      <c r="G594" s="49"/>
      <c r="H594" s="770">
        <v>18</v>
      </c>
      <c r="I594" s="50"/>
      <c r="J594" s="768" t="s">
        <v>386</v>
      </c>
      <c r="K594" s="768" t="s">
        <v>106</v>
      </c>
      <c r="L594" s="768">
        <v>2</v>
      </c>
      <c r="M594" s="51"/>
      <c r="N594" s="52" t="str">
        <f t="shared" si="48"/>
        <v>Included</v>
      </c>
      <c r="O594" s="53">
        <f t="shared" si="49"/>
        <v>0</v>
      </c>
      <c r="P594" s="8">
        <f t="shared" si="50"/>
        <v>0</v>
      </c>
      <c r="Q594" s="9">
        <f t="shared" si="51"/>
        <v>0</v>
      </c>
      <c r="R594" s="16">
        <f t="shared" si="52"/>
        <v>0</v>
      </c>
      <c r="S594" s="8"/>
      <c r="T594" s="122">
        <f t="shared" si="53"/>
        <v>0</v>
      </c>
      <c r="V594" s="55"/>
      <c r="AB594" s="9"/>
      <c r="AL594" s="9"/>
      <c r="AM594" s="9"/>
      <c r="AN594" s="9"/>
      <c r="AO594" s="9"/>
      <c r="AP594" s="9"/>
      <c r="AQ594" s="9"/>
      <c r="AR594" s="9"/>
      <c r="AS594" s="9"/>
      <c r="AT594" s="9"/>
      <c r="AU594" s="9"/>
      <c r="AV594" s="9"/>
      <c r="AW594" s="9"/>
      <c r="AX594" s="9"/>
      <c r="AY594" s="9"/>
    </row>
    <row r="595" spans="1:51" ht="39.75" customHeight="1" x14ac:dyDescent="0.3">
      <c r="A595" s="48">
        <v>573</v>
      </c>
      <c r="B595" s="768">
        <v>7000031954</v>
      </c>
      <c r="C595" s="768">
        <v>10</v>
      </c>
      <c r="D595" s="768" t="s">
        <v>423</v>
      </c>
      <c r="E595" s="768">
        <v>1000077565</v>
      </c>
      <c r="F595" s="768">
        <v>85176930</v>
      </c>
      <c r="G595" s="49"/>
      <c r="H595" s="770">
        <v>18</v>
      </c>
      <c r="I595" s="50"/>
      <c r="J595" s="768" t="s">
        <v>387</v>
      </c>
      <c r="K595" s="768" t="s">
        <v>106</v>
      </c>
      <c r="L595" s="768">
        <v>2</v>
      </c>
      <c r="M595" s="51"/>
      <c r="N595" s="52" t="str">
        <f t="shared" si="48"/>
        <v>Included</v>
      </c>
      <c r="O595" s="53">
        <f t="shared" si="49"/>
        <v>0</v>
      </c>
      <c r="P595" s="8">
        <f t="shared" si="50"/>
        <v>0</v>
      </c>
      <c r="Q595" s="9">
        <f t="shared" si="51"/>
        <v>0</v>
      </c>
      <c r="R595" s="16">
        <f t="shared" si="52"/>
        <v>0</v>
      </c>
      <c r="S595" s="8"/>
      <c r="T595" s="122">
        <f t="shared" si="53"/>
        <v>0</v>
      </c>
      <c r="V595" s="55"/>
      <c r="AB595" s="9"/>
      <c r="AL595" s="9"/>
      <c r="AM595" s="9"/>
      <c r="AN595" s="9"/>
      <c r="AO595" s="9"/>
      <c r="AP595" s="9"/>
      <c r="AQ595" s="9"/>
      <c r="AR595" s="9"/>
      <c r="AS595" s="9"/>
      <c r="AT595" s="9"/>
      <c r="AU595" s="9"/>
      <c r="AV595" s="9"/>
      <c r="AW595" s="9"/>
      <c r="AX595" s="9"/>
      <c r="AY595" s="9"/>
    </row>
    <row r="596" spans="1:51" ht="39.75" customHeight="1" x14ac:dyDescent="0.3">
      <c r="A596" s="48">
        <v>574</v>
      </c>
      <c r="B596" s="768">
        <v>7000031955</v>
      </c>
      <c r="C596" s="768">
        <v>10</v>
      </c>
      <c r="D596" s="768" t="s">
        <v>423</v>
      </c>
      <c r="E596" s="768">
        <v>1000077751</v>
      </c>
      <c r="F596" s="768">
        <v>85176930</v>
      </c>
      <c r="G596" s="49"/>
      <c r="H596" s="770">
        <v>18</v>
      </c>
      <c r="I596" s="50"/>
      <c r="J596" s="768" t="s">
        <v>388</v>
      </c>
      <c r="K596" s="768" t="s">
        <v>105</v>
      </c>
      <c r="L596" s="768">
        <v>1</v>
      </c>
      <c r="M596" s="51"/>
      <c r="N596" s="52" t="str">
        <f t="shared" ref="N596:N659" si="54">IF(M596=0, "Included",IF(ISERROR(L596*M596), M596, L596*M596))</f>
        <v>Included</v>
      </c>
      <c r="O596" s="53">
        <f t="shared" ref="O596:O659" si="55">R596</f>
        <v>0</v>
      </c>
      <c r="P596" s="8">
        <f t="shared" ref="P596:P659" si="56">+L596*M596</f>
        <v>0</v>
      </c>
      <c r="Q596" s="9">
        <f t="shared" ref="Q596:Q659" si="57">IF(N596="Included",0,N596)</f>
        <v>0</v>
      </c>
      <c r="R596" s="16">
        <f t="shared" ref="R596:R659" si="58">IF(I596="", H596*Q596/100,I596*Q596)</f>
        <v>0</v>
      </c>
      <c r="S596" s="8"/>
      <c r="T596" s="122">
        <f t="shared" ref="T596:T659" si="59">+P596*H596/100</f>
        <v>0</v>
      </c>
      <c r="V596" s="55"/>
      <c r="AB596" s="9"/>
      <c r="AL596" s="9"/>
      <c r="AM596" s="9"/>
      <c r="AN596" s="9"/>
      <c r="AO596" s="9"/>
      <c r="AP596" s="9"/>
      <c r="AQ596" s="9"/>
      <c r="AR596" s="9"/>
      <c r="AS596" s="9"/>
      <c r="AT596" s="9"/>
      <c r="AU596" s="9"/>
      <c r="AV596" s="9"/>
      <c r="AW596" s="9"/>
      <c r="AX596" s="9"/>
      <c r="AY596" s="9"/>
    </row>
    <row r="597" spans="1:51" ht="39.75" customHeight="1" x14ac:dyDescent="0.3">
      <c r="A597" s="48">
        <v>575</v>
      </c>
      <c r="B597" s="768">
        <v>7000031956</v>
      </c>
      <c r="C597" s="768">
        <v>10</v>
      </c>
      <c r="D597" s="768" t="s">
        <v>423</v>
      </c>
      <c r="E597" s="768">
        <v>1000077568</v>
      </c>
      <c r="F597" s="768">
        <v>85389000</v>
      </c>
      <c r="G597" s="49"/>
      <c r="H597" s="770">
        <v>18</v>
      </c>
      <c r="I597" s="50"/>
      <c r="J597" s="768" t="s">
        <v>389</v>
      </c>
      <c r="K597" s="768" t="s">
        <v>106</v>
      </c>
      <c r="L597" s="768">
        <v>1</v>
      </c>
      <c r="M597" s="51"/>
      <c r="N597" s="52" t="str">
        <f t="shared" si="54"/>
        <v>Included</v>
      </c>
      <c r="O597" s="53">
        <f t="shared" si="55"/>
        <v>0</v>
      </c>
      <c r="P597" s="8">
        <f t="shared" si="56"/>
        <v>0</v>
      </c>
      <c r="Q597" s="9">
        <f t="shared" si="57"/>
        <v>0</v>
      </c>
      <c r="R597" s="16">
        <f t="shared" si="58"/>
        <v>0</v>
      </c>
      <c r="S597" s="8"/>
      <c r="T597" s="122">
        <f t="shared" si="59"/>
        <v>0</v>
      </c>
      <c r="V597" s="55"/>
      <c r="AB597" s="9"/>
      <c r="AL597" s="9"/>
      <c r="AM597" s="9"/>
      <c r="AN597" s="9"/>
      <c r="AO597" s="9"/>
      <c r="AP597" s="9"/>
      <c r="AQ597" s="9"/>
      <c r="AR597" s="9"/>
      <c r="AS597" s="9"/>
      <c r="AT597" s="9"/>
      <c r="AU597" s="9"/>
      <c r="AV597" s="9"/>
      <c r="AW597" s="9"/>
      <c r="AX597" s="9"/>
      <c r="AY597" s="9"/>
    </row>
    <row r="598" spans="1:51" ht="39.75" customHeight="1" x14ac:dyDescent="0.3">
      <c r="A598" s="48">
        <v>576</v>
      </c>
      <c r="B598" s="768">
        <v>7000031957</v>
      </c>
      <c r="C598" s="768">
        <v>10</v>
      </c>
      <c r="D598" s="768" t="s">
        <v>423</v>
      </c>
      <c r="E598" s="768">
        <v>1000012788</v>
      </c>
      <c r="F598" s="768">
        <v>85329000</v>
      </c>
      <c r="G598" s="49"/>
      <c r="H598" s="770">
        <v>18</v>
      </c>
      <c r="I598" s="50"/>
      <c r="J598" s="768" t="s">
        <v>111</v>
      </c>
      <c r="K598" s="768" t="s">
        <v>106</v>
      </c>
      <c r="L598" s="768">
        <v>1</v>
      </c>
      <c r="M598" s="51"/>
      <c r="N598" s="52" t="str">
        <f t="shared" si="54"/>
        <v>Included</v>
      </c>
      <c r="O598" s="53">
        <f t="shared" si="55"/>
        <v>0</v>
      </c>
      <c r="P598" s="8">
        <f t="shared" si="56"/>
        <v>0</v>
      </c>
      <c r="Q598" s="9">
        <f t="shared" si="57"/>
        <v>0</v>
      </c>
      <c r="R598" s="16">
        <f t="shared" si="58"/>
        <v>0</v>
      </c>
      <c r="S598" s="8"/>
      <c r="T598" s="122">
        <f t="shared" si="59"/>
        <v>0</v>
      </c>
      <c r="V598" s="55"/>
      <c r="AB598" s="9"/>
      <c r="AL598" s="9"/>
      <c r="AM598" s="9"/>
      <c r="AN598" s="9"/>
      <c r="AO598" s="9"/>
      <c r="AP598" s="9"/>
      <c r="AQ598" s="9"/>
      <c r="AR598" s="9"/>
      <c r="AS598" s="9"/>
      <c r="AT598" s="9"/>
      <c r="AU598" s="9"/>
      <c r="AV598" s="9"/>
      <c r="AW598" s="9"/>
      <c r="AX598" s="9"/>
      <c r="AY598" s="9"/>
    </row>
    <row r="599" spans="1:51" ht="39.75" customHeight="1" x14ac:dyDescent="0.3">
      <c r="A599" s="48">
        <v>577</v>
      </c>
      <c r="B599" s="768">
        <v>7000031958</v>
      </c>
      <c r="C599" s="768">
        <v>10</v>
      </c>
      <c r="D599" s="768" t="s">
        <v>423</v>
      </c>
      <c r="E599" s="768">
        <v>1000028014</v>
      </c>
      <c r="F599" s="768">
        <v>94038900</v>
      </c>
      <c r="G599" s="49"/>
      <c r="H599" s="770">
        <v>18</v>
      </c>
      <c r="I599" s="50"/>
      <c r="J599" s="768" t="s">
        <v>108</v>
      </c>
      <c r="K599" s="768" t="s">
        <v>106</v>
      </c>
      <c r="L599" s="768">
        <v>1</v>
      </c>
      <c r="M599" s="51"/>
      <c r="N599" s="52" t="str">
        <f t="shared" si="54"/>
        <v>Included</v>
      </c>
      <c r="O599" s="53">
        <f t="shared" si="55"/>
        <v>0</v>
      </c>
      <c r="P599" s="8">
        <f t="shared" si="56"/>
        <v>0</v>
      </c>
      <c r="Q599" s="9">
        <f t="shared" si="57"/>
        <v>0</v>
      </c>
      <c r="R599" s="16">
        <f t="shared" si="58"/>
        <v>0</v>
      </c>
      <c r="S599" s="8"/>
      <c r="T599" s="122">
        <f t="shared" si="59"/>
        <v>0</v>
      </c>
      <c r="V599" s="55"/>
      <c r="AB599" s="9"/>
      <c r="AL599" s="9"/>
      <c r="AM599" s="9"/>
      <c r="AN599" s="9"/>
      <c r="AO599" s="9"/>
      <c r="AP599" s="9"/>
      <c r="AQ599" s="9"/>
      <c r="AR599" s="9"/>
      <c r="AS599" s="9"/>
      <c r="AT599" s="9"/>
      <c r="AU599" s="9"/>
      <c r="AV599" s="9"/>
      <c r="AW599" s="9"/>
      <c r="AX599" s="9"/>
      <c r="AY599" s="9"/>
    </row>
    <row r="600" spans="1:51" ht="39.75" customHeight="1" x14ac:dyDescent="0.3">
      <c r="A600" s="48">
        <v>578</v>
      </c>
      <c r="B600" s="768">
        <v>7000031959</v>
      </c>
      <c r="C600" s="768">
        <v>10</v>
      </c>
      <c r="D600" s="768" t="s">
        <v>423</v>
      </c>
      <c r="E600" s="768">
        <v>1000026380</v>
      </c>
      <c r="F600" s="768">
        <v>85389000</v>
      </c>
      <c r="G600" s="49"/>
      <c r="H600" s="770">
        <v>18</v>
      </c>
      <c r="I600" s="50"/>
      <c r="J600" s="768" t="s">
        <v>109</v>
      </c>
      <c r="K600" s="768" t="s">
        <v>105</v>
      </c>
      <c r="L600" s="768">
        <v>1</v>
      </c>
      <c r="M600" s="51"/>
      <c r="N600" s="52" t="str">
        <f t="shared" si="54"/>
        <v>Included</v>
      </c>
      <c r="O600" s="53">
        <f t="shared" si="55"/>
        <v>0</v>
      </c>
      <c r="P600" s="8">
        <f t="shared" si="56"/>
        <v>0</v>
      </c>
      <c r="Q600" s="9">
        <f t="shared" si="57"/>
        <v>0</v>
      </c>
      <c r="R600" s="16">
        <f t="shared" si="58"/>
        <v>0</v>
      </c>
      <c r="S600" s="8"/>
      <c r="T600" s="122">
        <f t="shared" si="59"/>
        <v>0</v>
      </c>
      <c r="V600" s="55"/>
      <c r="AB600" s="9"/>
      <c r="AL600" s="9"/>
      <c r="AM600" s="9"/>
      <c r="AN600" s="9"/>
      <c r="AO600" s="9"/>
      <c r="AP600" s="9"/>
      <c r="AQ600" s="9"/>
      <c r="AR600" s="9"/>
      <c r="AS600" s="9"/>
      <c r="AT600" s="9"/>
      <c r="AU600" s="9"/>
      <c r="AV600" s="9"/>
      <c r="AW600" s="9"/>
      <c r="AX600" s="9"/>
      <c r="AY600" s="9"/>
    </row>
    <row r="601" spans="1:51" ht="39.75" customHeight="1" x14ac:dyDescent="0.3">
      <c r="A601" s="48">
        <v>579</v>
      </c>
      <c r="B601" s="768">
        <v>7000032044</v>
      </c>
      <c r="C601" s="768">
        <v>10</v>
      </c>
      <c r="D601" s="768" t="s">
        <v>423</v>
      </c>
      <c r="E601" s="768">
        <v>1000077853</v>
      </c>
      <c r="F601" s="768">
        <v>85176220</v>
      </c>
      <c r="G601" s="49"/>
      <c r="H601" s="770">
        <v>18</v>
      </c>
      <c r="I601" s="50"/>
      <c r="J601" s="768" t="s">
        <v>390</v>
      </c>
      <c r="K601" s="768" t="s">
        <v>106</v>
      </c>
      <c r="L601" s="768">
        <v>1</v>
      </c>
      <c r="M601" s="51"/>
      <c r="N601" s="52" t="str">
        <f t="shared" si="54"/>
        <v>Included</v>
      </c>
      <c r="O601" s="53">
        <f t="shared" si="55"/>
        <v>0</v>
      </c>
      <c r="P601" s="8">
        <f t="shared" si="56"/>
        <v>0</v>
      </c>
      <c r="Q601" s="9">
        <f t="shared" si="57"/>
        <v>0</v>
      </c>
      <c r="R601" s="16">
        <f t="shared" si="58"/>
        <v>0</v>
      </c>
      <c r="S601" s="8"/>
      <c r="T601" s="122">
        <f t="shared" si="59"/>
        <v>0</v>
      </c>
      <c r="V601" s="55"/>
      <c r="AB601" s="9"/>
      <c r="AL601" s="9"/>
      <c r="AM601" s="9"/>
      <c r="AN601" s="9"/>
      <c r="AO601" s="9"/>
      <c r="AP601" s="9"/>
      <c r="AQ601" s="9"/>
      <c r="AR601" s="9"/>
      <c r="AS601" s="9"/>
      <c r="AT601" s="9"/>
      <c r="AU601" s="9"/>
      <c r="AV601" s="9"/>
      <c r="AW601" s="9"/>
      <c r="AX601" s="9"/>
      <c r="AY601" s="9"/>
    </row>
    <row r="602" spans="1:51" ht="39.75" customHeight="1" x14ac:dyDescent="0.3">
      <c r="A602" s="48">
        <v>580</v>
      </c>
      <c r="B602" s="768">
        <v>7000032045</v>
      </c>
      <c r="C602" s="768">
        <v>10</v>
      </c>
      <c r="D602" s="768" t="s">
        <v>423</v>
      </c>
      <c r="E602" s="768">
        <v>1000077863</v>
      </c>
      <c r="F602" s="768">
        <v>84715000</v>
      </c>
      <c r="G602" s="49"/>
      <c r="H602" s="770">
        <v>18</v>
      </c>
      <c r="I602" s="50"/>
      <c r="J602" s="768" t="s">
        <v>391</v>
      </c>
      <c r="K602" s="768" t="s">
        <v>106</v>
      </c>
      <c r="L602" s="768">
        <v>2</v>
      </c>
      <c r="M602" s="51"/>
      <c r="N602" s="52" t="str">
        <f t="shared" si="54"/>
        <v>Included</v>
      </c>
      <c r="O602" s="53">
        <f t="shared" si="55"/>
        <v>0</v>
      </c>
      <c r="P602" s="8">
        <f t="shared" si="56"/>
        <v>0</v>
      </c>
      <c r="Q602" s="9">
        <f t="shared" si="57"/>
        <v>0</v>
      </c>
      <c r="R602" s="16">
        <f t="shared" si="58"/>
        <v>0</v>
      </c>
      <c r="S602" s="8"/>
      <c r="T602" s="122">
        <f t="shared" si="59"/>
        <v>0</v>
      </c>
      <c r="V602" s="55"/>
      <c r="AB602" s="9"/>
      <c r="AL602" s="9"/>
      <c r="AM602" s="9"/>
      <c r="AN602" s="9"/>
      <c r="AO602" s="9"/>
      <c r="AP602" s="9"/>
      <c r="AQ602" s="9"/>
      <c r="AR602" s="9"/>
      <c r="AS602" s="9"/>
      <c r="AT602" s="9"/>
      <c r="AU602" s="9"/>
      <c r="AV602" s="9"/>
      <c r="AW602" s="9"/>
      <c r="AX602" s="9"/>
      <c r="AY602" s="9"/>
    </row>
    <row r="603" spans="1:51" ht="39.75" customHeight="1" x14ac:dyDescent="0.3">
      <c r="A603" s="48">
        <v>581</v>
      </c>
      <c r="B603" s="768">
        <v>7000032046</v>
      </c>
      <c r="C603" s="768">
        <v>10</v>
      </c>
      <c r="D603" s="768" t="s">
        <v>423</v>
      </c>
      <c r="E603" s="768">
        <v>1000077866</v>
      </c>
      <c r="F603" s="768">
        <v>85176930</v>
      </c>
      <c r="G603" s="49"/>
      <c r="H603" s="770">
        <v>18</v>
      </c>
      <c r="I603" s="50"/>
      <c r="J603" s="768" t="s">
        <v>392</v>
      </c>
      <c r="K603" s="768" t="s">
        <v>105</v>
      </c>
      <c r="L603" s="768">
        <v>1</v>
      </c>
      <c r="M603" s="51"/>
      <c r="N603" s="52" t="str">
        <f t="shared" si="54"/>
        <v>Included</v>
      </c>
      <c r="O603" s="53">
        <f t="shared" si="55"/>
        <v>0</v>
      </c>
      <c r="P603" s="8">
        <f t="shared" si="56"/>
        <v>0</v>
      </c>
      <c r="Q603" s="9">
        <f t="shared" si="57"/>
        <v>0</v>
      </c>
      <c r="R603" s="16">
        <f t="shared" si="58"/>
        <v>0</v>
      </c>
      <c r="S603" s="8"/>
      <c r="T603" s="122">
        <f t="shared" si="59"/>
        <v>0</v>
      </c>
      <c r="V603" s="55"/>
      <c r="AB603" s="9"/>
      <c r="AL603" s="9"/>
      <c r="AM603" s="9"/>
      <c r="AN603" s="9"/>
      <c r="AO603" s="9"/>
      <c r="AP603" s="9"/>
      <c r="AQ603" s="9"/>
      <c r="AR603" s="9"/>
      <c r="AS603" s="9"/>
      <c r="AT603" s="9"/>
      <c r="AU603" s="9"/>
      <c r="AV603" s="9"/>
      <c r="AW603" s="9"/>
      <c r="AX603" s="9"/>
      <c r="AY603" s="9"/>
    </row>
    <row r="604" spans="1:51" ht="39.75" customHeight="1" x14ac:dyDescent="0.3">
      <c r="A604" s="48">
        <v>582</v>
      </c>
      <c r="B604" s="768">
        <v>7000032047</v>
      </c>
      <c r="C604" s="768">
        <v>10</v>
      </c>
      <c r="D604" s="768" t="s">
        <v>423</v>
      </c>
      <c r="E604" s="768">
        <v>1000077862</v>
      </c>
      <c r="F604" s="768">
        <v>85176990</v>
      </c>
      <c r="G604" s="49"/>
      <c r="H604" s="770">
        <v>18</v>
      </c>
      <c r="I604" s="50"/>
      <c r="J604" s="768" t="s">
        <v>394</v>
      </c>
      <c r="K604" s="768" t="s">
        <v>106</v>
      </c>
      <c r="L604" s="768">
        <v>1</v>
      </c>
      <c r="M604" s="51"/>
      <c r="N604" s="52" t="str">
        <f t="shared" si="54"/>
        <v>Included</v>
      </c>
      <c r="O604" s="53">
        <f t="shared" si="55"/>
        <v>0</v>
      </c>
      <c r="P604" s="8">
        <f t="shared" si="56"/>
        <v>0</v>
      </c>
      <c r="Q604" s="9">
        <f t="shared" si="57"/>
        <v>0</v>
      </c>
      <c r="R604" s="16">
        <f t="shared" si="58"/>
        <v>0</v>
      </c>
      <c r="S604" s="8"/>
      <c r="T604" s="122">
        <f t="shared" si="59"/>
        <v>0</v>
      </c>
      <c r="V604" s="55"/>
      <c r="AB604" s="9"/>
      <c r="AL604" s="9"/>
      <c r="AM604" s="9"/>
      <c r="AN604" s="9"/>
      <c r="AO604" s="9"/>
      <c r="AP604" s="9"/>
      <c r="AQ604" s="9"/>
      <c r="AR604" s="9"/>
      <c r="AS604" s="9"/>
      <c r="AT604" s="9"/>
      <c r="AU604" s="9"/>
      <c r="AV604" s="9"/>
      <c r="AW604" s="9"/>
      <c r="AX604" s="9"/>
      <c r="AY604" s="9"/>
    </row>
    <row r="605" spans="1:51" ht="39.75" customHeight="1" x14ac:dyDescent="0.3">
      <c r="A605" s="48">
        <v>583</v>
      </c>
      <c r="B605" s="768">
        <v>7000032068</v>
      </c>
      <c r="C605" s="768">
        <v>10</v>
      </c>
      <c r="D605" s="768" t="s">
        <v>423</v>
      </c>
      <c r="E605" s="768">
        <v>1000077899</v>
      </c>
      <c r="F605" s="768">
        <v>85176290</v>
      </c>
      <c r="G605" s="49"/>
      <c r="H605" s="770">
        <v>18</v>
      </c>
      <c r="I605" s="50"/>
      <c r="J605" s="768" t="s">
        <v>395</v>
      </c>
      <c r="K605" s="768" t="s">
        <v>110</v>
      </c>
      <c r="L605" s="768">
        <v>1</v>
      </c>
      <c r="M605" s="51"/>
      <c r="N605" s="52" t="str">
        <f t="shared" si="54"/>
        <v>Included</v>
      </c>
      <c r="O605" s="53">
        <f t="shared" si="55"/>
        <v>0</v>
      </c>
      <c r="P605" s="8">
        <f t="shared" si="56"/>
        <v>0</v>
      </c>
      <c r="Q605" s="9">
        <f t="shared" si="57"/>
        <v>0</v>
      </c>
      <c r="R605" s="16">
        <f t="shared" si="58"/>
        <v>0</v>
      </c>
      <c r="S605" s="8"/>
      <c r="T605" s="122">
        <f t="shared" si="59"/>
        <v>0</v>
      </c>
      <c r="V605" s="55"/>
      <c r="AB605" s="9"/>
      <c r="AL605" s="9"/>
      <c r="AM605" s="9"/>
      <c r="AN605" s="9"/>
      <c r="AO605" s="9"/>
      <c r="AP605" s="9"/>
      <c r="AQ605" s="9"/>
      <c r="AR605" s="9"/>
      <c r="AS605" s="9"/>
      <c r="AT605" s="9"/>
      <c r="AU605" s="9"/>
      <c r="AV605" s="9"/>
      <c r="AW605" s="9"/>
      <c r="AX605" s="9"/>
      <c r="AY605" s="9"/>
    </row>
    <row r="606" spans="1:51" ht="39.75" customHeight="1" x14ac:dyDescent="0.3">
      <c r="A606" s="48">
        <v>584</v>
      </c>
      <c r="B606" s="768">
        <v>7000032069</v>
      </c>
      <c r="C606" s="768">
        <v>10</v>
      </c>
      <c r="D606" s="768" t="s">
        <v>423</v>
      </c>
      <c r="E606" s="768">
        <v>1000031361</v>
      </c>
      <c r="F606" s="768">
        <v>85389000</v>
      </c>
      <c r="G606" s="49"/>
      <c r="H606" s="770">
        <v>18</v>
      </c>
      <c r="I606" s="50"/>
      <c r="J606" s="768" t="s">
        <v>107</v>
      </c>
      <c r="K606" s="768" t="s">
        <v>106</v>
      </c>
      <c r="L606" s="768">
        <v>1</v>
      </c>
      <c r="M606" s="51"/>
      <c r="N606" s="52" t="str">
        <f t="shared" si="54"/>
        <v>Included</v>
      </c>
      <c r="O606" s="53">
        <f t="shared" si="55"/>
        <v>0</v>
      </c>
      <c r="P606" s="8">
        <f t="shared" si="56"/>
        <v>0</v>
      </c>
      <c r="Q606" s="9">
        <f t="shared" si="57"/>
        <v>0</v>
      </c>
      <c r="R606" s="16">
        <f t="shared" si="58"/>
        <v>0</v>
      </c>
      <c r="S606" s="8"/>
      <c r="T606" s="122">
        <f t="shared" si="59"/>
        <v>0</v>
      </c>
      <c r="V606" s="55"/>
      <c r="AB606" s="9"/>
      <c r="AL606" s="9"/>
      <c r="AM606" s="9"/>
      <c r="AN606" s="9"/>
      <c r="AO606" s="9"/>
      <c r="AP606" s="9"/>
      <c r="AQ606" s="9"/>
      <c r="AR606" s="9"/>
      <c r="AS606" s="9"/>
      <c r="AT606" s="9"/>
      <c r="AU606" s="9"/>
      <c r="AV606" s="9"/>
      <c r="AW606" s="9"/>
      <c r="AX606" s="9"/>
      <c r="AY606" s="9"/>
    </row>
    <row r="607" spans="1:51" ht="39.75" customHeight="1" x14ac:dyDescent="0.3">
      <c r="A607" s="48">
        <v>585</v>
      </c>
      <c r="B607" s="768">
        <v>7000032100</v>
      </c>
      <c r="C607" s="768">
        <v>10</v>
      </c>
      <c r="D607" s="768" t="s">
        <v>423</v>
      </c>
      <c r="E607" s="768">
        <v>1000077737</v>
      </c>
      <c r="F607" s="768">
        <v>85176290</v>
      </c>
      <c r="G607" s="49"/>
      <c r="H607" s="770">
        <v>18</v>
      </c>
      <c r="I607" s="50"/>
      <c r="J607" s="768" t="s">
        <v>396</v>
      </c>
      <c r="K607" s="768" t="s">
        <v>106</v>
      </c>
      <c r="L607" s="768">
        <v>1</v>
      </c>
      <c r="M607" s="51"/>
      <c r="N607" s="52" t="str">
        <f t="shared" si="54"/>
        <v>Included</v>
      </c>
      <c r="O607" s="53">
        <f t="shared" si="55"/>
        <v>0</v>
      </c>
      <c r="P607" s="8">
        <f t="shared" si="56"/>
        <v>0</v>
      </c>
      <c r="Q607" s="9">
        <f t="shared" si="57"/>
        <v>0</v>
      </c>
      <c r="R607" s="16">
        <f t="shared" si="58"/>
        <v>0</v>
      </c>
      <c r="S607" s="8"/>
      <c r="T607" s="122">
        <f t="shared" si="59"/>
        <v>0</v>
      </c>
      <c r="V607" s="55"/>
      <c r="AB607" s="9"/>
      <c r="AL607" s="9"/>
      <c r="AM607" s="9"/>
      <c r="AN607" s="9"/>
      <c r="AO607" s="9"/>
      <c r="AP607" s="9"/>
      <c r="AQ607" s="9"/>
      <c r="AR607" s="9"/>
      <c r="AS607" s="9"/>
      <c r="AT607" s="9"/>
      <c r="AU607" s="9"/>
      <c r="AV607" s="9"/>
      <c r="AW607" s="9"/>
      <c r="AX607" s="9"/>
      <c r="AY607" s="9"/>
    </row>
    <row r="608" spans="1:51" ht="39.75" customHeight="1" x14ac:dyDescent="0.3">
      <c r="A608" s="48">
        <v>586</v>
      </c>
      <c r="B608" s="768">
        <v>7000032101</v>
      </c>
      <c r="C608" s="768">
        <v>10</v>
      </c>
      <c r="D608" s="768" t="s">
        <v>423</v>
      </c>
      <c r="E608" s="768">
        <v>1000078084</v>
      </c>
      <c r="F608" s="768">
        <v>85176930</v>
      </c>
      <c r="G608" s="49"/>
      <c r="H608" s="770">
        <v>18</v>
      </c>
      <c r="I608" s="50"/>
      <c r="J608" s="768" t="s">
        <v>397</v>
      </c>
      <c r="K608" s="768" t="s">
        <v>106</v>
      </c>
      <c r="L608" s="768">
        <v>2</v>
      </c>
      <c r="M608" s="51"/>
      <c r="N608" s="52" t="str">
        <f t="shared" si="54"/>
        <v>Included</v>
      </c>
      <c r="O608" s="53">
        <f t="shared" si="55"/>
        <v>0</v>
      </c>
      <c r="P608" s="8">
        <f t="shared" si="56"/>
        <v>0</v>
      </c>
      <c r="Q608" s="9">
        <f t="shared" si="57"/>
        <v>0</v>
      </c>
      <c r="R608" s="16">
        <f t="shared" si="58"/>
        <v>0</v>
      </c>
      <c r="S608" s="8"/>
      <c r="T608" s="122">
        <f t="shared" si="59"/>
        <v>0</v>
      </c>
      <c r="V608" s="55"/>
      <c r="AB608" s="9"/>
      <c r="AL608" s="9"/>
      <c r="AM608" s="9"/>
      <c r="AN608" s="9"/>
      <c r="AO608" s="9"/>
      <c r="AP608" s="9"/>
      <c r="AQ608" s="9"/>
      <c r="AR608" s="9"/>
      <c r="AS608" s="9"/>
      <c r="AT608" s="9"/>
      <c r="AU608" s="9"/>
      <c r="AV608" s="9"/>
      <c r="AW608" s="9"/>
      <c r="AX608" s="9"/>
      <c r="AY608" s="9"/>
    </row>
    <row r="609" spans="1:51" ht="39.75" customHeight="1" x14ac:dyDescent="0.3">
      <c r="A609" s="48">
        <v>587</v>
      </c>
      <c r="B609" s="768">
        <v>7000031960</v>
      </c>
      <c r="C609" s="768">
        <v>10</v>
      </c>
      <c r="D609" s="768" t="s">
        <v>424</v>
      </c>
      <c r="E609" s="768">
        <v>1000077713</v>
      </c>
      <c r="F609" s="768">
        <v>84715000</v>
      </c>
      <c r="G609" s="49"/>
      <c r="H609" s="770">
        <v>18</v>
      </c>
      <c r="I609" s="50"/>
      <c r="J609" s="768" t="s">
        <v>376</v>
      </c>
      <c r="K609" s="768" t="s">
        <v>106</v>
      </c>
      <c r="L609" s="768">
        <v>1</v>
      </c>
      <c r="M609" s="51"/>
      <c r="N609" s="52" t="str">
        <f t="shared" si="54"/>
        <v>Included</v>
      </c>
      <c r="O609" s="53">
        <f t="shared" si="55"/>
        <v>0</v>
      </c>
      <c r="P609" s="8">
        <f t="shared" si="56"/>
        <v>0</v>
      </c>
      <c r="Q609" s="9">
        <f t="shared" si="57"/>
        <v>0</v>
      </c>
      <c r="R609" s="16">
        <f t="shared" si="58"/>
        <v>0</v>
      </c>
      <c r="S609" s="8"/>
      <c r="T609" s="122">
        <f t="shared" si="59"/>
        <v>0</v>
      </c>
      <c r="V609" s="55"/>
      <c r="AB609" s="9"/>
      <c r="AL609" s="9"/>
      <c r="AM609" s="9"/>
      <c r="AN609" s="9"/>
      <c r="AO609" s="9"/>
      <c r="AP609" s="9"/>
      <c r="AQ609" s="9"/>
      <c r="AR609" s="9"/>
      <c r="AS609" s="9"/>
      <c r="AT609" s="9"/>
      <c r="AU609" s="9"/>
      <c r="AV609" s="9"/>
      <c r="AW609" s="9"/>
      <c r="AX609" s="9"/>
      <c r="AY609" s="9"/>
    </row>
    <row r="610" spans="1:51" ht="39.75" customHeight="1" x14ac:dyDescent="0.3">
      <c r="A610" s="48">
        <v>588</v>
      </c>
      <c r="B610" s="768">
        <v>7000031961</v>
      </c>
      <c r="C610" s="768">
        <v>10</v>
      </c>
      <c r="D610" s="768" t="s">
        <v>424</v>
      </c>
      <c r="E610" s="768">
        <v>1000077753</v>
      </c>
      <c r="F610" s="768">
        <v>85176930</v>
      </c>
      <c r="G610" s="49"/>
      <c r="H610" s="770">
        <v>18</v>
      </c>
      <c r="I610" s="50"/>
      <c r="J610" s="768" t="s">
        <v>377</v>
      </c>
      <c r="K610" s="768" t="s">
        <v>105</v>
      </c>
      <c r="L610" s="768">
        <v>1</v>
      </c>
      <c r="M610" s="51"/>
      <c r="N610" s="52" t="str">
        <f t="shared" si="54"/>
        <v>Included</v>
      </c>
      <c r="O610" s="53">
        <f t="shared" si="55"/>
        <v>0</v>
      </c>
      <c r="P610" s="8">
        <f t="shared" si="56"/>
        <v>0</v>
      </c>
      <c r="Q610" s="9">
        <f t="shared" si="57"/>
        <v>0</v>
      </c>
      <c r="R610" s="16">
        <f t="shared" si="58"/>
        <v>0</v>
      </c>
      <c r="S610" s="8"/>
      <c r="T610" s="122">
        <f t="shared" si="59"/>
        <v>0</v>
      </c>
      <c r="V610" s="55"/>
      <c r="AB610" s="9"/>
      <c r="AL610" s="9"/>
      <c r="AM610" s="9"/>
      <c r="AN610" s="9"/>
      <c r="AO610" s="9"/>
      <c r="AP610" s="9"/>
      <c r="AQ610" s="9"/>
      <c r="AR610" s="9"/>
      <c r="AS610" s="9"/>
      <c r="AT610" s="9"/>
      <c r="AU610" s="9"/>
      <c r="AV610" s="9"/>
      <c r="AW610" s="9"/>
      <c r="AX610" s="9"/>
      <c r="AY610" s="9"/>
    </row>
    <row r="611" spans="1:51" ht="39.75" customHeight="1" x14ac:dyDescent="0.3">
      <c r="A611" s="48">
        <v>589</v>
      </c>
      <c r="B611" s="768">
        <v>7000031962</v>
      </c>
      <c r="C611" s="768">
        <v>10</v>
      </c>
      <c r="D611" s="768" t="s">
        <v>424</v>
      </c>
      <c r="E611" s="768">
        <v>1000077573</v>
      </c>
      <c r="F611" s="768">
        <v>85176930</v>
      </c>
      <c r="G611" s="49"/>
      <c r="H611" s="770">
        <v>18</v>
      </c>
      <c r="I611" s="50"/>
      <c r="J611" s="768" t="s">
        <v>378</v>
      </c>
      <c r="K611" s="768" t="s">
        <v>106</v>
      </c>
      <c r="L611" s="768">
        <v>1</v>
      </c>
      <c r="M611" s="51"/>
      <c r="N611" s="52" t="str">
        <f t="shared" si="54"/>
        <v>Included</v>
      </c>
      <c r="O611" s="53">
        <f t="shared" si="55"/>
        <v>0</v>
      </c>
      <c r="P611" s="8">
        <f t="shared" si="56"/>
        <v>0</v>
      </c>
      <c r="Q611" s="9">
        <f t="shared" si="57"/>
        <v>0</v>
      </c>
      <c r="R611" s="16">
        <f t="shared" si="58"/>
        <v>0</v>
      </c>
      <c r="S611" s="8"/>
      <c r="T611" s="122">
        <f t="shared" si="59"/>
        <v>0</v>
      </c>
      <c r="V611" s="55"/>
      <c r="AB611" s="9"/>
      <c r="AL611" s="9"/>
      <c r="AM611" s="9"/>
      <c r="AN611" s="9"/>
      <c r="AO611" s="9"/>
      <c r="AP611" s="9"/>
      <c r="AQ611" s="9"/>
      <c r="AR611" s="9"/>
      <c r="AS611" s="9"/>
      <c r="AT611" s="9"/>
      <c r="AU611" s="9"/>
      <c r="AV611" s="9"/>
      <c r="AW611" s="9"/>
      <c r="AX611" s="9"/>
      <c r="AY611" s="9"/>
    </row>
    <row r="612" spans="1:51" ht="39.75" customHeight="1" x14ac:dyDescent="0.3">
      <c r="A612" s="48">
        <v>590</v>
      </c>
      <c r="B612" s="768">
        <v>7000031963</v>
      </c>
      <c r="C612" s="768">
        <v>10</v>
      </c>
      <c r="D612" s="768" t="s">
        <v>424</v>
      </c>
      <c r="E612" s="768">
        <v>1000077711</v>
      </c>
      <c r="F612" s="768">
        <v>85177090</v>
      </c>
      <c r="G612" s="49"/>
      <c r="H612" s="770">
        <v>18</v>
      </c>
      <c r="I612" s="50"/>
      <c r="J612" s="768" t="s">
        <v>381</v>
      </c>
      <c r="K612" s="768" t="s">
        <v>106</v>
      </c>
      <c r="L612" s="768">
        <v>1</v>
      </c>
      <c r="M612" s="51"/>
      <c r="N612" s="52" t="str">
        <f t="shared" si="54"/>
        <v>Included</v>
      </c>
      <c r="O612" s="53">
        <f t="shared" si="55"/>
        <v>0</v>
      </c>
      <c r="P612" s="8">
        <f t="shared" si="56"/>
        <v>0</v>
      </c>
      <c r="Q612" s="9">
        <f t="shared" si="57"/>
        <v>0</v>
      </c>
      <c r="R612" s="16">
        <f t="shared" si="58"/>
        <v>0</v>
      </c>
      <c r="S612" s="8"/>
      <c r="T612" s="122">
        <f t="shared" si="59"/>
        <v>0</v>
      </c>
      <c r="V612" s="55"/>
      <c r="AB612" s="9"/>
      <c r="AL612" s="9"/>
      <c r="AM612" s="9"/>
      <c r="AN612" s="9"/>
      <c r="AO612" s="9"/>
      <c r="AP612" s="9"/>
      <c r="AQ612" s="9"/>
      <c r="AR612" s="9"/>
      <c r="AS612" s="9"/>
      <c r="AT612" s="9"/>
      <c r="AU612" s="9"/>
      <c r="AV612" s="9"/>
      <c r="AW612" s="9"/>
      <c r="AX612" s="9"/>
      <c r="AY612" s="9"/>
    </row>
    <row r="613" spans="1:51" ht="39.75" customHeight="1" x14ac:dyDescent="0.3">
      <c r="A613" s="48">
        <v>591</v>
      </c>
      <c r="B613" s="768">
        <v>7000031964</v>
      </c>
      <c r="C613" s="768">
        <v>10</v>
      </c>
      <c r="D613" s="768" t="s">
        <v>424</v>
      </c>
      <c r="E613" s="768">
        <v>1000077750</v>
      </c>
      <c r="F613" s="768">
        <v>85176930</v>
      </c>
      <c r="G613" s="49"/>
      <c r="H613" s="770">
        <v>18</v>
      </c>
      <c r="I613" s="50"/>
      <c r="J613" s="768" t="s">
        <v>383</v>
      </c>
      <c r="K613" s="768" t="s">
        <v>105</v>
      </c>
      <c r="L613" s="768">
        <v>1</v>
      </c>
      <c r="M613" s="51"/>
      <c r="N613" s="52" t="str">
        <f t="shared" si="54"/>
        <v>Included</v>
      </c>
      <c r="O613" s="53">
        <f t="shared" si="55"/>
        <v>0</v>
      </c>
      <c r="P613" s="8">
        <f t="shared" si="56"/>
        <v>0</v>
      </c>
      <c r="Q613" s="9">
        <f t="shared" si="57"/>
        <v>0</v>
      </c>
      <c r="R613" s="16">
        <f t="shared" si="58"/>
        <v>0</v>
      </c>
      <c r="S613" s="8"/>
      <c r="T613" s="122">
        <f t="shared" si="59"/>
        <v>0</v>
      </c>
      <c r="V613" s="55"/>
      <c r="AB613" s="9"/>
      <c r="AL613" s="9"/>
      <c r="AM613" s="9"/>
      <c r="AN613" s="9"/>
      <c r="AO613" s="9"/>
      <c r="AP613" s="9"/>
      <c r="AQ613" s="9"/>
      <c r="AR613" s="9"/>
      <c r="AS613" s="9"/>
      <c r="AT613" s="9"/>
      <c r="AU613" s="9"/>
      <c r="AV613" s="9"/>
      <c r="AW613" s="9"/>
      <c r="AX613" s="9"/>
      <c r="AY613" s="9"/>
    </row>
    <row r="614" spans="1:51" ht="39.75" customHeight="1" x14ac:dyDescent="0.3">
      <c r="A614" s="48">
        <v>592</v>
      </c>
      <c r="B614" s="768">
        <v>7000031965</v>
      </c>
      <c r="C614" s="768">
        <v>10</v>
      </c>
      <c r="D614" s="768" t="s">
        <v>424</v>
      </c>
      <c r="E614" s="768">
        <v>1000077561</v>
      </c>
      <c r="F614" s="768">
        <v>85176930</v>
      </c>
      <c r="G614" s="49"/>
      <c r="H614" s="770">
        <v>18</v>
      </c>
      <c r="I614" s="50"/>
      <c r="J614" s="768" t="s">
        <v>386</v>
      </c>
      <c r="K614" s="768" t="s">
        <v>106</v>
      </c>
      <c r="L614" s="768">
        <v>2</v>
      </c>
      <c r="M614" s="51"/>
      <c r="N614" s="52" t="str">
        <f t="shared" si="54"/>
        <v>Included</v>
      </c>
      <c r="O614" s="53">
        <f t="shared" si="55"/>
        <v>0</v>
      </c>
      <c r="P614" s="8">
        <f t="shared" si="56"/>
        <v>0</v>
      </c>
      <c r="Q614" s="9">
        <f t="shared" si="57"/>
        <v>0</v>
      </c>
      <c r="R614" s="16">
        <f t="shared" si="58"/>
        <v>0</v>
      </c>
      <c r="S614" s="8"/>
      <c r="T614" s="122">
        <f t="shared" si="59"/>
        <v>0</v>
      </c>
      <c r="V614" s="55"/>
      <c r="AB614" s="9"/>
      <c r="AL614" s="9"/>
      <c r="AM614" s="9"/>
      <c r="AN614" s="9"/>
      <c r="AO614" s="9"/>
      <c r="AP614" s="9"/>
      <c r="AQ614" s="9"/>
      <c r="AR614" s="9"/>
      <c r="AS614" s="9"/>
      <c r="AT614" s="9"/>
      <c r="AU614" s="9"/>
      <c r="AV614" s="9"/>
      <c r="AW614" s="9"/>
      <c r="AX614" s="9"/>
      <c r="AY614" s="9"/>
    </row>
    <row r="615" spans="1:51" ht="39.75" customHeight="1" x14ac:dyDescent="0.3">
      <c r="A615" s="48">
        <v>593</v>
      </c>
      <c r="B615" s="768">
        <v>7000031966</v>
      </c>
      <c r="C615" s="768">
        <v>10</v>
      </c>
      <c r="D615" s="768" t="s">
        <v>424</v>
      </c>
      <c r="E615" s="768">
        <v>1000077565</v>
      </c>
      <c r="F615" s="768">
        <v>85176930</v>
      </c>
      <c r="G615" s="49"/>
      <c r="H615" s="770">
        <v>18</v>
      </c>
      <c r="I615" s="50"/>
      <c r="J615" s="768" t="s">
        <v>387</v>
      </c>
      <c r="K615" s="768" t="s">
        <v>106</v>
      </c>
      <c r="L615" s="768">
        <v>2</v>
      </c>
      <c r="M615" s="51"/>
      <c r="N615" s="52" t="str">
        <f t="shared" si="54"/>
        <v>Included</v>
      </c>
      <c r="O615" s="53">
        <f t="shared" si="55"/>
        <v>0</v>
      </c>
      <c r="P615" s="8">
        <f t="shared" si="56"/>
        <v>0</v>
      </c>
      <c r="Q615" s="9">
        <f t="shared" si="57"/>
        <v>0</v>
      </c>
      <c r="R615" s="16">
        <f t="shared" si="58"/>
        <v>0</v>
      </c>
      <c r="S615" s="8"/>
      <c r="T615" s="122">
        <f t="shared" si="59"/>
        <v>0</v>
      </c>
      <c r="V615" s="55"/>
      <c r="AB615" s="9"/>
      <c r="AL615" s="9"/>
      <c r="AM615" s="9"/>
      <c r="AN615" s="9"/>
      <c r="AO615" s="9"/>
      <c r="AP615" s="9"/>
      <c r="AQ615" s="9"/>
      <c r="AR615" s="9"/>
      <c r="AS615" s="9"/>
      <c r="AT615" s="9"/>
      <c r="AU615" s="9"/>
      <c r="AV615" s="9"/>
      <c r="AW615" s="9"/>
      <c r="AX615" s="9"/>
      <c r="AY615" s="9"/>
    </row>
    <row r="616" spans="1:51" ht="39.75" customHeight="1" x14ac:dyDescent="0.3">
      <c r="A616" s="48">
        <v>594</v>
      </c>
      <c r="B616" s="768">
        <v>7000031967</v>
      </c>
      <c r="C616" s="768">
        <v>10</v>
      </c>
      <c r="D616" s="768" t="s">
        <v>424</v>
      </c>
      <c r="E616" s="768">
        <v>1000077751</v>
      </c>
      <c r="F616" s="768">
        <v>85176930</v>
      </c>
      <c r="G616" s="49"/>
      <c r="H616" s="770">
        <v>18</v>
      </c>
      <c r="I616" s="50"/>
      <c r="J616" s="768" t="s">
        <v>388</v>
      </c>
      <c r="K616" s="768" t="s">
        <v>105</v>
      </c>
      <c r="L616" s="768">
        <v>1</v>
      </c>
      <c r="M616" s="51"/>
      <c r="N616" s="52" t="str">
        <f t="shared" si="54"/>
        <v>Included</v>
      </c>
      <c r="O616" s="53">
        <f t="shared" si="55"/>
        <v>0</v>
      </c>
      <c r="P616" s="8">
        <f t="shared" si="56"/>
        <v>0</v>
      </c>
      <c r="Q616" s="9">
        <f t="shared" si="57"/>
        <v>0</v>
      </c>
      <c r="R616" s="16">
        <f t="shared" si="58"/>
        <v>0</v>
      </c>
      <c r="S616" s="8"/>
      <c r="T616" s="122">
        <f t="shared" si="59"/>
        <v>0</v>
      </c>
      <c r="V616" s="55"/>
      <c r="AB616" s="9"/>
      <c r="AL616" s="9"/>
      <c r="AM616" s="9"/>
      <c r="AN616" s="9"/>
      <c r="AO616" s="9"/>
      <c r="AP616" s="9"/>
      <c r="AQ616" s="9"/>
      <c r="AR616" s="9"/>
      <c r="AS616" s="9"/>
      <c r="AT616" s="9"/>
      <c r="AU616" s="9"/>
      <c r="AV616" s="9"/>
      <c r="AW616" s="9"/>
      <c r="AX616" s="9"/>
      <c r="AY616" s="9"/>
    </row>
    <row r="617" spans="1:51" ht="39.75" customHeight="1" x14ac:dyDescent="0.3">
      <c r="A617" s="48">
        <v>595</v>
      </c>
      <c r="B617" s="768">
        <v>7000031968</v>
      </c>
      <c r="C617" s="768">
        <v>10</v>
      </c>
      <c r="D617" s="768" t="s">
        <v>424</v>
      </c>
      <c r="E617" s="768">
        <v>1000077568</v>
      </c>
      <c r="F617" s="768">
        <v>85389000</v>
      </c>
      <c r="G617" s="49"/>
      <c r="H617" s="770">
        <v>18</v>
      </c>
      <c r="I617" s="50"/>
      <c r="J617" s="768" t="s">
        <v>389</v>
      </c>
      <c r="K617" s="768" t="s">
        <v>106</v>
      </c>
      <c r="L617" s="768">
        <v>1</v>
      </c>
      <c r="M617" s="51"/>
      <c r="N617" s="52" t="str">
        <f t="shared" si="54"/>
        <v>Included</v>
      </c>
      <c r="O617" s="53">
        <f t="shared" si="55"/>
        <v>0</v>
      </c>
      <c r="P617" s="8">
        <f t="shared" si="56"/>
        <v>0</v>
      </c>
      <c r="Q617" s="9">
        <f t="shared" si="57"/>
        <v>0</v>
      </c>
      <c r="R617" s="16">
        <f t="shared" si="58"/>
        <v>0</v>
      </c>
      <c r="S617" s="8"/>
      <c r="T617" s="122">
        <f t="shared" si="59"/>
        <v>0</v>
      </c>
      <c r="V617" s="55"/>
      <c r="AB617" s="9"/>
      <c r="AL617" s="9"/>
      <c r="AM617" s="9"/>
      <c r="AN617" s="9"/>
      <c r="AO617" s="9"/>
      <c r="AP617" s="9"/>
      <c r="AQ617" s="9"/>
      <c r="AR617" s="9"/>
      <c r="AS617" s="9"/>
      <c r="AT617" s="9"/>
      <c r="AU617" s="9"/>
      <c r="AV617" s="9"/>
      <c r="AW617" s="9"/>
      <c r="AX617" s="9"/>
      <c r="AY617" s="9"/>
    </row>
    <row r="618" spans="1:51" ht="39.75" customHeight="1" x14ac:dyDescent="0.3">
      <c r="A618" s="48">
        <v>596</v>
      </c>
      <c r="B618" s="768">
        <v>7000031969</v>
      </c>
      <c r="C618" s="768">
        <v>10</v>
      </c>
      <c r="D618" s="768" t="s">
        <v>424</v>
      </c>
      <c r="E618" s="768">
        <v>1000028014</v>
      </c>
      <c r="F618" s="768">
        <v>94038900</v>
      </c>
      <c r="G618" s="49"/>
      <c r="H618" s="770">
        <v>18</v>
      </c>
      <c r="I618" s="50"/>
      <c r="J618" s="768" t="s">
        <v>108</v>
      </c>
      <c r="K618" s="768" t="s">
        <v>106</v>
      </c>
      <c r="L618" s="768">
        <v>1</v>
      </c>
      <c r="M618" s="51"/>
      <c r="N618" s="52" t="str">
        <f t="shared" si="54"/>
        <v>Included</v>
      </c>
      <c r="O618" s="53">
        <f t="shared" si="55"/>
        <v>0</v>
      </c>
      <c r="P618" s="8">
        <f t="shared" si="56"/>
        <v>0</v>
      </c>
      <c r="Q618" s="9">
        <f t="shared" si="57"/>
        <v>0</v>
      </c>
      <c r="R618" s="16">
        <f t="shared" si="58"/>
        <v>0</v>
      </c>
      <c r="S618" s="8"/>
      <c r="T618" s="122">
        <f t="shared" si="59"/>
        <v>0</v>
      </c>
      <c r="V618" s="55"/>
      <c r="AB618" s="9"/>
      <c r="AL618" s="9"/>
      <c r="AM618" s="9"/>
      <c r="AN618" s="9"/>
      <c r="AO618" s="9"/>
      <c r="AP618" s="9"/>
      <c r="AQ618" s="9"/>
      <c r="AR618" s="9"/>
      <c r="AS618" s="9"/>
      <c r="AT618" s="9"/>
      <c r="AU618" s="9"/>
      <c r="AV618" s="9"/>
      <c r="AW618" s="9"/>
      <c r="AX618" s="9"/>
      <c r="AY618" s="9"/>
    </row>
    <row r="619" spans="1:51" ht="39.75" customHeight="1" x14ac:dyDescent="0.3">
      <c r="A619" s="48">
        <v>597</v>
      </c>
      <c r="B619" s="768">
        <v>7000031970</v>
      </c>
      <c r="C619" s="768">
        <v>10</v>
      </c>
      <c r="D619" s="768" t="s">
        <v>424</v>
      </c>
      <c r="E619" s="768">
        <v>1000026380</v>
      </c>
      <c r="F619" s="768">
        <v>85389000</v>
      </c>
      <c r="G619" s="49"/>
      <c r="H619" s="770">
        <v>18</v>
      </c>
      <c r="I619" s="50"/>
      <c r="J619" s="768" t="s">
        <v>109</v>
      </c>
      <c r="K619" s="768" t="s">
        <v>105</v>
      </c>
      <c r="L619" s="768">
        <v>1</v>
      </c>
      <c r="M619" s="51"/>
      <c r="N619" s="52" t="str">
        <f t="shared" si="54"/>
        <v>Included</v>
      </c>
      <c r="O619" s="53">
        <f t="shared" si="55"/>
        <v>0</v>
      </c>
      <c r="P619" s="8">
        <f t="shared" si="56"/>
        <v>0</v>
      </c>
      <c r="Q619" s="9">
        <f t="shared" si="57"/>
        <v>0</v>
      </c>
      <c r="R619" s="16">
        <f t="shared" si="58"/>
        <v>0</v>
      </c>
      <c r="S619" s="8"/>
      <c r="T619" s="122">
        <f t="shared" si="59"/>
        <v>0</v>
      </c>
      <c r="V619" s="55"/>
      <c r="AB619" s="9"/>
      <c r="AL619" s="9"/>
      <c r="AM619" s="9"/>
      <c r="AN619" s="9"/>
      <c r="AO619" s="9"/>
      <c r="AP619" s="9"/>
      <c r="AQ619" s="9"/>
      <c r="AR619" s="9"/>
      <c r="AS619" s="9"/>
      <c r="AT619" s="9"/>
      <c r="AU619" s="9"/>
      <c r="AV619" s="9"/>
      <c r="AW619" s="9"/>
      <c r="AX619" s="9"/>
      <c r="AY619" s="9"/>
    </row>
    <row r="620" spans="1:51" ht="39.75" customHeight="1" x14ac:dyDescent="0.3">
      <c r="A620" s="48">
        <v>598</v>
      </c>
      <c r="B620" s="768">
        <v>7000032048</v>
      </c>
      <c r="C620" s="768">
        <v>10</v>
      </c>
      <c r="D620" s="768" t="s">
        <v>424</v>
      </c>
      <c r="E620" s="768">
        <v>1000077853</v>
      </c>
      <c r="F620" s="768">
        <v>85176220</v>
      </c>
      <c r="G620" s="49"/>
      <c r="H620" s="770">
        <v>18</v>
      </c>
      <c r="I620" s="50"/>
      <c r="J620" s="768" t="s">
        <v>390</v>
      </c>
      <c r="K620" s="768" t="s">
        <v>106</v>
      </c>
      <c r="L620" s="768">
        <v>1</v>
      </c>
      <c r="M620" s="51"/>
      <c r="N620" s="52" t="str">
        <f t="shared" si="54"/>
        <v>Included</v>
      </c>
      <c r="O620" s="53">
        <f t="shared" si="55"/>
        <v>0</v>
      </c>
      <c r="P620" s="8">
        <f t="shared" si="56"/>
        <v>0</v>
      </c>
      <c r="Q620" s="9">
        <f t="shared" si="57"/>
        <v>0</v>
      </c>
      <c r="R620" s="16">
        <f t="shared" si="58"/>
        <v>0</v>
      </c>
      <c r="S620" s="8"/>
      <c r="T620" s="122">
        <f t="shared" si="59"/>
        <v>0</v>
      </c>
      <c r="V620" s="55"/>
      <c r="AB620" s="9"/>
      <c r="AL620" s="9"/>
      <c r="AM620" s="9"/>
      <c r="AN620" s="9"/>
      <c r="AO620" s="9"/>
      <c r="AP620" s="9"/>
      <c r="AQ620" s="9"/>
      <c r="AR620" s="9"/>
      <c r="AS620" s="9"/>
      <c r="AT620" s="9"/>
      <c r="AU620" s="9"/>
      <c r="AV620" s="9"/>
      <c r="AW620" s="9"/>
      <c r="AX620" s="9"/>
      <c r="AY620" s="9"/>
    </row>
    <row r="621" spans="1:51" ht="39.75" customHeight="1" x14ac:dyDescent="0.3">
      <c r="A621" s="48">
        <v>599</v>
      </c>
      <c r="B621" s="768">
        <v>7000032102</v>
      </c>
      <c r="C621" s="768">
        <v>10</v>
      </c>
      <c r="D621" s="768" t="s">
        <v>424</v>
      </c>
      <c r="E621" s="768">
        <v>1000078084</v>
      </c>
      <c r="F621" s="768">
        <v>85176930</v>
      </c>
      <c r="G621" s="49"/>
      <c r="H621" s="770">
        <v>18</v>
      </c>
      <c r="I621" s="50"/>
      <c r="J621" s="768" t="s">
        <v>397</v>
      </c>
      <c r="K621" s="768" t="s">
        <v>106</v>
      </c>
      <c r="L621" s="768">
        <v>2</v>
      </c>
      <c r="M621" s="51"/>
      <c r="N621" s="52" t="str">
        <f t="shared" si="54"/>
        <v>Included</v>
      </c>
      <c r="O621" s="53">
        <f t="shared" si="55"/>
        <v>0</v>
      </c>
      <c r="P621" s="8">
        <f t="shared" si="56"/>
        <v>0</v>
      </c>
      <c r="Q621" s="9">
        <f t="shared" si="57"/>
        <v>0</v>
      </c>
      <c r="R621" s="16">
        <f t="shared" si="58"/>
        <v>0</v>
      </c>
      <c r="S621" s="8"/>
      <c r="T621" s="122">
        <f t="shared" si="59"/>
        <v>0</v>
      </c>
      <c r="V621" s="55"/>
      <c r="AB621" s="9"/>
      <c r="AL621" s="9"/>
      <c r="AM621" s="9"/>
      <c r="AN621" s="9"/>
      <c r="AO621" s="9"/>
      <c r="AP621" s="9"/>
      <c r="AQ621" s="9"/>
      <c r="AR621" s="9"/>
      <c r="AS621" s="9"/>
      <c r="AT621" s="9"/>
      <c r="AU621" s="9"/>
      <c r="AV621" s="9"/>
      <c r="AW621" s="9"/>
      <c r="AX621" s="9"/>
      <c r="AY621" s="9"/>
    </row>
    <row r="622" spans="1:51" ht="39.75" customHeight="1" x14ac:dyDescent="0.3">
      <c r="A622" s="48">
        <v>600</v>
      </c>
      <c r="B622" s="768">
        <v>7000031971</v>
      </c>
      <c r="C622" s="768">
        <v>10</v>
      </c>
      <c r="D622" s="768" t="s">
        <v>425</v>
      </c>
      <c r="E622" s="768">
        <v>1000077713</v>
      </c>
      <c r="F622" s="768">
        <v>84715000</v>
      </c>
      <c r="G622" s="49"/>
      <c r="H622" s="770">
        <v>18</v>
      </c>
      <c r="I622" s="50"/>
      <c r="J622" s="768" t="s">
        <v>376</v>
      </c>
      <c r="K622" s="768" t="s">
        <v>106</v>
      </c>
      <c r="L622" s="768">
        <v>1</v>
      </c>
      <c r="M622" s="51"/>
      <c r="N622" s="52" t="str">
        <f t="shared" si="54"/>
        <v>Included</v>
      </c>
      <c r="O622" s="53">
        <f t="shared" si="55"/>
        <v>0</v>
      </c>
      <c r="P622" s="8">
        <f t="shared" si="56"/>
        <v>0</v>
      </c>
      <c r="Q622" s="9">
        <f t="shared" si="57"/>
        <v>0</v>
      </c>
      <c r="R622" s="16">
        <f t="shared" si="58"/>
        <v>0</v>
      </c>
      <c r="S622" s="8"/>
      <c r="T622" s="122">
        <f t="shared" si="59"/>
        <v>0</v>
      </c>
      <c r="V622" s="55"/>
      <c r="AB622" s="9"/>
      <c r="AL622" s="9"/>
      <c r="AM622" s="9"/>
      <c r="AN622" s="9"/>
      <c r="AO622" s="9"/>
      <c r="AP622" s="9"/>
      <c r="AQ622" s="9"/>
      <c r="AR622" s="9"/>
      <c r="AS622" s="9"/>
      <c r="AT622" s="9"/>
      <c r="AU622" s="9"/>
      <c r="AV622" s="9"/>
      <c r="AW622" s="9"/>
      <c r="AX622" s="9"/>
      <c r="AY622" s="9"/>
    </row>
    <row r="623" spans="1:51" ht="39.75" customHeight="1" x14ac:dyDescent="0.3">
      <c r="A623" s="48">
        <v>601</v>
      </c>
      <c r="B623" s="768">
        <v>7000031972</v>
      </c>
      <c r="C623" s="768">
        <v>10</v>
      </c>
      <c r="D623" s="768" t="s">
        <v>425</v>
      </c>
      <c r="E623" s="768">
        <v>1000077753</v>
      </c>
      <c r="F623" s="768">
        <v>85176930</v>
      </c>
      <c r="G623" s="49"/>
      <c r="H623" s="770">
        <v>18</v>
      </c>
      <c r="I623" s="50"/>
      <c r="J623" s="768" t="s">
        <v>377</v>
      </c>
      <c r="K623" s="768" t="s">
        <v>105</v>
      </c>
      <c r="L623" s="768">
        <v>1</v>
      </c>
      <c r="M623" s="51"/>
      <c r="N623" s="52" t="str">
        <f t="shared" si="54"/>
        <v>Included</v>
      </c>
      <c r="O623" s="53">
        <f t="shared" si="55"/>
        <v>0</v>
      </c>
      <c r="P623" s="8">
        <f t="shared" si="56"/>
        <v>0</v>
      </c>
      <c r="Q623" s="9">
        <f t="shared" si="57"/>
        <v>0</v>
      </c>
      <c r="R623" s="16">
        <f t="shared" si="58"/>
        <v>0</v>
      </c>
      <c r="S623" s="8"/>
      <c r="T623" s="122">
        <f t="shared" si="59"/>
        <v>0</v>
      </c>
      <c r="V623" s="55"/>
      <c r="AB623" s="9"/>
      <c r="AL623" s="9"/>
      <c r="AM623" s="9"/>
      <c r="AN623" s="9"/>
      <c r="AO623" s="9"/>
      <c r="AP623" s="9"/>
      <c r="AQ623" s="9"/>
      <c r="AR623" s="9"/>
      <c r="AS623" s="9"/>
      <c r="AT623" s="9"/>
      <c r="AU623" s="9"/>
      <c r="AV623" s="9"/>
      <c r="AW623" s="9"/>
      <c r="AX623" s="9"/>
      <c r="AY623" s="9"/>
    </row>
    <row r="624" spans="1:51" ht="39.75" customHeight="1" x14ac:dyDescent="0.3">
      <c r="A624" s="48">
        <v>602</v>
      </c>
      <c r="B624" s="768">
        <v>7000031973</v>
      </c>
      <c r="C624" s="768">
        <v>10</v>
      </c>
      <c r="D624" s="768" t="s">
        <v>425</v>
      </c>
      <c r="E624" s="768">
        <v>1000077573</v>
      </c>
      <c r="F624" s="768">
        <v>85176930</v>
      </c>
      <c r="G624" s="49"/>
      <c r="H624" s="770">
        <v>18</v>
      </c>
      <c r="I624" s="50"/>
      <c r="J624" s="768" t="s">
        <v>378</v>
      </c>
      <c r="K624" s="768" t="s">
        <v>106</v>
      </c>
      <c r="L624" s="768">
        <v>1</v>
      </c>
      <c r="M624" s="51"/>
      <c r="N624" s="52" t="str">
        <f t="shared" si="54"/>
        <v>Included</v>
      </c>
      <c r="O624" s="53">
        <f t="shared" si="55"/>
        <v>0</v>
      </c>
      <c r="P624" s="8">
        <f t="shared" si="56"/>
        <v>0</v>
      </c>
      <c r="Q624" s="9">
        <f t="shared" si="57"/>
        <v>0</v>
      </c>
      <c r="R624" s="16">
        <f t="shared" si="58"/>
        <v>0</v>
      </c>
      <c r="S624" s="8"/>
      <c r="T624" s="122">
        <f t="shared" si="59"/>
        <v>0</v>
      </c>
      <c r="V624" s="55"/>
      <c r="AB624" s="9"/>
      <c r="AL624" s="9"/>
      <c r="AM624" s="9"/>
      <c r="AN624" s="9"/>
      <c r="AO624" s="9"/>
      <c r="AP624" s="9"/>
      <c r="AQ624" s="9"/>
      <c r="AR624" s="9"/>
      <c r="AS624" s="9"/>
      <c r="AT624" s="9"/>
      <c r="AU624" s="9"/>
      <c r="AV624" s="9"/>
      <c r="AW624" s="9"/>
      <c r="AX624" s="9"/>
      <c r="AY624" s="9"/>
    </row>
    <row r="625" spans="1:51" ht="39.75" customHeight="1" x14ac:dyDescent="0.3">
      <c r="A625" s="48">
        <v>603</v>
      </c>
      <c r="B625" s="768">
        <v>7000031974</v>
      </c>
      <c r="C625" s="768">
        <v>10</v>
      </c>
      <c r="D625" s="768" t="s">
        <v>425</v>
      </c>
      <c r="E625" s="768">
        <v>1000077739</v>
      </c>
      <c r="F625" s="768">
        <v>85177090</v>
      </c>
      <c r="G625" s="49"/>
      <c r="H625" s="770">
        <v>18</v>
      </c>
      <c r="I625" s="50"/>
      <c r="J625" s="768" t="s">
        <v>379</v>
      </c>
      <c r="K625" s="768" t="s">
        <v>106</v>
      </c>
      <c r="L625" s="768">
        <v>27</v>
      </c>
      <c r="M625" s="51"/>
      <c r="N625" s="52" t="str">
        <f t="shared" si="54"/>
        <v>Included</v>
      </c>
      <c r="O625" s="53">
        <f t="shared" si="55"/>
        <v>0</v>
      </c>
      <c r="P625" s="8">
        <f t="shared" si="56"/>
        <v>0</v>
      </c>
      <c r="Q625" s="9">
        <f t="shared" si="57"/>
        <v>0</v>
      </c>
      <c r="R625" s="16">
        <f t="shared" si="58"/>
        <v>0</v>
      </c>
      <c r="S625" s="8"/>
      <c r="T625" s="122">
        <f t="shared" si="59"/>
        <v>0</v>
      </c>
      <c r="V625" s="55"/>
      <c r="AB625" s="9"/>
      <c r="AL625" s="9"/>
      <c r="AM625" s="9"/>
      <c r="AN625" s="9"/>
      <c r="AO625" s="9"/>
      <c r="AP625" s="9"/>
      <c r="AQ625" s="9"/>
      <c r="AR625" s="9"/>
      <c r="AS625" s="9"/>
      <c r="AT625" s="9"/>
      <c r="AU625" s="9"/>
      <c r="AV625" s="9"/>
      <c r="AW625" s="9"/>
      <c r="AX625" s="9"/>
      <c r="AY625" s="9"/>
    </row>
    <row r="626" spans="1:51" ht="39.75" customHeight="1" x14ac:dyDescent="0.3">
      <c r="A626" s="48">
        <v>604</v>
      </c>
      <c r="B626" s="768">
        <v>7000031975</v>
      </c>
      <c r="C626" s="768">
        <v>10</v>
      </c>
      <c r="D626" s="768" t="s">
        <v>425</v>
      </c>
      <c r="E626" s="768">
        <v>1000077740</v>
      </c>
      <c r="F626" s="768">
        <v>85177090</v>
      </c>
      <c r="G626" s="49"/>
      <c r="H626" s="770">
        <v>18</v>
      </c>
      <c r="I626" s="50"/>
      <c r="J626" s="768" t="s">
        <v>380</v>
      </c>
      <c r="K626" s="768" t="s">
        <v>106</v>
      </c>
      <c r="L626" s="768">
        <v>54</v>
      </c>
      <c r="M626" s="51"/>
      <c r="N626" s="52" t="str">
        <f t="shared" si="54"/>
        <v>Included</v>
      </c>
      <c r="O626" s="53">
        <f t="shared" si="55"/>
        <v>0</v>
      </c>
      <c r="P626" s="8">
        <f t="shared" si="56"/>
        <v>0</v>
      </c>
      <c r="Q626" s="9">
        <f t="shared" si="57"/>
        <v>0</v>
      </c>
      <c r="R626" s="16">
        <f t="shared" si="58"/>
        <v>0</v>
      </c>
      <c r="S626" s="8"/>
      <c r="T626" s="122">
        <f t="shared" si="59"/>
        <v>0</v>
      </c>
      <c r="V626" s="55"/>
      <c r="AB626" s="9"/>
      <c r="AL626" s="9"/>
      <c r="AM626" s="9"/>
      <c r="AN626" s="9"/>
      <c r="AO626" s="9"/>
      <c r="AP626" s="9"/>
      <c r="AQ626" s="9"/>
      <c r="AR626" s="9"/>
      <c r="AS626" s="9"/>
      <c r="AT626" s="9"/>
      <c r="AU626" s="9"/>
      <c r="AV626" s="9"/>
      <c r="AW626" s="9"/>
      <c r="AX626" s="9"/>
      <c r="AY626" s="9"/>
    </row>
    <row r="627" spans="1:51" ht="39.75" customHeight="1" x14ac:dyDescent="0.3">
      <c r="A627" s="48">
        <v>605</v>
      </c>
      <c r="B627" s="768">
        <v>7000031976</v>
      </c>
      <c r="C627" s="768">
        <v>10</v>
      </c>
      <c r="D627" s="768" t="s">
        <v>425</v>
      </c>
      <c r="E627" s="768">
        <v>1000077711</v>
      </c>
      <c r="F627" s="768">
        <v>85177090</v>
      </c>
      <c r="G627" s="49"/>
      <c r="H627" s="770">
        <v>18</v>
      </c>
      <c r="I627" s="50"/>
      <c r="J627" s="768" t="s">
        <v>381</v>
      </c>
      <c r="K627" s="768" t="s">
        <v>106</v>
      </c>
      <c r="L627" s="768">
        <v>1</v>
      </c>
      <c r="M627" s="51"/>
      <c r="N627" s="52" t="str">
        <f t="shared" si="54"/>
        <v>Included</v>
      </c>
      <c r="O627" s="53">
        <f t="shared" si="55"/>
        <v>0</v>
      </c>
      <c r="P627" s="8">
        <f t="shared" si="56"/>
        <v>0</v>
      </c>
      <c r="Q627" s="9">
        <f t="shared" si="57"/>
        <v>0</v>
      </c>
      <c r="R627" s="16">
        <f t="shared" si="58"/>
        <v>0</v>
      </c>
      <c r="S627" s="8"/>
      <c r="T627" s="122">
        <f t="shared" si="59"/>
        <v>0</v>
      </c>
      <c r="V627" s="55"/>
      <c r="AB627" s="9"/>
      <c r="AL627" s="9"/>
      <c r="AM627" s="9"/>
      <c r="AN627" s="9"/>
      <c r="AO627" s="9"/>
      <c r="AP627" s="9"/>
      <c r="AQ627" s="9"/>
      <c r="AR627" s="9"/>
      <c r="AS627" s="9"/>
      <c r="AT627" s="9"/>
      <c r="AU627" s="9"/>
      <c r="AV627" s="9"/>
      <c r="AW627" s="9"/>
      <c r="AX627" s="9"/>
      <c r="AY627" s="9"/>
    </row>
    <row r="628" spans="1:51" ht="39.75" customHeight="1" x14ac:dyDescent="0.3">
      <c r="A628" s="48">
        <v>606</v>
      </c>
      <c r="B628" s="768">
        <v>7000031977</v>
      </c>
      <c r="C628" s="768">
        <v>10</v>
      </c>
      <c r="D628" s="768" t="s">
        <v>425</v>
      </c>
      <c r="E628" s="768">
        <v>1000077562</v>
      </c>
      <c r="F628" s="768">
        <v>85177090</v>
      </c>
      <c r="G628" s="49"/>
      <c r="H628" s="770">
        <v>18</v>
      </c>
      <c r="I628" s="50"/>
      <c r="J628" s="768" t="s">
        <v>382</v>
      </c>
      <c r="K628" s="768" t="s">
        <v>106</v>
      </c>
      <c r="L628" s="768">
        <v>150</v>
      </c>
      <c r="M628" s="51"/>
      <c r="N628" s="52" t="str">
        <f t="shared" si="54"/>
        <v>Included</v>
      </c>
      <c r="O628" s="53">
        <f t="shared" si="55"/>
        <v>0</v>
      </c>
      <c r="P628" s="8">
        <f t="shared" si="56"/>
        <v>0</v>
      </c>
      <c r="Q628" s="9">
        <f t="shared" si="57"/>
        <v>0</v>
      </c>
      <c r="R628" s="16">
        <f t="shared" si="58"/>
        <v>0</v>
      </c>
      <c r="S628" s="8"/>
      <c r="T628" s="122">
        <f t="shared" si="59"/>
        <v>0</v>
      </c>
      <c r="V628" s="55"/>
      <c r="AB628" s="9"/>
      <c r="AL628" s="9"/>
      <c r="AM628" s="9"/>
      <c r="AN628" s="9"/>
      <c r="AO628" s="9"/>
      <c r="AP628" s="9"/>
      <c r="AQ628" s="9"/>
      <c r="AR628" s="9"/>
      <c r="AS628" s="9"/>
      <c r="AT628" s="9"/>
      <c r="AU628" s="9"/>
      <c r="AV628" s="9"/>
      <c r="AW628" s="9"/>
      <c r="AX628" s="9"/>
      <c r="AY628" s="9"/>
    </row>
    <row r="629" spans="1:51" ht="39.75" customHeight="1" x14ac:dyDescent="0.3">
      <c r="A629" s="48">
        <v>607</v>
      </c>
      <c r="B629" s="768">
        <v>7000031978</v>
      </c>
      <c r="C629" s="768">
        <v>10</v>
      </c>
      <c r="D629" s="768" t="s">
        <v>425</v>
      </c>
      <c r="E629" s="768">
        <v>1000077750</v>
      </c>
      <c r="F629" s="768">
        <v>85176930</v>
      </c>
      <c r="G629" s="49"/>
      <c r="H629" s="770">
        <v>18</v>
      </c>
      <c r="I629" s="50"/>
      <c r="J629" s="768" t="s">
        <v>383</v>
      </c>
      <c r="K629" s="768" t="s">
        <v>105</v>
      </c>
      <c r="L629" s="768">
        <v>1</v>
      </c>
      <c r="M629" s="51"/>
      <c r="N629" s="52" t="str">
        <f t="shared" si="54"/>
        <v>Included</v>
      </c>
      <c r="O629" s="53">
        <f t="shared" si="55"/>
        <v>0</v>
      </c>
      <c r="P629" s="8">
        <f t="shared" si="56"/>
        <v>0</v>
      </c>
      <c r="Q629" s="9">
        <f t="shared" si="57"/>
        <v>0</v>
      </c>
      <c r="R629" s="16">
        <f t="shared" si="58"/>
        <v>0</v>
      </c>
      <c r="S629" s="8"/>
      <c r="T629" s="122">
        <f t="shared" si="59"/>
        <v>0</v>
      </c>
      <c r="V629" s="55"/>
      <c r="AB629" s="9"/>
      <c r="AL629" s="9"/>
      <c r="AM629" s="9"/>
      <c r="AN629" s="9"/>
      <c r="AO629" s="9"/>
      <c r="AP629" s="9"/>
      <c r="AQ629" s="9"/>
      <c r="AR629" s="9"/>
      <c r="AS629" s="9"/>
      <c r="AT629" s="9"/>
      <c r="AU629" s="9"/>
      <c r="AV629" s="9"/>
      <c r="AW629" s="9"/>
      <c r="AX629" s="9"/>
      <c r="AY629" s="9"/>
    </row>
    <row r="630" spans="1:51" ht="39.75" customHeight="1" x14ac:dyDescent="0.3">
      <c r="A630" s="48">
        <v>608</v>
      </c>
      <c r="B630" s="768">
        <v>7000031979</v>
      </c>
      <c r="C630" s="768">
        <v>10</v>
      </c>
      <c r="D630" s="768" t="s">
        <v>425</v>
      </c>
      <c r="E630" s="768">
        <v>1000077709</v>
      </c>
      <c r="F630" s="768">
        <v>85176990</v>
      </c>
      <c r="G630" s="49"/>
      <c r="H630" s="770">
        <v>18</v>
      </c>
      <c r="I630" s="50"/>
      <c r="J630" s="768" t="s">
        <v>384</v>
      </c>
      <c r="K630" s="768" t="s">
        <v>106</v>
      </c>
      <c r="L630" s="768">
        <v>54</v>
      </c>
      <c r="M630" s="51"/>
      <c r="N630" s="52" t="str">
        <f t="shared" si="54"/>
        <v>Included</v>
      </c>
      <c r="O630" s="53">
        <f t="shared" si="55"/>
        <v>0</v>
      </c>
      <c r="P630" s="8">
        <f t="shared" si="56"/>
        <v>0</v>
      </c>
      <c r="Q630" s="9">
        <f t="shared" si="57"/>
        <v>0</v>
      </c>
      <c r="R630" s="16">
        <f t="shared" si="58"/>
        <v>0</v>
      </c>
      <c r="S630" s="8"/>
      <c r="T630" s="122">
        <f t="shared" si="59"/>
        <v>0</v>
      </c>
      <c r="V630" s="55"/>
      <c r="AB630" s="9"/>
      <c r="AL630" s="9"/>
      <c r="AM630" s="9"/>
      <c r="AN630" s="9"/>
      <c r="AO630" s="9"/>
      <c r="AP630" s="9"/>
      <c r="AQ630" s="9"/>
      <c r="AR630" s="9"/>
      <c r="AS630" s="9"/>
      <c r="AT630" s="9"/>
      <c r="AU630" s="9"/>
      <c r="AV630" s="9"/>
      <c r="AW630" s="9"/>
      <c r="AX630" s="9"/>
      <c r="AY630" s="9"/>
    </row>
    <row r="631" spans="1:51" ht="39.75" customHeight="1" x14ac:dyDescent="0.3">
      <c r="A631" s="48">
        <v>609</v>
      </c>
      <c r="B631" s="768">
        <v>7000031980</v>
      </c>
      <c r="C631" s="768">
        <v>10</v>
      </c>
      <c r="D631" s="768" t="s">
        <v>425</v>
      </c>
      <c r="E631" s="768">
        <v>1000077563</v>
      </c>
      <c r="F631" s="768">
        <v>85444292</v>
      </c>
      <c r="G631" s="49"/>
      <c r="H631" s="770">
        <v>18</v>
      </c>
      <c r="I631" s="50"/>
      <c r="J631" s="768" t="s">
        <v>385</v>
      </c>
      <c r="K631" s="768" t="s">
        <v>110</v>
      </c>
      <c r="L631" s="768">
        <v>54</v>
      </c>
      <c r="M631" s="51"/>
      <c r="N631" s="52" t="str">
        <f t="shared" si="54"/>
        <v>Included</v>
      </c>
      <c r="O631" s="53">
        <f t="shared" si="55"/>
        <v>0</v>
      </c>
      <c r="P631" s="8">
        <f t="shared" si="56"/>
        <v>0</v>
      </c>
      <c r="Q631" s="9">
        <f t="shared" si="57"/>
        <v>0</v>
      </c>
      <c r="R631" s="16">
        <f t="shared" si="58"/>
        <v>0</v>
      </c>
      <c r="S631" s="8"/>
      <c r="T631" s="122">
        <f t="shared" si="59"/>
        <v>0</v>
      </c>
      <c r="V631" s="55"/>
      <c r="AB631" s="9"/>
      <c r="AL631" s="9"/>
      <c r="AM631" s="9"/>
      <c r="AN631" s="9"/>
      <c r="AO631" s="9"/>
      <c r="AP631" s="9"/>
      <c r="AQ631" s="9"/>
      <c r="AR631" s="9"/>
      <c r="AS631" s="9"/>
      <c r="AT631" s="9"/>
      <c r="AU631" s="9"/>
      <c r="AV631" s="9"/>
      <c r="AW631" s="9"/>
      <c r="AX631" s="9"/>
      <c r="AY631" s="9"/>
    </row>
    <row r="632" spans="1:51" ht="39.75" customHeight="1" x14ac:dyDescent="0.3">
      <c r="A632" s="48">
        <v>610</v>
      </c>
      <c r="B632" s="768">
        <v>7000031981</v>
      </c>
      <c r="C632" s="768">
        <v>10</v>
      </c>
      <c r="D632" s="768" t="s">
        <v>425</v>
      </c>
      <c r="E632" s="768">
        <v>1000077561</v>
      </c>
      <c r="F632" s="768">
        <v>85176930</v>
      </c>
      <c r="G632" s="49"/>
      <c r="H632" s="770">
        <v>18</v>
      </c>
      <c r="I632" s="50"/>
      <c r="J632" s="768" t="s">
        <v>386</v>
      </c>
      <c r="K632" s="768" t="s">
        <v>106</v>
      </c>
      <c r="L632" s="768">
        <v>2</v>
      </c>
      <c r="M632" s="51"/>
      <c r="N632" s="52" t="str">
        <f t="shared" si="54"/>
        <v>Included</v>
      </c>
      <c r="O632" s="53">
        <f t="shared" si="55"/>
        <v>0</v>
      </c>
      <c r="P632" s="8">
        <f t="shared" si="56"/>
        <v>0</v>
      </c>
      <c r="Q632" s="9">
        <f t="shared" si="57"/>
        <v>0</v>
      </c>
      <c r="R632" s="16">
        <f t="shared" si="58"/>
        <v>0</v>
      </c>
      <c r="S632" s="8"/>
      <c r="T632" s="122">
        <f t="shared" si="59"/>
        <v>0</v>
      </c>
      <c r="V632" s="55"/>
      <c r="AB632" s="9"/>
      <c r="AL632" s="9"/>
      <c r="AM632" s="9"/>
      <c r="AN632" s="9"/>
      <c r="AO632" s="9"/>
      <c r="AP632" s="9"/>
      <c r="AQ632" s="9"/>
      <c r="AR632" s="9"/>
      <c r="AS632" s="9"/>
      <c r="AT632" s="9"/>
      <c r="AU632" s="9"/>
      <c r="AV632" s="9"/>
      <c r="AW632" s="9"/>
      <c r="AX632" s="9"/>
      <c r="AY632" s="9"/>
    </row>
    <row r="633" spans="1:51" ht="39.75" customHeight="1" x14ac:dyDescent="0.3">
      <c r="A633" s="48">
        <v>611</v>
      </c>
      <c r="B633" s="768">
        <v>7000031982</v>
      </c>
      <c r="C633" s="768">
        <v>10</v>
      </c>
      <c r="D633" s="768" t="s">
        <v>425</v>
      </c>
      <c r="E633" s="768">
        <v>1000077565</v>
      </c>
      <c r="F633" s="768">
        <v>85176930</v>
      </c>
      <c r="G633" s="49"/>
      <c r="H633" s="770">
        <v>18</v>
      </c>
      <c r="I633" s="50"/>
      <c r="J633" s="768" t="s">
        <v>387</v>
      </c>
      <c r="K633" s="768" t="s">
        <v>106</v>
      </c>
      <c r="L633" s="768">
        <v>2</v>
      </c>
      <c r="M633" s="51"/>
      <c r="N633" s="52" t="str">
        <f t="shared" si="54"/>
        <v>Included</v>
      </c>
      <c r="O633" s="53">
        <f t="shared" si="55"/>
        <v>0</v>
      </c>
      <c r="P633" s="8">
        <f t="shared" si="56"/>
        <v>0</v>
      </c>
      <c r="Q633" s="9">
        <f t="shared" si="57"/>
        <v>0</v>
      </c>
      <c r="R633" s="16">
        <f t="shared" si="58"/>
        <v>0</v>
      </c>
      <c r="S633" s="8"/>
      <c r="T633" s="122">
        <f t="shared" si="59"/>
        <v>0</v>
      </c>
      <c r="V633" s="55"/>
      <c r="AB633" s="9"/>
      <c r="AL633" s="9"/>
      <c r="AM633" s="9"/>
      <c r="AN633" s="9"/>
      <c r="AO633" s="9"/>
      <c r="AP633" s="9"/>
      <c r="AQ633" s="9"/>
      <c r="AR633" s="9"/>
      <c r="AS633" s="9"/>
      <c r="AT633" s="9"/>
      <c r="AU633" s="9"/>
      <c r="AV633" s="9"/>
      <c r="AW633" s="9"/>
      <c r="AX633" s="9"/>
      <c r="AY633" s="9"/>
    </row>
    <row r="634" spans="1:51" ht="39.75" customHeight="1" x14ac:dyDescent="0.3">
      <c r="A634" s="48">
        <v>612</v>
      </c>
      <c r="B634" s="768">
        <v>7000032037</v>
      </c>
      <c r="C634" s="768">
        <v>10</v>
      </c>
      <c r="D634" s="768" t="s">
        <v>425</v>
      </c>
      <c r="E634" s="768">
        <v>1000077751</v>
      </c>
      <c r="F634" s="768">
        <v>85176930</v>
      </c>
      <c r="G634" s="49"/>
      <c r="H634" s="770">
        <v>18</v>
      </c>
      <c r="I634" s="50"/>
      <c r="J634" s="768" t="s">
        <v>388</v>
      </c>
      <c r="K634" s="768" t="s">
        <v>105</v>
      </c>
      <c r="L634" s="768">
        <v>1</v>
      </c>
      <c r="M634" s="51"/>
      <c r="N634" s="52" t="str">
        <f t="shared" si="54"/>
        <v>Included</v>
      </c>
      <c r="O634" s="53">
        <f t="shared" si="55"/>
        <v>0</v>
      </c>
      <c r="P634" s="8">
        <f t="shared" si="56"/>
        <v>0</v>
      </c>
      <c r="Q634" s="9">
        <f t="shared" si="57"/>
        <v>0</v>
      </c>
      <c r="R634" s="16">
        <f t="shared" si="58"/>
        <v>0</v>
      </c>
      <c r="S634" s="8"/>
      <c r="T634" s="122">
        <f t="shared" si="59"/>
        <v>0</v>
      </c>
      <c r="V634" s="55"/>
      <c r="AB634" s="9"/>
      <c r="AL634" s="9"/>
      <c r="AM634" s="9"/>
      <c r="AN634" s="9"/>
      <c r="AO634" s="9"/>
      <c r="AP634" s="9"/>
      <c r="AQ634" s="9"/>
      <c r="AR634" s="9"/>
      <c r="AS634" s="9"/>
      <c r="AT634" s="9"/>
      <c r="AU634" s="9"/>
      <c r="AV634" s="9"/>
      <c r="AW634" s="9"/>
      <c r="AX634" s="9"/>
      <c r="AY634" s="9"/>
    </row>
    <row r="635" spans="1:51" ht="39.75" customHeight="1" x14ac:dyDescent="0.3">
      <c r="A635" s="48">
        <v>613</v>
      </c>
      <c r="B635" s="768">
        <v>7000031983</v>
      </c>
      <c r="C635" s="768">
        <v>10</v>
      </c>
      <c r="D635" s="768" t="s">
        <v>425</v>
      </c>
      <c r="E635" s="768">
        <v>1000077568</v>
      </c>
      <c r="F635" s="768">
        <v>85389000</v>
      </c>
      <c r="G635" s="49"/>
      <c r="H635" s="770">
        <v>18</v>
      </c>
      <c r="I635" s="50"/>
      <c r="J635" s="768" t="s">
        <v>389</v>
      </c>
      <c r="K635" s="768" t="s">
        <v>106</v>
      </c>
      <c r="L635" s="768">
        <v>1</v>
      </c>
      <c r="M635" s="51"/>
      <c r="N635" s="52" t="str">
        <f t="shared" si="54"/>
        <v>Included</v>
      </c>
      <c r="O635" s="53">
        <f t="shared" si="55"/>
        <v>0</v>
      </c>
      <c r="P635" s="8">
        <f t="shared" si="56"/>
        <v>0</v>
      </c>
      <c r="Q635" s="9">
        <f t="shared" si="57"/>
        <v>0</v>
      </c>
      <c r="R635" s="16">
        <f t="shared" si="58"/>
        <v>0</v>
      </c>
      <c r="S635" s="8"/>
      <c r="T635" s="122">
        <f t="shared" si="59"/>
        <v>0</v>
      </c>
      <c r="V635" s="55"/>
      <c r="AB635" s="9"/>
      <c r="AL635" s="9"/>
      <c r="AM635" s="9"/>
      <c r="AN635" s="9"/>
      <c r="AO635" s="9"/>
      <c r="AP635" s="9"/>
      <c r="AQ635" s="9"/>
      <c r="AR635" s="9"/>
      <c r="AS635" s="9"/>
      <c r="AT635" s="9"/>
      <c r="AU635" s="9"/>
      <c r="AV635" s="9"/>
      <c r="AW635" s="9"/>
      <c r="AX635" s="9"/>
      <c r="AY635" s="9"/>
    </row>
    <row r="636" spans="1:51" ht="39.75" customHeight="1" x14ac:dyDescent="0.3">
      <c r="A636" s="48">
        <v>614</v>
      </c>
      <c r="B636" s="768">
        <v>7000031984</v>
      </c>
      <c r="C636" s="768">
        <v>10</v>
      </c>
      <c r="D636" s="768" t="s">
        <v>425</v>
      </c>
      <c r="E636" s="768">
        <v>1000012788</v>
      </c>
      <c r="F636" s="768">
        <v>85329000</v>
      </c>
      <c r="G636" s="49"/>
      <c r="H636" s="770">
        <v>18</v>
      </c>
      <c r="I636" s="50"/>
      <c r="J636" s="768" t="s">
        <v>111</v>
      </c>
      <c r="K636" s="768" t="s">
        <v>106</v>
      </c>
      <c r="L636" s="768">
        <v>1</v>
      </c>
      <c r="M636" s="51"/>
      <c r="N636" s="52" t="str">
        <f t="shared" si="54"/>
        <v>Included</v>
      </c>
      <c r="O636" s="53">
        <f t="shared" si="55"/>
        <v>0</v>
      </c>
      <c r="P636" s="8">
        <f t="shared" si="56"/>
        <v>0</v>
      </c>
      <c r="Q636" s="9">
        <f t="shared" si="57"/>
        <v>0</v>
      </c>
      <c r="R636" s="16">
        <f t="shared" si="58"/>
        <v>0</v>
      </c>
      <c r="S636" s="8"/>
      <c r="T636" s="122">
        <f t="shared" si="59"/>
        <v>0</v>
      </c>
      <c r="V636" s="55"/>
      <c r="AB636" s="9"/>
      <c r="AL636" s="9"/>
      <c r="AM636" s="9"/>
      <c r="AN636" s="9"/>
      <c r="AO636" s="9"/>
      <c r="AP636" s="9"/>
      <c r="AQ636" s="9"/>
      <c r="AR636" s="9"/>
      <c r="AS636" s="9"/>
      <c r="AT636" s="9"/>
      <c r="AU636" s="9"/>
      <c r="AV636" s="9"/>
      <c r="AW636" s="9"/>
      <c r="AX636" s="9"/>
      <c r="AY636" s="9"/>
    </row>
    <row r="637" spans="1:51" ht="39.75" customHeight="1" x14ac:dyDescent="0.3">
      <c r="A637" s="48">
        <v>615</v>
      </c>
      <c r="B637" s="768">
        <v>7000031985</v>
      </c>
      <c r="C637" s="768">
        <v>10</v>
      </c>
      <c r="D637" s="768" t="s">
        <v>425</v>
      </c>
      <c r="E637" s="768">
        <v>1000028014</v>
      </c>
      <c r="F637" s="768">
        <v>94038900</v>
      </c>
      <c r="G637" s="49"/>
      <c r="H637" s="770">
        <v>18</v>
      </c>
      <c r="I637" s="50"/>
      <c r="J637" s="768" t="s">
        <v>108</v>
      </c>
      <c r="K637" s="768" t="s">
        <v>106</v>
      </c>
      <c r="L637" s="768">
        <v>1</v>
      </c>
      <c r="M637" s="51"/>
      <c r="N637" s="52" t="str">
        <f t="shared" si="54"/>
        <v>Included</v>
      </c>
      <c r="O637" s="53">
        <f t="shared" si="55"/>
        <v>0</v>
      </c>
      <c r="P637" s="8">
        <f t="shared" si="56"/>
        <v>0</v>
      </c>
      <c r="Q637" s="9">
        <f t="shared" si="57"/>
        <v>0</v>
      </c>
      <c r="R637" s="16">
        <f t="shared" si="58"/>
        <v>0</v>
      </c>
      <c r="S637" s="8"/>
      <c r="T637" s="122">
        <f t="shared" si="59"/>
        <v>0</v>
      </c>
      <c r="V637" s="55"/>
      <c r="AB637" s="9"/>
      <c r="AL637" s="9"/>
      <c r="AM637" s="9"/>
      <c r="AN637" s="9"/>
      <c r="AO637" s="9"/>
      <c r="AP637" s="9"/>
      <c r="AQ637" s="9"/>
      <c r="AR637" s="9"/>
      <c r="AS637" s="9"/>
      <c r="AT637" s="9"/>
      <c r="AU637" s="9"/>
      <c r="AV637" s="9"/>
      <c r="AW637" s="9"/>
      <c r="AX637" s="9"/>
      <c r="AY637" s="9"/>
    </row>
    <row r="638" spans="1:51" ht="39.75" customHeight="1" x14ac:dyDescent="0.3">
      <c r="A638" s="48">
        <v>616</v>
      </c>
      <c r="B638" s="768">
        <v>7000031986</v>
      </c>
      <c r="C638" s="768">
        <v>10</v>
      </c>
      <c r="D638" s="768" t="s">
        <v>425</v>
      </c>
      <c r="E638" s="768">
        <v>1000026380</v>
      </c>
      <c r="F638" s="768">
        <v>85389000</v>
      </c>
      <c r="G638" s="49"/>
      <c r="H638" s="770">
        <v>18</v>
      </c>
      <c r="I638" s="50"/>
      <c r="J638" s="768" t="s">
        <v>109</v>
      </c>
      <c r="K638" s="768" t="s">
        <v>105</v>
      </c>
      <c r="L638" s="768">
        <v>1</v>
      </c>
      <c r="M638" s="51"/>
      <c r="N638" s="52" t="str">
        <f t="shared" si="54"/>
        <v>Included</v>
      </c>
      <c r="O638" s="53">
        <f t="shared" si="55"/>
        <v>0</v>
      </c>
      <c r="P638" s="8">
        <f t="shared" si="56"/>
        <v>0</v>
      </c>
      <c r="Q638" s="9">
        <f t="shared" si="57"/>
        <v>0</v>
      </c>
      <c r="R638" s="16">
        <f t="shared" si="58"/>
        <v>0</v>
      </c>
      <c r="S638" s="8"/>
      <c r="T638" s="122">
        <f t="shared" si="59"/>
        <v>0</v>
      </c>
      <c r="V638" s="55"/>
      <c r="AB638" s="9"/>
      <c r="AL638" s="9"/>
      <c r="AM638" s="9"/>
      <c r="AN638" s="9"/>
      <c r="AO638" s="9"/>
      <c r="AP638" s="9"/>
      <c r="AQ638" s="9"/>
      <c r="AR638" s="9"/>
      <c r="AS638" s="9"/>
      <c r="AT638" s="9"/>
      <c r="AU638" s="9"/>
      <c r="AV638" s="9"/>
      <c r="AW638" s="9"/>
      <c r="AX638" s="9"/>
      <c r="AY638" s="9"/>
    </row>
    <row r="639" spans="1:51" ht="39.75" customHeight="1" x14ac:dyDescent="0.3">
      <c r="A639" s="48">
        <v>617</v>
      </c>
      <c r="B639" s="768">
        <v>7000032049</v>
      </c>
      <c r="C639" s="768">
        <v>10</v>
      </c>
      <c r="D639" s="768" t="s">
        <v>425</v>
      </c>
      <c r="E639" s="768">
        <v>1000077853</v>
      </c>
      <c r="F639" s="768">
        <v>85176220</v>
      </c>
      <c r="G639" s="49"/>
      <c r="H639" s="770">
        <v>18</v>
      </c>
      <c r="I639" s="50"/>
      <c r="J639" s="768" t="s">
        <v>390</v>
      </c>
      <c r="K639" s="768" t="s">
        <v>106</v>
      </c>
      <c r="L639" s="768">
        <v>1</v>
      </c>
      <c r="M639" s="51"/>
      <c r="N639" s="52" t="str">
        <f t="shared" si="54"/>
        <v>Included</v>
      </c>
      <c r="O639" s="53">
        <f t="shared" si="55"/>
        <v>0</v>
      </c>
      <c r="P639" s="8">
        <f t="shared" si="56"/>
        <v>0</v>
      </c>
      <c r="Q639" s="9">
        <f t="shared" si="57"/>
        <v>0</v>
      </c>
      <c r="R639" s="16">
        <f t="shared" si="58"/>
        <v>0</v>
      </c>
      <c r="S639" s="8"/>
      <c r="T639" s="122">
        <f t="shared" si="59"/>
        <v>0</v>
      </c>
      <c r="V639" s="55"/>
      <c r="AB639" s="9"/>
      <c r="AL639" s="9"/>
      <c r="AM639" s="9"/>
      <c r="AN639" s="9"/>
      <c r="AO639" s="9"/>
      <c r="AP639" s="9"/>
      <c r="AQ639" s="9"/>
      <c r="AR639" s="9"/>
      <c r="AS639" s="9"/>
      <c r="AT639" s="9"/>
      <c r="AU639" s="9"/>
      <c r="AV639" s="9"/>
      <c r="AW639" s="9"/>
      <c r="AX639" s="9"/>
      <c r="AY639" s="9"/>
    </row>
    <row r="640" spans="1:51" ht="39.75" customHeight="1" x14ac:dyDescent="0.3">
      <c r="A640" s="48">
        <v>618</v>
      </c>
      <c r="B640" s="768">
        <v>7000032050</v>
      </c>
      <c r="C640" s="768">
        <v>10</v>
      </c>
      <c r="D640" s="768" t="s">
        <v>425</v>
      </c>
      <c r="E640" s="768">
        <v>1000077863</v>
      </c>
      <c r="F640" s="768">
        <v>84715000</v>
      </c>
      <c r="G640" s="49"/>
      <c r="H640" s="770">
        <v>18</v>
      </c>
      <c r="I640" s="50"/>
      <c r="J640" s="768" t="s">
        <v>391</v>
      </c>
      <c r="K640" s="768" t="s">
        <v>106</v>
      </c>
      <c r="L640" s="768">
        <v>2</v>
      </c>
      <c r="M640" s="51"/>
      <c r="N640" s="52" t="str">
        <f t="shared" si="54"/>
        <v>Included</v>
      </c>
      <c r="O640" s="53">
        <f t="shared" si="55"/>
        <v>0</v>
      </c>
      <c r="P640" s="8">
        <f t="shared" si="56"/>
        <v>0</v>
      </c>
      <c r="Q640" s="9">
        <f t="shared" si="57"/>
        <v>0</v>
      </c>
      <c r="R640" s="16">
        <f t="shared" si="58"/>
        <v>0</v>
      </c>
      <c r="S640" s="8"/>
      <c r="T640" s="122">
        <f t="shared" si="59"/>
        <v>0</v>
      </c>
      <c r="V640" s="55"/>
      <c r="AB640" s="9"/>
      <c r="AL640" s="9"/>
      <c r="AM640" s="9"/>
      <c r="AN640" s="9"/>
      <c r="AO640" s="9"/>
      <c r="AP640" s="9"/>
      <c r="AQ640" s="9"/>
      <c r="AR640" s="9"/>
      <c r="AS640" s="9"/>
      <c r="AT640" s="9"/>
      <c r="AU640" s="9"/>
      <c r="AV640" s="9"/>
      <c r="AW640" s="9"/>
      <c r="AX640" s="9"/>
      <c r="AY640" s="9"/>
    </row>
    <row r="641" spans="1:51" ht="39.75" customHeight="1" x14ac:dyDescent="0.3">
      <c r="A641" s="48">
        <v>619</v>
      </c>
      <c r="B641" s="768">
        <v>7000032051</v>
      </c>
      <c r="C641" s="768">
        <v>10</v>
      </c>
      <c r="D641" s="768" t="s">
        <v>425</v>
      </c>
      <c r="E641" s="768">
        <v>1000077866</v>
      </c>
      <c r="F641" s="768">
        <v>85176930</v>
      </c>
      <c r="G641" s="49"/>
      <c r="H641" s="770">
        <v>18</v>
      </c>
      <c r="I641" s="50"/>
      <c r="J641" s="768" t="s">
        <v>392</v>
      </c>
      <c r="K641" s="768" t="s">
        <v>105</v>
      </c>
      <c r="L641" s="768">
        <v>1</v>
      </c>
      <c r="M641" s="51"/>
      <c r="N641" s="52" t="str">
        <f t="shared" si="54"/>
        <v>Included</v>
      </c>
      <c r="O641" s="53">
        <f t="shared" si="55"/>
        <v>0</v>
      </c>
      <c r="P641" s="8">
        <f t="shared" si="56"/>
        <v>0</v>
      </c>
      <c r="Q641" s="9">
        <f t="shared" si="57"/>
        <v>0</v>
      </c>
      <c r="R641" s="16">
        <f t="shared" si="58"/>
        <v>0</v>
      </c>
      <c r="S641" s="8"/>
      <c r="T641" s="122">
        <f t="shared" si="59"/>
        <v>0</v>
      </c>
      <c r="V641" s="55"/>
      <c r="AB641" s="9"/>
      <c r="AL641" s="9"/>
      <c r="AM641" s="9"/>
      <c r="AN641" s="9"/>
      <c r="AO641" s="9"/>
      <c r="AP641" s="9"/>
      <c r="AQ641" s="9"/>
      <c r="AR641" s="9"/>
      <c r="AS641" s="9"/>
      <c r="AT641" s="9"/>
      <c r="AU641" s="9"/>
      <c r="AV641" s="9"/>
      <c r="AW641" s="9"/>
      <c r="AX641" s="9"/>
      <c r="AY641" s="9"/>
    </row>
    <row r="642" spans="1:51" ht="39.75" customHeight="1" x14ac:dyDescent="0.3">
      <c r="A642" s="48">
        <v>620</v>
      </c>
      <c r="B642" s="768">
        <v>7000032052</v>
      </c>
      <c r="C642" s="768">
        <v>10</v>
      </c>
      <c r="D642" s="768" t="s">
        <v>425</v>
      </c>
      <c r="E642" s="768">
        <v>1000077862</v>
      </c>
      <c r="F642" s="768">
        <v>85176990</v>
      </c>
      <c r="G642" s="49"/>
      <c r="H642" s="770">
        <v>18</v>
      </c>
      <c r="I642" s="50"/>
      <c r="J642" s="768" t="s">
        <v>394</v>
      </c>
      <c r="K642" s="768" t="s">
        <v>106</v>
      </c>
      <c r="L642" s="768">
        <v>1</v>
      </c>
      <c r="M642" s="51"/>
      <c r="N642" s="52" t="str">
        <f t="shared" si="54"/>
        <v>Included</v>
      </c>
      <c r="O642" s="53">
        <f t="shared" si="55"/>
        <v>0</v>
      </c>
      <c r="P642" s="8">
        <f t="shared" si="56"/>
        <v>0</v>
      </c>
      <c r="Q642" s="9">
        <f t="shared" si="57"/>
        <v>0</v>
      </c>
      <c r="R642" s="16">
        <f t="shared" si="58"/>
        <v>0</v>
      </c>
      <c r="S642" s="8"/>
      <c r="T642" s="122">
        <f t="shared" si="59"/>
        <v>0</v>
      </c>
      <c r="V642" s="55"/>
      <c r="AB642" s="9"/>
      <c r="AL642" s="9"/>
      <c r="AM642" s="9"/>
      <c r="AN642" s="9"/>
      <c r="AO642" s="9"/>
      <c r="AP642" s="9"/>
      <c r="AQ642" s="9"/>
      <c r="AR642" s="9"/>
      <c r="AS642" s="9"/>
      <c r="AT642" s="9"/>
      <c r="AU642" s="9"/>
      <c r="AV642" s="9"/>
      <c r="AW642" s="9"/>
      <c r="AX642" s="9"/>
      <c r="AY642" s="9"/>
    </row>
    <row r="643" spans="1:51" ht="39.75" customHeight="1" x14ac:dyDescent="0.3">
      <c r="A643" s="48">
        <v>621</v>
      </c>
      <c r="B643" s="768">
        <v>7000032070</v>
      </c>
      <c r="C643" s="768">
        <v>10</v>
      </c>
      <c r="D643" s="768" t="s">
        <v>425</v>
      </c>
      <c r="E643" s="768">
        <v>1000077899</v>
      </c>
      <c r="F643" s="768">
        <v>85176290</v>
      </c>
      <c r="G643" s="49"/>
      <c r="H643" s="770">
        <v>18</v>
      </c>
      <c r="I643" s="50"/>
      <c r="J643" s="768" t="s">
        <v>395</v>
      </c>
      <c r="K643" s="768" t="s">
        <v>110</v>
      </c>
      <c r="L643" s="768">
        <v>1</v>
      </c>
      <c r="M643" s="51"/>
      <c r="N643" s="52" t="str">
        <f t="shared" si="54"/>
        <v>Included</v>
      </c>
      <c r="O643" s="53">
        <f t="shared" si="55"/>
        <v>0</v>
      </c>
      <c r="P643" s="8">
        <f t="shared" si="56"/>
        <v>0</v>
      </c>
      <c r="Q643" s="9">
        <f t="shared" si="57"/>
        <v>0</v>
      </c>
      <c r="R643" s="16">
        <f t="shared" si="58"/>
        <v>0</v>
      </c>
      <c r="S643" s="8"/>
      <c r="T643" s="122">
        <f t="shared" si="59"/>
        <v>0</v>
      </c>
      <c r="V643" s="55"/>
      <c r="AB643" s="9"/>
      <c r="AL643" s="9"/>
      <c r="AM643" s="9"/>
      <c r="AN643" s="9"/>
      <c r="AO643" s="9"/>
      <c r="AP643" s="9"/>
      <c r="AQ643" s="9"/>
      <c r="AR643" s="9"/>
      <c r="AS643" s="9"/>
      <c r="AT643" s="9"/>
      <c r="AU643" s="9"/>
      <c r="AV643" s="9"/>
      <c r="AW643" s="9"/>
      <c r="AX643" s="9"/>
      <c r="AY643" s="9"/>
    </row>
    <row r="644" spans="1:51" ht="39.75" customHeight="1" x14ac:dyDescent="0.3">
      <c r="A644" s="48">
        <v>622</v>
      </c>
      <c r="B644" s="768">
        <v>7000032071</v>
      </c>
      <c r="C644" s="768">
        <v>10</v>
      </c>
      <c r="D644" s="768" t="s">
        <v>425</v>
      </c>
      <c r="E644" s="768">
        <v>1000031361</v>
      </c>
      <c r="F644" s="768">
        <v>85389000</v>
      </c>
      <c r="G644" s="49"/>
      <c r="H644" s="770">
        <v>18</v>
      </c>
      <c r="I644" s="50"/>
      <c r="J644" s="768" t="s">
        <v>107</v>
      </c>
      <c r="K644" s="768" t="s">
        <v>106</v>
      </c>
      <c r="L644" s="768">
        <v>1</v>
      </c>
      <c r="M644" s="51"/>
      <c r="N644" s="52" t="str">
        <f t="shared" si="54"/>
        <v>Included</v>
      </c>
      <c r="O644" s="53">
        <f t="shared" si="55"/>
        <v>0</v>
      </c>
      <c r="P644" s="8">
        <f t="shared" si="56"/>
        <v>0</v>
      </c>
      <c r="Q644" s="9">
        <f t="shared" si="57"/>
        <v>0</v>
      </c>
      <c r="R644" s="16">
        <f t="shared" si="58"/>
        <v>0</v>
      </c>
      <c r="S644" s="8"/>
      <c r="T644" s="122">
        <f t="shared" si="59"/>
        <v>0</v>
      </c>
      <c r="V644" s="55"/>
      <c r="AB644" s="9"/>
      <c r="AL644" s="9"/>
      <c r="AM644" s="9"/>
      <c r="AN644" s="9"/>
      <c r="AO644" s="9"/>
      <c r="AP644" s="9"/>
      <c r="AQ644" s="9"/>
      <c r="AR644" s="9"/>
      <c r="AS644" s="9"/>
      <c r="AT644" s="9"/>
      <c r="AU644" s="9"/>
      <c r="AV644" s="9"/>
      <c r="AW644" s="9"/>
      <c r="AX644" s="9"/>
      <c r="AY644" s="9"/>
    </row>
    <row r="645" spans="1:51" ht="39.75" customHeight="1" x14ac:dyDescent="0.3">
      <c r="A645" s="48">
        <v>623</v>
      </c>
      <c r="B645" s="768">
        <v>7000032103</v>
      </c>
      <c r="C645" s="768">
        <v>10</v>
      </c>
      <c r="D645" s="768" t="s">
        <v>425</v>
      </c>
      <c r="E645" s="768">
        <v>1000077738</v>
      </c>
      <c r="F645" s="768">
        <v>85176290</v>
      </c>
      <c r="G645" s="49"/>
      <c r="H645" s="770">
        <v>18</v>
      </c>
      <c r="I645" s="50"/>
      <c r="J645" s="768" t="s">
        <v>396</v>
      </c>
      <c r="K645" s="768" t="s">
        <v>106</v>
      </c>
      <c r="L645" s="768">
        <v>1</v>
      </c>
      <c r="M645" s="51"/>
      <c r="N645" s="52" t="str">
        <f t="shared" si="54"/>
        <v>Included</v>
      </c>
      <c r="O645" s="53">
        <f t="shared" si="55"/>
        <v>0</v>
      </c>
      <c r="P645" s="8">
        <f t="shared" si="56"/>
        <v>0</v>
      </c>
      <c r="Q645" s="9">
        <f t="shared" si="57"/>
        <v>0</v>
      </c>
      <c r="R645" s="16">
        <f t="shared" si="58"/>
        <v>0</v>
      </c>
      <c r="S645" s="8"/>
      <c r="T645" s="122">
        <f t="shared" si="59"/>
        <v>0</v>
      </c>
      <c r="V645" s="55"/>
      <c r="AB645" s="9"/>
      <c r="AL645" s="9"/>
      <c r="AM645" s="9"/>
      <c r="AN645" s="9"/>
      <c r="AO645" s="9"/>
      <c r="AP645" s="9"/>
      <c r="AQ645" s="9"/>
      <c r="AR645" s="9"/>
      <c r="AS645" s="9"/>
      <c r="AT645" s="9"/>
      <c r="AU645" s="9"/>
      <c r="AV645" s="9"/>
      <c r="AW645" s="9"/>
      <c r="AX645" s="9"/>
      <c r="AY645" s="9"/>
    </row>
    <row r="646" spans="1:51" ht="39.75" customHeight="1" x14ac:dyDescent="0.3">
      <c r="A646" s="48">
        <v>624</v>
      </c>
      <c r="B646" s="768">
        <v>7000032104</v>
      </c>
      <c r="C646" s="768">
        <v>10</v>
      </c>
      <c r="D646" s="768" t="s">
        <v>425</v>
      </c>
      <c r="E646" s="768">
        <v>1000078084</v>
      </c>
      <c r="F646" s="768">
        <v>85176930</v>
      </c>
      <c r="G646" s="49"/>
      <c r="H646" s="770">
        <v>18</v>
      </c>
      <c r="I646" s="50"/>
      <c r="J646" s="768" t="s">
        <v>397</v>
      </c>
      <c r="K646" s="768" t="s">
        <v>106</v>
      </c>
      <c r="L646" s="768">
        <v>2</v>
      </c>
      <c r="M646" s="51"/>
      <c r="N646" s="52" t="str">
        <f t="shared" si="54"/>
        <v>Included</v>
      </c>
      <c r="O646" s="53">
        <f t="shared" si="55"/>
        <v>0</v>
      </c>
      <c r="P646" s="8">
        <f t="shared" si="56"/>
        <v>0</v>
      </c>
      <c r="Q646" s="9">
        <f t="shared" si="57"/>
        <v>0</v>
      </c>
      <c r="R646" s="16">
        <f t="shared" si="58"/>
        <v>0</v>
      </c>
      <c r="S646" s="8"/>
      <c r="T646" s="122">
        <f t="shared" si="59"/>
        <v>0</v>
      </c>
      <c r="V646" s="55"/>
      <c r="AB646" s="9"/>
      <c r="AL646" s="9"/>
      <c r="AM646" s="9"/>
      <c r="AN646" s="9"/>
      <c r="AO646" s="9"/>
      <c r="AP646" s="9"/>
      <c r="AQ646" s="9"/>
      <c r="AR646" s="9"/>
      <c r="AS646" s="9"/>
      <c r="AT646" s="9"/>
      <c r="AU646" s="9"/>
      <c r="AV646" s="9"/>
      <c r="AW646" s="9"/>
      <c r="AX646" s="9"/>
      <c r="AY646" s="9"/>
    </row>
    <row r="647" spans="1:51" ht="39.75" customHeight="1" x14ac:dyDescent="0.3">
      <c r="A647" s="48">
        <v>625</v>
      </c>
      <c r="B647" s="768">
        <v>7000031987</v>
      </c>
      <c r="C647" s="768">
        <v>10</v>
      </c>
      <c r="D647" s="768" t="s">
        <v>426</v>
      </c>
      <c r="E647" s="768">
        <v>1000077713</v>
      </c>
      <c r="F647" s="768">
        <v>84715000</v>
      </c>
      <c r="G647" s="49"/>
      <c r="H647" s="770">
        <v>18</v>
      </c>
      <c r="I647" s="50"/>
      <c r="J647" s="768" t="s">
        <v>376</v>
      </c>
      <c r="K647" s="768" t="s">
        <v>106</v>
      </c>
      <c r="L647" s="768">
        <v>1</v>
      </c>
      <c r="M647" s="51"/>
      <c r="N647" s="52" t="str">
        <f t="shared" si="54"/>
        <v>Included</v>
      </c>
      <c r="O647" s="53">
        <f t="shared" si="55"/>
        <v>0</v>
      </c>
      <c r="P647" s="8">
        <f t="shared" si="56"/>
        <v>0</v>
      </c>
      <c r="Q647" s="9">
        <f t="shared" si="57"/>
        <v>0</v>
      </c>
      <c r="R647" s="16">
        <f t="shared" si="58"/>
        <v>0</v>
      </c>
      <c r="S647" s="8"/>
      <c r="T647" s="122">
        <f t="shared" si="59"/>
        <v>0</v>
      </c>
      <c r="V647" s="55"/>
      <c r="AB647" s="9"/>
      <c r="AL647" s="9"/>
      <c r="AM647" s="9"/>
      <c r="AN647" s="9"/>
      <c r="AO647" s="9"/>
      <c r="AP647" s="9"/>
      <c r="AQ647" s="9"/>
      <c r="AR647" s="9"/>
      <c r="AS647" s="9"/>
      <c r="AT647" s="9"/>
      <c r="AU647" s="9"/>
      <c r="AV647" s="9"/>
      <c r="AW647" s="9"/>
      <c r="AX647" s="9"/>
      <c r="AY647" s="9"/>
    </row>
    <row r="648" spans="1:51" ht="39.75" customHeight="1" x14ac:dyDescent="0.3">
      <c r="A648" s="48">
        <v>626</v>
      </c>
      <c r="B648" s="768">
        <v>7000031988</v>
      </c>
      <c r="C648" s="768">
        <v>10</v>
      </c>
      <c r="D648" s="768" t="s">
        <v>426</v>
      </c>
      <c r="E648" s="768">
        <v>1000077753</v>
      </c>
      <c r="F648" s="768">
        <v>85176930</v>
      </c>
      <c r="G648" s="49"/>
      <c r="H648" s="770">
        <v>18</v>
      </c>
      <c r="I648" s="50"/>
      <c r="J648" s="768" t="s">
        <v>377</v>
      </c>
      <c r="K648" s="768" t="s">
        <v>105</v>
      </c>
      <c r="L648" s="768">
        <v>1</v>
      </c>
      <c r="M648" s="51"/>
      <c r="N648" s="52" t="str">
        <f t="shared" si="54"/>
        <v>Included</v>
      </c>
      <c r="O648" s="53">
        <f t="shared" si="55"/>
        <v>0</v>
      </c>
      <c r="P648" s="8">
        <f t="shared" si="56"/>
        <v>0</v>
      </c>
      <c r="Q648" s="9">
        <f t="shared" si="57"/>
        <v>0</v>
      </c>
      <c r="R648" s="16">
        <f t="shared" si="58"/>
        <v>0</v>
      </c>
      <c r="S648" s="8"/>
      <c r="T648" s="122">
        <f t="shared" si="59"/>
        <v>0</v>
      </c>
      <c r="V648" s="55"/>
      <c r="AB648" s="9"/>
      <c r="AL648" s="9"/>
      <c r="AM648" s="9"/>
      <c r="AN648" s="9"/>
      <c r="AO648" s="9"/>
      <c r="AP648" s="9"/>
      <c r="AQ648" s="9"/>
      <c r="AR648" s="9"/>
      <c r="AS648" s="9"/>
      <c r="AT648" s="9"/>
      <c r="AU648" s="9"/>
      <c r="AV648" s="9"/>
      <c r="AW648" s="9"/>
      <c r="AX648" s="9"/>
      <c r="AY648" s="9"/>
    </row>
    <row r="649" spans="1:51" ht="39.75" customHeight="1" x14ac:dyDescent="0.3">
      <c r="A649" s="48">
        <v>627</v>
      </c>
      <c r="B649" s="768">
        <v>7000031989</v>
      </c>
      <c r="C649" s="768">
        <v>10</v>
      </c>
      <c r="D649" s="768" t="s">
        <v>426</v>
      </c>
      <c r="E649" s="768">
        <v>1000077573</v>
      </c>
      <c r="F649" s="768">
        <v>85176930</v>
      </c>
      <c r="G649" s="49"/>
      <c r="H649" s="770">
        <v>18</v>
      </c>
      <c r="I649" s="50"/>
      <c r="J649" s="768" t="s">
        <v>378</v>
      </c>
      <c r="K649" s="768" t="s">
        <v>106</v>
      </c>
      <c r="L649" s="768">
        <v>1</v>
      </c>
      <c r="M649" s="51"/>
      <c r="N649" s="52" t="str">
        <f t="shared" si="54"/>
        <v>Included</v>
      </c>
      <c r="O649" s="53">
        <f t="shared" si="55"/>
        <v>0</v>
      </c>
      <c r="P649" s="8">
        <f t="shared" si="56"/>
        <v>0</v>
      </c>
      <c r="Q649" s="9">
        <f t="shared" si="57"/>
        <v>0</v>
      </c>
      <c r="R649" s="16">
        <f t="shared" si="58"/>
        <v>0</v>
      </c>
      <c r="S649" s="8"/>
      <c r="T649" s="122">
        <f t="shared" si="59"/>
        <v>0</v>
      </c>
      <c r="V649" s="55"/>
      <c r="AB649" s="9"/>
      <c r="AL649" s="9"/>
      <c r="AM649" s="9"/>
      <c r="AN649" s="9"/>
      <c r="AO649" s="9"/>
      <c r="AP649" s="9"/>
      <c r="AQ649" s="9"/>
      <c r="AR649" s="9"/>
      <c r="AS649" s="9"/>
      <c r="AT649" s="9"/>
      <c r="AU649" s="9"/>
      <c r="AV649" s="9"/>
      <c r="AW649" s="9"/>
      <c r="AX649" s="9"/>
      <c r="AY649" s="9"/>
    </row>
    <row r="650" spans="1:51" ht="39.75" customHeight="1" x14ac:dyDescent="0.3">
      <c r="A650" s="48">
        <v>628</v>
      </c>
      <c r="B650" s="768">
        <v>7000031990</v>
      </c>
      <c r="C650" s="768">
        <v>10</v>
      </c>
      <c r="D650" s="768" t="s">
        <v>426</v>
      </c>
      <c r="E650" s="768">
        <v>1000077739</v>
      </c>
      <c r="F650" s="768">
        <v>85177090</v>
      </c>
      <c r="G650" s="49"/>
      <c r="H650" s="770">
        <v>18</v>
      </c>
      <c r="I650" s="50"/>
      <c r="J650" s="768" t="s">
        <v>379</v>
      </c>
      <c r="K650" s="768" t="s">
        <v>106</v>
      </c>
      <c r="L650" s="768">
        <v>30</v>
      </c>
      <c r="M650" s="51"/>
      <c r="N650" s="52" t="str">
        <f t="shared" si="54"/>
        <v>Included</v>
      </c>
      <c r="O650" s="53">
        <f t="shared" si="55"/>
        <v>0</v>
      </c>
      <c r="P650" s="8">
        <f t="shared" si="56"/>
        <v>0</v>
      </c>
      <c r="Q650" s="9">
        <f t="shared" si="57"/>
        <v>0</v>
      </c>
      <c r="R650" s="16">
        <f t="shared" si="58"/>
        <v>0</v>
      </c>
      <c r="S650" s="8"/>
      <c r="T650" s="122">
        <f t="shared" si="59"/>
        <v>0</v>
      </c>
      <c r="V650" s="55"/>
      <c r="AB650" s="9"/>
      <c r="AL650" s="9"/>
      <c r="AM650" s="9"/>
      <c r="AN650" s="9"/>
      <c r="AO650" s="9"/>
      <c r="AP650" s="9"/>
      <c r="AQ650" s="9"/>
      <c r="AR650" s="9"/>
      <c r="AS650" s="9"/>
      <c r="AT650" s="9"/>
      <c r="AU650" s="9"/>
      <c r="AV650" s="9"/>
      <c r="AW650" s="9"/>
      <c r="AX650" s="9"/>
      <c r="AY650" s="9"/>
    </row>
    <row r="651" spans="1:51" ht="39.75" customHeight="1" x14ac:dyDescent="0.3">
      <c r="A651" s="48">
        <v>629</v>
      </c>
      <c r="B651" s="768">
        <v>7000031991</v>
      </c>
      <c r="C651" s="768">
        <v>10</v>
      </c>
      <c r="D651" s="768" t="s">
        <v>426</v>
      </c>
      <c r="E651" s="768">
        <v>1000077740</v>
      </c>
      <c r="F651" s="768">
        <v>85177090</v>
      </c>
      <c r="G651" s="49"/>
      <c r="H651" s="770">
        <v>18</v>
      </c>
      <c r="I651" s="50"/>
      <c r="J651" s="768" t="s">
        <v>380</v>
      </c>
      <c r="K651" s="768" t="s">
        <v>106</v>
      </c>
      <c r="L651" s="768">
        <v>152</v>
      </c>
      <c r="M651" s="51"/>
      <c r="N651" s="52" t="str">
        <f t="shared" si="54"/>
        <v>Included</v>
      </c>
      <c r="O651" s="53">
        <f t="shared" si="55"/>
        <v>0</v>
      </c>
      <c r="P651" s="8">
        <f t="shared" si="56"/>
        <v>0</v>
      </c>
      <c r="Q651" s="9">
        <f t="shared" si="57"/>
        <v>0</v>
      </c>
      <c r="R651" s="16">
        <f t="shared" si="58"/>
        <v>0</v>
      </c>
      <c r="S651" s="8"/>
      <c r="T651" s="122">
        <f t="shared" si="59"/>
        <v>0</v>
      </c>
      <c r="V651" s="55"/>
      <c r="AB651" s="9"/>
      <c r="AL651" s="9"/>
      <c r="AM651" s="9"/>
      <c r="AN651" s="9"/>
      <c r="AO651" s="9"/>
      <c r="AP651" s="9"/>
      <c r="AQ651" s="9"/>
      <c r="AR651" s="9"/>
      <c r="AS651" s="9"/>
      <c r="AT651" s="9"/>
      <c r="AU651" s="9"/>
      <c r="AV651" s="9"/>
      <c r="AW651" s="9"/>
      <c r="AX651" s="9"/>
      <c r="AY651" s="9"/>
    </row>
    <row r="652" spans="1:51" ht="39.75" customHeight="1" x14ac:dyDescent="0.3">
      <c r="A652" s="48">
        <v>630</v>
      </c>
      <c r="B652" s="768">
        <v>7000031992</v>
      </c>
      <c r="C652" s="768">
        <v>10</v>
      </c>
      <c r="D652" s="768" t="s">
        <v>426</v>
      </c>
      <c r="E652" s="768">
        <v>1000077711</v>
      </c>
      <c r="F652" s="768">
        <v>85177090</v>
      </c>
      <c r="G652" s="49"/>
      <c r="H652" s="770">
        <v>18</v>
      </c>
      <c r="I652" s="50"/>
      <c r="J652" s="768" t="s">
        <v>381</v>
      </c>
      <c r="K652" s="768" t="s">
        <v>106</v>
      </c>
      <c r="L652" s="768">
        <v>1</v>
      </c>
      <c r="M652" s="51"/>
      <c r="N652" s="52" t="str">
        <f t="shared" si="54"/>
        <v>Included</v>
      </c>
      <c r="O652" s="53">
        <f t="shared" si="55"/>
        <v>0</v>
      </c>
      <c r="P652" s="8">
        <f t="shared" si="56"/>
        <v>0</v>
      </c>
      <c r="Q652" s="9">
        <f t="shared" si="57"/>
        <v>0</v>
      </c>
      <c r="R652" s="16">
        <f t="shared" si="58"/>
        <v>0</v>
      </c>
      <c r="S652" s="8"/>
      <c r="T652" s="122">
        <f t="shared" si="59"/>
        <v>0</v>
      </c>
      <c r="V652" s="55"/>
      <c r="AB652" s="9"/>
      <c r="AL652" s="9"/>
      <c r="AM652" s="9"/>
      <c r="AN652" s="9"/>
      <c r="AO652" s="9"/>
      <c r="AP652" s="9"/>
      <c r="AQ652" s="9"/>
      <c r="AR652" s="9"/>
      <c r="AS652" s="9"/>
      <c r="AT652" s="9"/>
      <c r="AU652" s="9"/>
      <c r="AV652" s="9"/>
      <c r="AW652" s="9"/>
      <c r="AX652" s="9"/>
      <c r="AY652" s="9"/>
    </row>
    <row r="653" spans="1:51" ht="39.75" customHeight="1" x14ac:dyDescent="0.3">
      <c r="A653" s="48">
        <v>631</v>
      </c>
      <c r="B653" s="768">
        <v>7000031993</v>
      </c>
      <c r="C653" s="768">
        <v>10</v>
      </c>
      <c r="D653" s="768" t="s">
        <v>426</v>
      </c>
      <c r="E653" s="768">
        <v>1000077562</v>
      </c>
      <c r="F653" s="768">
        <v>85177090</v>
      </c>
      <c r="G653" s="49"/>
      <c r="H653" s="770">
        <v>18</v>
      </c>
      <c r="I653" s="50"/>
      <c r="J653" s="768" t="s">
        <v>382</v>
      </c>
      <c r="K653" s="768" t="s">
        <v>106</v>
      </c>
      <c r="L653" s="768">
        <v>84</v>
      </c>
      <c r="M653" s="51"/>
      <c r="N653" s="52" t="str">
        <f t="shared" si="54"/>
        <v>Included</v>
      </c>
      <c r="O653" s="53">
        <f t="shared" si="55"/>
        <v>0</v>
      </c>
      <c r="P653" s="8">
        <f t="shared" si="56"/>
        <v>0</v>
      </c>
      <c r="Q653" s="9">
        <f t="shared" si="57"/>
        <v>0</v>
      </c>
      <c r="R653" s="16">
        <f t="shared" si="58"/>
        <v>0</v>
      </c>
      <c r="S653" s="8"/>
      <c r="T653" s="122">
        <f t="shared" si="59"/>
        <v>0</v>
      </c>
      <c r="V653" s="55"/>
      <c r="AB653" s="9"/>
      <c r="AL653" s="9"/>
      <c r="AM653" s="9"/>
      <c r="AN653" s="9"/>
      <c r="AO653" s="9"/>
      <c r="AP653" s="9"/>
      <c r="AQ653" s="9"/>
      <c r="AR653" s="9"/>
      <c r="AS653" s="9"/>
      <c r="AT653" s="9"/>
      <c r="AU653" s="9"/>
      <c r="AV653" s="9"/>
      <c r="AW653" s="9"/>
      <c r="AX653" s="9"/>
      <c r="AY653" s="9"/>
    </row>
    <row r="654" spans="1:51" ht="39.75" customHeight="1" x14ac:dyDescent="0.3">
      <c r="A654" s="48">
        <v>632</v>
      </c>
      <c r="B654" s="768">
        <v>7000031994</v>
      </c>
      <c r="C654" s="768">
        <v>10</v>
      </c>
      <c r="D654" s="768" t="s">
        <v>426</v>
      </c>
      <c r="E654" s="768">
        <v>1000077750</v>
      </c>
      <c r="F654" s="768">
        <v>85176930</v>
      </c>
      <c r="G654" s="49"/>
      <c r="H654" s="770">
        <v>18</v>
      </c>
      <c r="I654" s="50"/>
      <c r="J654" s="768" t="s">
        <v>383</v>
      </c>
      <c r="K654" s="768" t="s">
        <v>105</v>
      </c>
      <c r="L654" s="768">
        <v>1</v>
      </c>
      <c r="M654" s="51"/>
      <c r="N654" s="52" t="str">
        <f t="shared" si="54"/>
        <v>Included</v>
      </c>
      <c r="O654" s="53">
        <f t="shared" si="55"/>
        <v>0</v>
      </c>
      <c r="P654" s="8">
        <f t="shared" si="56"/>
        <v>0</v>
      </c>
      <c r="Q654" s="9">
        <f t="shared" si="57"/>
        <v>0</v>
      </c>
      <c r="R654" s="16">
        <f t="shared" si="58"/>
        <v>0</v>
      </c>
      <c r="S654" s="8"/>
      <c r="T654" s="122">
        <f t="shared" si="59"/>
        <v>0</v>
      </c>
      <c r="V654" s="55"/>
      <c r="AB654" s="9"/>
      <c r="AL654" s="9"/>
      <c r="AM654" s="9"/>
      <c r="AN654" s="9"/>
      <c r="AO654" s="9"/>
      <c r="AP654" s="9"/>
      <c r="AQ654" s="9"/>
      <c r="AR654" s="9"/>
      <c r="AS654" s="9"/>
      <c r="AT654" s="9"/>
      <c r="AU654" s="9"/>
      <c r="AV654" s="9"/>
      <c r="AW654" s="9"/>
      <c r="AX654" s="9"/>
      <c r="AY654" s="9"/>
    </row>
    <row r="655" spans="1:51" ht="39.75" customHeight="1" x14ac:dyDescent="0.3">
      <c r="A655" s="48">
        <v>633</v>
      </c>
      <c r="B655" s="768">
        <v>7000031995</v>
      </c>
      <c r="C655" s="768">
        <v>10</v>
      </c>
      <c r="D655" s="768" t="s">
        <v>426</v>
      </c>
      <c r="E655" s="768">
        <v>1000077709</v>
      </c>
      <c r="F655" s="768">
        <v>85176990</v>
      </c>
      <c r="G655" s="49"/>
      <c r="H655" s="770">
        <v>18</v>
      </c>
      <c r="I655" s="50"/>
      <c r="J655" s="768" t="s">
        <v>384</v>
      </c>
      <c r="K655" s="768" t="s">
        <v>106</v>
      </c>
      <c r="L655" s="768">
        <v>152</v>
      </c>
      <c r="M655" s="51"/>
      <c r="N655" s="52" t="str">
        <f t="shared" si="54"/>
        <v>Included</v>
      </c>
      <c r="O655" s="53">
        <f t="shared" si="55"/>
        <v>0</v>
      </c>
      <c r="P655" s="8">
        <f t="shared" si="56"/>
        <v>0</v>
      </c>
      <c r="Q655" s="9">
        <f t="shared" si="57"/>
        <v>0</v>
      </c>
      <c r="R655" s="16">
        <f t="shared" si="58"/>
        <v>0</v>
      </c>
      <c r="S655" s="8"/>
      <c r="T655" s="122">
        <f t="shared" si="59"/>
        <v>0</v>
      </c>
      <c r="V655" s="55"/>
      <c r="AB655" s="9"/>
      <c r="AL655" s="9"/>
      <c r="AM655" s="9"/>
      <c r="AN655" s="9"/>
      <c r="AO655" s="9"/>
      <c r="AP655" s="9"/>
      <c r="AQ655" s="9"/>
      <c r="AR655" s="9"/>
      <c r="AS655" s="9"/>
      <c r="AT655" s="9"/>
      <c r="AU655" s="9"/>
      <c r="AV655" s="9"/>
      <c r="AW655" s="9"/>
      <c r="AX655" s="9"/>
      <c r="AY655" s="9"/>
    </row>
    <row r="656" spans="1:51" ht="39.75" customHeight="1" x14ac:dyDescent="0.3">
      <c r="A656" s="48">
        <v>634</v>
      </c>
      <c r="B656" s="768">
        <v>7000031996</v>
      </c>
      <c r="C656" s="768">
        <v>10</v>
      </c>
      <c r="D656" s="768" t="s">
        <v>426</v>
      </c>
      <c r="E656" s="768">
        <v>1000077563</v>
      </c>
      <c r="F656" s="768">
        <v>85444292</v>
      </c>
      <c r="G656" s="49"/>
      <c r="H656" s="770">
        <v>18</v>
      </c>
      <c r="I656" s="50"/>
      <c r="J656" s="768" t="s">
        <v>385</v>
      </c>
      <c r="K656" s="768" t="s">
        <v>110</v>
      </c>
      <c r="L656" s="768">
        <v>152</v>
      </c>
      <c r="M656" s="51"/>
      <c r="N656" s="52" t="str">
        <f t="shared" si="54"/>
        <v>Included</v>
      </c>
      <c r="O656" s="53">
        <f t="shared" si="55"/>
        <v>0</v>
      </c>
      <c r="P656" s="8">
        <f t="shared" si="56"/>
        <v>0</v>
      </c>
      <c r="Q656" s="9">
        <f t="shared" si="57"/>
        <v>0</v>
      </c>
      <c r="R656" s="16">
        <f t="shared" si="58"/>
        <v>0</v>
      </c>
      <c r="S656" s="8"/>
      <c r="T656" s="122">
        <f t="shared" si="59"/>
        <v>0</v>
      </c>
      <c r="V656" s="55"/>
      <c r="AB656" s="9"/>
      <c r="AL656" s="9"/>
      <c r="AM656" s="9"/>
      <c r="AN656" s="9"/>
      <c r="AO656" s="9"/>
      <c r="AP656" s="9"/>
      <c r="AQ656" s="9"/>
      <c r="AR656" s="9"/>
      <c r="AS656" s="9"/>
      <c r="AT656" s="9"/>
      <c r="AU656" s="9"/>
      <c r="AV656" s="9"/>
      <c r="AW656" s="9"/>
      <c r="AX656" s="9"/>
      <c r="AY656" s="9"/>
    </row>
    <row r="657" spans="1:51" ht="39.75" customHeight="1" x14ac:dyDescent="0.3">
      <c r="A657" s="48">
        <v>635</v>
      </c>
      <c r="B657" s="768">
        <v>7000031997</v>
      </c>
      <c r="C657" s="768">
        <v>10</v>
      </c>
      <c r="D657" s="768" t="s">
        <v>426</v>
      </c>
      <c r="E657" s="768">
        <v>1000077561</v>
      </c>
      <c r="F657" s="768">
        <v>85176930</v>
      </c>
      <c r="G657" s="49"/>
      <c r="H657" s="770">
        <v>18</v>
      </c>
      <c r="I657" s="50"/>
      <c r="J657" s="768" t="s">
        <v>386</v>
      </c>
      <c r="K657" s="768" t="s">
        <v>106</v>
      </c>
      <c r="L657" s="768">
        <v>2</v>
      </c>
      <c r="M657" s="51"/>
      <c r="N657" s="52" t="str">
        <f t="shared" si="54"/>
        <v>Included</v>
      </c>
      <c r="O657" s="53">
        <f t="shared" si="55"/>
        <v>0</v>
      </c>
      <c r="P657" s="8">
        <f t="shared" si="56"/>
        <v>0</v>
      </c>
      <c r="Q657" s="9">
        <f t="shared" si="57"/>
        <v>0</v>
      </c>
      <c r="R657" s="16">
        <f t="shared" si="58"/>
        <v>0</v>
      </c>
      <c r="S657" s="8"/>
      <c r="T657" s="122">
        <f t="shared" si="59"/>
        <v>0</v>
      </c>
      <c r="V657" s="55"/>
      <c r="AB657" s="9"/>
      <c r="AL657" s="9"/>
      <c r="AM657" s="9"/>
      <c r="AN657" s="9"/>
      <c r="AO657" s="9"/>
      <c r="AP657" s="9"/>
      <c r="AQ657" s="9"/>
      <c r="AR657" s="9"/>
      <c r="AS657" s="9"/>
      <c r="AT657" s="9"/>
      <c r="AU657" s="9"/>
      <c r="AV657" s="9"/>
      <c r="AW657" s="9"/>
      <c r="AX657" s="9"/>
      <c r="AY657" s="9"/>
    </row>
    <row r="658" spans="1:51" ht="39.75" customHeight="1" x14ac:dyDescent="0.3">
      <c r="A658" s="48">
        <v>636</v>
      </c>
      <c r="B658" s="768">
        <v>7000031998</v>
      </c>
      <c r="C658" s="768">
        <v>10</v>
      </c>
      <c r="D658" s="768" t="s">
        <v>426</v>
      </c>
      <c r="E658" s="768">
        <v>1000077565</v>
      </c>
      <c r="F658" s="768">
        <v>85176930</v>
      </c>
      <c r="G658" s="49"/>
      <c r="H658" s="770">
        <v>18</v>
      </c>
      <c r="I658" s="50"/>
      <c r="J658" s="768" t="s">
        <v>387</v>
      </c>
      <c r="K658" s="768" t="s">
        <v>106</v>
      </c>
      <c r="L658" s="768">
        <v>2</v>
      </c>
      <c r="M658" s="51"/>
      <c r="N658" s="52" t="str">
        <f t="shared" si="54"/>
        <v>Included</v>
      </c>
      <c r="O658" s="53">
        <f t="shared" si="55"/>
        <v>0</v>
      </c>
      <c r="P658" s="8">
        <f t="shared" si="56"/>
        <v>0</v>
      </c>
      <c r="Q658" s="9">
        <f t="shared" si="57"/>
        <v>0</v>
      </c>
      <c r="R658" s="16">
        <f t="shared" si="58"/>
        <v>0</v>
      </c>
      <c r="S658" s="8"/>
      <c r="T658" s="122">
        <f t="shared" si="59"/>
        <v>0</v>
      </c>
      <c r="V658" s="55"/>
      <c r="AB658" s="9"/>
      <c r="AL658" s="9"/>
      <c r="AM658" s="9"/>
      <c r="AN658" s="9"/>
      <c r="AO658" s="9"/>
      <c r="AP658" s="9"/>
      <c r="AQ658" s="9"/>
      <c r="AR658" s="9"/>
      <c r="AS658" s="9"/>
      <c r="AT658" s="9"/>
      <c r="AU658" s="9"/>
      <c r="AV658" s="9"/>
      <c r="AW658" s="9"/>
      <c r="AX658" s="9"/>
      <c r="AY658" s="9"/>
    </row>
    <row r="659" spans="1:51" ht="39.75" customHeight="1" x14ac:dyDescent="0.3">
      <c r="A659" s="48">
        <v>637</v>
      </c>
      <c r="B659" s="768">
        <v>7000031999</v>
      </c>
      <c r="C659" s="768">
        <v>10</v>
      </c>
      <c r="D659" s="768" t="s">
        <v>426</v>
      </c>
      <c r="E659" s="768">
        <v>1000077751</v>
      </c>
      <c r="F659" s="768">
        <v>85176930</v>
      </c>
      <c r="G659" s="49"/>
      <c r="H659" s="770">
        <v>18</v>
      </c>
      <c r="I659" s="50"/>
      <c r="J659" s="768" t="s">
        <v>388</v>
      </c>
      <c r="K659" s="768" t="s">
        <v>105</v>
      </c>
      <c r="L659" s="768">
        <v>1</v>
      </c>
      <c r="M659" s="51"/>
      <c r="N659" s="52" t="str">
        <f t="shared" si="54"/>
        <v>Included</v>
      </c>
      <c r="O659" s="53">
        <f t="shared" si="55"/>
        <v>0</v>
      </c>
      <c r="P659" s="8">
        <f t="shared" si="56"/>
        <v>0</v>
      </c>
      <c r="Q659" s="9">
        <f t="shared" si="57"/>
        <v>0</v>
      </c>
      <c r="R659" s="16">
        <f t="shared" si="58"/>
        <v>0</v>
      </c>
      <c r="S659" s="8"/>
      <c r="T659" s="122">
        <f t="shared" si="59"/>
        <v>0</v>
      </c>
      <c r="V659" s="55"/>
      <c r="AB659" s="9"/>
      <c r="AL659" s="9"/>
      <c r="AM659" s="9"/>
      <c r="AN659" s="9"/>
      <c r="AO659" s="9"/>
      <c r="AP659" s="9"/>
      <c r="AQ659" s="9"/>
      <c r="AR659" s="9"/>
      <c r="AS659" s="9"/>
      <c r="AT659" s="9"/>
      <c r="AU659" s="9"/>
      <c r="AV659" s="9"/>
      <c r="AW659" s="9"/>
      <c r="AX659" s="9"/>
      <c r="AY659" s="9"/>
    </row>
    <row r="660" spans="1:51" ht="39.75" customHeight="1" x14ac:dyDescent="0.3">
      <c r="A660" s="48">
        <v>638</v>
      </c>
      <c r="B660" s="768">
        <v>7000032000</v>
      </c>
      <c r="C660" s="768">
        <v>10</v>
      </c>
      <c r="D660" s="768" t="s">
        <v>426</v>
      </c>
      <c r="E660" s="768">
        <v>1000077568</v>
      </c>
      <c r="F660" s="768">
        <v>85389000</v>
      </c>
      <c r="G660" s="49"/>
      <c r="H660" s="770">
        <v>18</v>
      </c>
      <c r="I660" s="50"/>
      <c r="J660" s="768" t="s">
        <v>389</v>
      </c>
      <c r="K660" s="768" t="s">
        <v>106</v>
      </c>
      <c r="L660" s="768">
        <v>1</v>
      </c>
      <c r="M660" s="51"/>
      <c r="N660" s="52" t="str">
        <f t="shared" ref="N660:N723" si="60">IF(M660=0, "Included",IF(ISERROR(L660*M660), M660, L660*M660))</f>
        <v>Included</v>
      </c>
      <c r="O660" s="53">
        <f t="shared" ref="O660:O723" si="61">R660</f>
        <v>0</v>
      </c>
      <c r="P660" s="8">
        <f t="shared" ref="P660:P723" si="62">+L660*M660</f>
        <v>0</v>
      </c>
      <c r="Q660" s="9">
        <f t="shared" ref="Q660:Q723" si="63">IF(N660="Included",0,N660)</f>
        <v>0</v>
      </c>
      <c r="R660" s="16">
        <f t="shared" ref="R660:R723" si="64">IF(I660="", H660*Q660/100,I660*Q660)</f>
        <v>0</v>
      </c>
      <c r="S660" s="8"/>
      <c r="T660" s="122">
        <f t="shared" ref="T660:T723" si="65">+P660*H660/100</f>
        <v>0</v>
      </c>
      <c r="V660" s="55"/>
      <c r="AB660" s="9"/>
      <c r="AL660" s="9"/>
      <c r="AM660" s="9"/>
      <c r="AN660" s="9"/>
      <c r="AO660" s="9"/>
      <c r="AP660" s="9"/>
      <c r="AQ660" s="9"/>
      <c r="AR660" s="9"/>
      <c r="AS660" s="9"/>
      <c r="AT660" s="9"/>
      <c r="AU660" s="9"/>
      <c r="AV660" s="9"/>
      <c r="AW660" s="9"/>
      <c r="AX660" s="9"/>
      <c r="AY660" s="9"/>
    </row>
    <row r="661" spans="1:51" ht="39.75" customHeight="1" x14ac:dyDescent="0.3">
      <c r="A661" s="48">
        <v>639</v>
      </c>
      <c r="B661" s="768">
        <v>7000032001</v>
      </c>
      <c r="C661" s="768">
        <v>10</v>
      </c>
      <c r="D661" s="768" t="s">
        <v>426</v>
      </c>
      <c r="E661" s="768">
        <v>1000012788</v>
      </c>
      <c r="F661" s="768">
        <v>85329000</v>
      </c>
      <c r="G661" s="49"/>
      <c r="H661" s="770">
        <v>18</v>
      </c>
      <c r="I661" s="50"/>
      <c r="J661" s="768" t="s">
        <v>111</v>
      </c>
      <c r="K661" s="768" t="s">
        <v>106</v>
      </c>
      <c r="L661" s="768">
        <v>1</v>
      </c>
      <c r="M661" s="51"/>
      <c r="N661" s="52" t="str">
        <f t="shared" si="60"/>
        <v>Included</v>
      </c>
      <c r="O661" s="53">
        <f t="shared" si="61"/>
        <v>0</v>
      </c>
      <c r="P661" s="8">
        <f t="shared" si="62"/>
        <v>0</v>
      </c>
      <c r="Q661" s="9">
        <f t="shared" si="63"/>
        <v>0</v>
      </c>
      <c r="R661" s="16">
        <f t="shared" si="64"/>
        <v>0</v>
      </c>
      <c r="S661" s="8"/>
      <c r="T661" s="122">
        <f t="shared" si="65"/>
        <v>0</v>
      </c>
      <c r="V661" s="55"/>
      <c r="AB661" s="9"/>
      <c r="AL661" s="9"/>
      <c r="AM661" s="9"/>
      <c r="AN661" s="9"/>
      <c r="AO661" s="9"/>
      <c r="AP661" s="9"/>
      <c r="AQ661" s="9"/>
      <c r="AR661" s="9"/>
      <c r="AS661" s="9"/>
      <c r="AT661" s="9"/>
      <c r="AU661" s="9"/>
      <c r="AV661" s="9"/>
      <c r="AW661" s="9"/>
      <c r="AX661" s="9"/>
      <c r="AY661" s="9"/>
    </row>
    <row r="662" spans="1:51" ht="39.75" customHeight="1" x14ac:dyDescent="0.3">
      <c r="A662" s="48">
        <v>640</v>
      </c>
      <c r="B662" s="768">
        <v>7000032002</v>
      </c>
      <c r="C662" s="768">
        <v>10</v>
      </c>
      <c r="D662" s="768" t="s">
        <v>426</v>
      </c>
      <c r="E662" s="768">
        <v>1000028014</v>
      </c>
      <c r="F662" s="768">
        <v>94038900</v>
      </c>
      <c r="G662" s="49"/>
      <c r="H662" s="770">
        <v>18</v>
      </c>
      <c r="I662" s="50"/>
      <c r="J662" s="768" t="s">
        <v>108</v>
      </c>
      <c r="K662" s="768" t="s">
        <v>106</v>
      </c>
      <c r="L662" s="768">
        <v>1</v>
      </c>
      <c r="M662" s="51"/>
      <c r="N662" s="52" t="str">
        <f t="shared" si="60"/>
        <v>Included</v>
      </c>
      <c r="O662" s="53">
        <f t="shared" si="61"/>
        <v>0</v>
      </c>
      <c r="P662" s="8">
        <f t="shared" si="62"/>
        <v>0</v>
      </c>
      <c r="Q662" s="9">
        <f t="shared" si="63"/>
        <v>0</v>
      </c>
      <c r="R662" s="16">
        <f t="shared" si="64"/>
        <v>0</v>
      </c>
      <c r="S662" s="8"/>
      <c r="T662" s="122">
        <f t="shared" si="65"/>
        <v>0</v>
      </c>
      <c r="V662" s="55"/>
      <c r="AB662" s="9"/>
      <c r="AL662" s="9"/>
      <c r="AM662" s="9"/>
      <c r="AN662" s="9"/>
      <c r="AO662" s="9"/>
      <c r="AP662" s="9"/>
      <c r="AQ662" s="9"/>
      <c r="AR662" s="9"/>
      <c r="AS662" s="9"/>
      <c r="AT662" s="9"/>
      <c r="AU662" s="9"/>
      <c r="AV662" s="9"/>
      <c r="AW662" s="9"/>
      <c r="AX662" s="9"/>
      <c r="AY662" s="9"/>
    </row>
    <row r="663" spans="1:51" ht="39.75" customHeight="1" x14ac:dyDescent="0.3">
      <c r="A663" s="48">
        <v>641</v>
      </c>
      <c r="B663" s="768">
        <v>7000032003</v>
      </c>
      <c r="C663" s="768">
        <v>10</v>
      </c>
      <c r="D663" s="768" t="s">
        <v>426</v>
      </c>
      <c r="E663" s="768">
        <v>1000026380</v>
      </c>
      <c r="F663" s="768">
        <v>85389000</v>
      </c>
      <c r="G663" s="49"/>
      <c r="H663" s="770">
        <v>18</v>
      </c>
      <c r="I663" s="50"/>
      <c r="J663" s="768" t="s">
        <v>109</v>
      </c>
      <c r="K663" s="768" t="s">
        <v>105</v>
      </c>
      <c r="L663" s="768">
        <v>1</v>
      </c>
      <c r="M663" s="51"/>
      <c r="N663" s="52" t="str">
        <f t="shared" si="60"/>
        <v>Included</v>
      </c>
      <c r="O663" s="53">
        <f t="shared" si="61"/>
        <v>0</v>
      </c>
      <c r="P663" s="8">
        <f t="shared" si="62"/>
        <v>0</v>
      </c>
      <c r="Q663" s="9">
        <f t="shared" si="63"/>
        <v>0</v>
      </c>
      <c r="R663" s="16">
        <f t="shared" si="64"/>
        <v>0</v>
      </c>
      <c r="S663" s="8"/>
      <c r="T663" s="122">
        <f t="shared" si="65"/>
        <v>0</v>
      </c>
      <c r="V663" s="55"/>
      <c r="AB663" s="9"/>
      <c r="AL663" s="9"/>
      <c r="AM663" s="9"/>
      <c r="AN663" s="9"/>
      <c r="AO663" s="9"/>
      <c r="AP663" s="9"/>
      <c r="AQ663" s="9"/>
      <c r="AR663" s="9"/>
      <c r="AS663" s="9"/>
      <c r="AT663" s="9"/>
      <c r="AU663" s="9"/>
      <c r="AV663" s="9"/>
      <c r="AW663" s="9"/>
      <c r="AX663" s="9"/>
      <c r="AY663" s="9"/>
    </row>
    <row r="664" spans="1:51" ht="39.75" customHeight="1" x14ac:dyDescent="0.3">
      <c r="A664" s="48">
        <v>642</v>
      </c>
      <c r="B664" s="768">
        <v>7000032053</v>
      </c>
      <c r="C664" s="768">
        <v>10</v>
      </c>
      <c r="D664" s="768" t="s">
        <v>426</v>
      </c>
      <c r="E664" s="768">
        <v>1000077853</v>
      </c>
      <c r="F664" s="768">
        <v>85176220</v>
      </c>
      <c r="G664" s="49"/>
      <c r="H664" s="770">
        <v>18</v>
      </c>
      <c r="I664" s="50"/>
      <c r="J664" s="768" t="s">
        <v>390</v>
      </c>
      <c r="K664" s="768" t="s">
        <v>106</v>
      </c>
      <c r="L664" s="768">
        <v>1</v>
      </c>
      <c r="M664" s="51"/>
      <c r="N664" s="52" t="str">
        <f t="shared" si="60"/>
        <v>Included</v>
      </c>
      <c r="O664" s="53">
        <f t="shared" si="61"/>
        <v>0</v>
      </c>
      <c r="P664" s="8">
        <f t="shared" si="62"/>
        <v>0</v>
      </c>
      <c r="Q664" s="9">
        <f t="shared" si="63"/>
        <v>0</v>
      </c>
      <c r="R664" s="16">
        <f t="shared" si="64"/>
        <v>0</v>
      </c>
      <c r="S664" s="8"/>
      <c r="T664" s="122">
        <f t="shared" si="65"/>
        <v>0</v>
      </c>
      <c r="V664" s="55"/>
      <c r="AB664" s="9"/>
      <c r="AL664" s="9"/>
      <c r="AM664" s="9"/>
      <c r="AN664" s="9"/>
      <c r="AO664" s="9"/>
      <c r="AP664" s="9"/>
      <c r="AQ664" s="9"/>
      <c r="AR664" s="9"/>
      <c r="AS664" s="9"/>
      <c r="AT664" s="9"/>
      <c r="AU664" s="9"/>
      <c r="AV664" s="9"/>
      <c r="AW664" s="9"/>
      <c r="AX664" s="9"/>
      <c r="AY664" s="9"/>
    </row>
    <row r="665" spans="1:51" ht="39.75" customHeight="1" x14ac:dyDescent="0.3">
      <c r="A665" s="48">
        <v>643</v>
      </c>
      <c r="B665" s="768">
        <v>7000032054</v>
      </c>
      <c r="C665" s="768">
        <v>10</v>
      </c>
      <c r="D665" s="768" t="s">
        <v>426</v>
      </c>
      <c r="E665" s="768">
        <v>1000077863</v>
      </c>
      <c r="F665" s="768">
        <v>84715000</v>
      </c>
      <c r="G665" s="49"/>
      <c r="H665" s="770">
        <v>18</v>
      </c>
      <c r="I665" s="50"/>
      <c r="J665" s="768" t="s">
        <v>391</v>
      </c>
      <c r="K665" s="768" t="s">
        <v>106</v>
      </c>
      <c r="L665" s="768">
        <v>2</v>
      </c>
      <c r="M665" s="51"/>
      <c r="N665" s="52" t="str">
        <f t="shared" si="60"/>
        <v>Included</v>
      </c>
      <c r="O665" s="53">
        <f t="shared" si="61"/>
        <v>0</v>
      </c>
      <c r="P665" s="8">
        <f t="shared" si="62"/>
        <v>0</v>
      </c>
      <c r="Q665" s="9">
        <f t="shared" si="63"/>
        <v>0</v>
      </c>
      <c r="R665" s="16">
        <f t="shared" si="64"/>
        <v>0</v>
      </c>
      <c r="S665" s="8"/>
      <c r="T665" s="122">
        <f t="shared" si="65"/>
        <v>0</v>
      </c>
      <c r="V665" s="55"/>
      <c r="AB665" s="9"/>
      <c r="AL665" s="9"/>
      <c r="AM665" s="9"/>
      <c r="AN665" s="9"/>
      <c r="AO665" s="9"/>
      <c r="AP665" s="9"/>
      <c r="AQ665" s="9"/>
      <c r="AR665" s="9"/>
      <c r="AS665" s="9"/>
      <c r="AT665" s="9"/>
      <c r="AU665" s="9"/>
      <c r="AV665" s="9"/>
      <c r="AW665" s="9"/>
      <c r="AX665" s="9"/>
      <c r="AY665" s="9"/>
    </row>
    <row r="666" spans="1:51" ht="39.75" customHeight="1" x14ac:dyDescent="0.3">
      <c r="A666" s="48">
        <v>644</v>
      </c>
      <c r="B666" s="768">
        <v>7000032055</v>
      </c>
      <c r="C666" s="768">
        <v>10</v>
      </c>
      <c r="D666" s="768" t="s">
        <v>426</v>
      </c>
      <c r="E666" s="768">
        <v>1000077866</v>
      </c>
      <c r="F666" s="768">
        <v>85176930</v>
      </c>
      <c r="G666" s="49"/>
      <c r="H666" s="770">
        <v>18</v>
      </c>
      <c r="I666" s="50"/>
      <c r="J666" s="768" t="s">
        <v>392</v>
      </c>
      <c r="K666" s="768" t="s">
        <v>105</v>
      </c>
      <c r="L666" s="768">
        <v>1</v>
      </c>
      <c r="M666" s="51"/>
      <c r="N666" s="52" t="str">
        <f t="shared" si="60"/>
        <v>Included</v>
      </c>
      <c r="O666" s="53">
        <f t="shared" si="61"/>
        <v>0</v>
      </c>
      <c r="P666" s="8">
        <f t="shared" si="62"/>
        <v>0</v>
      </c>
      <c r="Q666" s="9">
        <f t="shared" si="63"/>
        <v>0</v>
      </c>
      <c r="R666" s="16">
        <f t="shared" si="64"/>
        <v>0</v>
      </c>
      <c r="S666" s="8"/>
      <c r="T666" s="122">
        <f t="shared" si="65"/>
        <v>0</v>
      </c>
      <c r="V666" s="55"/>
      <c r="AB666" s="9"/>
      <c r="AL666" s="9"/>
      <c r="AM666" s="9"/>
      <c r="AN666" s="9"/>
      <c r="AO666" s="9"/>
      <c r="AP666" s="9"/>
      <c r="AQ666" s="9"/>
      <c r="AR666" s="9"/>
      <c r="AS666" s="9"/>
      <c r="AT666" s="9"/>
      <c r="AU666" s="9"/>
      <c r="AV666" s="9"/>
      <c r="AW666" s="9"/>
      <c r="AX666" s="9"/>
      <c r="AY666" s="9"/>
    </row>
    <row r="667" spans="1:51" ht="39.75" customHeight="1" x14ac:dyDescent="0.3">
      <c r="A667" s="48">
        <v>645</v>
      </c>
      <c r="B667" s="768">
        <v>7000032056</v>
      </c>
      <c r="C667" s="768">
        <v>10</v>
      </c>
      <c r="D667" s="768" t="s">
        <v>426</v>
      </c>
      <c r="E667" s="768">
        <v>1000077862</v>
      </c>
      <c r="F667" s="768">
        <v>85176990</v>
      </c>
      <c r="G667" s="49"/>
      <c r="H667" s="770">
        <v>18</v>
      </c>
      <c r="I667" s="50"/>
      <c r="J667" s="768" t="s">
        <v>394</v>
      </c>
      <c r="K667" s="768" t="s">
        <v>106</v>
      </c>
      <c r="L667" s="768">
        <v>1</v>
      </c>
      <c r="M667" s="51"/>
      <c r="N667" s="52" t="str">
        <f t="shared" si="60"/>
        <v>Included</v>
      </c>
      <c r="O667" s="53">
        <f t="shared" si="61"/>
        <v>0</v>
      </c>
      <c r="P667" s="8">
        <f t="shared" si="62"/>
        <v>0</v>
      </c>
      <c r="Q667" s="9">
        <f t="shared" si="63"/>
        <v>0</v>
      </c>
      <c r="R667" s="16">
        <f t="shared" si="64"/>
        <v>0</v>
      </c>
      <c r="S667" s="8"/>
      <c r="T667" s="122">
        <f t="shared" si="65"/>
        <v>0</v>
      </c>
      <c r="V667" s="55"/>
      <c r="AB667" s="9"/>
      <c r="AL667" s="9"/>
      <c r="AM667" s="9"/>
      <c r="AN667" s="9"/>
      <c r="AO667" s="9"/>
      <c r="AP667" s="9"/>
      <c r="AQ667" s="9"/>
      <c r="AR667" s="9"/>
      <c r="AS667" s="9"/>
      <c r="AT667" s="9"/>
      <c r="AU667" s="9"/>
      <c r="AV667" s="9"/>
      <c r="AW667" s="9"/>
      <c r="AX667" s="9"/>
      <c r="AY667" s="9"/>
    </row>
    <row r="668" spans="1:51" ht="39.75" customHeight="1" x14ac:dyDescent="0.3">
      <c r="A668" s="48">
        <v>646</v>
      </c>
      <c r="B668" s="768">
        <v>7000032072</v>
      </c>
      <c r="C668" s="768">
        <v>10</v>
      </c>
      <c r="D668" s="768" t="s">
        <v>426</v>
      </c>
      <c r="E668" s="768">
        <v>1000077899</v>
      </c>
      <c r="F668" s="768">
        <v>85176290</v>
      </c>
      <c r="G668" s="49"/>
      <c r="H668" s="770">
        <v>18</v>
      </c>
      <c r="I668" s="50"/>
      <c r="J668" s="768" t="s">
        <v>395</v>
      </c>
      <c r="K668" s="768" t="s">
        <v>110</v>
      </c>
      <c r="L668" s="768">
        <v>1</v>
      </c>
      <c r="M668" s="51"/>
      <c r="N668" s="52" t="str">
        <f t="shared" si="60"/>
        <v>Included</v>
      </c>
      <c r="O668" s="53">
        <f t="shared" si="61"/>
        <v>0</v>
      </c>
      <c r="P668" s="8">
        <f t="shared" si="62"/>
        <v>0</v>
      </c>
      <c r="Q668" s="9">
        <f t="shared" si="63"/>
        <v>0</v>
      </c>
      <c r="R668" s="16">
        <f t="shared" si="64"/>
        <v>0</v>
      </c>
      <c r="S668" s="8"/>
      <c r="T668" s="122">
        <f t="shared" si="65"/>
        <v>0</v>
      </c>
      <c r="V668" s="55"/>
      <c r="AB668" s="9"/>
      <c r="AL668" s="9"/>
      <c r="AM668" s="9"/>
      <c r="AN668" s="9"/>
      <c r="AO668" s="9"/>
      <c r="AP668" s="9"/>
      <c r="AQ668" s="9"/>
      <c r="AR668" s="9"/>
      <c r="AS668" s="9"/>
      <c r="AT668" s="9"/>
      <c r="AU668" s="9"/>
      <c r="AV668" s="9"/>
      <c r="AW668" s="9"/>
      <c r="AX668" s="9"/>
      <c r="AY668" s="9"/>
    </row>
    <row r="669" spans="1:51" ht="39.75" customHeight="1" x14ac:dyDescent="0.3">
      <c r="A669" s="48">
        <v>647</v>
      </c>
      <c r="B669" s="768">
        <v>7000032073</v>
      </c>
      <c r="C669" s="768">
        <v>10</v>
      </c>
      <c r="D669" s="768" t="s">
        <v>426</v>
      </c>
      <c r="E669" s="768">
        <v>1000031361</v>
      </c>
      <c r="F669" s="768">
        <v>85389000</v>
      </c>
      <c r="G669" s="49"/>
      <c r="H669" s="770">
        <v>18</v>
      </c>
      <c r="I669" s="50"/>
      <c r="J669" s="768" t="s">
        <v>107</v>
      </c>
      <c r="K669" s="768" t="s">
        <v>106</v>
      </c>
      <c r="L669" s="768">
        <v>1</v>
      </c>
      <c r="M669" s="51"/>
      <c r="N669" s="52" t="str">
        <f t="shared" si="60"/>
        <v>Included</v>
      </c>
      <c r="O669" s="53">
        <f t="shared" si="61"/>
        <v>0</v>
      </c>
      <c r="P669" s="8">
        <f t="shared" si="62"/>
        <v>0</v>
      </c>
      <c r="Q669" s="9">
        <f t="shared" si="63"/>
        <v>0</v>
      </c>
      <c r="R669" s="16">
        <f t="shared" si="64"/>
        <v>0</v>
      </c>
      <c r="S669" s="8"/>
      <c r="T669" s="122">
        <f t="shared" si="65"/>
        <v>0</v>
      </c>
      <c r="V669" s="55"/>
      <c r="AB669" s="9"/>
      <c r="AL669" s="9"/>
      <c r="AM669" s="9"/>
      <c r="AN669" s="9"/>
      <c r="AO669" s="9"/>
      <c r="AP669" s="9"/>
      <c r="AQ669" s="9"/>
      <c r="AR669" s="9"/>
      <c r="AS669" s="9"/>
      <c r="AT669" s="9"/>
      <c r="AU669" s="9"/>
      <c r="AV669" s="9"/>
      <c r="AW669" s="9"/>
      <c r="AX669" s="9"/>
      <c r="AY669" s="9"/>
    </row>
    <row r="670" spans="1:51" ht="39.75" customHeight="1" x14ac:dyDescent="0.3">
      <c r="A670" s="48">
        <v>648</v>
      </c>
      <c r="B670" s="768">
        <v>7000032105</v>
      </c>
      <c r="C670" s="768">
        <v>10</v>
      </c>
      <c r="D670" s="768" t="s">
        <v>426</v>
      </c>
      <c r="E670" s="768">
        <v>1000077738</v>
      </c>
      <c r="F670" s="768">
        <v>85176290</v>
      </c>
      <c r="G670" s="49"/>
      <c r="H670" s="770">
        <v>18</v>
      </c>
      <c r="I670" s="50"/>
      <c r="J670" s="768" t="s">
        <v>396</v>
      </c>
      <c r="K670" s="768" t="s">
        <v>106</v>
      </c>
      <c r="L670" s="768">
        <v>1</v>
      </c>
      <c r="M670" s="51"/>
      <c r="N670" s="52" t="str">
        <f t="shared" si="60"/>
        <v>Included</v>
      </c>
      <c r="O670" s="53">
        <f t="shared" si="61"/>
        <v>0</v>
      </c>
      <c r="P670" s="8">
        <f t="shared" si="62"/>
        <v>0</v>
      </c>
      <c r="Q670" s="9">
        <f t="shared" si="63"/>
        <v>0</v>
      </c>
      <c r="R670" s="16">
        <f t="shared" si="64"/>
        <v>0</v>
      </c>
      <c r="S670" s="8"/>
      <c r="T670" s="122">
        <f t="shared" si="65"/>
        <v>0</v>
      </c>
      <c r="V670" s="55"/>
      <c r="AB670" s="9"/>
      <c r="AL670" s="9"/>
      <c r="AM670" s="9"/>
      <c r="AN670" s="9"/>
      <c r="AO670" s="9"/>
      <c r="AP670" s="9"/>
      <c r="AQ670" s="9"/>
      <c r="AR670" s="9"/>
      <c r="AS670" s="9"/>
      <c r="AT670" s="9"/>
      <c r="AU670" s="9"/>
      <c r="AV670" s="9"/>
      <c r="AW670" s="9"/>
      <c r="AX670" s="9"/>
      <c r="AY670" s="9"/>
    </row>
    <row r="671" spans="1:51" ht="39.75" customHeight="1" x14ac:dyDescent="0.3">
      <c r="A671" s="48">
        <v>649</v>
      </c>
      <c r="B671" s="768">
        <v>7000032106</v>
      </c>
      <c r="C671" s="768">
        <v>10</v>
      </c>
      <c r="D671" s="768" t="s">
        <v>426</v>
      </c>
      <c r="E671" s="768">
        <v>1000078084</v>
      </c>
      <c r="F671" s="768">
        <v>85176930</v>
      </c>
      <c r="G671" s="49"/>
      <c r="H671" s="770">
        <v>18</v>
      </c>
      <c r="I671" s="50"/>
      <c r="J671" s="768" t="s">
        <v>397</v>
      </c>
      <c r="K671" s="768" t="s">
        <v>106</v>
      </c>
      <c r="L671" s="768">
        <v>2</v>
      </c>
      <c r="M671" s="51"/>
      <c r="N671" s="52" t="str">
        <f t="shared" si="60"/>
        <v>Included</v>
      </c>
      <c r="O671" s="53">
        <f t="shared" si="61"/>
        <v>0</v>
      </c>
      <c r="P671" s="8">
        <f t="shared" si="62"/>
        <v>0</v>
      </c>
      <c r="Q671" s="9">
        <f t="shared" si="63"/>
        <v>0</v>
      </c>
      <c r="R671" s="16">
        <f t="shared" si="64"/>
        <v>0</v>
      </c>
      <c r="S671" s="8"/>
      <c r="T671" s="122">
        <f t="shared" si="65"/>
        <v>0</v>
      </c>
      <c r="V671" s="55"/>
      <c r="AB671" s="9"/>
      <c r="AL671" s="9"/>
      <c r="AM671" s="9"/>
      <c r="AN671" s="9"/>
      <c r="AO671" s="9"/>
      <c r="AP671" s="9"/>
      <c r="AQ671" s="9"/>
      <c r="AR671" s="9"/>
      <c r="AS671" s="9"/>
      <c r="AT671" s="9"/>
      <c r="AU671" s="9"/>
      <c r="AV671" s="9"/>
      <c r="AW671" s="9"/>
      <c r="AX671" s="9"/>
      <c r="AY671" s="9"/>
    </row>
    <row r="672" spans="1:51" ht="39.75" customHeight="1" x14ac:dyDescent="0.3">
      <c r="A672" s="48">
        <v>650</v>
      </c>
      <c r="B672" s="768">
        <v>7000032004</v>
      </c>
      <c r="C672" s="768">
        <v>10</v>
      </c>
      <c r="D672" s="768" t="s">
        <v>427</v>
      </c>
      <c r="E672" s="768">
        <v>1000077713</v>
      </c>
      <c r="F672" s="768">
        <v>84715000</v>
      </c>
      <c r="G672" s="49"/>
      <c r="H672" s="770">
        <v>18</v>
      </c>
      <c r="I672" s="50"/>
      <c r="J672" s="768" t="s">
        <v>376</v>
      </c>
      <c r="K672" s="768" t="s">
        <v>106</v>
      </c>
      <c r="L672" s="768">
        <v>1</v>
      </c>
      <c r="M672" s="51"/>
      <c r="N672" s="52" t="str">
        <f t="shared" si="60"/>
        <v>Included</v>
      </c>
      <c r="O672" s="53">
        <f t="shared" si="61"/>
        <v>0</v>
      </c>
      <c r="P672" s="8">
        <f t="shared" si="62"/>
        <v>0</v>
      </c>
      <c r="Q672" s="9">
        <f t="shared" si="63"/>
        <v>0</v>
      </c>
      <c r="R672" s="16">
        <f t="shared" si="64"/>
        <v>0</v>
      </c>
      <c r="S672" s="8"/>
      <c r="T672" s="122">
        <f t="shared" si="65"/>
        <v>0</v>
      </c>
      <c r="V672" s="55"/>
      <c r="AB672" s="9"/>
      <c r="AL672" s="9"/>
      <c r="AM672" s="9"/>
      <c r="AN672" s="9"/>
      <c r="AO672" s="9"/>
      <c r="AP672" s="9"/>
      <c r="AQ672" s="9"/>
      <c r="AR672" s="9"/>
      <c r="AS672" s="9"/>
      <c r="AT672" s="9"/>
      <c r="AU672" s="9"/>
      <c r="AV672" s="9"/>
      <c r="AW672" s="9"/>
      <c r="AX672" s="9"/>
      <c r="AY672" s="9"/>
    </row>
    <row r="673" spans="1:51" ht="39.75" customHeight="1" x14ac:dyDescent="0.3">
      <c r="A673" s="48">
        <v>651</v>
      </c>
      <c r="B673" s="768">
        <v>7000032005</v>
      </c>
      <c r="C673" s="768">
        <v>10</v>
      </c>
      <c r="D673" s="768" t="s">
        <v>427</v>
      </c>
      <c r="E673" s="768">
        <v>1000077753</v>
      </c>
      <c r="F673" s="768">
        <v>85176930</v>
      </c>
      <c r="G673" s="49"/>
      <c r="H673" s="770">
        <v>18</v>
      </c>
      <c r="I673" s="50"/>
      <c r="J673" s="768" t="s">
        <v>377</v>
      </c>
      <c r="K673" s="768" t="s">
        <v>105</v>
      </c>
      <c r="L673" s="768">
        <v>1</v>
      </c>
      <c r="M673" s="51"/>
      <c r="N673" s="52" t="str">
        <f t="shared" si="60"/>
        <v>Included</v>
      </c>
      <c r="O673" s="53">
        <f t="shared" si="61"/>
        <v>0</v>
      </c>
      <c r="P673" s="8">
        <f t="shared" si="62"/>
        <v>0</v>
      </c>
      <c r="Q673" s="9">
        <f t="shared" si="63"/>
        <v>0</v>
      </c>
      <c r="R673" s="16">
        <f t="shared" si="64"/>
        <v>0</v>
      </c>
      <c r="S673" s="8"/>
      <c r="T673" s="122">
        <f t="shared" si="65"/>
        <v>0</v>
      </c>
      <c r="V673" s="55"/>
      <c r="AB673" s="9"/>
      <c r="AL673" s="9"/>
      <c r="AM673" s="9"/>
      <c r="AN673" s="9"/>
      <c r="AO673" s="9"/>
      <c r="AP673" s="9"/>
      <c r="AQ673" s="9"/>
      <c r="AR673" s="9"/>
      <c r="AS673" s="9"/>
      <c r="AT673" s="9"/>
      <c r="AU673" s="9"/>
      <c r="AV673" s="9"/>
      <c r="AW673" s="9"/>
      <c r="AX673" s="9"/>
      <c r="AY673" s="9"/>
    </row>
    <row r="674" spans="1:51" ht="39.75" customHeight="1" x14ac:dyDescent="0.3">
      <c r="A674" s="48">
        <v>652</v>
      </c>
      <c r="B674" s="768">
        <v>7000032006</v>
      </c>
      <c r="C674" s="768">
        <v>10</v>
      </c>
      <c r="D674" s="768" t="s">
        <v>427</v>
      </c>
      <c r="E674" s="768">
        <v>1000077573</v>
      </c>
      <c r="F674" s="768">
        <v>85176930</v>
      </c>
      <c r="G674" s="49"/>
      <c r="H674" s="770">
        <v>18</v>
      </c>
      <c r="I674" s="50"/>
      <c r="J674" s="768" t="s">
        <v>378</v>
      </c>
      <c r="K674" s="768" t="s">
        <v>106</v>
      </c>
      <c r="L674" s="768">
        <v>1</v>
      </c>
      <c r="M674" s="51"/>
      <c r="N674" s="52" t="str">
        <f t="shared" si="60"/>
        <v>Included</v>
      </c>
      <c r="O674" s="53">
        <f t="shared" si="61"/>
        <v>0</v>
      </c>
      <c r="P674" s="8">
        <f t="shared" si="62"/>
        <v>0</v>
      </c>
      <c r="Q674" s="9">
        <f t="shared" si="63"/>
        <v>0</v>
      </c>
      <c r="R674" s="16">
        <f t="shared" si="64"/>
        <v>0</v>
      </c>
      <c r="S674" s="8"/>
      <c r="T674" s="122">
        <f t="shared" si="65"/>
        <v>0</v>
      </c>
      <c r="V674" s="55"/>
      <c r="AB674" s="9"/>
      <c r="AL674" s="9"/>
      <c r="AM674" s="9"/>
      <c r="AN674" s="9"/>
      <c r="AO674" s="9"/>
      <c r="AP674" s="9"/>
      <c r="AQ674" s="9"/>
      <c r="AR674" s="9"/>
      <c r="AS674" s="9"/>
      <c r="AT674" s="9"/>
      <c r="AU674" s="9"/>
      <c r="AV674" s="9"/>
      <c r="AW674" s="9"/>
      <c r="AX674" s="9"/>
      <c r="AY674" s="9"/>
    </row>
    <row r="675" spans="1:51" ht="39.75" customHeight="1" x14ac:dyDescent="0.3">
      <c r="A675" s="48">
        <v>653</v>
      </c>
      <c r="B675" s="768">
        <v>7000032007</v>
      </c>
      <c r="C675" s="768">
        <v>10</v>
      </c>
      <c r="D675" s="768" t="s">
        <v>427</v>
      </c>
      <c r="E675" s="768">
        <v>1000077711</v>
      </c>
      <c r="F675" s="768">
        <v>85177090</v>
      </c>
      <c r="G675" s="49"/>
      <c r="H675" s="770">
        <v>18</v>
      </c>
      <c r="I675" s="50"/>
      <c r="J675" s="768" t="s">
        <v>381</v>
      </c>
      <c r="K675" s="768" t="s">
        <v>106</v>
      </c>
      <c r="L675" s="768">
        <v>1</v>
      </c>
      <c r="M675" s="51"/>
      <c r="N675" s="52" t="str">
        <f t="shared" si="60"/>
        <v>Included</v>
      </c>
      <c r="O675" s="53">
        <f t="shared" si="61"/>
        <v>0</v>
      </c>
      <c r="P675" s="8">
        <f t="shared" si="62"/>
        <v>0</v>
      </c>
      <c r="Q675" s="9">
        <f t="shared" si="63"/>
        <v>0</v>
      </c>
      <c r="R675" s="16">
        <f t="shared" si="64"/>
        <v>0</v>
      </c>
      <c r="S675" s="8"/>
      <c r="T675" s="122">
        <f t="shared" si="65"/>
        <v>0</v>
      </c>
      <c r="V675" s="55"/>
      <c r="AB675" s="9"/>
      <c r="AL675" s="9"/>
      <c r="AM675" s="9"/>
      <c r="AN675" s="9"/>
      <c r="AO675" s="9"/>
      <c r="AP675" s="9"/>
      <c r="AQ675" s="9"/>
      <c r="AR675" s="9"/>
      <c r="AS675" s="9"/>
      <c r="AT675" s="9"/>
      <c r="AU675" s="9"/>
      <c r="AV675" s="9"/>
      <c r="AW675" s="9"/>
      <c r="AX675" s="9"/>
      <c r="AY675" s="9"/>
    </row>
    <row r="676" spans="1:51" ht="39.75" customHeight="1" x14ac:dyDescent="0.3">
      <c r="A676" s="48">
        <v>654</v>
      </c>
      <c r="B676" s="768">
        <v>7000032008</v>
      </c>
      <c r="C676" s="768">
        <v>10</v>
      </c>
      <c r="D676" s="768" t="s">
        <v>427</v>
      </c>
      <c r="E676" s="768">
        <v>1000077750</v>
      </c>
      <c r="F676" s="768">
        <v>85176930</v>
      </c>
      <c r="G676" s="49"/>
      <c r="H676" s="770">
        <v>18</v>
      </c>
      <c r="I676" s="50"/>
      <c r="J676" s="768" t="s">
        <v>383</v>
      </c>
      <c r="K676" s="768" t="s">
        <v>105</v>
      </c>
      <c r="L676" s="768">
        <v>1</v>
      </c>
      <c r="M676" s="51"/>
      <c r="N676" s="52" t="str">
        <f t="shared" si="60"/>
        <v>Included</v>
      </c>
      <c r="O676" s="53">
        <f t="shared" si="61"/>
        <v>0</v>
      </c>
      <c r="P676" s="8">
        <f t="shared" si="62"/>
        <v>0</v>
      </c>
      <c r="Q676" s="9">
        <f t="shared" si="63"/>
        <v>0</v>
      </c>
      <c r="R676" s="16">
        <f t="shared" si="64"/>
        <v>0</v>
      </c>
      <c r="S676" s="8"/>
      <c r="T676" s="122">
        <f t="shared" si="65"/>
        <v>0</v>
      </c>
      <c r="V676" s="55"/>
      <c r="AB676" s="9"/>
      <c r="AL676" s="9"/>
      <c r="AM676" s="9"/>
      <c r="AN676" s="9"/>
      <c r="AO676" s="9"/>
      <c r="AP676" s="9"/>
      <c r="AQ676" s="9"/>
      <c r="AR676" s="9"/>
      <c r="AS676" s="9"/>
      <c r="AT676" s="9"/>
      <c r="AU676" s="9"/>
      <c r="AV676" s="9"/>
      <c r="AW676" s="9"/>
      <c r="AX676" s="9"/>
      <c r="AY676" s="9"/>
    </row>
    <row r="677" spans="1:51" ht="39.75" customHeight="1" x14ac:dyDescent="0.3">
      <c r="A677" s="48">
        <v>655</v>
      </c>
      <c r="B677" s="768">
        <v>7000032009</v>
      </c>
      <c r="C677" s="768">
        <v>10</v>
      </c>
      <c r="D677" s="768" t="s">
        <v>427</v>
      </c>
      <c r="E677" s="768">
        <v>1000077561</v>
      </c>
      <c r="F677" s="768">
        <v>85176930</v>
      </c>
      <c r="G677" s="49"/>
      <c r="H677" s="770">
        <v>18</v>
      </c>
      <c r="I677" s="50"/>
      <c r="J677" s="768" t="s">
        <v>386</v>
      </c>
      <c r="K677" s="768" t="s">
        <v>106</v>
      </c>
      <c r="L677" s="768">
        <v>2</v>
      </c>
      <c r="M677" s="51"/>
      <c r="N677" s="52" t="str">
        <f t="shared" si="60"/>
        <v>Included</v>
      </c>
      <c r="O677" s="53">
        <f t="shared" si="61"/>
        <v>0</v>
      </c>
      <c r="P677" s="8">
        <f t="shared" si="62"/>
        <v>0</v>
      </c>
      <c r="Q677" s="9">
        <f t="shared" si="63"/>
        <v>0</v>
      </c>
      <c r="R677" s="16">
        <f t="shared" si="64"/>
        <v>0</v>
      </c>
      <c r="S677" s="8"/>
      <c r="T677" s="122">
        <f t="shared" si="65"/>
        <v>0</v>
      </c>
      <c r="V677" s="55"/>
      <c r="AB677" s="9"/>
      <c r="AL677" s="9"/>
      <c r="AM677" s="9"/>
      <c r="AN677" s="9"/>
      <c r="AO677" s="9"/>
      <c r="AP677" s="9"/>
      <c r="AQ677" s="9"/>
      <c r="AR677" s="9"/>
      <c r="AS677" s="9"/>
      <c r="AT677" s="9"/>
      <c r="AU677" s="9"/>
      <c r="AV677" s="9"/>
      <c r="AW677" s="9"/>
      <c r="AX677" s="9"/>
      <c r="AY677" s="9"/>
    </row>
    <row r="678" spans="1:51" ht="39.75" customHeight="1" x14ac:dyDescent="0.3">
      <c r="A678" s="48">
        <v>656</v>
      </c>
      <c r="B678" s="768">
        <v>7000032010</v>
      </c>
      <c r="C678" s="768">
        <v>10</v>
      </c>
      <c r="D678" s="768" t="s">
        <v>427</v>
      </c>
      <c r="E678" s="768">
        <v>1000077565</v>
      </c>
      <c r="F678" s="768">
        <v>85176930</v>
      </c>
      <c r="G678" s="49"/>
      <c r="H678" s="770">
        <v>18</v>
      </c>
      <c r="I678" s="50"/>
      <c r="J678" s="768" t="s">
        <v>387</v>
      </c>
      <c r="K678" s="768" t="s">
        <v>106</v>
      </c>
      <c r="L678" s="768">
        <v>2</v>
      </c>
      <c r="M678" s="51"/>
      <c r="N678" s="52" t="str">
        <f t="shared" si="60"/>
        <v>Included</v>
      </c>
      <c r="O678" s="53">
        <f t="shared" si="61"/>
        <v>0</v>
      </c>
      <c r="P678" s="8">
        <f t="shared" si="62"/>
        <v>0</v>
      </c>
      <c r="Q678" s="9">
        <f t="shared" si="63"/>
        <v>0</v>
      </c>
      <c r="R678" s="16">
        <f t="shared" si="64"/>
        <v>0</v>
      </c>
      <c r="S678" s="8"/>
      <c r="T678" s="122">
        <f t="shared" si="65"/>
        <v>0</v>
      </c>
      <c r="V678" s="55"/>
      <c r="AB678" s="9"/>
      <c r="AL678" s="9"/>
      <c r="AM678" s="9"/>
      <c r="AN678" s="9"/>
      <c r="AO678" s="9"/>
      <c r="AP678" s="9"/>
      <c r="AQ678" s="9"/>
      <c r="AR678" s="9"/>
      <c r="AS678" s="9"/>
      <c r="AT678" s="9"/>
      <c r="AU678" s="9"/>
      <c r="AV678" s="9"/>
      <c r="AW678" s="9"/>
      <c r="AX678" s="9"/>
      <c r="AY678" s="9"/>
    </row>
    <row r="679" spans="1:51" ht="39.75" customHeight="1" x14ac:dyDescent="0.3">
      <c r="A679" s="48">
        <v>657</v>
      </c>
      <c r="B679" s="768">
        <v>7000032011</v>
      </c>
      <c r="C679" s="768">
        <v>10</v>
      </c>
      <c r="D679" s="768" t="s">
        <v>427</v>
      </c>
      <c r="E679" s="768">
        <v>1000077751</v>
      </c>
      <c r="F679" s="768">
        <v>85176930</v>
      </c>
      <c r="G679" s="49"/>
      <c r="H679" s="770">
        <v>18</v>
      </c>
      <c r="I679" s="50"/>
      <c r="J679" s="768" t="s">
        <v>388</v>
      </c>
      <c r="K679" s="768" t="s">
        <v>105</v>
      </c>
      <c r="L679" s="768">
        <v>1</v>
      </c>
      <c r="M679" s="51"/>
      <c r="N679" s="52" t="str">
        <f t="shared" si="60"/>
        <v>Included</v>
      </c>
      <c r="O679" s="53">
        <f t="shared" si="61"/>
        <v>0</v>
      </c>
      <c r="P679" s="8">
        <f t="shared" si="62"/>
        <v>0</v>
      </c>
      <c r="Q679" s="9">
        <f t="shared" si="63"/>
        <v>0</v>
      </c>
      <c r="R679" s="16">
        <f t="shared" si="64"/>
        <v>0</v>
      </c>
      <c r="S679" s="8"/>
      <c r="T679" s="122">
        <f t="shared" si="65"/>
        <v>0</v>
      </c>
      <c r="V679" s="55"/>
      <c r="AB679" s="9"/>
      <c r="AL679" s="9"/>
      <c r="AM679" s="9"/>
      <c r="AN679" s="9"/>
      <c r="AO679" s="9"/>
      <c r="AP679" s="9"/>
      <c r="AQ679" s="9"/>
      <c r="AR679" s="9"/>
      <c r="AS679" s="9"/>
      <c r="AT679" s="9"/>
      <c r="AU679" s="9"/>
      <c r="AV679" s="9"/>
      <c r="AW679" s="9"/>
      <c r="AX679" s="9"/>
      <c r="AY679" s="9"/>
    </row>
    <row r="680" spans="1:51" ht="39.75" customHeight="1" x14ac:dyDescent="0.3">
      <c r="A680" s="48">
        <v>658</v>
      </c>
      <c r="B680" s="768">
        <v>7000032012</v>
      </c>
      <c r="C680" s="768">
        <v>10</v>
      </c>
      <c r="D680" s="768" t="s">
        <v>427</v>
      </c>
      <c r="E680" s="768">
        <v>1000077568</v>
      </c>
      <c r="F680" s="768">
        <v>85389000</v>
      </c>
      <c r="G680" s="49"/>
      <c r="H680" s="770">
        <v>18</v>
      </c>
      <c r="I680" s="50"/>
      <c r="J680" s="768" t="s">
        <v>389</v>
      </c>
      <c r="K680" s="768" t="s">
        <v>106</v>
      </c>
      <c r="L680" s="768">
        <v>1</v>
      </c>
      <c r="M680" s="51"/>
      <c r="N680" s="52" t="str">
        <f t="shared" si="60"/>
        <v>Included</v>
      </c>
      <c r="O680" s="53">
        <f t="shared" si="61"/>
        <v>0</v>
      </c>
      <c r="P680" s="8">
        <f t="shared" si="62"/>
        <v>0</v>
      </c>
      <c r="Q680" s="9">
        <f t="shared" si="63"/>
        <v>0</v>
      </c>
      <c r="R680" s="16">
        <f t="shared" si="64"/>
        <v>0</v>
      </c>
      <c r="S680" s="8"/>
      <c r="T680" s="122">
        <f t="shared" si="65"/>
        <v>0</v>
      </c>
      <c r="V680" s="55"/>
      <c r="AB680" s="9"/>
      <c r="AL680" s="9"/>
      <c r="AM680" s="9"/>
      <c r="AN680" s="9"/>
      <c r="AO680" s="9"/>
      <c r="AP680" s="9"/>
      <c r="AQ680" s="9"/>
      <c r="AR680" s="9"/>
      <c r="AS680" s="9"/>
      <c r="AT680" s="9"/>
      <c r="AU680" s="9"/>
      <c r="AV680" s="9"/>
      <c r="AW680" s="9"/>
      <c r="AX680" s="9"/>
      <c r="AY680" s="9"/>
    </row>
    <row r="681" spans="1:51" ht="39.75" customHeight="1" x14ac:dyDescent="0.3">
      <c r="A681" s="48">
        <v>659</v>
      </c>
      <c r="B681" s="768">
        <v>7000032013</v>
      </c>
      <c r="C681" s="768">
        <v>10</v>
      </c>
      <c r="D681" s="768" t="s">
        <v>427</v>
      </c>
      <c r="E681" s="768">
        <v>1000028014</v>
      </c>
      <c r="F681" s="768">
        <v>94038900</v>
      </c>
      <c r="G681" s="49"/>
      <c r="H681" s="770">
        <v>18</v>
      </c>
      <c r="I681" s="50"/>
      <c r="J681" s="768" t="s">
        <v>108</v>
      </c>
      <c r="K681" s="768" t="s">
        <v>106</v>
      </c>
      <c r="L681" s="768">
        <v>1</v>
      </c>
      <c r="M681" s="51"/>
      <c r="N681" s="52" t="str">
        <f t="shared" si="60"/>
        <v>Included</v>
      </c>
      <c r="O681" s="53">
        <f t="shared" si="61"/>
        <v>0</v>
      </c>
      <c r="P681" s="8">
        <f t="shared" si="62"/>
        <v>0</v>
      </c>
      <c r="Q681" s="9">
        <f t="shared" si="63"/>
        <v>0</v>
      </c>
      <c r="R681" s="16">
        <f t="shared" si="64"/>
        <v>0</v>
      </c>
      <c r="S681" s="8"/>
      <c r="T681" s="122">
        <f t="shared" si="65"/>
        <v>0</v>
      </c>
      <c r="V681" s="55"/>
      <c r="AB681" s="9"/>
      <c r="AL681" s="9"/>
      <c r="AM681" s="9"/>
      <c r="AN681" s="9"/>
      <c r="AO681" s="9"/>
      <c r="AP681" s="9"/>
      <c r="AQ681" s="9"/>
      <c r="AR681" s="9"/>
      <c r="AS681" s="9"/>
      <c r="AT681" s="9"/>
      <c r="AU681" s="9"/>
      <c r="AV681" s="9"/>
      <c r="AW681" s="9"/>
      <c r="AX681" s="9"/>
      <c r="AY681" s="9"/>
    </row>
    <row r="682" spans="1:51" ht="39.75" customHeight="1" x14ac:dyDescent="0.3">
      <c r="A682" s="48">
        <v>660</v>
      </c>
      <c r="B682" s="768">
        <v>7000032014</v>
      </c>
      <c r="C682" s="768">
        <v>10</v>
      </c>
      <c r="D682" s="768" t="s">
        <v>427</v>
      </c>
      <c r="E682" s="768">
        <v>1000026380</v>
      </c>
      <c r="F682" s="768">
        <v>85389000</v>
      </c>
      <c r="G682" s="49"/>
      <c r="H682" s="770">
        <v>18</v>
      </c>
      <c r="I682" s="50"/>
      <c r="J682" s="768" t="s">
        <v>109</v>
      </c>
      <c r="K682" s="768" t="s">
        <v>105</v>
      </c>
      <c r="L682" s="768">
        <v>1</v>
      </c>
      <c r="M682" s="51"/>
      <c r="N682" s="52" t="str">
        <f t="shared" si="60"/>
        <v>Included</v>
      </c>
      <c r="O682" s="53">
        <f t="shared" si="61"/>
        <v>0</v>
      </c>
      <c r="P682" s="8">
        <f t="shared" si="62"/>
        <v>0</v>
      </c>
      <c r="Q682" s="9">
        <f t="shared" si="63"/>
        <v>0</v>
      </c>
      <c r="R682" s="16">
        <f t="shared" si="64"/>
        <v>0</v>
      </c>
      <c r="S682" s="8"/>
      <c r="T682" s="122">
        <f t="shared" si="65"/>
        <v>0</v>
      </c>
      <c r="V682" s="55"/>
      <c r="AB682" s="9"/>
      <c r="AL682" s="9"/>
      <c r="AM682" s="9"/>
      <c r="AN682" s="9"/>
      <c r="AO682" s="9"/>
      <c r="AP682" s="9"/>
      <c r="AQ682" s="9"/>
      <c r="AR682" s="9"/>
      <c r="AS682" s="9"/>
      <c r="AT682" s="9"/>
      <c r="AU682" s="9"/>
      <c r="AV682" s="9"/>
      <c r="AW682" s="9"/>
      <c r="AX682" s="9"/>
      <c r="AY682" s="9"/>
    </row>
    <row r="683" spans="1:51" ht="39.75" customHeight="1" x14ac:dyDescent="0.3">
      <c r="A683" s="48">
        <v>661</v>
      </c>
      <c r="B683" s="768">
        <v>7000032057</v>
      </c>
      <c r="C683" s="768">
        <v>10</v>
      </c>
      <c r="D683" s="768" t="s">
        <v>427</v>
      </c>
      <c r="E683" s="768">
        <v>1000077853</v>
      </c>
      <c r="F683" s="768">
        <v>85176220</v>
      </c>
      <c r="G683" s="49"/>
      <c r="H683" s="770">
        <v>18</v>
      </c>
      <c r="I683" s="50"/>
      <c r="J683" s="768" t="s">
        <v>390</v>
      </c>
      <c r="K683" s="768" t="s">
        <v>106</v>
      </c>
      <c r="L683" s="768">
        <v>1</v>
      </c>
      <c r="M683" s="51"/>
      <c r="N683" s="52" t="str">
        <f t="shared" si="60"/>
        <v>Included</v>
      </c>
      <c r="O683" s="53">
        <f t="shared" si="61"/>
        <v>0</v>
      </c>
      <c r="P683" s="8">
        <f t="shared" si="62"/>
        <v>0</v>
      </c>
      <c r="Q683" s="9">
        <f t="shared" si="63"/>
        <v>0</v>
      </c>
      <c r="R683" s="16">
        <f t="shared" si="64"/>
        <v>0</v>
      </c>
      <c r="S683" s="8"/>
      <c r="T683" s="122">
        <f t="shared" si="65"/>
        <v>0</v>
      </c>
      <c r="V683" s="55"/>
      <c r="AB683" s="9"/>
      <c r="AL683" s="9"/>
      <c r="AM683" s="9"/>
      <c r="AN683" s="9"/>
      <c r="AO683" s="9"/>
      <c r="AP683" s="9"/>
      <c r="AQ683" s="9"/>
      <c r="AR683" s="9"/>
      <c r="AS683" s="9"/>
      <c r="AT683" s="9"/>
      <c r="AU683" s="9"/>
      <c r="AV683" s="9"/>
      <c r="AW683" s="9"/>
      <c r="AX683" s="9"/>
      <c r="AY683" s="9"/>
    </row>
    <row r="684" spans="1:51" ht="39.75" customHeight="1" x14ac:dyDescent="0.3">
      <c r="A684" s="48">
        <v>662</v>
      </c>
      <c r="B684" s="768">
        <v>7000032107</v>
      </c>
      <c r="C684" s="768">
        <v>10</v>
      </c>
      <c r="D684" s="768" t="s">
        <v>427</v>
      </c>
      <c r="E684" s="768">
        <v>1000078084</v>
      </c>
      <c r="F684" s="768">
        <v>85176930</v>
      </c>
      <c r="G684" s="49"/>
      <c r="H684" s="770">
        <v>18</v>
      </c>
      <c r="I684" s="50"/>
      <c r="J684" s="768" t="s">
        <v>397</v>
      </c>
      <c r="K684" s="768" t="s">
        <v>106</v>
      </c>
      <c r="L684" s="768">
        <v>2</v>
      </c>
      <c r="M684" s="51"/>
      <c r="N684" s="52" t="str">
        <f t="shared" si="60"/>
        <v>Included</v>
      </c>
      <c r="O684" s="53">
        <f t="shared" si="61"/>
        <v>0</v>
      </c>
      <c r="P684" s="8">
        <f t="shared" si="62"/>
        <v>0</v>
      </c>
      <c r="Q684" s="9">
        <f t="shared" si="63"/>
        <v>0</v>
      </c>
      <c r="R684" s="16">
        <f t="shared" si="64"/>
        <v>0</v>
      </c>
      <c r="S684" s="8"/>
      <c r="T684" s="122">
        <f t="shared" si="65"/>
        <v>0</v>
      </c>
      <c r="V684" s="55"/>
      <c r="AB684" s="9"/>
      <c r="AL684" s="9"/>
      <c r="AM684" s="9"/>
      <c r="AN684" s="9"/>
      <c r="AO684" s="9"/>
      <c r="AP684" s="9"/>
      <c r="AQ684" s="9"/>
      <c r="AR684" s="9"/>
      <c r="AS684" s="9"/>
      <c r="AT684" s="9"/>
      <c r="AU684" s="9"/>
      <c r="AV684" s="9"/>
      <c r="AW684" s="9"/>
      <c r="AX684" s="9"/>
      <c r="AY684" s="9"/>
    </row>
    <row r="685" spans="1:51" ht="39.75" customHeight="1" x14ac:dyDescent="0.3">
      <c r="A685" s="48">
        <v>663</v>
      </c>
      <c r="B685" s="768">
        <v>7000032015</v>
      </c>
      <c r="C685" s="768">
        <v>10</v>
      </c>
      <c r="D685" s="768" t="s">
        <v>428</v>
      </c>
      <c r="E685" s="768">
        <v>1000077713</v>
      </c>
      <c r="F685" s="768">
        <v>84715000</v>
      </c>
      <c r="G685" s="49"/>
      <c r="H685" s="770">
        <v>18</v>
      </c>
      <c r="I685" s="50"/>
      <c r="J685" s="768" t="s">
        <v>376</v>
      </c>
      <c r="K685" s="768" t="s">
        <v>106</v>
      </c>
      <c r="L685" s="768">
        <v>2</v>
      </c>
      <c r="M685" s="51"/>
      <c r="N685" s="52" t="str">
        <f t="shared" si="60"/>
        <v>Included</v>
      </c>
      <c r="O685" s="53">
        <f t="shared" si="61"/>
        <v>0</v>
      </c>
      <c r="P685" s="8">
        <f t="shared" si="62"/>
        <v>0</v>
      </c>
      <c r="Q685" s="9">
        <f t="shared" si="63"/>
        <v>0</v>
      </c>
      <c r="R685" s="16">
        <f t="shared" si="64"/>
        <v>0</v>
      </c>
      <c r="S685" s="8"/>
      <c r="T685" s="122">
        <f t="shared" si="65"/>
        <v>0</v>
      </c>
      <c r="V685" s="55"/>
      <c r="AB685" s="9"/>
      <c r="AL685" s="9"/>
      <c r="AM685" s="9"/>
      <c r="AN685" s="9"/>
      <c r="AO685" s="9"/>
      <c r="AP685" s="9"/>
      <c r="AQ685" s="9"/>
      <c r="AR685" s="9"/>
      <c r="AS685" s="9"/>
      <c r="AT685" s="9"/>
      <c r="AU685" s="9"/>
      <c r="AV685" s="9"/>
      <c r="AW685" s="9"/>
      <c r="AX685" s="9"/>
      <c r="AY685" s="9"/>
    </row>
    <row r="686" spans="1:51" ht="39.75" customHeight="1" x14ac:dyDescent="0.3">
      <c r="A686" s="48">
        <v>664</v>
      </c>
      <c r="B686" s="768">
        <v>7000032016</v>
      </c>
      <c r="C686" s="768">
        <v>10</v>
      </c>
      <c r="D686" s="768" t="s">
        <v>428</v>
      </c>
      <c r="E686" s="768">
        <v>1000077753</v>
      </c>
      <c r="F686" s="768">
        <v>85176930</v>
      </c>
      <c r="G686" s="49"/>
      <c r="H686" s="770">
        <v>18</v>
      </c>
      <c r="I686" s="50"/>
      <c r="J686" s="768" t="s">
        <v>377</v>
      </c>
      <c r="K686" s="768" t="s">
        <v>105</v>
      </c>
      <c r="L686" s="768">
        <v>1</v>
      </c>
      <c r="M686" s="51"/>
      <c r="N686" s="52" t="str">
        <f t="shared" si="60"/>
        <v>Included</v>
      </c>
      <c r="O686" s="53">
        <f t="shared" si="61"/>
        <v>0</v>
      </c>
      <c r="P686" s="8">
        <f t="shared" si="62"/>
        <v>0</v>
      </c>
      <c r="Q686" s="9">
        <f t="shared" si="63"/>
        <v>0</v>
      </c>
      <c r="R686" s="16">
        <f t="shared" si="64"/>
        <v>0</v>
      </c>
      <c r="S686" s="8"/>
      <c r="T686" s="122">
        <f t="shared" si="65"/>
        <v>0</v>
      </c>
      <c r="V686" s="55"/>
      <c r="AB686" s="9"/>
      <c r="AL686" s="9"/>
      <c r="AM686" s="9"/>
      <c r="AN686" s="9"/>
      <c r="AO686" s="9"/>
      <c r="AP686" s="9"/>
      <c r="AQ686" s="9"/>
      <c r="AR686" s="9"/>
      <c r="AS686" s="9"/>
      <c r="AT686" s="9"/>
      <c r="AU686" s="9"/>
      <c r="AV686" s="9"/>
      <c r="AW686" s="9"/>
      <c r="AX686" s="9"/>
      <c r="AY686" s="9"/>
    </row>
    <row r="687" spans="1:51" ht="39.75" customHeight="1" x14ac:dyDescent="0.3">
      <c r="A687" s="48">
        <v>665</v>
      </c>
      <c r="B687" s="768">
        <v>7000032017</v>
      </c>
      <c r="C687" s="768">
        <v>10</v>
      </c>
      <c r="D687" s="768" t="s">
        <v>428</v>
      </c>
      <c r="E687" s="768">
        <v>1000077573</v>
      </c>
      <c r="F687" s="768">
        <v>85176930</v>
      </c>
      <c r="G687" s="49"/>
      <c r="H687" s="770">
        <v>18</v>
      </c>
      <c r="I687" s="50"/>
      <c r="J687" s="768" t="s">
        <v>378</v>
      </c>
      <c r="K687" s="768" t="s">
        <v>106</v>
      </c>
      <c r="L687" s="768">
        <v>2</v>
      </c>
      <c r="M687" s="51"/>
      <c r="N687" s="52" t="str">
        <f t="shared" si="60"/>
        <v>Included</v>
      </c>
      <c r="O687" s="53">
        <f t="shared" si="61"/>
        <v>0</v>
      </c>
      <c r="P687" s="8">
        <f t="shared" si="62"/>
        <v>0</v>
      </c>
      <c r="Q687" s="9">
        <f t="shared" si="63"/>
        <v>0</v>
      </c>
      <c r="R687" s="16">
        <f t="shared" si="64"/>
        <v>0</v>
      </c>
      <c r="S687" s="8"/>
      <c r="T687" s="122">
        <f t="shared" si="65"/>
        <v>0</v>
      </c>
      <c r="V687" s="55"/>
      <c r="AB687" s="9"/>
      <c r="AL687" s="9"/>
      <c r="AM687" s="9"/>
      <c r="AN687" s="9"/>
      <c r="AO687" s="9"/>
      <c r="AP687" s="9"/>
      <c r="AQ687" s="9"/>
      <c r="AR687" s="9"/>
      <c r="AS687" s="9"/>
      <c r="AT687" s="9"/>
      <c r="AU687" s="9"/>
      <c r="AV687" s="9"/>
      <c r="AW687" s="9"/>
      <c r="AX687" s="9"/>
      <c r="AY687" s="9"/>
    </row>
    <row r="688" spans="1:51" ht="39.75" customHeight="1" x14ac:dyDescent="0.3">
      <c r="A688" s="48">
        <v>666</v>
      </c>
      <c r="B688" s="768">
        <v>7000032018</v>
      </c>
      <c r="C688" s="768">
        <v>10</v>
      </c>
      <c r="D688" s="768" t="s">
        <v>428</v>
      </c>
      <c r="E688" s="768">
        <v>1000077711</v>
      </c>
      <c r="F688" s="768">
        <v>85177090</v>
      </c>
      <c r="G688" s="49"/>
      <c r="H688" s="770">
        <v>18</v>
      </c>
      <c r="I688" s="50"/>
      <c r="J688" s="768" t="s">
        <v>381</v>
      </c>
      <c r="K688" s="768" t="s">
        <v>106</v>
      </c>
      <c r="L688" s="768">
        <v>1</v>
      </c>
      <c r="M688" s="51"/>
      <c r="N688" s="52" t="str">
        <f t="shared" si="60"/>
        <v>Included</v>
      </c>
      <c r="O688" s="53">
        <f t="shared" si="61"/>
        <v>0</v>
      </c>
      <c r="P688" s="8">
        <f t="shared" si="62"/>
        <v>0</v>
      </c>
      <c r="Q688" s="9">
        <f t="shared" si="63"/>
        <v>0</v>
      </c>
      <c r="R688" s="16">
        <f t="shared" si="64"/>
        <v>0</v>
      </c>
      <c r="S688" s="8"/>
      <c r="T688" s="122">
        <f t="shared" si="65"/>
        <v>0</v>
      </c>
      <c r="V688" s="55"/>
      <c r="AB688" s="9"/>
      <c r="AL688" s="9"/>
      <c r="AM688" s="9"/>
      <c r="AN688" s="9"/>
      <c r="AO688" s="9"/>
      <c r="AP688" s="9"/>
      <c r="AQ688" s="9"/>
      <c r="AR688" s="9"/>
      <c r="AS688" s="9"/>
      <c r="AT688" s="9"/>
      <c r="AU688" s="9"/>
      <c r="AV688" s="9"/>
      <c r="AW688" s="9"/>
      <c r="AX688" s="9"/>
      <c r="AY688" s="9"/>
    </row>
    <row r="689" spans="1:51" ht="39.75" customHeight="1" x14ac:dyDescent="0.3">
      <c r="A689" s="48">
        <v>667</v>
      </c>
      <c r="B689" s="768">
        <v>7000032019</v>
      </c>
      <c r="C689" s="768">
        <v>10</v>
      </c>
      <c r="D689" s="768" t="s">
        <v>428</v>
      </c>
      <c r="E689" s="768">
        <v>1000077750</v>
      </c>
      <c r="F689" s="768">
        <v>85176930</v>
      </c>
      <c r="G689" s="49"/>
      <c r="H689" s="770">
        <v>18</v>
      </c>
      <c r="I689" s="50"/>
      <c r="J689" s="768" t="s">
        <v>383</v>
      </c>
      <c r="K689" s="768" t="s">
        <v>105</v>
      </c>
      <c r="L689" s="768">
        <v>1</v>
      </c>
      <c r="M689" s="51"/>
      <c r="N689" s="52" t="str">
        <f t="shared" si="60"/>
        <v>Included</v>
      </c>
      <c r="O689" s="53">
        <f t="shared" si="61"/>
        <v>0</v>
      </c>
      <c r="P689" s="8">
        <f t="shared" si="62"/>
        <v>0</v>
      </c>
      <c r="Q689" s="9">
        <f t="shared" si="63"/>
        <v>0</v>
      </c>
      <c r="R689" s="16">
        <f t="shared" si="64"/>
        <v>0</v>
      </c>
      <c r="S689" s="8"/>
      <c r="T689" s="122">
        <f t="shared" si="65"/>
        <v>0</v>
      </c>
      <c r="V689" s="55"/>
      <c r="AB689" s="9"/>
      <c r="AL689" s="9"/>
      <c r="AM689" s="9"/>
      <c r="AN689" s="9"/>
      <c r="AO689" s="9"/>
      <c r="AP689" s="9"/>
      <c r="AQ689" s="9"/>
      <c r="AR689" s="9"/>
      <c r="AS689" s="9"/>
      <c r="AT689" s="9"/>
      <c r="AU689" s="9"/>
      <c r="AV689" s="9"/>
      <c r="AW689" s="9"/>
      <c r="AX689" s="9"/>
      <c r="AY689" s="9"/>
    </row>
    <row r="690" spans="1:51" ht="39.75" customHeight="1" x14ac:dyDescent="0.3">
      <c r="A690" s="48">
        <v>668</v>
      </c>
      <c r="B690" s="768">
        <v>7000032020</v>
      </c>
      <c r="C690" s="768">
        <v>10</v>
      </c>
      <c r="D690" s="768" t="s">
        <v>428</v>
      </c>
      <c r="E690" s="768">
        <v>1000077561</v>
      </c>
      <c r="F690" s="768">
        <v>85176930</v>
      </c>
      <c r="G690" s="49"/>
      <c r="H690" s="770">
        <v>18</v>
      </c>
      <c r="I690" s="50"/>
      <c r="J690" s="768" t="s">
        <v>386</v>
      </c>
      <c r="K690" s="768" t="s">
        <v>106</v>
      </c>
      <c r="L690" s="768">
        <v>2</v>
      </c>
      <c r="M690" s="51"/>
      <c r="N690" s="52" t="str">
        <f t="shared" si="60"/>
        <v>Included</v>
      </c>
      <c r="O690" s="53">
        <f t="shared" si="61"/>
        <v>0</v>
      </c>
      <c r="P690" s="8">
        <f t="shared" si="62"/>
        <v>0</v>
      </c>
      <c r="Q690" s="9">
        <f t="shared" si="63"/>
        <v>0</v>
      </c>
      <c r="R690" s="16">
        <f t="shared" si="64"/>
        <v>0</v>
      </c>
      <c r="S690" s="8"/>
      <c r="T690" s="122">
        <f t="shared" si="65"/>
        <v>0</v>
      </c>
      <c r="V690" s="55"/>
      <c r="AB690" s="9"/>
      <c r="AL690" s="9"/>
      <c r="AM690" s="9"/>
      <c r="AN690" s="9"/>
      <c r="AO690" s="9"/>
      <c r="AP690" s="9"/>
      <c r="AQ690" s="9"/>
      <c r="AR690" s="9"/>
      <c r="AS690" s="9"/>
      <c r="AT690" s="9"/>
      <c r="AU690" s="9"/>
      <c r="AV690" s="9"/>
      <c r="AW690" s="9"/>
      <c r="AX690" s="9"/>
      <c r="AY690" s="9"/>
    </row>
    <row r="691" spans="1:51" ht="39.75" customHeight="1" x14ac:dyDescent="0.3">
      <c r="A691" s="48">
        <v>669</v>
      </c>
      <c r="B691" s="768">
        <v>7000032021</v>
      </c>
      <c r="C691" s="768">
        <v>10</v>
      </c>
      <c r="D691" s="768" t="s">
        <v>428</v>
      </c>
      <c r="E691" s="768">
        <v>1000077565</v>
      </c>
      <c r="F691" s="768">
        <v>85176930</v>
      </c>
      <c r="G691" s="49"/>
      <c r="H691" s="770">
        <v>18</v>
      </c>
      <c r="I691" s="50"/>
      <c r="J691" s="768" t="s">
        <v>387</v>
      </c>
      <c r="K691" s="768" t="s">
        <v>106</v>
      </c>
      <c r="L691" s="768">
        <v>2</v>
      </c>
      <c r="M691" s="51"/>
      <c r="N691" s="52" t="str">
        <f t="shared" si="60"/>
        <v>Included</v>
      </c>
      <c r="O691" s="53">
        <f t="shared" si="61"/>
        <v>0</v>
      </c>
      <c r="P691" s="8">
        <f t="shared" si="62"/>
        <v>0</v>
      </c>
      <c r="Q691" s="9">
        <f t="shared" si="63"/>
        <v>0</v>
      </c>
      <c r="R691" s="16">
        <f t="shared" si="64"/>
        <v>0</v>
      </c>
      <c r="S691" s="8"/>
      <c r="T691" s="122">
        <f t="shared" si="65"/>
        <v>0</v>
      </c>
      <c r="V691" s="55"/>
      <c r="AB691" s="9"/>
      <c r="AL691" s="9"/>
      <c r="AM691" s="9"/>
      <c r="AN691" s="9"/>
      <c r="AO691" s="9"/>
      <c r="AP691" s="9"/>
      <c r="AQ691" s="9"/>
      <c r="AR691" s="9"/>
      <c r="AS691" s="9"/>
      <c r="AT691" s="9"/>
      <c r="AU691" s="9"/>
      <c r="AV691" s="9"/>
      <c r="AW691" s="9"/>
      <c r="AX691" s="9"/>
      <c r="AY691" s="9"/>
    </row>
    <row r="692" spans="1:51" ht="39.75" customHeight="1" x14ac:dyDescent="0.3">
      <c r="A692" s="48">
        <v>670</v>
      </c>
      <c r="B692" s="768">
        <v>7000032022</v>
      </c>
      <c r="C692" s="768">
        <v>10</v>
      </c>
      <c r="D692" s="768" t="s">
        <v>428</v>
      </c>
      <c r="E692" s="768">
        <v>1000077751</v>
      </c>
      <c r="F692" s="768">
        <v>85176930</v>
      </c>
      <c r="G692" s="49"/>
      <c r="H692" s="770">
        <v>18</v>
      </c>
      <c r="I692" s="50"/>
      <c r="J692" s="768" t="s">
        <v>388</v>
      </c>
      <c r="K692" s="768" t="s">
        <v>105</v>
      </c>
      <c r="L692" s="768">
        <v>1</v>
      </c>
      <c r="M692" s="51"/>
      <c r="N692" s="52" t="str">
        <f t="shared" si="60"/>
        <v>Included</v>
      </c>
      <c r="O692" s="53">
        <f t="shared" si="61"/>
        <v>0</v>
      </c>
      <c r="P692" s="8">
        <f t="shared" si="62"/>
        <v>0</v>
      </c>
      <c r="Q692" s="9">
        <f t="shared" si="63"/>
        <v>0</v>
      </c>
      <c r="R692" s="16">
        <f t="shared" si="64"/>
        <v>0</v>
      </c>
      <c r="S692" s="8"/>
      <c r="T692" s="122">
        <f t="shared" si="65"/>
        <v>0</v>
      </c>
      <c r="V692" s="55"/>
      <c r="AB692" s="9"/>
      <c r="AL692" s="9"/>
      <c r="AM692" s="9"/>
      <c r="AN692" s="9"/>
      <c r="AO692" s="9"/>
      <c r="AP692" s="9"/>
      <c r="AQ692" s="9"/>
      <c r="AR692" s="9"/>
      <c r="AS692" s="9"/>
      <c r="AT692" s="9"/>
      <c r="AU692" s="9"/>
      <c r="AV692" s="9"/>
      <c r="AW692" s="9"/>
      <c r="AX692" s="9"/>
      <c r="AY692" s="9"/>
    </row>
    <row r="693" spans="1:51" ht="39.75" customHeight="1" x14ac:dyDescent="0.3">
      <c r="A693" s="48">
        <v>671</v>
      </c>
      <c r="B693" s="768">
        <v>7000032023</v>
      </c>
      <c r="C693" s="768">
        <v>10</v>
      </c>
      <c r="D693" s="768" t="s">
        <v>428</v>
      </c>
      <c r="E693" s="768">
        <v>1000077568</v>
      </c>
      <c r="F693" s="768">
        <v>85389000</v>
      </c>
      <c r="G693" s="49"/>
      <c r="H693" s="770">
        <v>18</v>
      </c>
      <c r="I693" s="50"/>
      <c r="J693" s="768" t="s">
        <v>389</v>
      </c>
      <c r="K693" s="768" t="s">
        <v>106</v>
      </c>
      <c r="L693" s="768">
        <v>1</v>
      </c>
      <c r="M693" s="51"/>
      <c r="N693" s="52" t="str">
        <f t="shared" si="60"/>
        <v>Included</v>
      </c>
      <c r="O693" s="53">
        <f t="shared" si="61"/>
        <v>0</v>
      </c>
      <c r="P693" s="8">
        <f t="shared" si="62"/>
        <v>0</v>
      </c>
      <c r="Q693" s="9">
        <f t="shared" si="63"/>
        <v>0</v>
      </c>
      <c r="R693" s="16">
        <f t="shared" si="64"/>
        <v>0</v>
      </c>
      <c r="S693" s="8"/>
      <c r="T693" s="122">
        <f t="shared" si="65"/>
        <v>0</v>
      </c>
      <c r="V693" s="55"/>
      <c r="AB693" s="9"/>
      <c r="AL693" s="9"/>
      <c r="AM693" s="9"/>
      <c r="AN693" s="9"/>
      <c r="AO693" s="9"/>
      <c r="AP693" s="9"/>
      <c r="AQ693" s="9"/>
      <c r="AR693" s="9"/>
      <c r="AS693" s="9"/>
      <c r="AT693" s="9"/>
      <c r="AU693" s="9"/>
      <c r="AV693" s="9"/>
      <c r="AW693" s="9"/>
      <c r="AX693" s="9"/>
      <c r="AY693" s="9"/>
    </row>
    <row r="694" spans="1:51" ht="39.75" customHeight="1" x14ac:dyDescent="0.3">
      <c r="A694" s="48">
        <v>672</v>
      </c>
      <c r="B694" s="768">
        <v>7000032024</v>
      </c>
      <c r="C694" s="768">
        <v>10</v>
      </c>
      <c r="D694" s="768" t="s">
        <v>428</v>
      </c>
      <c r="E694" s="768">
        <v>1000028014</v>
      </c>
      <c r="F694" s="768">
        <v>94038900</v>
      </c>
      <c r="G694" s="49"/>
      <c r="H694" s="770">
        <v>18</v>
      </c>
      <c r="I694" s="50"/>
      <c r="J694" s="768" t="s">
        <v>108</v>
      </c>
      <c r="K694" s="768" t="s">
        <v>106</v>
      </c>
      <c r="L694" s="768">
        <v>1</v>
      </c>
      <c r="M694" s="51"/>
      <c r="N694" s="52" t="str">
        <f t="shared" si="60"/>
        <v>Included</v>
      </c>
      <c r="O694" s="53">
        <f t="shared" si="61"/>
        <v>0</v>
      </c>
      <c r="P694" s="8">
        <f t="shared" si="62"/>
        <v>0</v>
      </c>
      <c r="Q694" s="9">
        <f t="shared" si="63"/>
        <v>0</v>
      </c>
      <c r="R694" s="16">
        <f t="shared" si="64"/>
        <v>0</v>
      </c>
      <c r="S694" s="8"/>
      <c r="T694" s="122">
        <f t="shared" si="65"/>
        <v>0</v>
      </c>
      <c r="V694" s="55"/>
      <c r="AB694" s="9"/>
      <c r="AL694" s="9"/>
      <c r="AM694" s="9"/>
      <c r="AN694" s="9"/>
      <c r="AO694" s="9"/>
      <c r="AP694" s="9"/>
      <c r="AQ694" s="9"/>
      <c r="AR694" s="9"/>
      <c r="AS694" s="9"/>
      <c r="AT694" s="9"/>
      <c r="AU694" s="9"/>
      <c r="AV694" s="9"/>
      <c r="AW694" s="9"/>
      <c r="AX694" s="9"/>
      <c r="AY694" s="9"/>
    </row>
    <row r="695" spans="1:51" ht="39.75" customHeight="1" x14ac:dyDescent="0.3">
      <c r="A695" s="48">
        <v>673</v>
      </c>
      <c r="B695" s="768">
        <v>7000032025</v>
      </c>
      <c r="C695" s="768">
        <v>10</v>
      </c>
      <c r="D695" s="768" t="s">
        <v>428</v>
      </c>
      <c r="E695" s="768">
        <v>1000026380</v>
      </c>
      <c r="F695" s="768">
        <v>85389000</v>
      </c>
      <c r="G695" s="49"/>
      <c r="H695" s="770">
        <v>18</v>
      </c>
      <c r="I695" s="50"/>
      <c r="J695" s="768" t="s">
        <v>109</v>
      </c>
      <c r="K695" s="768" t="s">
        <v>105</v>
      </c>
      <c r="L695" s="768">
        <v>1</v>
      </c>
      <c r="M695" s="51"/>
      <c r="N695" s="52" t="str">
        <f t="shared" si="60"/>
        <v>Included</v>
      </c>
      <c r="O695" s="53">
        <f t="shared" si="61"/>
        <v>0</v>
      </c>
      <c r="P695" s="8">
        <f t="shared" si="62"/>
        <v>0</v>
      </c>
      <c r="Q695" s="9">
        <f t="shared" si="63"/>
        <v>0</v>
      </c>
      <c r="R695" s="16">
        <f t="shared" si="64"/>
        <v>0</v>
      </c>
      <c r="S695" s="8"/>
      <c r="T695" s="122">
        <f t="shared" si="65"/>
        <v>0</v>
      </c>
      <c r="V695" s="55"/>
      <c r="AB695" s="9"/>
      <c r="AL695" s="9"/>
      <c r="AM695" s="9"/>
      <c r="AN695" s="9"/>
      <c r="AO695" s="9"/>
      <c r="AP695" s="9"/>
      <c r="AQ695" s="9"/>
      <c r="AR695" s="9"/>
      <c r="AS695" s="9"/>
      <c r="AT695" s="9"/>
      <c r="AU695" s="9"/>
      <c r="AV695" s="9"/>
      <c r="AW695" s="9"/>
      <c r="AX695" s="9"/>
      <c r="AY695" s="9"/>
    </row>
    <row r="696" spans="1:51" ht="39.75" customHeight="1" x14ac:dyDescent="0.3">
      <c r="A696" s="48">
        <v>674</v>
      </c>
      <c r="B696" s="768">
        <v>7000032058</v>
      </c>
      <c r="C696" s="768">
        <v>10</v>
      </c>
      <c r="D696" s="768" t="s">
        <v>428</v>
      </c>
      <c r="E696" s="768">
        <v>1000077853</v>
      </c>
      <c r="F696" s="768">
        <v>85176220</v>
      </c>
      <c r="G696" s="49"/>
      <c r="H696" s="770">
        <v>18</v>
      </c>
      <c r="I696" s="50"/>
      <c r="J696" s="768" t="s">
        <v>390</v>
      </c>
      <c r="K696" s="768" t="s">
        <v>106</v>
      </c>
      <c r="L696" s="768">
        <v>1</v>
      </c>
      <c r="M696" s="51"/>
      <c r="N696" s="52" t="str">
        <f t="shared" si="60"/>
        <v>Included</v>
      </c>
      <c r="O696" s="53">
        <f t="shared" si="61"/>
        <v>0</v>
      </c>
      <c r="P696" s="8">
        <f t="shared" si="62"/>
        <v>0</v>
      </c>
      <c r="Q696" s="9">
        <f t="shared" si="63"/>
        <v>0</v>
      </c>
      <c r="R696" s="16">
        <f t="shared" si="64"/>
        <v>0</v>
      </c>
      <c r="S696" s="8"/>
      <c r="T696" s="122">
        <f t="shared" si="65"/>
        <v>0</v>
      </c>
      <c r="V696" s="55"/>
      <c r="AB696" s="9"/>
      <c r="AL696" s="9"/>
      <c r="AM696" s="9"/>
      <c r="AN696" s="9"/>
      <c r="AO696" s="9"/>
      <c r="AP696" s="9"/>
      <c r="AQ696" s="9"/>
      <c r="AR696" s="9"/>
      <c r="AS696" s="9"/>
      <c r="AT696" s="9"/>
      <c r="AU696" s="9"/>
      <c r="AV696" s="9"/>
      <c r="AW696" s="9"/>
      <c r="AX696" s="9"/>
      <c r="AY696" s="9"/>
    </row>
    <row r="697" spans="1:51" ht="39.75" customHeight="1" x14ac:dyDescent="0.3">
      <c r="A697" s="48">
        <v>675</v>
      </c>
      <c r="B697" s="768">
        <v>7000032108</v>
      </c>
      <c r="C697" s="768">
        <v>10</v>
      </c>
      <c r="D697" s="768" t="s">
        <v>428</v>
      </c>
      <c r="E697" s="768">
        <v>1000078084</v>
      </c>
      <c r="F697" s="768">
        <v>85176930</v>
      </c>
      <c r="G697" s="49"/>
      <c r="H697" s="770">
        <v>18</v>
      </c>
      <c r="I697" s="50"/>
      <c r="J697" s="768" t="s">
        <v>397</v>
      </c>
      <c r="K697" s="768" t="s">
        <v>106</v>
      </c>
      <c r="L697" s="768">
        <v>2</v>
      </c>
      <c r="M697" s="51"/>
      <c r="N697" s="52" t="str">
        <f t="shared" si="60"/>
        <v>Included</v>
      </c>
      <c r="O697" s="53">
        <f t="shared" si="61"/>
        <v>0</v>
      </c>
      <c r="P697" s="8">
        <f t="shared" si="62"/>
        <v>0</v>
      </c>
      <c r="Q697" s="9">
        <f t="shared" si="63"/>
        <v>0</v>
      </c>
      <c r="R697" s="16">
        <f t="shared" si="64"/>
        <v>0</v>
      </c>
      <c r="S697" s="8"/>
      <c r="T697" s="122">
        <f t="shared" si="65"/>
        <v>0</v>
      </c>
      <c r="V697" s="55"/>
      <c r="AB697" s="9"/>
      <c r="AL697" s="9"/>
      <c r="AM697" s="9"/>
      <c r="AN697" s="9"/>
      <c r="AO697" s="9"/>
      <c r="AP697" s="9"/>
      <c r="AQ697" s="9"/>
      <c r="AR697" s="9"/>
      <c r="AS697" s="9"/>
      <c r="AT697" s="9"/>
      <c r="AU697" s="9"/>
      <c r="AV697" s="9"/>
      <c r="AW697" s="9"/>
      <c r="AX697" s="9"/>
      <c r="AY697" s="9"/>
    </row>
    <row r="698" spans="1:51" ht="39.75" customHeight="1" x14ac:dyDescent="0.3">
      <c r="A698" s="48">
        <v>676</v>
      </c>
      <c r="B698" s="768">
        <v>7000032026</v>
      </c>
      <c r="C698" s="768">
        <v>10</v>
      </c>
      <c r="D698" s="768" t="s">
        <v>429</v>
      </c>
      <c r="E698" s="768">
        <v>1000077713</v>
      </c>
      <c r="F698" s="768">
        <v>84715000</v>
      </c>
      <c r="G698" s="49"/>
      <c r="H698" s="770">
        <v>18</v>
      </c>
      <c r="I698" s="50"/>
      <c r="J698" s="768" t="s">
        <v>376</v>
      </c>
      <c r="K698" s="768" t="s">
        <v>106</v>
      </c>
      <c r="L698" s="768">
        <v>2</v>
      </c>
      <c r="M698" s="51"/>
      <c r="N698" s="52" t="str">
        <f t="shared" si="60"/>
        <v>Included</v>
      </c>
      <c r="O698" s="53">
        <f t="shared" si="61"/>
        <v>0</v>
      </c>
      <c r="P698" s="8">
        <f t="shared" si="62"/>
        <v>0</v>
      </c>
      <c r="Q698" s="9">
        <f t="shared" si="63"/>
        <v>0</v>
      </c>
      <c r="R698" s="16">
        <f t="shared" si="64"/>
        <v>0</v>
      </c>
      <c r="S698" s="8"/>
      <c r="T698" s="122">
        <f t="shared" si="65"/>
        <v>0</v>
      </c>
      <c r="V698" s="55"/>
      <c r="AB698" s="9"/>
      <c r="AL698" s="9"/>
      <c r="AM698" s="9"/>
      <c r="AN698" s="9"/>
      <c r="AO698" s="9"/>
      <c r="AP698" s="9"/>
      <c r="AQ698" s="9"/>
      <c r="AR698" s="9"/>
      <c r="AS698" s="9"/>
      <c r="AT698" s="9"/>
      <c r="AU698" s="9"/>
      <c r="AV698" s="9"/>
      <c r="AW698" s="9"/>
      <c r="AX698" s="9"/>
      <c r="AY698" s="9"/>
    </row>
    <row r="699" spans="1:51" ht="39.75" customHeight="1" x14ac:dyDescent="0.3">
      <c r="A699" s="48">
        <v>677</v>
      </c>
      <c r="B699" s="768">
        <v>7000032027</v>
      </c>
      <c r="C699" s="768">
        <v>10</v>
      </c>
      <c r="D699" s="768" t="s">
        <v>429</v>
      </c>
      <c r="E699" s="768">
        <v>1000077753</v>
      </c>
      <c r="F699" s="768">
        <v>85176930</v>
      </c>
      <c r="G699" s="49"/>
      <c r="H699" s="770">
        <v>18</v>
      </c>
      <c r="I699" s="50"/>
      <c r="J699" s="768" t="s">
        <v>377</v>
      </c>
      <c r="K699" s="768" t="s">
        <v>105</v>
      </c>
      <c r="L699" s="768">
        <v>1</v>
      </c>
      <c r="M699" s="51"/>
      <c r="N699" s="52" t="str">
        <f t="shared" si="60"/>
        <v>Included</v>
      </c>
      <c r="O699" s="53">
        <f t="shared" si="61"/>
        <v>0</v>
      </c>
      <c r="P699" s="8">
        <f t="shared" si="62"/>
        <v>0</v>
      </c>
      <c r="Q699" s="9">
        <f t="shared" si="63"/>
        <v>0</v>
      </c>
      <c r="R699" s="16">
        <f t="shared" si="64"/>
        <v>0</v>
      </c>
      <c r="S699" s="8"/>
      <c r="T699" s="122">
        <f t="shared" si="65"/>
        <v>0</v>
      </c>
      <c r="V699" s="55"/>
      <c r="AB699" s="9"/>
      <c r="AL699" s="9"/>
      <c r="AM699" s="9"/>
      <c r="AN699" s="9"/>
      <c r="AO699" s="9"/>
      <c r="AP699" s="9"/>
      <c r="AQ699" s="9"/>
      <c r="AR699" s="9"/>
      <c r="AS699" s="9"/>
      <c r="AT699" s="9"/>
      <c r="AU699" s="9"/>
      <c r="AV699" s="9"/>
      <c r="AW699" s="9"/>
      <c r="AX699" s="9"/>
      <c r="AY699" s="9"/>
    </row>
    <row r="700" spans="1:51" ht="39.75" customHeight="1" x14ac:dyDescent="0.3">
      <c r="A700" s="48">
        <v>678</v>
      </c>
      <c r="B700" s="768">
        <v>7000032028</v>
      </c>
      <c r="C700" s="768">
        <v>10</v>
      </c>
      <c r="D700" s="768" t="s">
        <v>429</v>
      </c>
      <c r="E700" s="768">
        <v>1000077573</v>
      </c>
      <c r="F700" s="768">
        <v>85176930</v>
      </c>
      <c r="G700" s="49"/>
      <c r="H700" s="770">
        <v>18</v>
      </c>
      <c r="I700" s="50"/>
      <c r="J700" s="768" t="s">
        <v>378</v>
      </c>
      <c r="K700" s="768" t="s">
        <v>106</v>
      </c>
      <c r="L700" s="768">
        <v>2</v>
      </c>
      <c r="M700" s="51"/>
      <c r="N700" s="52" t="str">
        <f t="shared" si="60"/>
        <v>Included</v>
      </c>
      <c r="O700" s="53">
        <f t="shared" si="61"/>
        <v>0</v>
      </c>
      <c r="P700" s="8">
        <f t="shared" si="62"/>
        <v>0</v>
      </c>
      <c r="Q700" s="9">
        <f t="shared" si="63"/>
        <v>0</v>
      </c>
      <c r="R700" s="16">
        <f t="shared" si="64"/>
        <v>0</v>
      </c>
      <c r="S700" s="8"/>
      <c r="T700" s="122">
        <f t="shared" si="65"/>
        <v>0</v>
      </c>
      <c r="V700" s="55"/>
      <c r="AB700" s="9"/>
      <c r="AL700" s="9"/>
      <c r="AM700" s="9"/>
      <c r="AN700" s="9"/>
      <c r="AO700" s="9"/>
      <c r="AP700" s="9"/>
      <c r="AQ700" s="9"/>
      <c r="AR700" s="9"/>
      <c r="AS700" s="9"/>
      <c r="AT700" s="9"/>
      <c r="AU700" s="9"/>
      <c r="AV700" s="9"/>
      <c r="AW700" s="9"/>
      <c r="AX700" s="9"/>
      <c r="AY700" s="9"/>
    </row>
    <row r="701" spans="1:51" ht="39.75" customHeight="1" x14ac:dyDescent="0.3">
      <c r="A701" s="48">
        <v>679</v>
      </c>
      <c r="B701" s="768">
        <v>7000032029</v>
      </c>
      <c r="C701" s="768">
        <v>10</v>
      </c>
      <c r="D701" s="768" t="s">
        <v>429</v>
      </c>
      <c r="E701" s="768">
        <v>1000077711</v>
      </c>
      <c r="F701" s="768">
        <v>85177090</v>
      </c>
      <c r="G701" s="49"/>
      <c r="H701" s="770">
        <v>18</v>
      </c>
      <c r="I701" s="50"/>
      <c r="J701" s="768" t="s">
        <v>381</v>
      </c>
      <c r="K701" s="768" t="s">
        <v>106</v>
      </c>
      <c r="L701" s="768">
        <v>1</v>
      </c>
      <c r="M701" s="51"/>
      <c r="N701" s="52" t="str">
        <f t="shared" si="60"/>
        <v>Included</v>
      </c>
      <c r="O701" s="53">
        <f t="shared" si="61"/>
        <v>0</v>
      </c>
      <c r="P701" s="8">
        <f t="shared" si="62"/>
        <v>0</v>
      </c>
      <c r="Q701" s="9">
        <f t="shared" si="63"/>
        <v>0</v>
      </c>
      <c r="R701" s="16">
        <f t="shared" si="64"/>
        <v>0</v>
      </c>
      <c r="S701" s="8"/>
      <c r="T701" s="122">
        <f t="shared" si="65"/>
        <v>0</v>
      </c>
      <c r="V701" s="55"/>
      <c r="AB701" s="9"/>
      <c r="AL701" s="9"/>
      <c r="AM701" s="9"/>
      <c r="AN701" s="9"/>
      <c r="AO701" s="9"/>
      <c r="AP701" s="9"/>
      <c r="AQ701" s="9"/>
      <c r="AR701" s="9"/>
      <c r="AS701" s="9"/>
      <c r="AT701" s="9"/>
      <c r="AU701" s="9"/>
      <c r="AV701" s="9"/>
      <c r="AW701" s="9"/>
      <c r="AX701" s="9"/>
      <c r="AY701" s="9"/>
    </row>
    <row r="702" spans="1:51" ht="39.75" customHeight="1" x14ac:dyDescent="0.3">
      <c r="A702" s="48">
        <v>680</v>
      </c>
      <c r="B702" s="768">
        <v>7000032030</v>
      </c>
      <c r="C702" s="768">
        <v>10</v>
      </c>
      <c r="D702" s="768" t="s">
        <v>429</v>
      </c>
      <c r="E702" s="768">
        <v>1000077750</v>
      </c>
      <c r="F702" s="768">
        <v>85176930</v>
      </c>
      <c r="G702" s="49"/>
      <c r="H702" s="770">
        <v>18</v>
      </c>
      <c r="I702" s="50"/>
      <c r="J702" s="768" t="s">
        <v>383</v>
      </c>
      <c r="K702" s="768" t="s">
        <v>105</v>
      </c>
      <c r="L702" s="768">
        <v>1</v>
      </c>
      <c r="M702" s="51"/>
      <c r="N702" s="52" t="str">
        <f t="shared" si="60"/>
        <v>Included</v>
      </c>
      <c r="O702" s="53">
        <f t="shared" si="61"/>
        <v>0</v>
      </c>
      <c r="P702" s="8">
        <f t="shared" si="62"/>
        <v>0</v>
      </c>
      <c r="Q702" s="9">
        <f t="shared" si="63"/>
        <v>0</v>
      </c>
      <c r="R702" s="16">
        <f t="shared" si="64"/>
        <v>0</v>
      </c>
      <c r="S702" s="8"/>
      <c r="T702" s="122">
        <f t="shared" si="65"/>
        <v>0</v>
      </c>
      <c r="V702" s="55"/>
      <c r="AB702" s="9"/>
      <c r="AL702" s="9"/>
      <c r="AM702" s="9"/>
      <c r="AN702" s="9"/>
      <c r="AO702" s="9"/>
      <c r="AP702" s="9"/>
      <c r="AQ702" s="9"/>
      <c r="AR702" s="9"/>
      <c r="AS702" s="9"/>
      <c r="AT702" s="9"/>
      <c r="AU702" s="9"/>
      <c r="AV702" s="9"/>
      <c r="AW702" s="9"/>
      <c r="AX702" s="9"/>
      <c r="AY702" s="9"/>
    </row>
    <row r="703" spans="1:51" ht="39.75" customHeight="1" x14ac:dyDescent="0.3">
      <c r="A703" s="48">
        <v>681</v>
      </c>
      <c r="B703" s="768">
        <v>7000032031</v>
      </c>
      <c r="C703" s="768">
        <v>10</v>
      </c>
      <c r="D703" s="768" t="s">
        <v>429</v>
      </c>
      <c r="E703" s="768">
        <v>1000077561</v>
      </c>
      <c r="F703" s="768">
        <v>85176930</v>
      </c>
      <c r="G703" s="49"/>
      <c r="H703" s="770">
        <v>18</v>
      </c>
      <c r="I703" s="50"/>
      <c r="J703" s="768" t="s">
        <v>386</v>
      </c>
      <c r="K703" s="768" t="s">
        <v>106</v>
      </c>
      <c r="L703" s="768">
        <v>2</v>
      </c>
      <c r="M703" s="51"/>
      <c r="N703" s="52" t="str">
        <f t="shared" si="60"/>
        <v>Included</v>
      </c>
      <c r="O703" s="53">
        <f t="shared" si="61"/>
        <v>0</v>
      </c>
      <c r="P703" s="8">
        <f t="shared" si="62"/>
        <v>0</v>
      </c>
      <c r="Q703" s="9">
        <f t="shared" si="63"/>
        <v>0</v>
      </c>
      <c r="R703" s="16">
        <f t="shared" si="64"/>
        <v>0</v>
      </c>
      <c r="S703" s="8"/>
      <c r="T703" s="122">
        <f t="shared" si="65"/>
        <v>0</v>
      </c>
      <c r="V703" s="55"/>
      <c r="AB703" s="9"/>
      <c r="AL703" s="9"/>
      <c r="AM703" s="9"/>
      <c r="AN703" s="9"/>
      <c r="AO703" s="9"/>
      <c r="AP703" s="9"/>
      <c r="AQ703" s="9"/>
      <c r="AR703" s="9"/>
      <c r="AS703" s="9"/>
      <c r="AT703" s="9"/>
      <c r="AU703" s="9"/>
      <c r="AV703" s="9"/>
      <c r="AW703" s="9"/>
      <c r="AX703" s="9"/>
      <c r="AY703" s="9"/>
    </row>
    <row r="704" spans="1:51" ht="39.75" customHeight="1" x14ac:dyDescent="0.3">
      <c r="A704" s="48">
        <v>682</v>
      </c>
      <c r="B704" s="768">
        <v>7000032032</v>
      </c>
      <c r="C704" s="768">
        <v>10</v>
      </c>
      <c r="D704" s="768" t="s">
        <v>429</v>
      </c>
      <c r="E704" s="768">
        <v>1000077565</v>
      </c>
      <c r="F704" s="768">
        <v>85176930</v>
      </c>
      <c r="G704" s="49"/>
      <c r="H704" s="770">
        <v>18</v>
      </c>
      <c r="I704" s="50"/>
      <c r="J704" s="768" t="s">
        <v>387</v>
      </c>
      <c r="K704" s="768" t="s">
        <v>106</v>
      </c>
      <c r="L704" s="768">
        <v>2</v>
      </c>
      <c r="M704" s="51"/>
      <c r="N704" s="52" t="str">
        <f t="shared" si="60"/>
        <v>Included</v>
      </c>
      <c r="O704" s="53">
        <f t="shared" si="61"/>
        <v>0</v>
      </c>
      <c r="P704" s="8">
        <f t="shared" si="62"/>
        <v>0</v>
      </c>
      <c r="Q704" s="9">
        <f t="shared" si="63"/>
        <v>0</v>
      </c>
      <c r="R704" s="16">
        <f t="shared" si="64"/>
        <v>0</v>
      </c>
      <c r="S704" s="8"/>
      <c r="T704" s="122">
        <f t="shared" si="65"/>
        <v>0</v>
      </c>
      <c r="V704" s="55"/>
      <c r="AB704" s="9"/>
      <c r="AL704" s="9"/>
      <c r="AM704" s="9"/>
      <c r="AN704" s="9"/>
      <c r="AO704" s="9"/>
      <c r="AP704" s="9"/>
      <c r="AQ704" s="9"/>
      <c r="AR704" s="9"/>
      <c r="AS704" s="9"/>
      <c r="AT704" s="9"/>
      <c r="AU704" s="9"/>
      <c r="AV704" s="9"/>
      <c r="AW704" s="9"/>
      <c r="AX704" s="9"/>
      <c r="AY704" s="9"/>
    </row>
    <row r="705" spans="1:51" ht="39.75" customHeight="1" x14ac:dyDescent="0.3">
      <c r="A705" s="48">
        <v>683</v>
      </c>
      <c r="B705" s="768">
        <v>7000032033</v>
      </c>
      <c r="C705" s="768">
        <v>10</v>
      </c>
      <c r="D705" s="768" t="s">
        <v>429</v>
      </c>
      <c r="E705" s="768">
        <v>1000077751</v>
      </c>
      <c r="F705" s="768">
        <v>85176930</v>
      </c>
      <c r="G705" s="49"/>
      <c r="H705" s="770">
        <v>18</v>
      </c>
      <c r="I705" s="50"/>
      <c r="J705" s="768" t="s">
        <v>388</v>
      </c>
      <c r="K705" s="768" t="s">
        <v>105</v>
      </c>
      <c r="L705" s="768">
        <v>1</v>
      </c>
      <c r="M705" s="51"/>
      <c r="N705" s="52" t="str">
        <f t="shared" si="60"/>
        <v>Included</v>
      </c>
      <c r="O705" s="53">
        <f t="shared" si="61"/>
        <v>0</v>
      </c>
      <c r="P705" s="8">
        <f t="shared" si="62"/>
        <v>0</v>
      </c>
      <c r="Q705" s="9">
        <f t="shared" si="63"/>
        <v>0</v>
      </c>
      <c r="R705" s="16">
        <f t="shared" si="64"/>
        <v>0</v>
      </c>
      <c r="S705" s="8"/>
      <c r="T705" s="122">
        <f t="shared" si="65"/>
        <v>0</v>
      </c>
      <c r="V705" s="55"/>
      <c r="AB705" s="9"/>
      <c r="AL705" s="9"/>
      <c r="AM705" s="9"/>
      <c r="AN705" s="9"/>
      <c r="AO705" s="9"/>
      <c r="AP705" s="9"/>
      <c r="AQ705" s="9"/>
      <c r="AR705" s="9"/>
      <c r="AS705" s="9"/>
      <c r="AT705" s="9"/>
      <c r="AU705" s="9"/>
      <c r="AV705" s="9"/>
      <c r="AW705" s="9"/>
      <c r="AX705" s="9"/>
      <c r="AY705" s="9"/>
    </row>
    <row r="706" spans="1:51" ht="39.75" customHeight="1" x14ac:dyDescent="0.3">
      <c r="A706" s="48">
        <v>684</v>
      </c>
      <c r="B706" s="768">
        <v>7000032034</v>
      </c>
      <c r="C706" s="768">
        <v>10</v>
      </c>
      <c r="D706" s="768" t="s">
        <v>429</v>
      </c>
      <c r="E706" s="768">
        <v>1000077568</v>
      </c>
      <c r="F706" s="768">
        <v>85389000</v>
      </c>
      <c r="G706" s="49"/>
      <c r="H706" s="770">
        <v>18</v>
      </c>
      <c r="I706" s="50"/>
      <c r="J706" s="768" t="s">
        <v>389</v>
      </c>
      <c r="K706" s="768" t="s">
        <v>106</v>
      </c>
      <c r="L706" s="768">
        <v>1</v>
      </c>
      <c r="M706" s="51"/>
      <c r="N706" s="52" t="str">
        <f t="shared" si="60"/>
        <v>Included</v>
      </c>
      <c r="O706" s="53">
        <f t="shared" si="61"/>
        <v>0</v>
      </c>
      <c r="P706" s="8">
        <f t="shared" si="62"/>
        <v>0</v>
      </c>
      <c r="Q706" s="9">
        <f t="shared" si="63"/>
        <v>0</v>
      </c>
      <c r="R706" s="16">
        <f t="shared" si="64"/>
        <v>0</v>
      </c>
      <c r="S706" s="8"/>
      <c r="T706" s="122">
        <f t="shared" si="65"/>
        <v>0</v>
      </c>
      <c r="V706" s="55"/>
      <c r="AB706" s="9"/>
      <c r="AL706" s="9"/>
      <c r="AM706" s="9"/>
      <c r="AN706" s="9"/>
      <c r="AO706" s="9"/>
      <c r="AP706" s="9"/>
      <c r="AQ706" s="9"/>
      <c r="AR706" s="9"/>
      <c r="AS706" s="9"/>
      <c r="AT706" s="9"/>
      <c r="AU706" s="9"/>
      <c r="AV706" s="9"/>
      <c r="AW706" s="9"/>
      <c r="AX706" s="9"/>
      <c r="AY706" s="9"/>
    </row>
    <row r="707" spans="1:51" ht="39.75" customHeight="1" x14ac:dyDescent="0.3">
      <c r="A707" s="48">
        <v>685</v>
      </c>
      <c r="B707" s="768">
        <v>7000032035</v>
      </c>
      <c r="C707" s="768">
        <v>10</v>
      </c>
      <c r="D707" s="768" t="s">
        <v>429</v>
      </c>
      <c r="E707" s="768">
        <v>1000028014</v>
      </c>
      <c r="F707" s="768">
        <v>94038900</v>
      </c>
      <c r="G707" s="49"/>
      <c r="H707" s="770">
        <v>18</v>
      </c>
      <c r="I707" s="50"/>
      <c r="J707" s="768" t="s">
        <v>108</v>
      </c>
      <c r="K707" s="768" t="s">
        <v>106</v>
      </c>
      <c r="L707" s="768">
        <v>1</v>
      </c>
      <c r="M707" s="51"/>
      <c r="N707" s="52" t="str">
        <f t="shared" si="60"/>
        <v>Included</v>
      </c>
      <c r="O707" s="53">
        <f t="shared" si="61"/>
        <v>0</v>
      </c>
      <c r="P707" s="8">
        <f t="shared" si="62"/>
        <v>0</v>
      </c>
      <c r="Q707" s="9">
        <f t="shared" si="63"/>
        <v>0</v>
      </c>
      <c r="R707" s="16">
        <f t="shared" si="64"/>
        <v>0</v>
      </c>
      <c r="S707" s="8"/>
      <c r="T707" s="122">
        <f t="shared" si="65"/>
        <v>0</v>
      </c>
      <c r="V707" s="55"/>
      <c r="AB707" s="9"/>
      <c r="AL707" s="9"/>
      <c r="AM707" s="9"/>
      <c r="AN707" s="9"/>
      <c r="AO707" s="9"/>
      <c r="AP707" s="9"/>
      <c r="AQ707" s="9"/>
      <c r="AR707" s="9"/>
      <c r="AS707" s="9"/>
      <c r="AT707" s="9"/>
      <c r="AU707" s="9"/>
      <c r="AV707" s="9"/>
      <c r="AW707" s="9"/>
      <c r="AX707" s="9"/>
      <c r="AY707" s="9"/>
    </row>
    <row r="708" spans="1:51" ht="39.75" customHeight="1" x14ac:dyDescent="0.3">
      <c r="A708" s="48">
        <v>686</v>
      </c>
      <c r="B708" s="768">
        <v>7000032036</v>
      </c>
      <c r="C708" s="768">
        <v>10</v>
      </c>
      <c r="D708" s="768" t="s">
        <v>429</v>
      </c>
      <c r="E708" s="768">
        <v>1000026380</v>
      </c>
      <c r="F708" s="768">
        <v>85389000</v>
      </c>
      <c r="G708" s="49"/>
      <c r="H708" s="770">
        <v>18</v>
      </c>
      <c r="I708" s="50"/>
      <c r="J708" s="768" t="s">
        <v>109</v>
      </c>
      <c r="K708" s="768" t="s">
        <v>105</v>
      </c>
      <c r="L708" s="768">
        <v>1</v>
      </c>
      <c r="M708" s="51"/>
      <c r="N708" s="52" t="str">
        <f t="shared" si="60"/>
        <v>Included</v>
      </c>
      <c r="O708" s="53">
        <f t="shared" si="61"/>
        <v>0</v>
      </c>
      <c r="P708" s="8">
        <f t="shared" si="62"/>
        <v>0</v>
      </c>
      <c r="Q708" s="9">
        <f t="shared" si="63"/>
        <v>0</v>
      </c>
      <c r="R708" s="16">
        <f t="shared" si="64"/>
        <v>0</v>
      </c>
      <c r="S708" s="8"/>
      <c r="T708" s="122">
        <f t="shared" si="65"/>
        <v>0</v>
      </c>
      <c r="V708" s="55"/>
      <c r="AB708" s="9"/>
      <c r="AL708" s="9"/>
      <c r="AM708" s="9"/>
      <c r="AN708" s="9"/>
      <c r="AO708" s="9"/>
      <c r="AP708" s="9"/>
      <c r="AQ708" s="9"/>
      <c r="AR708" s="9"/>
      <c r="AS708" s="9"/>
      <c r="AT708" s="9"/>
      <c r="AU708" s="9"/>
      <c r="AV708" s="9"/>
      <c r="AW708" s="9"/>
      <c r="AX708" s="9"/>
      <c r="AY708" s="9"/>
    </row>
    <row r="709" spans="1:51" ht="39.75" customHeight="1" x14ac:dyDescent="0.3">
      <c r="A709" s="48">
        <v>687</v>
      </c>
      <c r="B709" s="768">
        <v>7000032059</v>
      </c>
      <c r="C709" s="768">
        <v>10</v>
      </c>
      <c r="D709" s="768" t="s">
        <v>429</v>
      </c>
      <c r="E709" s="768">
        <v>1000077853</v>
      </c>
      <c r="F709" s="768">
        <v>85176220</v>
      </c>
      <c r="G709" s="49"/>
      <c r="H709" s="770">
        <v>18</v>
      </c>
      <c r="I709" s="50"/>
      <c r="J709" s="768" t="s">
        <v>390</v>
      </c>
      <c r="K709" s="768" t="s">
        <v>106</v>
      </c>
      <c r="L709" s="768">
        <v>1</v>
      </c>
      <c r="M709" s="51"/>
      <c r="N709" s="52" t="str">
        <f t="shared" si="60"/>
        <v>Included</v>
      </c>
      <c r="O709" s="53">
        <f t="shared" si="61"/>
        <v>0</v>
      </c>
      <c r="P709" s="8">
        <f t="shared" si="62"/>
        <v>0</v>
      </c>
      <c r="Q709" s="9">
        <f t="shared" si="63"/>
        <v>0</v>
      </c>
      <c r="R709" s="16">
        <f t="shared" si="64"/>
        <v>0</v>
      </c>
      <c r="S709" s="8"/>
      <c r="T709" s="122">
        <f t="shared" si="65"/>
        <v>0</v>
      </c>
      <c r="V709" s="55"/>
      <c r="AB709" s="9"/>
      <c r="AL709" s="9"/>
      <c r="AM709" s="9"/>
      <c r="AN709" s="9"/>
      <c r="AO709" s="9"/>
      <c r="AP709" s="9"/>
      <c r="AQ709" s="9"/>
      <c r="AR709" s="9"/>
      <c r="AS709" s="9"/>
      <c r="AT709" s="9"/>
      <c r="AU709" s="9"/>
      <c r="AV709" s="9"/>
      <c r="AW709" s="9"/>
      <c r="AX709" s="9"/>
      <c r="AY709" s="9"/>
    </row>
    <row r="710" spans="1:51" ht="39.75" customHeight="1" x14ac:dyDescent="0.3">
      <c r="A710" s="48">
        <v>688</v>
      </c>
      <c r="B710" s="768">
        <v>7000032074</v>
      </c>
      <c r="C710" s="768">
        <v>10</v>
      </c>
      <c r="D710" s="768" t="s">
        <v>429</v>
      </c>
      <c r="E710" s="768">
        <v>1000077709</v>
      </c>
      <c r="F710" s="768">
        <v>85176990</v>
      </c>
      <c r="G710" s="49"/>
      <c r="H710" s="770">
        <v>18</v>
      </c>
      <c r="I710" s="50"/>
      <c r="J710" s="768" t="s">
        <v>384</v>
      </c>
      <c r="K710" s="768" t="s">
        <v>106</v>
      </c>
      <c r="L710" s="768">
        <v>1</v>
      </c>
      <c r="M710" s="51"/>
      <c r="N710" s="52" t="str">
        <f t="shared" si="60"/>
        <v>Included</v>
      </c>
      <c r="O710" s="53">
        <f t="shared" si="61"/>
        <v>0</v>
      </c>
      <c r="P710" s="8">
        <f t="shared" si="62"/>
        <v>0</v>
      </c>
      <c r="Q710" s="9">
        <f t="shared" si="63"/>
        <v>0</v>
      </c>
      <c r="R710" s="16">
        <f t="shared" si="64"/>
        <v>0</v>
      </c>
      <c r="S710" s="8"/>
      <c r="T710" s="122">
        <f t="shared" si="65"/>
        <v>0</v>
      </c>
      <c r="V710" s="55"/>
      <c r="AB710" s="9"/>
      <c r="AL710" s="9"/>
      <c r="AM710" s="9"/>
      <c r="AN710" s="9"/>
      <c r="AO710" s="9"/>
      <c r="AP710" s="9"/>
      <c r="AQ710" s="9"/>
      <c r="AR710" s="9"/>
      <c r="AS710" s="9"/>
      <c r="AT710" s="9"/>
      <c r="AU710" s="9"/>
      <c r="AV710" s="9"/>
      <c r="AW710" s="9"/>
      <c r="AX710" s="9"/>
      <c r="AY710" s="9"/>
    </row>
    <row r="711" spans="1:51" ht="39.75" customHeight="1" x14ac:dyDescent="0.3">
      <c r="A711" s="48">
        <v>689</v>
      </c>
      <c r="B711" s="768">
        <v>7000032075</v>
      </c>
      <c r="C711" s="768">
        <v>10</v>
      </c>
      <c r="D711" s="768" t="s">
        <v>429</v>
      </c>
      <c r="E711" s="768">
        <v>1000077563</v>
      </c>
      <c r="F711" s="768">
        <v>85444292</v>
      </c>
      <c r="G711" s="49"/>
      <c r="H711" s="770">
        <v>18</v>
      </c>
      <c r="I711" s="50"/>
      <c r="J711" s="768" t="s">
        <v>385</v>
      </c>
      <c r="K711" s="768" t="s">
        <v>110</v>
      </c>
      <c r="L711" s="768">
        <v>1</v>
      </c>
      <c r="M711" s="51"/>
      <c r="N711" s="52" t="str">
        <f t="shared" si="60"/>
        <v>Included</v>
      </c>
      <c r="O711" s="53">
        <f t="shared" si="61"/>
        <v>0</v>
      </c>
      <c r="P711" s="8">
        <f t="shared" si="62"/>
        <v>0</v>
      </c>
      <c r="Q711" s="9">
        <f t="shared" si="63"/>
        <v>0</v>
      </c>
      <c r="R711" s="16">
        <f t="shared" si="64"/>
        <v>0</v>
      </c>
      <c r="S711" s="8"/>
      <c r="T711" s="122">
        <f t="shared" si="65"/>
        <v>0</v>
      </c>
      <c r="V711" s="55"/>
      <c r="AB711" s="9"/>
      <c r="AL711" s="9"/>
      <c r="AM711" s="9"/>
      <c r="AN711" s="9"/>
      <c r="AO711" s="9"/>
      <c r="AP711" s="9"/>
      <c r="AQ711" s="9"/>
      <c r="AR711" s="9"/>
      <c r="AS711" s="9"/>
      <c r="AT711" s="9"/>
      <c r="AU711" s="9"/>
      <c r="AV711" s="9"/>
      <c r="AW711" s="9"/>
      <c r="AX711" s="9"/>
      <c r="AY711" s="9"/>
    </row>
    <row r="712" spans="1:51" ht="39.75" customHeight="1" x14ac:dyDescent="0.3">
      <c r="A712" s="48">
        <v>690</v>
      </c>
      <c r="B712" s="768">
        <v>7000032109</v>
      </c>
      <c r="C712" s="768">
        <v>10</v>
      </c>
      <c r="D712" s="768" t="s">
        <v>429</v>
      </c>
      <c r="E712" s="768">
        <v>1000078084</v>
      </c>
      <c r="F712" s="768">
        <v>85176930</v>
      </c>
      <c r="G712" s="49"/>
      <c r="H712" s="770">
        <v>18</v>
      </c>
      <c r="I712" s="50"/>
      <c r="J712" s="768" t="s">
        <v>397</v>
      </c>
      <c r="K712" s="768" t="s">
        <v>106</v>
      </c>
      <c r="L712" s="768">
        <v>2</v>
      </c>
      <c r="M712" s="51"/>
      <c r="N712" s="52" t="str">
        <f t="shared" si="60"/>
        <v>Included</v>
      </c>
      <c r="O712" s="53">
        <f t="shared" si="61"/>
        <v>0</v>
      </c>
      <c r="P712" s="8">
        <f t="shared" si="62"/>
        <v>0</v>
      </c>
      <c r="Q712" s="9">
        <f t="shared" si="63"/>
        <v>0</v>
      </c>
      <c r="R712" s="16">
        <f t="shared" si="64"/>
        <v>0</v>
      </c>
      <c r="S712" s="8"/>
      <c r="T712" s="122">
        <f t="shared" si="65"/>
        <v>0</v>
      </c>
      <c r="V712" s="55"/>
      <c r="AB712" s="9"/>
      <c r="AL712" s="9"/>
      <c r="AM712" s="9"/>
      <c r="AN712" s="9"/>
      <c r="AO712" s="9"/>
      <c r="AP712" s="9"/>
      <c r="AQ712" s="9"/>
      <c r="AR712" s="9"/>
      <c r="AS712" s="9"/>
      <c r="AT712" s="9"/>
      <c r="AU712" s="9"/>
      <c r="AV712" s="9"/>
      <c r="AW712" s="9"/>
      <c r="AX712" s="9"/>
      <c r="AY712" s="9"/>
    </row>
    <row r="713" spans="1:51" ht="39.75" customHeight="1" x14ac:dyDescent="0.3">
      <c r="A713" s="48">
        <v>691</v>
      </c>
      <c r="B713" s="768">
        <v>7000032110</v>
      </c>
      <c r="C713" s="768">
        <v>10</v>
      </c>
      <c r="D713" s="768" t="s">
        <v>430</v>
      </c>
      <c r="E713" s="768">
        <v>1000077713</v>
      </c>
      <c r="F713" s="768">
        <v>84715000</v>
      </c>
      <c r="G713" s="49"/>
      <c r="H713" s="770">
        <v>18</v>
      </c>
      <c r="I713" s="50"/>
      <c r="J713" s="768" t="s">
        <v>376</v>
      </c>
      <c r="K713" s="768" t="s">
        <v>106</v>
      </c>
      <c r="L713" s="768">
        <v>2</v>
      </c>
      <c r="M713" s="51"/>
      <c r="N713" s="52" t="str">
        <f t="shared" si="60"/>
        <v>Included</v>
      </c>
      <c r="O713" s="53">
        <f t="shared" si="61"/>
        <v>0</v>
      </c>
      <c r="P713" s="8">
        <f t="shared" si="62"/>
        <v>0</v>
      </c>
      <c r="Q713" s="9">
        <f t="shared" si="63"/>
        <v>0</v>
      </c>
      <c r="R713" s="16">
        <f t="shared" si="64"/>
        <v>0</v>
      </c>
      <c r="S713" s="8"/>
      <c r="T713" s="122">
        <f t="shared" si="65"/>
        <v>0</v>
      </c>
      <c r="V713" s="55"/>
      <c r="AB713" s="9"/>
      <c r="AL713" s="9"/>
      <c r="AM713" s="9"/>
      <c r="AN713" s="9"/>
      <c r="AO713" s="9"/>
      <c r="AP713" s="9"/>
      <c r="AQ713" s="9"/>
      <c r="AR713" s="9"/>
      <c r="AS713" s="9"/>
      <c r="AT713" s="9"/>
      <c r="AU713" s="9"/>
      <c r="AV713" s="9"/>
      <c r="AW713" s="9"/>
      <c r="AX713" s="9"/>
      <c r="AY713" s="9"/>
    </row>
    <row r="714" spans="1:51" ht="39.75" customHeight="1" x14ac:dyDescent="0.3">
      <c r="A714" s="48">
        <v>692</v>
      </c>
      <c r="B714" s="768">
        <v>7000032111</v>
      </c>
      <c r="C714" s="768">
        <v>10</v>
      </c>
      <c r="D714" s="768" t="s">
        <v>430</v>
      </c>
      <c r="E714" s="768">
        <v>1000077753</v>
      </c>
      <c r="F714" s="768">
        <v>85176930</v>
      </c>
      <c r="G714" s="49"/>
      <c r="H714" s="770">
        <v>18</v>
      </c>
      <c r="I714" s="50"/>
      <c r="J714" s="768" t="s">
        <v>377</v>
      </c>
      <c r="K714" s="768" t="s">
        <v>105</v>
      </c>
      <c r="L714" s="768">
        <v>1</v>
      </c>
      <c r="M714" s="51"/>
      <c r="N714" s="52" t="str">
        <f t="shared" si="60"/>
        <v>Included</v>
      </c>
      <c r="O714" s="53">
        <f t="shared" si="61"/>
        <v>0</v>
      </c>
      <c r="P714" s="8">
        <f t="shared" si="62"/>
        <v>0</v>
      </c>
      <c r="Q714" s="9">
        <f t="shared" si="63"/>
        <v>0</v>
      </c>
      <c r="R714" s="16">
        <f t="shared" si="64"/>
        <v>0</v>
      </c>
      <c r="S714" s="8"/>
      <c r="T714" s="122">
        <f t="shared" si="65"/>
        <v>0</v>
      </c>
      <c r="V714" s="55"/>
      <c r="AB714" s="9"/>
      <c r="AL714" s="9"/>
      <c r="AM714" s="9"/>
      <c r="AN714" s="9"/>
      <c r="AO714" s="9"/>
      <c r="AP714" s="9"/>
      <c r="AQ714" s="9"/>
      <c r="AR714" s="9"/>
      <c r="AS714" s="9"/>
      <c r="AT714" s="9"/>
      <c r="AU714" s="9"/>
      <c r="AV714" s="9"/>
      <c r="AW714" s="9"/>
      <c r="AX714" s="9"/>
      <c r="AY714" s="9"/>
    </row>
    <row r="715" spans="1:51" ht="39.75" customHeight="1" x14ac:dyDescent="0.3">
      <c r="A715" s="48">
        <v>693</v>
      </c>
      <c r="B715" s="768">
        <v>7000032112</v>
      </c>
      <c r="C715" s="768">
        <v>10</v>
      </c>
      <c r="D715" s="768" t="s">
        <v>430</v>
      </c>
      <c r="E715" s="768">
        <v>1000077573</v>
      </c>
      <c r="F715" s="768">
        <v>85176930</v>
      </c>
      <c r="G715" s="49"/>
      <c r="H715" s="770">
        <v>18</v>
      </c>
      <c r="I715" s="50"/>
      <c r="J715" s="768" t="s">
        <v>378</v>
      </c>
      <c r="K715" s="768" t="s">
        <v>106</v>
      </c>
      <c r="L715" s="768">
        <v>2</v>
      </c>
      <c r="M715" s="51"/>
      <c r="N715" s="52" t="str">
        <f t="shared" si="60"/>
        <v>Included</v>
      </c>
      <c r="O715" s="53">
        <f t="shared" si="61"/>
        <v>0</v>
      </c>
      <c r="P715" s="8">
        <f t="shared" si="62"/>
        <v>0</v>
      </c>
      <c r="Q715" s="9">
        <f t="shared" si="63"/>
        <v>0</v>
      </c>
      <c r="R715" s="16">
        <f t="shared" si="64"/>
        <v>0</v>
      </c>
      <c r="S715" s="8"/>
      <c r="T715" s="122">
        <f t="shared" si="65"/>
        <v>0</v>
      </c>
      <c r="V715" s="55"/>
      <c r="AB715" s="9"/>
      <c r="AL715" s="9"/>
      <c r="AM715" s="9"/>
      <c r="AN715" s="9"/>
      <c r="AO715" s="9"/>
      <c r="AP715" s="9"/>
      <c r="AQ715" s="9"/>
      <c r="AR715" s="9"/>
      <c r="AS715" s="9"/>
      <c r="AT715" s="9"/>
      <c r="AU715" s="9"/>
      <c r="AV715" s="9"/>
      <c r="AW715" s="9"/>
      <c r="AX715" s="9"/>
      <c r="AY715" s="9"/>
    </row>
    <row r="716" spans="1:51" ht="39.75" customHeight="1" x14ac:dyDescent="0.3">
      <c r="A716" s="48">
        <v>694</v>
      </c>
      <c r="B716" s="768">
        <v>7000032113</v>
      </c>
      <c r="C716" s="768">
        <v>10</v>
      </c>
      <c r="D716" s="768" t="s">
        <v>430</v>
      </c>
      <c r="E716" s="768">
        <v>1000077711</v>
      </c>
      <c r="F716" s="768">
        <v>85177090</v>
      </c>
      <c r="G716" s="49"/>
      <c r="H716" s="770">
        <v>18</v>
      </c>
      <c r="I716" s="50"/>
      <c r="J716" s="768" t="s">
        <v>381</v>
      </c>
      <c r="K716" s="768" t="s">
        <v>106</v>
      </c>
      <c r="L716" s="768">
        <v>1</v>
      </c>
      <c r="M716" s="51"/>
      <c r="N716" s="52" t="str">
        <f t="shared" si="60"/>
        <v>Included</v>
      </c>
      <c r="O716" s="53">
        <f t="shared" si="61"/>
        <v>0</v>
      </c>
      <c r="P716" s="8">
        <f t="shared" si="62"/>
        <v>0</v>
      </c>
      <c r="Q716" s="9">
        <f t="shared" si="63"/>
        <v>0</v>
      </c>
      <c r="R716" s="16">
        <f t="shared" si="64"/>
        <v>0</v>
      </c>
      <c r="S716" s="8"/>
      <c r="T716" s="122">
        <f t="shared" si="65"/>
        <v>0</v>
      </c>
      <c r="V716" s="55"/>
      <c r="AB716" s="9"/>
      <c r="AL716" s="9"/>
      <c r="AM716" s="9"/>
      <c r="AN716" s="9"/>
      <c r="AO716" s="9"/>
      <c r="AP716" s="9"/>
      <c r="AQ716" s="9"/>
      <c r="AR716" s="9"/>
      <c r="AS716" s="9"/>
      <c r="AT716" s="9"/>
      <c r="AU716" s="9"/>
      <c r="AV716" s="9"/>
      <c r="AW716" s="9"/>
      <c r="AX716" s="9"/>
      <c r="AY716" s="9"/>
    </row>
    <row r="717" spans="1:51" ht="39.75" customHeight="1" x14ac:dyDescent="0.3">
      <c r="A717" s="48">
        <v>695</v>
      </c>
      <c r="B717" s="768">
        <v>7000032114</v>
      </c>
      <c r="C717" s="768">
        <v>10</v>
      </c>
      <c r="D717" s="768" t="s">
        <v>430</v>
      </c>
      <c r="E717" s="768">
        <v>1000077750</v>
      </c>
      <c r="F717" s="768">
        <v>85176930</v>
      </c>
      <c r="G717" s="49"/>
      <c r="H717" s="770">
        <v>18</v>
      </c>
      <c r="I717" s="50"/>
      <c r="J717" s="768" t="s">
        <v>383</v>
      </c>
      <c r="K717" s="768" t="s">
        <v>105</v>
      </c>
      <c r="L717" s="768">
        <v>1</v>
      </c>
      <c r="M717" s="51"/>
      <c r="N717" s="52" t="str">
        <f t="shared" si="60"/>
        <v>Included</v>
      </c>
      <c r="O717" s="53">
        <f t="shared" si="61"/>
        <v>0</v>
      </c>
      <c r="P717" s="8">
        <f t="shared" si="62"/>
        <v>0</v>
      </c>
      <c r="Q717" s="9">
        <f t="shared" si="63"/>
        <v>0</v>
      </c>
      <c r="R717" s="16">
        <f t="shared" si="64"/>
        <v>0</v>
      </c>
      <c r="S717" s="8"/>
      <c r="T717" s="122">
        <f t="shared" si="65"/>
        <v>0</v>
      </c>
      <c r="V717" s="55"/>
      <c r="AB717" s="9"/>
      <c r="AL717" s="9"/>
      <c r="AM717" s="9"/>
      <c r="AN717" s="9"/>
      <c r="AO717" s="9"/>
      <c r="AP717" s="9"/>
      <c r="AQ717" s="9"/>
      <c r="AR717" s="9"/>
      <c r="AS717" s="9"/>
      <c r="AT717" s="9"/>
      <c r="AU717" s="9"/>
      <c r="AV717" s="9"/>
      <c r="AW717" s="9"/>
      <c r="AX717" s="9"/>
      <c r="AY717" s="9"/>
    </row>
    <row r="718" spans="1:51" ht="39.75" customHeight="1" x14ac:dyDescent="0.3">
      <c r="A718" s="48">
        <v>696</v>
      </c>
      <c r="B718" s="768">
        <v>7000032115</v>
      </c>
      <c r="C718" s="768">
        <v>10</v>
      </c>
      <c r="D718" s="768" t="s">
        <v>430</v>
      </c>
      <c r="E718" s="768">
        <v>1000077561</v>
      </c>
      <c r="F718" s="768">
        <v>85176930</v>
      </c>
      <c r="G718" s="49"/>
      <c r="H718" s="770">
        <v>18</v>
      </c>
      <c r="I718" s="50"/>
      <c r="J718" s="768" t="s">
        <v>386</v>
      </c>
      <c r="K718" s="768" t="s">
        <v>106</v>
      </c>
      <c r="L718" s="768">
        <v>6</v>
      </c>
      <c r="M718" s="51"/>
      <c r="N718" s="52" t="str">
        <f t="shared" si="60"/>
        <v>Included</v>
      </c>
      <c r="O718" s="53">
        <f t="shared" si="61"/>
        <v>0</v>
      </c>
      <c r="P718" s="8">
        <f t="shared" si="62"/>
        <v>0</v>
      </c>
      <c r="Q718" s="9">
        <f t="shared" si="63"/>
        <v>0</v>
      </c>
      <c r="R718" s="16">
        <f t="shared" si="64"/>
        <v>0</v>
      </c>
      <c r="S718" s="8"/>
      <c r="T718" s="122">
        <f t="shared" si="65"/>
        <v>0</v>
      </c>
      <c r="V718" s="55"/>
      <c r="AB718" s="9"/>
      <c r="AL718" s="9"/>
      <c r="AM718" s="9"/>
      <c r="AN718" s="9"/>
      <c r="AO718" s="9"/>
      <c r="AP718" s="9"/>
      <c r="AQ718" s="9"/>
      <c r="AR718" s="9"/>
      <c r="AS718" s="9"/>
      <c r="AT718" s="9"/>
      <c r="AU718" s="9"/>
      <c r="AV718" s="9"/>
      <c r="AW718" s="9"/>
      <c r="AX718" s="9"/>
      <c r="AY718" s="9"/>
    </row>
    <row r="719" spans="1:51" ht="39.75" customHeight="1" x14ac:dyDescent="0.3">
      <c r="A719" s="48">
        <v>697</v>
      </c>
      <c r="B719" s="768">
        <v>7000032116</v>
      </c>
      <c r="C719" s="768">
        <v>10</v>
      </c>
      <c r="D719" s="768" t="s">
        <v>430</v>
      </c>
      <c r="E719" s="768">
        <v>1000077565</v>
      </c>
      <c r="F719" s="768">
        <v>85176930</v>
      </c>
      <c r="G719" s="49"/>
      <c r="H719" s="770">
        <v>18</v>
      </c>
      <c r="I719" s="50"/>
      <c r="J719" s="768" t="s">
        <v>387</v>
      </c>
      <c r="K719" s="768" t="s">
        <v>106</v>
      </c>
      <c r="L719" s="768">
        <v>4</v>
      </c>
      <c r="M719" s="51"/>
      <c r="N719" s="52" t="str">
        <f t="shared" si="60"/>
        <v>Included</v>
      </c>
      <c r="O719" s="53">
        <f t="shared" si="61"/>
        <v>0</v>
      </c>
      <c r="P719" s="8">
        <f t="shared" si="62"/>
        <v>0</v>
      </c>
      <c r="Q719" s="9">
        <f t="shared" si="63"/>
        <v>0</v>
      </c>
      <c r="R719" s="16">
        <f t="shared" si="64"/>
        <v>0</v>
      </c>
      <c r="S719" s="8"/>
      <c r="T719" s="122">
        <f t="shared" si="65"/>
        <v>0</v>
      </c>
      <c r="V719" s="55"/>
      <c r="AB719" s="9"/>
      <c r="AL719" s="9"/>
      <c r="AM719" s="9"/>
      <c r="AN719" s="9"/>
      <c r="AO719" s="9"/>
      <c r="AP719" s="9"/>
      <c r="AQ719" s="9"/>
      <c r="AR719" s="9"/>
      <c r="AS719" s="9"/>
      <c r="AT719" s="9"/>
      <c r="AU719" s="9"/>
      <c r="AV719" s="9"/>
      <c r="AW719" s="9"/>
      <c r="AX719" s="9"/>
      <c r="AY719" s="9"/>
    </row>
    <row r="720" spans="1:51" ht="39.75" customHeight="1" x14ac:dyDescent="0.3">
      <c r="A720" s="48">
        <v>698</v>
      </c>
      <c r="B720" s="768">
        <v>7000032117</v>
      </c>
      <c r="C720" s="768">
        <v>10</v>
      </c>
      <c r="D720" s="768" t="s">
        <v>430</v>
      </c>
      <c r="E720" s="768">
        <v>1000077751</v>
      </c>
      <c r="F720" s="768">
        <v>85176930</v>
      </c>
      <c r="G720" s="49"/>
      <c r="H720" s="770">
        <v>18</v>
      </c>
      <c r="I720" s="50"/>
      <c r="J720" s="768" t="s">
        <v>388</v>
      </c>
      <c r="K720" s="768" t="s">
        <v>105</v>
      </c>
      <c r="L720" s="768">
        <v>1</v>
      </c>
      <c r="M720" s="51"/>
      <c r="N720" s="52" t="str">
        <f t="shared" si="60"/>
        <v>Included</v>
      </c>
      <c r="O720" s="53">
        <f t="shared" si="61"/>
        <v>0</v>
      </c>
      <c r="P720" s="8">
        <f t="shared" si="62"/>
        <v>0</v>
      </c>
      <c r="Q720" s="9">
        <f t="shared" si="63"/>
        <v>0</v>
      </c>
      <c r="R720" s="16">
        <f t="shared" si="64"/>
        <v>0</v>
      </c>
      <c r="S720" s="8"/>
      <c r="T720" s="122">
        <f t="shared" si="65"/>
        <v>0</v>
      </c>
      <c r="V720" s="55"/>
      <c r="AB720" s="9"/>
      <c r="AL720" s="9"/>
      <c r="AM720" s="9"/>
      <c r="AN720" s="9"/>
      <c r="AO720" s="9"/>
      <c r="AP720" s="9"/>
      <c r="AQ720" s="9"/>
      <c r="AR720" s="9"/>
      <c r="AS720" s="9"/>
      <c r="AT720" s="9"/>
      <c r="AU720" s="9"/>
      <c r="AV720" s="9"/>
      <c r="AW720" s="9"/>
      <c r="AX720" s="9"/>
      <c r="AY720" s="9"/>
    </row>
    <row r="721" spans="1:51" ht="39.75" customHeight="1" x14ac:dyDescent="0.3">
      <c r="A721" s="48">
        <v>699</v>
      </c>
      <c r="B721" s="768">
        <v>7000032118</v>
      </c>
      <c r="C721" s="768">
        <v>10</v>
      </c>
      <c r="D721" s="768" t="s">
        <v>430</v>
      </c>
      <c r="E721" s="768">
        <v>1000077752</v>
      </c>
      <c r="F721" s="768">
        <v>85176930</v>
      </c>
      <c r="G721" s="49"/>
      <c r="H721" s="770">
        <v>18</v>
      </c>
      <c r="I721" s="50"/>
      <c r="J721" s="768" t="s">
        <v>398</v>
      </c>
      <c r="K721" s="768" t="s">
        <v>105</v>
      </c>
      <c r="L721" s="768">
        <v>1</v>
      </c>
      <c r="M721" s="51"/>
      <c r="N721" s="52" t="str">
        <f t="shared" si="60"/>
        <v>Included</v>
      </c>
      <c r="O721" s="53">
        <f t="shared" si="61"/>
        <v>0</v>
      </c>
      <c r="P721" s="8">
        <f t="shared" si="62"/>
        <v>0</v>
      </c>
      <c r="Q721" s="9">
        <f t="shared" si="63"/>
        <v>0</v>
      </c>
      <c r="R721" s="16">
        <f t="shared" si="64"/>
        <v>0</v>
      </c>
      <c r="S721" s="8"/>
      <c r="T721" s="122">
        <f t="shared" si="65"/>
        <v>0</v>
      </c>
      <c r="V721" s="55"/>
      <c r="AB721" s="9"/>
      <c r="AL721" s="9"/>
      <c r="AM721" s="9"/>
      <c r="AN721" s="9"/>
      <c r="AO721" s="9"/>
      <c r="AP721" s="9"/>
      <c r="AQ721" s="9"/>
      <c r="AR721" s="9"/>
      <c r="AS721" s="9"/>
      <c r="AT721" s="9"/>
      <c r="AU721" s="9"/>
      <c r="AV721" s="9"/>
      <c r="AW721" s="9"/>
      <c r="AX721" s="9"/>
      <c r="AY721" s="9"/>
    </row>
    <row r="722" spans="1:51" ht="39.75" customHeight="1" x14ac:dyDescent="0.3">
      <c r="A722" s="48">
        <v>700</v>
      </c>
      <c r="B722" s="768">
        <v>7000032119</v>
      </c>
      <c r="C722" s="768">
        <v>10</v>
      </c>
      <c r="D722" s="768" t="s">
        <v>430</v>
      </c>
      <c r="E722" s="768">
        <v>1000077574</v>
      </c>
      <c r="F722" s="768">
        <v>84715000</v>
      </c>
      <c r="G722" s="49"/>
      <c r="H722" s="770">
        <v>18</v>
      </c>
      <c r="I722" s="50"/>
      <c r="J722" s="768" t="s">
        <v>399</v>
      </c>
      <c r="K722" s="768" t="s">
        <v>106</v>
      </c>
      <c r="L722" s="768">
        <v>2</v>
      </c>
      <c r="M722" s="51"/>
      <c r="N722" s="52" t="str">
        <f t="shared" si="60"/>
        <v>Included</v>
      </c>
      <c r="O722" s="53">
        <f t="shared" si="61"/>
        <v>0</v>
      </c>
      <c r="P722" s="8">
        <f t="shared" si="62"/>
        <v>0</v>
      </c>
      <c r="Q722" s="9">
        <f t="shared" si="63"/>
        <v>0</v>
      </c>
      <c r="R722" s="16">
        <f t="shared" si="64"/>
        <v>0</v>
      </c>
      <c r="S722" s="8"/>
      <c r="T722" s="122">
        <f t="shared" si="65"/>
        <v>0</v>
      </c>
      <c r="V722" s="55"/>
      <c r="AB722" s="9"/>
      <c r="AL722" s="9"/>
      <c r="AM722" s="9"/>
      <c r="AN722" s="9"/>
      <c r="AO722" s="9"/>
      <c r="AP722" s="9"/>
      <c r="AQ722" s="9"/>
      <c r="AR722" s="9"/>
      <c r="AS722" s="9"/>
      <c r="AT722" s="9"/>
      <c r="AU722" s="9"/>
      <c r="AV722" s="9"/>
      <c r="AW722" s="9"/>
      <c r="AX722" s="9"/>
      <c r="AY722" s="9"/>
    </row>
    <row r="723" spans="1:51" ht="39.75" customHeight="1" x14ac:dyDescent="0.3">
      <c r="A723" s="48">
        <v>701</v>
      </c>
      <c r="B723" s="768">
        <v>7000032120</v>
      </c>
      <c r="C723" s="768">
        <v>10</v>
      </c>
      <c r="D723" s="768" t="s">
        <v>430</v>
      </c>
      <c r="E723" s="768">
        <v>1000077577</v>
      </c>
      <c r="F723" s="768">
        <v>85176930</v>
      </c>
      <c r="G723" s="49"/>
      <c r="H723" s="770">
        <v>18</v>
      </c>
      <c r="I723" s="50"/>
      <c r="J723" s="768" t="s">
        <v>400</v>
      </c>
      <c r="K723" s="768" t="s">
        <v>105</v>
      </c>
      <c r="L723" s="768">
        <v>1</v>
      </c>
      <c r="M723" s="51"/>
      <c r="N723" s="52" t="str">
        <f t="shared" si="60"/>
        <v>Included</v>
      </c>
      <c r="O723" s="53">
        <f t="shared" si="61"/>
        <v>0</v>
      </c>
      <c r="P723" s="8">
        <f t="shared" si="62"/>
        <v>0</v>
      </c>
      <c r="Q723" s="9">
        <f t="shared" si="63"/>
        <v>0</v>
      </c>
      <c r="R723" s="16">
        <f t="shared" si="64"/>
        <v>0</v>
      </c>
      <c r="S723" s="8"/>
      <c r="T723" s="122">
        <f t="shared" si="65"/>
        <v>0</v>
      </c>
      <c r="V723" s="55"/>
      <c r="AB723" s="9"/>
      <c r="AL723" s="9"/>
      <c r="AM723" s="9"/>
      <c r="AN723" s="9"/>
      <c r="AO723" s="9"/>
      <c r="AP723" s="9"/>
      <c r="AQ723" s="9"/>
      <c r="AR723" s="9"/>
      <c r="AS723" s="9"/>
      <c r="AT723" s="9"/>
      <c r="AU723" s="9"/>
      <c r="AV723" s="9"/>
      <c r="AW723" s="9"/>
      <c r="AX723" s="9"/>
      <c r="AY723" s="9"/>
    </row>
    <row r="724" spans="1:51" ht="39.75" customHeight="1" x14ac:dyDescent="0.3">
      <c r="A724" s="48">
        <v>702</v>
      </c>
      <c r="B724" s="768">
        <v>7000032121</v>
      </c>
      <c r="C724" s="768">
        <v>10</v>
      </c>
      <c r="D724" s="768" t="s">
        <v>430</v>
      </c>
      <c r="E724" s="768">
        <v>1000077568</v>
      </c>
      <c r="F724" s="768">
        <v>85389000</v>
      </c>
      <c r="G724" s="49"/>
      <c r="H724" s="770">
        <v>18</v>
      </c>
      <c r="I724" s="50"/>
      <c r="J724" s="768" t="s">
        <v>389</v>
      </c>
      <c r="K724" s="768" t="s">
        <v>106</v>
      </c>
      <c r="L724" s="768">
        <v>1</v>
      </c>
      <c r="M724" s="51"/>
      <c r="N724" s="52" t="str">
        <f t="shared" ref="N724:N787" si="66">IF(M724=0, "Included",IF(ISERROR(L724*M724), M724, L724*M724))</f>
        <v>Included</v>
      </c>
      <c r="O724" s="53">
        <f t="shared" ref="O724:O787" si="67">R724</f>
        <v>0</v>
      </c>
      <c r="P724" s="8">
        <f t="shared" ref="P724:P787" si="68">+L724*M724</f>
        <v>0</v>
      </c>
      <c r="Q724" s="9">
        <f t="shared" ref="Q724:Q787" si="69">IF(N724="Included",0,N724)</f>
        <v>0</v>
      </c>
      <c r="R724" s="16">
        <f t="shared" ref="R724:R787" si="70">IF(I724="", H724*Q724/100,I724*Q724)</f>
        <v>0</v>
      </c>
      <c r="S724" s="8"/>
      <c r="T724" s="122">
        <f t="shared" ref="T724:T787" si="71">+P724*H724/100</f>
        <v>0</v>
      </c>
      <c r="V724" s="55"/>
      <c r="AB724" s="9"/>
      <c r="AL724" s="9"/>
      <c r="AM724" s="9"/>
      <c r="AN724" s="9"/>
      <c r="AO724" s="9"/>
      <c r="AP724" s="9"/>
      <c r="AQ724" s="9"/>
      <c r="AR724" s="9"/>
      <c r="AS724" s="9"/>
      <c r="AT724" s="9"/>
      <c r="AU724" s="9"/>
      <c r="AV724" s="9"/>
      <c r="AW724" s="9"/>
      <c r="AX724" s="9"/>
      <c r="AY724" s="9"/>
    </row>
    <row r="725" spans="1:51" ht="39.75" customHeight="1" x14ac:dyDescent="0.3">
      <c r="A725" s="48">
        <v>703</v>
      </c>
      <c r="B725" s="768">
        <v>7000032122</v>
      </c>
      <c r="C725" s="768">
        <v>10</v>
      </c>
      <c r="D725" s="768" t="s">
        <v>430</v>
      </c>
      <c r="E725" s="768">
        <v>1000028014</v>
      </c>
      <c r="F725" s="768">
        <v>94038900</v>
      </c>
      <c r="G725" s="49"/>
      <c r="H725" s="770">
        <v>18</v>
      </c>
      <c r="I725" s="50"/>
      <c r="J725" s="768" t="s">
        <v>108</v>
      </c>
      <c r="K725" s="768" t="s">
        <v>106</v>
      </c>
      <c r="L725" s="768">
        <v>1</v>
      </c>
      <c r="M725" s="51"/>
      <c r="N725" s="52" t="str">
        <f t="shared" si="66"/>
        <v>Included</v>
      </c>
      <c r="O725" s="53">
        <f t="shared" si="67"/>
        <v>0</v>
      </c>
      <c r="P725" s="8">
        <f t="shared" si="68"/>
        <v>0</v>
      </c>
      <c r="Q725" s="9">
        <f t="shared" si="69"/>
        <v>0</v>
      </c>
      <c r="R725" s="16">
        <f t="shared" si="70"/>
        <v>0</v>
      </c>
      <c r="S725" s="8"/>
      <c r="T725" s="122">
        <f t="shared" si="71"/>
        <v>0</v>
      </c>
      <c r="V725" s="55"/>
      <c r="AB725" s="9"/>
      <c r="AL725" s="9"/>
      <c r="AM725" s="9"/>
      <c r="AN725" s="9"/>
      <c r="AO725" s="9"/>
      <c r="AP725" s="9"/>
      <c r="AQ725" s="9"/>
      <c r="AR725" s="9"/>
      <c r="AS725" s="9"/>
      <c r="AT725" s="9"/>
      <c r="AU725" s="9"/>
      <c r="AV725" s="9"/>
      <c r="AW725" s="9"/>
      <c r="AX725" s="9"/>
      <c r="AY725" s="9"/>
    </row>
    <row r="726" spans="1:51" ht="39.75" customHeight="1" x14ac:dyDescent="0.3">
      <c r="A726" s="48">
        <v>704</v>
      </c>
      <c r="B726" s="768">
        <v>7000032123</v>
      </c>
      <c r="C726" s="768">
        <v>10</v>
      </c>
      <c r="D726" s="768" t="s">
        <v>430</v>
      </c>
      <c r="E726" s="768">
        <v>1000026380</v>
      </c>
      <c r="F726" s="768">
        <v>85389000</v>
      </c>
      <c r="G726" s="49"/>
      <c r="H726" s="770">
        <v>18</v>
      </c>
      <c r="I726" s="50"/>
      <c r="J726" s="768" t="s">
        <v>109</v>
      </c>
      <c r="K726" s="768" t="s">
        <v>105</v>
      </c>
      <c r="L726" s="768">
        <v>1</v>
      </c>
      <c r="M726" s="51"/>
      <c r="N726" s="52" t="str">
        <f t="shared" si="66"/>
        <v>Included</v>
      </c>
      <c r="O726" s="53">
        <f t="shared" si="67"/>
        <v>0</v>
      </c>
      <c r="P726" s="8">
        <f t="shared" si="68"/>
        <v>0</v>
      </c>
      <c r="Q726" s="9">
        <f t="shared" si="69"/>
        <v>0</v>
      </c>
      <c r="R726" s="16">
        <f t="shared" si="70"/>
        <v>0</v>
      </c>
      <c r="S726" s="8"/>
      <c r="T726" s="122">
        <f t="shared" si="71"/>
        <v>0</v>
      </c>
      <c r="V726" s="55"/>
      <c r="AB726" s="9"/>
      <c r="AL726" s="9"/>
      <c r="AM726" s="9"/>
      <c r="AN726" s="9"/>
      <c r="AO726" s="9"/>
      <c r="AP726" s="9"/>
      <c r="AQ726" s="9"/>
      <c r="AR726" s="9"/>
      <c r="AS726" s="9"/>
      <c r="AT726" s="9"/>
      <c r="AU726" s="9"/>
      <c r="AV726" s="9"/>
      <c r="AW726" s="9"/>
      <c r="AX726" s="9"/>
      <c r="AY726" s="9"/>
    </row>
    <row r="727" spans="1:51" ht="39.75" customHeight="1" x14ac:dyDescent="0.3">
      <c r="A727" s="48">
        <v>705</v>
      </c>
      <c r="B727" s="768">
        <v>7000032124</v>
      </c>
      <c r="C727" s="768">
        <v>10</v>
      </c>
      <c r="D727" s="768" t="s">
        <v>430</v>
      </c>
      <c r="E727" s="768">
        <v>1000077853</v>
      </c>
      <c r="F727" s="768">
        <v>85176220</v>
      </c>
      <c r="G727" s="49"/>
      <c r="H727" s="770">
        <v>18</v>
      </c>
      <c r="I727" s="50"/>
      <c r="J727" s="768" t="s">
        <v>390</v>
      </c>
      <c r="K727" s="768" t="s">
        <v>106</v>
      </c>
      <c r="L727" s="768">
        <v>1</v>
      </c>
      <c r="M727" s="51"/>
      <c r="N727" s="52" t="str">
        <f t="shared" si="66"/>
        <v>Included</v>
      </c>
      <c r="O727" s="53">
        <f t="shared" si="67"/>
        <v>0</v>
      </c>
      <c r="P727" s="8">
        <f t="shared" si="68"/>
        <v>0</v>
      </c>
      <c r="Q727" s="9">
        <f t="shared" si="69"/>
        <v>0</v>
      </c>
      <c r="R727" s="16">
        <f t="shared" si="70"/>
        <v>0</v>
      </c>
      <c r="S727" s="8"/>
      <c r="T727" s="122">
        <f t="shared" si="71"/>
        <v>0</v>
      </c>
      <c r="V727" s="55"/>
      <c r="AB727" s="9"/>
      <c r="AL727" s="9"/>
      <c r="AM727" s="9"/>
      <c r="AN727" s="9"/>
      <c r="AO727" s="9"/>
      <c r="AP727" s="9"/>
      <c r="AQ727" s="9"/>
      <c r="AR727" s="9"/>
      <c r="AS727" s="9"/>
      <c r="AT727" s="9"/>
      <c r="AU727" s="9"/>
      <c r="AV727" s="9"/>
      <c r="AW727" s="9"/>
      <c r="AX727" s="9"/>
      <c r="AY727" s="9"/>
    </row>
    <row r="728" spans="1:51" ht="39.75" customHeight="1" x14ac:dyDescent="0.3">
      <c r="A728" s="48">
        <v>706</v>
      </c>
      <c r="B728" s="768">
        <v>7000032125</v>
      </c>
      <c r="C728" s="768">
        <v>10</v>
      </c>
      <c r="D728" s="768" t="s">
        <v>430</v>
      </c>
      <c r="E728" s="768">
        <v>1000077632</v>
      </c>
      <c r="F728" s="768">
        <v>85176930</v>
      </c>
      <c r="G728" s="49"/>
      <c r="H728" s="770">
        <v>18</v>
      </c>
      <c r="I728" s="50"/>
      <c r="J728" s="768" t="s">
        <v>344</v>
      </c>
      <c r="K728" s="768" t="s">
        <v>106</v>
      </c>
      <c r="L728" s="768">
        <v>3</v>
      </c>
      <c r="M728" s="51"/>
      <c r="N728" s="52" t="str">
        <f t="shared" si="66"/>
        <v>Included</v>
      </c>
      <c r="O728" s="53">
        <f t="shared" si="67"/>
        <v>0</v>
      </c>
      <c r="P728" s="8">
        <f t="shared" si="68"/>
        <v>0</v>
      </c>
      <c r="Q728" s="9">
        <f t="shared" si="69"/>
        <v>0</v>
      </c>
      <c r="R728" s="16">
        <f t="shared" si="70"/>
        <v>0</v>
      </c>
      <c r="S728" s="8"/>
      <c r="T728" s="122">
        <f t="shared" si="71"/>
        <v>0</v>
      </c>
      <c r="V728" s="55"/>
      <c r="AB728" s="9"/>
      <c r="AL728" s="9"/>
      <c r="AM728" s="9"/>
      <c r="AN728" s="9"/>
      <c r="AO728" s="9"/>
      <c r="AP728" s="9"/>
      <c r="AQ728" s="9"/>
      <c r="AR728" s="9"/>
      <c r="AS728" s="9"/>
      <c r="AT728" s="9"/>
      <c r="AU728" s="9"/>
      <c r="AV728" s="9"/>
      <c r="AW728" s="9"/>
      <c r="AX728" s="9"/>
      <c r="AY728" s="9"/>
    </row>
    <row r="729" spans="1:51" ht="39.75" customHeight="1" x14ac:dyDescent="0.3">
      <c r="A729" s="48">
        <v>707</v>
      </c>
      <c r="B729" s="768">
        <v>7000032126</v>
      </c>
      <c r="C729" s="768">
        <v>10</v>
      </c>
      <c r="D729" s="768" t="s">
        <v>430</v>
      </c>
      <c r="E729" s="768">
        <v>1000077864</v>
      </c>
      <c r="F729" s="768">
        <v>84715000</v>
      </c>
      <c r="G729" s="49"/>
      <c r="H729" s="770">
        <v>18</v>
      </c>
      <c r="I729" s="50"/>
      <c r="J729" s="768" t="s">
        <v>401</v>
      </c>
      <c r="K729" s="768" t="s">
        <v>106</v>
      </c>
      <c r="L729" s="768">
        <v>2</v>
      </c>
      <c r="M729" s="51"/>
      <c r="N729" s="52" t="str">
        <f t="shared" si="66"/>
        <v>Included</v>
      </c>
      <c r="O729" s="53">
        <f t="shared" si="67"/>
        <v>0</v>
      </c>
      <c r="P729" s="8">
        <f t="shared" si="68"/>
        <v>0</v>
      </c>
      <c r="Q729" s="9">
        <f t="shared" si="69"/>
        <v>0</v>
      </c>
      <c r="R729" s="16">
        <f t="shared" si="70"/>
        <v>0</v>
      </c>
      <c r="S729" s="8"/>
      <c r="T729" s="122">
        <f t="shared" si="71"/>
        <v>0</v>
      </c>
      <c r="V729" s="55"/>
      <c r="AB729" s="9"/>
      <c r="AL729" s="9"/>
      <c r="AM729" s="9"/>
      <c r="AN729" s="9"/>
      <c r="AO729" s="9"/>
      <c r="AP729" s="9"/>
      <c r="AQ729" s="9"/>
      <c r="AR729" s="9"/>
      <c r="AS729" s="9"/>
      <c r="AT729" s="9"/>
      <c r="AU729" s="9"/>
      <c r="AV729" s="9"/>
      <c r="AW729" s="9"/>
      <c r="AX729" s="9"/>
      <c r="AY729" s="9"/>
    </row>
    <row r="730" spans="1:51" ht="39.75" customHeight="1" x14ac:dyDescent="0.3">
      <c r="A730" s="48">
        <v>708</v>
      </c>
      <c r="B730" s="768">
        <v>7000032127</v>
      </c>
      <c r="C730" s="768">
        <v>10</v>
      </c>
      <c r="D730" s="768" t="s">
        <v>430</v>
      </c>
      <c r="E730" s="768">
        <v>1000031361</v>
      </c>
      <c r="F730" s="768">
        <v>85389000</v>
      </c>
      <c r="G730" s="49"/>
      <c r="H730" s="770">
        <v>18</v>
      </c>
      <c r="I730" s="50"/>
      <c r="J730" s="768" t="s">
        <v>107</v>
      </c>
      <c r="K730" s="768" t="s">
        <v>106</v>
      </c>
      <c r="L730" s="768">
        <v>1</v>
      </c>
      <c r="M730" s="51"/>
      <c r="N730" s="52" t="str">
        <f t="shared" si="66"/>
        <v>Included</v>
      </c>
      <c r="O730" s="53">
        <f t="shared" si="67"/>
        <v>0</v>
      </c>
      <c r="P730" s="8">
        <f t="shared" si="68"/>
        <v>0</v>
      </c>
      <c r="Q730" s="9">
        <f t="shared" si="69"/>
        <v>0</v>
      </c>
      <c r="R730" s="16">
        <f t="shared" si="70"/>
        <v>0</v>
      </c>
      <c r="S730" s="8"/>
      <c r="T730" s="122">
        <f t="shared" si="71"/>
        <v>0</v>
      </c>
      <c r="V730" s="55"/>
      <c r="AB730" s="9"/>
      <c r="AL730" s="9"/>
      <c r="AM730" s="9"/>
      <c r="AN730" s="9"/>
      <c r="AO730" s="9"/>
      <c r="AP730" s="9"/>
      <c r="AQ730" s="9"/>
      <c r="AR730" s="9"/>
      <c r="AS730" s="9"/>
      <c r="AT730" s="9"/>
      <c r="AU730" s="9"/>
      <c r="AV730" s="9"/>
      <c r="AW730" s="9"/>
      <c r="AX730" s="9"/>
      <c r="AY730" s="9"/>
    </row>
    <row r="731" spans="1:51" ht="39.75" customHeight="1" x14ac:dyDescent="0.3">
      <c r="A731" s="48">
        <v>709</v>
      </c>
      <c r="B731" s="768">
        <v>7000032128</v>
      </c>
      <c r="C731" s="768">
        <v>10</v>
      </c>
      <c r="D731" s="768" t="s">
        <v>430</v>
      </c>
      <c r="E731" s="768">
        <v>1000077737</v>
      </c>
      <c r="F731" s="768">
        <v>85176290</v>
      </c>
      <c r="G731" s="49"/>
      <c r="H731" s="770">
        <v>18</v>
      </c>
      <c r="I731" s="50"/>
      <c r="J731" s="768" t="s">
        <v>396</v>
      </c>
      <c r="K731" s="768" t="s">
        <v>106</v>
      </c>
      <c r="L731" s="768">
        <v>1</v>
      </c>
      <c r="M731" s="51"/>
      <c r="N731" s="52" t="str">
        <f t="shared" si="66"/>
        <v>Included</v>
      </c>
      <c r="O731" s="53">
        <f t="shared" si="67"/>
        <v>0</v>
      </c>
      <c r="P731" s="8">
        <f t="shared" si="68"/>
        <v>0</v>
      </c>
      <c r="Q731" s="9">
        <f t="shared" si="69"/>
        <v>0</v>
      </c>
      <c r="R731" s="16">
        <f t="shared" si="70"/>
        <v>0</v>
      </c>
      <c r="S731" s="8"/>
      <c r="T731" s="122">
        <f t="shared" si="71"/>
        <v>0</v>
      </c>
      <c r="V731" s="55"/>
      <c r="AB731" s="9"/>
      <c r="AL731" s="9"/>
      <c r="AM731" s="9"/>
      <c r="AN731" s="9"/>
      <c r="AO731" s="9"/>
      <c r="AP731" s="9"/>
      <c r="AQ731" s="9"/>
      <c r="AR731" s="9"/>
      <c r="AS731" s="9"/>
      <c r="AT731" s="9"/>
      <c r="AU731" s="9"/>
      <c r="AV731" s="9"/>
      <c r="AW731" s="9"/>
      <c r="AX731" s="9"/>
      <c r="AY731" s="9"/>
    </row>
    <row r="732" spans="1:51" ht="39.75" customHeight="1" x14ac:dyDescent="0.3">
      <c r="A732" s="48">
        <v>710</v>
      </c>
      <c r="B732" s="768">
        <v>7000032129</v>
      </c>
      <c r="C732" s="768">
        <v>10</v>
      </c>
      <c r="D732" s="768" t="s">
        <v>430</v>
      </c>
      <c r="E732" s="768">
        <v>1000078084</v>
      </c>
      <c r="F732" s="768">
        <v>85176930</v>
      </c>
      <c r="G732" s="49"/>
      <c r="H732" s="770">
        <v>18</v>
      </c>
      <c r="I732" s="50"/>
      <c r="J732" s="768" t="s">
        <v>397</v>
      </c>
      <c r="K732" s="768" t="s">
        <v>106</v>
      </c>
      <c r="L732" s="768">
        <v>2</v>
      </c>
      <c r="M732" s="51"/>
      <c r="N732" s="52" t="str">
        <f t="shared" si="66"/>
        <v>Included</v>
      </c>
      <c r="O732" s="53">
        <f t="shared" si="67"/>
        <v>0</v>
      </c>
      <c r="P732" s="8">
        <f t="shared" si="68"/>
        <v>0</v>
      </c>
      <c r="Q732" s="9">
        <f t="shared" si="69"/>
        <v>0</v>
      </c>
      <c r="R732" s="16">
        <f t="shared" si="70"/>
        <v>0</v>
      </c>
      <c r="S732" s="8"/>
      <c r="T732" s="122">
        <f t="shared" si="71"/>
        <v>0</v>
      </c>
      <c r="V732" s="55"/>
      <c r="AB732" s="9"/>
      <c r="AL732" s="9"/>
      <c r="AM732" s="9"/>
      <c r="AN732" s="9"/>
      <c r="AO732" s="9"/>
      <c r="AP732" s="9"/>
      <c r="AQ732" s="9"/>
      <c r="AR732" s="9"/>
      <c r="AS732" s="9"/>
      <c r="AT732" s="9"/>
      <c r="AU732" s="9"/>
      <c r="AV732" s="9"/>
      <c r="AW732" s="9"/>
      <c r="AX732" s="9"/>
      <c r="AY732" s="9"/>
    </row>
    <row r="733" spans="1:51" ht="39.75" customHeight="1" x14ac:dyDescent="0.3">
      <c r="A733" s="48">
        <v>711</v>
      </c>
      <c r="B733" s="768">
        <v>7000032130</v>
      </c>
      <c r="C733" s="768">
        <v>10</v>
      </c>
      <c r="D733" s="768" t="s">
        <v>430</v>
      </c>
      <c r="E733" s="768">
        <v>1000077709</v>
      </c>
      <c r="F733" s="768">
        <v>85176990</v>
      </c>
      <c r="G733" s="49"/>
      <c r="H733" s="770">
        <v>18</v>
      </c>
      <c r="I733" s="50"/>
      <c r="J733" s="768" t="s">
        <v>384</v>
      </c>
      <c r="K733" s="768" t="s">
        <v>106</v>
      </c>
      <c r="L733" s="768">
        <v>1</v>
      </c>
      <c r="M733" s="51"/>
      <c r="N733" s="52" t="str">
        <f t="shared" si="66"/>
        <v>Included</v>
      </c>
      <c r="O733" s="53">
        <f t="shared" si="67"/>
        <v>0</v>
      </c>
      <c r="P733" s="8">
        <f t="shared" si="68"/>
        <v>0</v>
      </c>
      <c r="Q733" s="9">
        <f t="shared" si="69"/>
        <v>0</v>
      </c>
      <c r="R733" s="16">
        <f t="shared" si="70"/>
        <v>0</v>
      </c>
      <c r="S733" s="8"/>
      <c r="T733" s="122">
        <f t="shared" si="71"/>
        <v>0</v>
      </c>
      <c r="V733" s="55"/>
      <c r="AB733" s="9"/>
      <c r="AL733" s="9"/>
      <c r="AM733" s="9"/>
      <c r="AN733" s="9"/>
      <c r="AO733" s="9"/>
      <c r="AP733" s="9"/>
      <c r="AQ733" s="9"/>
      <c r="AR733" s="9"/>
      <c r="AS733" s="9"/>
      <c r="AT733" s="9"/>
      <c r="AU733" s="9"/>
      <c r="AV733" s="9"/>
      <c r="AW733" s="9"/>
      <c r="AX733" s="9"/>
      <c r="AY733" s="9"/>
    </row>
    <row r="734" spans="1:51" ht="39.75" customHeight="1" x14ac:dyDescent="0.3">
      <c r="A734" s="48">
        <v>712</v>
      </c>
      <c r="B734" s="768">
        <v>7000032131</v>
      </c>
      <c r="C734" s="768">
        <v>10</v>
      </c>
      <c r="D734" s="768" t="s">
        <v>430</v>
      </c>
      <c r="E734" s="768">
        <v>1000077563</v>
      </c>
      <c r="F734" s="768">
        <v>85444292</v>
      </c>
      <c r="G734" s="49"/>
      <c r="H734" s="770">
        <v>18</v>
      </c>
      <c r="I734" s="50"/>
      <c r="J734" s="768" t="s">
        <v>385</v>
      </c>
      <c r="K734" s="768" t="s">
        <v>110</v>
      </c>
      <c r="L734" s="768">
        <v>1</v>
      </c>
      <c r="M734" s="51"/>
      <c r="N734" s="52" t="str">
        <f t="shared" si="66"/>
        <v>Included</v>
      </c>
      <c r="O734" s="53">
        <f t="shared" si="67"/>
        <v>0</v>
      </c>
      <c r="P734" s="8">
        <f t="shared" si="68"/>
        <v>0</v>
      </c>
      <c r="Q734" s="9">
        <f t="shared" si="69"/>
        <v>0</v>
      </c>
      <c r="R734" s="16">
        <f t="shared" si="70"/>
        <v>0</v>
      </c>
      <c r="S734" s="8"/>
      <c r="T734" s="122">
        <f t="shared" si="71"/>
        <v>0</v>
      </c>
      <c r="V734" s="55"/>
      <c r="AB734" s="9"/>
      <c r="AL734" s="9"/>
      <c r="AM734" s="9"/>
      <c r="AN734" s="9"/>
      <c r="AO734" s="9"/>
      <c r="AP734" s="9"/>
      <c r="AQ734" s="9"/>
      <c r="AR734" s="9"/>
      <c r="AS734" s="9"/>
      <c r="AT734" s="9"/>
      <c r="AU734" s="9"/>
      <c r="AV734" s="9"/>
      <c r="AW734" s="9"/>
      <c r="AX734" s="9"/>
      <c r="AY734" s="9"/>
    </row>
    <row r="735" spans="1:51" ht="39.75" customHeight="1" x14ac:dyDescent="0.3">
      <c r="A735" s="48">
        <v>713</v>
      </c>
      <c r="B735" s="768">
        <v>7000032076</v>
      </c>
      <c r="C735" s="768">
        <v>10</v>
      </c>
      <c r="D735" s="768" t="s">
        <v>420</v>
      </c>
      <c r="E735" s="768">
        <v>1000077711</v>
      </c>
      <c r="F735" s="768">
        <v>85177090</v>
      </c>
      <c r="G735" s="49"/>
      <c r="H735" s="770">
        <v>18</v>
      </c>
      <c r="I735" s="50"/>
      <c r="J735" s="768" t="s">
        <v>381</v>
      </c>
      <c r="K735" s="768" t="s">
        <v>106</v>
      </c>
      <c r="L735" s="768">
        <v>6</v>
      </c>
      <c r="M735" s="51"/>
      <c r="N735" s="52" t="str">
        <f t="shared" si="66"/>
        <v>Included</v>
      </c>
      <c r="O735" s="53">
        <f t="shared" si="67"/>
        <v>0</v>
      </c>
      <c r="P735" s="8">
        <f t="shared" si="68"/>
        <v>0</v>
      </c>
      <c r="Q735" s="9">
        <f t="shared" si="69"/>
        <v>0</v>
      </c>
      <c r="R735" s="16">
        <f t="shared" si="70"/>
        <v>0</v>
      </c>
      <c r="S735" s="8"/>
      <c r="T735" s="122">
        <f t="shared" si="71"/>
        <v>0</v>
      </c>
      <c r="V735" s="55"/>
      <c r="AB735" s="9"/>
      <c r="AL735" s="9"/>
      <c r="AM735" s="9"/>
      <c r="AN735" s="9"/>
      <c r="AO735" s="9"/>
      <c r="AP735" s="9"/>
      <c r="AQ735" s="9"/>
      <c r="AR735" s="9"/>
      <c r="AS735" s="9"/>
      <c r="AT735" s="9"/>
      <c r="AU735" s="9"/>
      <c r="AV735" s="9"/>
      <c r="AW735" s="9"/>
      <c r="AX735" s="9"/>
      <c r="AY735" s="9"/>
    </row>
    <row r="736" spans="1:51" ht="39.75" customHeight="1" x14ac:dyDescent="0.3">
      <c r="A736" s="48">
        <v>714</v>
      </c>
      <c r="B736" s="768">
        <v>7000032077</v>
      </c>
      <c r="C736" s="768">
        <v>10</v>
      </c>
      <c r="D736" s="768" t="s">
        <v>431</v>
      </c>
      <c r="E736" s="768">
        <v>1000077713</v>
      </c>
      <c r="F736" s="768">
        <v>84715000</v>
      </c>
      <c r="G736" s="49"/>
      <c r="H736" s="770">
        <v>18</v>
      </c>
      <c r="I736" s="50"/>
      <c r="J736" s="768" t="s">
        <v>376</v>
      </c>
      <c r="K736" s="768" t="s">
        <v>106</v>
      </c>
      <c r="L736" s="768">
        <v>1</v>
      </c>
      <c r="M736" s="51"/>
      <c r="N736" s="52" t="str">
        <f t="shared" si="66"/>
        <v>Included</v>
      </c>
      <c r="O736" s="53">
        <f t="shared" si="67"/>
        <v>0</v>
      </c>
      <c r="P736" s="8">
        <f t="shared" si="68"/>
        <v>0</v>
      </c>
      <c r="Q736" s="9">
        <f t="shared" si="69"/>
        <v>0</v>
      </c>
      <c r="R736" s="16">
        <f t="shared" si="70"/>
        <v>0</v>
      </c>
      <c r="S736" s="8"/>
      <c r="T736" s="122">
        <f t="shared" si="71"/>
        <v>0</v>
      </c>
      <c r="V736" s="55"/>
      <c r="AB736" s="9"/>
      <c r="AL736" s="9"/>
      <c r="AM736" s="9"/>
      <c r="AN736" s="9"/>
      <c r="AO736" s="9"/>
      <c r="AP736" s="9"/>
      <c r="AQ736" s="9"/>
      <c r="AR736" s="9"/>
      <c r="AS736" s="9"/>
      <c r="AT736" s="9"/>
      <c r="AU736" s="9"/>
      <c r="AV736" s="9"/>
      <c r="AW736" s="9"/>
      <c r="AX736" s="9"/>
      <c r="AY736" s="9"/>
    </row>
    <row r="737" spans="1:51" ht="39.75" customHeight="1" x14ac:dyDescent="0.3">
      <c r="A737" s="48">
        <v>715</v>
      </c>
      <c r="B737" s="768">
        <v>7000032078</v>
      </c>
      <c r="C737" s="768">
        <v>10</v>
      </c>
      <c r="D737" s="768" t="s">
        <v>431</v>
      </c>
      <c r="E737" s="768">
        <v>1000077753</v>
      </c>
      <c r="F737" s="768">
        <v>85176930</v>
      </c>
      <c r="G737" s="49"/>
      <c r="H737" s="770">
        <v>18</v>
      </c>
      <c r="I737" s="50"/>
      <c r="J737" s="768" t="s">
        <v>377</v>
      </c>
      <c r="K737" s="768" t="s">
        <v>105</v>
      </c>
      <c r="L737" s="768">
        <v>1</v>
      </c>
      <c r="M737" s="51"/>
      <c r="N737" s="52" t="str">
        <f t="shared" si="66"/>
        <v>Included</v>
      </c>
      <c r="O737" s="53">
        <f t="shared" si="67"/>
        <v>0</v>
      </c>
      <c r="P737" s="8">
        <f t="shared" si="68"/>
        <v>0</v>
      </c>
      <c r="Q737" s="9">
        <f t="shared" si="69"/>
        <v>0</v>
      </c>
      <c r="R737" s="16">
        <f t="shared" si="70"/>
        <v>0</v>
      </c>
      <c r="S737" s="8"/>
      <c r="T737" s="122">
        <f t="shared" si="71"/>
        <v>0</v>
      </c>
      <c r="V737" s="55"/>
      <c r="AB737" s="9"/>
      <c r="AL737" s="9"/>
      <c r="AM737" s="9"/>
      <c r="AN737" s="9"/>
      <c r="AO737" s="9"/>
      <c r="AP737" s="9"/>
      <c r="AQ737" s="9"/>
      <c r="AR737" s="9"/>
      <c r="AS737" s="9"/>
      <c r="AT737" s="9"/>
      <c r="AU737" s="9"/>
      <c r="AV737" s="9"/>
      <c r="AW737" s="9"/>
      <c r="AX737" s="9"/>
      <c r="AY737" s="9"/>
    </row>
    <row r="738" spans="1:51" ht="39.75" customHeight="1" x14ac:dyDescent="0.3">
      <c r="A738" s="48">
        <v>716</v>
      </c>
      <c r="B738" s="768">
        <v>7000032079</v>
      </c>
      <c r="C738" s="768">
        <v>10</v>
      </c>
      <c r="D738" s="768" t="s">
        <v>431</v>
      </c>
      <c r="E738" s="768">
        <v>1000077573</v>
      </c>
      <c r="F738" s="768">
        <v>85176930</v>
      </c>
      <c r="G738" s="49"/>
      <c r="H738" s="770">
        <v>18</v>
      </c>
      <c r="I738" s="50"/>
      <c r="J738" s="768" t="s">
        <v>378</v>
      </c>
      <c r="K738" s="768" t="s">
        <v>106</v>
      </c>
      <c r="L738" s="768">
        <v>1</v>
      </c>
      <c r="M738" s="51"/>
      <c r="N738" s="52" t="str">
        <f t="shared" si="66"/>
        <v>Included</v>
      </c>
      <c r="O738" s="53">
        <f t="shared" si="67"/>
        <v>0</v>
      </c>
      <c r="P738" s="8">
        <f t="shared" si="68"/>
        <v>0</v>
      </c>
      <c r="Q738" s="9">
        <f t="shared" si="69"/>
        <v>0</v>
      </c>
      <c r="R738" s="16">
        <f t="shared" si="70"/>
        <v>0</v>
      </c>
      <c r="S738" s="8"/>
      <c r="T738" s="122">
        <f t="shared" si="71"/>
        <v>0</v>
      </c>
      <c r="V738" s="55"/>
      <c r="AB738" s="9"/>
      <c r="AL738" s="9"/>
      <c r="AM738" s="9"/>
      <c r="AN738" s="9"/>
      <c r="AO738" s="9"/>
      <c r="AP738" s="9"/>
      <c r="AQ738" s="9"/>
      <c r="AR738" s="9"/>
      <c r="AS738" s="9"/>
      <c r="AT738" s="9"/>
      <c r="AU738" s="9"/>
      <c r="AV738" s="9"/>
      <c r="AW738" s="9"/>
      <c r="AX738" s="9"/>
      <c r="AY738" s="9"/>
    </row>
    <row r="739" spans="1:51" ht="39.75" customHeight="1" x14ac:dyDescent="0.3">
      <c r="A739" s="48">
        <v>717</v>
      </c>
      <c r="B739" s="768">
        <v>7000032080</v>
      </c>
      <c r="C739" s="768">
        <v>10</v>
      </c>
      <c r="D739" s="768" t="s">
        <v>431</v>
      </c>
      <c r="E739" s="768">
        <v>1000077711</v>
      </c>
      <c r="F739" s="768">
        <v>85177090</v>
      </c>
      <c r="G739" s="49"/>
      <c r="H739" s="770">
        <v>18</v>
      </c>
      <c r="I739" s="50"/>
      <c r="J739" s="768" t="s">
        <v>381</v>
      </c>
      <c r="K739" s="768" t="s">
        <v>106</v>
      </c>
      <c r="L739" s="768">
        <v>1</v>
      </c>
      <c r="M739" s="51"/>
      <c r="N739" s="52" t="str">
        <f t="shared" si="66"/>
        <v>Included</v>
      </c>
      <c r="O739" s="53">
        <f t="shared" si="67"/>
        <v>0</v>
      </c>
      <c r="P739" s="8">
        <f t="shared" si="68"/>
        <v>0</v>
      </c>
      <c r="Q739" s="9">
        <f t="shared" si="69"/>
        <v>0</v>
      </c>
      <c r="R739" s="16">
        <f t="shared" si="70"/>
        <v>0</v>
      </c>
      <c r="S739" s="8"/>
      <c r="T739" s="122">
        <f t="shared" si="71"/>
        <v>0</v>
      </c>
      <c r="V739" s="55"/>
      <c r="AB739" s="9"/>
      <c r="AL739" s="9"/>
      <c r="AM739" s="9"/>
      <c r="AN739" s="9"/>
      <c r="AO739" s="9"/>
      <c r="AP739" s="9"/>
      <c r="AQ739" s="9"/>
      <c r="AR739" s="9"/>
      <c r="AS739" s="9"/>
      <c r="AT739" s="9"/>
      <c r="AU739" s="9"/>
      <c r="AV739" s="9"/>
      <c r="AW739" s="9"/>
      <c r="AX739" s="9"/>
      <c r="AY739" s="9"/>
    </row>
    <row r="740" spans="1:51" ht="39.75" customHeight="1" x14ac:dyDescent="0.3">
      <c r="A740" s="48">
        <v>718</v>
      </c>
      <c r="B740" s="768">
        <v>7000032081</v>
      </c>
      <c r="C740" s="768">
        <v>10</v>
      </c>
      <c r="D740" s="768" t="s">
        <v>431</v>
      </c>
      <c r="E740" s="768">
        <v>1000077750</v>
      </c>
      <c r="F740" s="768">
        <v>85176930</v>
      </c>
      <c r="G740" s="49"/>
      <c r="H740" s="770">
        <v>18</v>
      </c>
      <c r="I740" s="50"/>
      <c r="J740" s="768" t="s">
        <v>383</v>
      </c>
      <c r="K740" s="768" t="s">
        <v>105</v>
      </c>
      <c r="L740" s="768">
        <v>1</v>
      </c>
      <c r="M740" s="51"/>
      <c r="N740" s="52" t="str">
        <f t="shared" si="66"/>
        <v>Included</v>
      </c>
      <c r="O740" s="53">
        <f t="shared" si="67"/>
        <v>0</v>
      </c>
      <c r="P740" s="8">
        <f t="shared" si="68"/>
        <v>0</v>
      </c>
      <c r="Q740" s="9">
        <f t="shared" si="69"/>
        <v>0</v>
      </c>
      <c r="R740" s="16">
        <f t="shared" si="70"/>
        <v>0</v>
      </c>
      <c r="S740" s="8"/>
      <c r="T740" s="122">
        <f t="shared" si="71"/>
        <v>0</v>
      </c>
      <c r="V740" s="55"/>
      <c r="AB740" s="9"/>
      <c r="AL740" s="9"/>
      <c r="AM740" s="9"/>
      <c r="AN740" s="9"/>
      <c r="AO740" s="9"/>
      <c r="AP740" s="9"/>
      <c r="AQ740" s="9"/>
      <c r="AR740" s="9"/>
      <c r="AS740" s="9"/>
      <c r="AT740" s="9"/>
      <c r="AU740" s="9"/>
      <c r="AV740" s="9"/>
      <c r="AW740" s="9"/>
      <c r="AX740" s="9"/>
      <c r="AY740" s="9"/>
    </row>
    <row r="741" spans="1:51" ht="39.75" customHeight="1" x14ac:dyDescent="0.3">
      <c r="A741" s="48">
        <v>719</v>
      </c>
      <c r="B741" s="768">
        <v>7000032082</v>
      </c>
      <c r="C741" s="768">
        <v>10</v>
      </c>
      <c r="D741" s="768" t="s">
        <v>431</v>
      </c>
      <c r="E741" s="768">
        <v>1000077561</v>
      </c>
      <c r="F741" s="768">
        <v>85176930</v>
      </c>
      <c r="G741" s="49"/>
      <c r="H741" s="770">
        <v>18</v>
      </c>
      <c r="I741" s="50"/>
      <c r="J741" s="768" t="s">
        <v>386</v>
      </c>
      <c r="K741" s="768" t="s">
        <v>106</v>
      </c>
      <c r="L741" s="768">
        <v>2</v>
      </c>
      <c r="M741" s="51"/>
      <c r="N741" s="52" t="str">
        <f t="shared" si="66"/>
        <v>Included</v>
      </c>
      <c r="O741" s="53">
        <f t="shared" si="67"/>
        <v>0</v>
      </c>
      <c r="P741" s="8">
        <f t="shared" si="68"/>
        <v>0</v>
      </c>
      <c r="Q741" s="9">
        <f t="shared" si="69"/>
        <v>0</v>
      </c>
      <c r="R741" s="16">
        <f t="shared" si="70"/>
        <v>0</v>
      </c>
      <c r="S741" s="8"/>
      <c r="T741" s="122">
        <f t="shared" si="71"/>
        <v>0</v>
      </c>
      <c r="V741" s="55"/>
      <c r="AB741" s="9"/>
      <c r="AL741" s="9"/>
      <c r="AM741" s="9"/>
      <c r="AN741" s="9"/>
      <c r="AO741" s="9"/>
      <c r="AP741" s="9"/>
      <c r="AQ741" s="9"/>
      <c r="AR741" s="9"/>
      <c r="AS741" s="9"/>
      <c r="AT741" s="9"/>
      <c r="AU741" s="9"/>
      <c r="AV741" s="9"/>
      <c r="AW741" s="9"/>
      <c r="AX741" s="9"/>
      <c r="AY741" s="9"/>
    </row>
    <row r="742" spans="1:51" ht="39.75" customHeight="1" x14ac:dyDescent="0.3">
      <c r="A742" s="48">
        <v>720</v>
      </c>
      <c r="B742" s="768">
        <v>7000032083</v>
      </c>
      <c r="C742" s="768">
        <v>10</v>
      </c>
      <c r="D742" s="768" t="s">
        <v>431</v>
      </c>
      <c r="E742" s="768">
        <v>1000077565</v>
      </c>
      <c r="F742" s="768">
        <v>85176930</v>
      </c>
      <c r="G742" s="49"/>
      <c r="H742" s="770">
        <v>18</v>
      </c>
      <c r="I742" s="50"/>
      <c r="J742" s="768" t="s">
        <v>387</v>
      </c>
      <c r="K742" s="768" t="s">
        <v>106</v>
      </c>
      <c r="L742" s="768">
        <v>2</v>
      </c>
      <c r="M742" s="51"/>
      <c r="N742" s="52" t="str">
        <f t="shared" si="66"/>
        <v>Included</v>
      </c>
      <c r="O742" s="53">
        <f t="shared" si="67"/>
        <v>0</v>
      </c>
      <c r="P742" s="8">
        <f t="shared" si="68"/>
        <v>0</v>
      </c>
      <c r="Q742" s="9">
        <f t="shared" si="69"/>
        <v>0</v>
      </c>
      <c r="R742" s="16">
        <f t="shared" si="70"/>
        <v>0</v>
      </c>
      <c r="S742" s="8"/>
      <c r="T742" s="122">
        <f t="shared" si="71"/>
        <v>0</v>
      </c>
      <c r="V742" s="55"/>
      <c r="AB742" s="9"/>
      <c r="AL742" s="9"/>
      <c r="AM742" s="9"/>
      <c r="AN742" s="9"/>
      <c r="AO742" s="9"/>
      <c r="AP742" s="9"/>
      <c r="AQ742" s="9"/>
      <c r="AR742" s="9"/>
      <c r="AS742" s="9"/>
      <c r="AT742" s="9"/>
      <c r="AU742" s="9"/>
      <c r="AV742" s="9"/>
      <c r="AW742" s="9"/>
      <c r="AX742" s="9"/>
      <c r="AY742" s="9"/>
    </row>
    <row r="743" spans="1:51" ht="39.75" customHeight="1" x14ac:dyDescent="0.3">
      <c r="A743" s="48">
        <v>721</v>
      </c>
      <c r="B743" s="768">
        <v>7000032084</v>
      </c>
      <c r="C743" s="768">
        <v>10</v>
      </c>
      <c r="D743" s="768" t="s">
        <v>431</v>
      </c>
      <c r="E743" s="768">
        <v>1000077751</v>
      </c>
      <c r="F743" s="768">
        <v>85176930</v>
      </c>
      <c r="G743" s="49"/>
      <c r="H743" s="770">
        <v>18</v>
      </c>
      <c r="I743" s="50"/>
      <c r="J743" s="768" t="s">
        <v>388</v>
      </c>
      <c r="K743" s="768" t="s">
        <v>105</v>
      </c>
      <c r="L743" s="768">
        <v>1</v>
      </c>
      <c r="M743" s="51"/>
      <c r="N743" s="52" t="str">
        <f t="shared" si="66"/>
        <v>Included</v>
      </c>
      <c r="O743" s="53">
        <f t="shared" si="67"/>
        <v>0</v>
      </c>
      <c r="P743" s="8">
        <f t="shared" si="68"/>
        <v>0</v>
      </c>
      <c r="Q743" s="9">
        <f t="shared" si="69"/>
        <v>0</v>
      </c>
      <c r="R743" s="16">
        <f t="shared" si="70"/>
        <v>0</v>
      </c>
      <c r="S743" s="8"/>
      <c r="T743" s="122">
        <f t="shared" si="71"/>
        <v>0</v>
      </c>
      <c r="V743" s="55"/>
      <c r="AB743" s="9"/>
      <c r="AL743" s="9"/>
      <c r="AM743" s="9"/>
      <c r="AN743" s="9"/>
      <c r="AO743" s="9"/>
      <c r="AP743" s="9"/>
      <c r="AQ743" s="9"/>
      <c r="AR743" s="9"/>
      <c r="AS743" s="9"/>
      <c r="AT743" s="9"/>
      <c r="AU743" s="9"/>
      <c r="AV743" s="9"/>
      <c r="AW743" s="9"/>
      <c r="AX743" s="9"/>
      <c r="AY743" s="9"/>
    </row>
    <row r="744" spans="1:51" ht="39.75" customHeight="1" x14ac:dyDescent="0.3">
      <c r="A744" s="48">
        <v>722</v>
      </c>
      <c r="B744" s="768">
        <v>7000032085</v>
      </c>
      <c r="C744" s="768">
        <v>10</v>
      </c>
      <c r="D744" s="768" t="s">
        <v>431</v>
      </c>
      <c r="E744" s="768">
        <v>1000028014</v>
      </c>
      <c r="F744" s="768">
        <v>94038900</v>
      </c>
      <c r="G744" s="49"/>
      <c r="H744" s="770">
        <v>18</v>
      </c>
      <c r="I744" s="50"/>
      <c r="J744" s="768" t="s">
        <v>108</v>
      </c>
      <c r="K744" s="768" t="s">
        <v>106</v>
      </c>
      <c r="L744" s="768">
        <v>1</v>
      </c>
      <c r="M744" s="51"/>
      <c r="N744" s="52" t="str">
        <f t="shared" si="66"/>
        <v>Included</v>
      </c>
      <c r="O744" s="53">
        <f t="shared" si="67"/>
        <v>0</v>
      </c>
      <c r="P744" s="8">
        <f t="shared" si="68"/>
        <v>0</v>
      </c>
      <c r="Q744" s="9">
        <f t="shared" si="69"/>
        <v>0</v>
      </c>
      <c r="R744" s="16">
        <f t="shared" si="70"/>
        <v>0</v>
      </c>
      <c r="S744" s="8"/>
      <c r="T744" s="122">
        <f t="shared" si="71"/>
        <v>0</v>
      </c>
      <c r="V744" s="55"/>
      <c r="AB744" s="9"/>
      <c r="AL744" s="9"/>
      <c r="AM744" s="9"/>
      <c r="AN744" s="9"/>
      <c r="AO744" s="9"/>
      <c r="AP744" s="9"/>
      <c r="AQ744" s="9"/>
      <c r="AR744" s="9"/>
      <c r="AS744" s="9"/>
      <c r="AT744" s="9"/>
      <c r="AU744" s="9"/>
      <c r="AV744" s="9"/>
      <c r="AW744" s="9"/>
      <c r="AX744" s="9"/>
      <c r="AY744" s="9"/>
    </row>
    <row r="745" spans="1:51" ht="39.75" customHeight="1" x14ac:dyDescent="0.3">
      <c r="A745" s="48">
        <v>723</v>
      </c>
      <c r="B745" s="768">
        <v>7000032086</v>
      </c>
      <c r="C745" s="768">
        <v>10</v>
      </c>
      <c r="D745" s="768" t="s">
        <v>431</v>
      </c>
      <c r="E745" s="768">
        <v>1000026380</v>
      </c>
      <c r="F745" s="768">
        <v>85389000</v>
      </c>
      <c r="G745" s="49"/>
      <c r="H745" s="770">
        <v>18</v>
      </c>
      <c r="I745" s="50"/>
      <c r="J745" s="768" t="s">
        <v>109</v>
      </c>
      <c r="K745" s="768" t="s">
        <v>105</v>
      </c>
      <c r="L745" s="768">
        <v>1</v>
      </c>
      <c r="M745" s="51"/>
      <c r="N745" s="52" t="str">
        <f t="shared" si="66"/>
        <v>Included</v>
      </c>
      <c r="O745" s="53">
        <f t="shared" si="67"/>
        <v>0</v>
      </c>
      <c r="P745" s="8">
        <f t="shared" si="68"/>
        <v>0</v>
      </c>
      <c r="Q745" s="9">
        <f t="shared" si="69"/>
        <v>0</v>
      </c>
      <c r="R745" s="16">
        <f t="shared" si="70"/>
        <v>0</v>
      </c>
      <c r="S745" s="8"/>
      <c r="T745" s="122">
        <f t="shared" si="71"/>
        <v>0</v>
      </c>
      <c r="V745" s="55"/>
      <c r="AB745" s="9"/>
      <c r="AL745" s="9"/>
      <c r="AM745" s="9"/>
      <c r="AN745" s="9"/>
      <c r="AO745" s="9"/>
      <c r="AP745" s="9"/>
      <c r="AQ745" s="9"/>
      <c r="AR745" s="9"/>
      <c r="AS745" s="9"/>
      <c r="AT745" s="9"/>
      <c r="AU745" s="9"/>
      <c r="AV745" s="9"/>
      <c r="AW745" s="9"/>
      <c r="AX745" s="9"/>
      <c r="AY745" s="9"/>
    </row>
    <row r="746" spans="1:51" ht="39.75" customHeight="1" x14ac:dyDescent="0.3">
      <c r="A746" s="48">
        <v>724</v>
      </c>
      <c r="B746" s="768">
        <v>7000032087</v>
      </c>
      <c r="C746" s="768">
        <v>10</v>
      </c>
      <c r="D746" s="768" t="s">
        <v>431</v>
      </c>
      <c r="E746" s="768">
        <v>1000077739</v>
      </c>
      <c r="F746" s="768">
        <v>85177090</v>
      </c>
      <c r="G746" s="49"/>
      <c r="H746" s="770">
        <v>18</v>
      </c>
      <c r="I746" s="50"/>
      <c r="J746" s="768" t="s">
        <v>379</v>
      </c>
      <c r="K746" s="768" t="s">
        <v>106</v>
      </c>
      <c r="L746" s="768">
        <v>17</v>
      </c>
      <c r="M746" s="51"/>
      <c r="N746" s="52" t="str">
        <f t="shared" si="66"/>
        <v>Included</v>
      </c>
      <c r="O746" s="53">
        <f t="shared" si="67"/>
        <v>0</v>
      </c>
      <c r="P746" s="8">
        <f t="shared" si="68"/>
        <v>0</v>
      </c>
      <c r="Q746" s="9">
        <f t="shared" si="69"/>
        <v>0</v>
      </c>
      <c r="R746" s="16">
        <f t="shared" si="70"/>
        <v>0</v>
      </c>
      <c r="S746" s="8"/>
      <c r="T746" s="122">
        <f t="shared" si="71"/>
        <v>0</v>
      </c>
      <c r="V746" s="55"/>
      <c r="AB746" s="9"/>
      <c r="AL746" s="9"/>
      <c r="AM746" s="9"/>
      <c r="AN746" s="9"/>
      <c r="AO746" s="9"/>
      <c r="AP746" s="9"/>
      <c r="AQ746" s="9"/>
      <c r="AR746" s="9"/>
      <c r="AS746" s="9"/>
      <c r="AT746" s="9"/>
      <c r="AU746" s="9"/>
      <c r="AV746" s="9"/>
      <c r="AW746" s="9"/>
      <c r="AX746" s="9"/>
      <c r="AY746" s="9"/>
    </row>
    <row r="747" spans="1:51" ht="39.75" customHeight="1" x14ac:dyDescent="0.3">
      <c r="A747" s="48">
        <v>725</v>
      </c>
      <c r="B747" s="768">
        <v>7000032088</v>
      </c>
      <c r="C747" s="768">
        <v>10</v>
      </c>
      <c r="D747" s="768" t="s">
        <v>431</v>
      </c>
      <c r="E747" s="768">
        <v>1000077740</v>
      </c>
      <c r="F747" s="768">
        <v>85177090</v>
      </c>
      <c r="G747" s="49"/>
      <c r="H747" s="770">
        <v>18</v>
      </c>
      <c r="I747" s="50"/>
      <c r="J747" s="768" t="s">
        <v>380</v>
      </c>
      <c r="K747" s="768" t="s">
        <v>106</v>
      </c>
      <c r="L747" s="768">
        <v>70</v>
      </c>
      <c r="M747" s="51"/>
      <c r="N747" s="52" t="str">
        <f t="shared" si="66"/>
        <v>Included</v>
      </c>
      <c r="O747" s="53">
        <f t="shared" si="67"/>
        <v>0</v>
      </c>
      <c r="P747" s="8">
        <f t="shared" si="68"/>
        <v>0</v>
      </c>
      <c r="Q747" s="9">
        <f t="shared" si="69"/>
        <v>0</v>
      </c>
      <c r="R747" s="16">
        <f t="shared" si="70"/>
        <v>0</v>
      </c>
      <c r="S747" s="8"/>
      <c r="T747" s="122">
        <f t="shared" si="71"/>
        <v>0</v>
      </c>
      <c r="V747" s="55"/>
      <c r="AB747" s="9"/>
      <c r="AL747" s="9"/>
      <c r="AM747" s="9"/>
      <c r="AN747" s="9"/>
      <c r="AO747" s="9"/>
      <c r="AP747" s="9"/>
      <c r="AQ747" s="9"/>
      <c r="AR747" s="9"/>
      <c r="AS747" s="9"/>
      <c r="AT747" s="9"/>
      <c r="AU747" s="9"/>
      <c r="AV747" s="9"/>
      <c r="AW747" s="9"/>
      <c r="AX747" s="9"/>
      <c r="AY747" s="9"/>
    </row>
    <row r="748" spans="1:51" ht="39.75" customHeight="1" x14ac:dyDescent="0.3">
      <c r="A748" s="48">
        <v>726</v>
      </c>
      <c r="B748" s="768">
        <v>7000032089</v>
      </c>
      <c r="C748" s="768">
        <v>10</v>
      </c>
      <c r="D748" s="768" t="s">
        <v>431</v>
      </c>
      <c r="E748" s="768">
        <v>1000077562</v>
      </c>
      <c r="F748" s="768">
        <v>85177090</v>
      </c>
      <c r="G748" s="49"/>
      <c r="H748" s="770">
        <v>18</v>
      </c>
      <c r="I748" s="50"/>
      <c r="J748" s="768" t="s">
        <v>382</v>
      </c>
      <c r="K748" s="768" t="s">
        <v>106</v>
      </c>
      <c r="L748" s="768">
        <v>150</v>
      </c>
      <c r="M748" s="51"/>
      <c r="N748" s="52" t="str">
        <f t="shared" si="66"/>
        <v>Included</v>
      </c>
      <c r="O748" s="53">
        <f t="shared" si="67"/>
        <v>0</v>
      </c>
      <c r="P748" s="8">
        <f t="shared" si="68"/>
        <v>0</v>
      </c>
      <c r="Q748" s="9">
        <f t="shared" si="69"/>
        <v>0</v>
      </c>
      <c r="R748" s="16">
        <f t="shared" si="70"/>
        <v>0</v>
      </c>
      <c r="S748" s="8"/>
      <c r="T748" s="122">
        <f t="shared" si="71"/>
        <v>0</v>
      </c>
      <c r="V748" s="55"/>
      <c r="AB748" s="9"/>
      <c r="AL748" s="9"/>
      <c r="AM748" s="9"/>
      <c r="AN748" s="9"/>
      <c r="AO748" s="9"/>
      <c r="AP748" s="9"/>
      <c r="AQ748" s="9"/>
      <c r="AR748" s="9"/>
      <c r="AS748" s="9"/>
      <c r="AT748" s="9"/>
      <c r="AU748" s="9"/>
      <c r="AV748" s="9"/>
      <c r="AW748" s="9"/>
      <c r="AX748" s="9"/>
      <c r="AY748" s="9"/>
    </row>
    <row r="749" spans="1:51" ht="46.5" customHeight="1" x14ac:dyDescent="0.3">
      <c r="A749" s="48">
        <v>727</v>
      </c>
      <c r="B749" s="768">
        <v>7000032090</v>
      </c>
      <c r="C749" s="768">
        <v>10</v>
      </c>
      <c r="D749" s="768" t="s">
        <v>431</v>
      </c>
      <c r="E749" s="768">
        <v>1000077709</v>
      </c>
      <c r="F749" s="768">
        <v>85176990</v>
      </c>
      <c r="G749" s="49"/>
      <c r="H749" s="770">
        <v>18</v>
      </c>
      <c r="I749" s="50"/>
      <c r="J749" s="768" t="s">
        <v>384</v>
      </c>
      <c r="K749" s="768" t="s">
        <v>106</v>
      </c>
      <c r="L749" s="768">
        <v>70</v>
      </c>
      <c r="M749" s="51"/>
      <c r="N749" s="52" t="str">
        <f t="shared" si="66"/>
        <v>Included</v>
      </c>
      <c r="O749" s="53">
        <f t="shared" si="67"/>
        <v>0</v>
      </c>
      <c r="P749" s="8">
        <f t="shared" si="68"/>
        <v>0</v>
      </c>
      <c r="Q749" s="9">
        <f t="shared" si="69"/>
        <v>0</v>
      </c>
      <c r="R749" s="16">
        <f t="shared" si="70"/>
        <v>0</v>
      </c>
      <c r="S749" s="8"/>
      <c r="T749" s="122">
        <f t="shared" si="71"/>
        <v>0</v>
      </c>
      <c r="V749" s="55"/>
      <c r="AB749" s="9"/>
      <c r="AL749" s="9"/>
      <c r="AM749" s="9"/>
      <c r="AN749" s="9"/>
      <c r="AO749" s="9"/>
      <c r="AP749" s="9"/>
      <c r="AQ749" s="9"/>
      <c r="AR749" s="9"/>
      <c r="AS749" s="9"/>
      <c r="AT749" s="9"/>
      <c r="AU749" s="9"/>
      <c r="AV749" s="9"/>
      <c r="AW749" s="9"/>
      <c r="AX749" s="9"/>
      <c r="AY749" s="9"/>
    </row>
    <row r="750" spans="1:51" ht="39" customHeight="1" x14ac:dyDescent="0.3">
      <c r="A750" s="48">
        <v>728</v>
      </c>
      <c r="B750" s="768">
        <v>7000032091</v>
      </c>
      <c r="C750" s="768">
        <v>10</v>
      </c>
      <c r="D750" s="768" t="s">
        <v>431</v>
      </c>
      <c r="E750" s="768">
        <v>1000077563</v>
      </c>
      <c r="F750" s="768">
        <v>85444292</v>
      </c>
      <c r="G750" s="49"/>
      <c r="H750" s="770">
        <v>18</v>
      </c>
      <c r="I750" s="50"/>
      <c r="J750" s="768" t="s">
        <v>385</v>
      </c>
      <c r="K750" s="768" t="s">
        <v>110</v>
      </c>
      <c r="L750" s="768">
        <v>70</v>
      </c>
      <c r="M750" s="51"/>
      <c r="N750" s="52" t="str">
        <f t="shared" si="66"/>
        <v>Included</v>
      </c>
      <c r="O750" s="53">
        <f t="shared" si="67"/>
        <v>0</v>
      </c>
      <c r="P750" s="8">
        <f t="shared" si="68"/>
        <v>0</v>
      </c>
      <c r="Q750" s="9">
        <f t="shared" si="69"/>
        <v>0</v>
      </c>
      <c r="R750" s="16">
        <f t="shared" si="70"/>
        <v>0</v>
      </c>
      <c r="S750" s="8"/>
      <c r="T750" s="122">
        <f t="shared" si="71"/>
        <v>0</v>
      </c>
      <c r="V750" s="55"/>
      <c r="AB750" s="9"/>
      <c r="AL750" s="9"/>
      <c r="AM750" s="9"/>
      <c r="AN750" s="9"/>
      <c r="AO750" s="9"/>
      <c r="AP750" s="9"/>
      <c r="AQ750" s="9"/>
      <c r="AR750" s="9"/>
      <c r="AS750" s="9"/>
      <c r="AT750" s="9"/>
      <c r="AU750" s="9"/>
      <c r="AV750" s="9"/>
      <c r="AW750" s="9"/>
      <c r="AX750" s="9"/>
      <c r="AY750" s="9"/>
    </row>
    <row r="751" spans="1:51" ht="69" customHeight="1" x14ac:dyDescent="0.3">
      <c r="A751" s="48">
        <v>729</v>
      </c>
      <c r="B751" s="768">
        <v>7000032092</v>
      </c>
      <c r="C751" s="768">
        <v>10</v>
      </c>
      <c r="D751" s="768" t="s">
        <v>431</v>
      </c>
      <c r="E751" s="768">
        <v>1000012788</v>
      </c>
      <c r="F751" s="768">
        <v>85329000</v>
      </c>
      <c r="G751" s="49"/>
      <c r="H751" s="770">
        <v>18</v>
      </c>
      <c r="I751" s="50"/>
      <c r="J751" s="768" t="s">
        <v>111</v>
      </c>
      <c r="K751" s="768" t="s">
        <v>106</v>
      </c>
      <c r="L751" s="768">
        <v>1</v>
      </c>
      <c r="M751" s="51"/>
      <c r="N751" s="52" t="str">
        <f t="shared" si="66"/>
        <v>Included</v>
      </c>
      <c r="O751" s="53">
        <f t="shared" si="67"/>
        <v>0</v>
      </c>
      <c r="P751" s="8">
        <f t="shared" si="68"/>
        <v>0</v>
      </c>
      <c r="Q751" s="9">
        <f t="shared" si="69"/>
        <v>0</v>
      </c>
      <c r="R751" s="16">
        <f t="shared" si="70"/>
        <v>0</v>
      </c>
      <c r="S751" s="8"/>
      <c r="T751" s="122">
        <f t="shared" si="71"/>
        <v>0</v>
      </c>
      <c r="V751" s="55"/>
      <c r="AB751" s="9"/>
      <c r="AL751" s="9"/>
      <c r="AM751" s="9"/>
      <c r="AN751" s="9"/>
      <c r="AO751" s="9"/>
      <c r="AP751" s="9"/>
      <c r="AQ751" s="9"/>
      <c r="AR751" s="9"/>
      <c r="AS751" s="9"/>
      <c r="AT751" s="9"/>
      <c r="AU751" s="9"/>
      <c r="AV751" s="9"/>
      <c r="AW751" s="9"/>
      <c r="AX751" s="9"/>
      <c r="AY751" s="9"/>
    </row>
    <row r="752" spans="1:51" ht="69" customHeight="1" x14ac:dyDescent="0.3">
      <c r="A752" s="48">
        <v>730</v>
      </c>
      <c r="B752" s="768">
        <v>7000032093</v>
      </c>
      <c r="C752" s="768">
        <v>10</v>
      </c>
      <c r="D752" s="768" t="s">
        <v>431</v>
      </c>
      <c r="E752" s="768">
        <v>1000077853</v>
      </c>
      <c r="F752" s="768">
        <v>85176220</v>
      </c>
      <c r="G752" s="49"/>
      <c r="H752" s="770">
        <v>18</v>
      </c>
      <c r="I752" s="50"/>
      <c r="J752" s="768" t="s">
        <v>390</v>
      </c>
      <c r="K752" s="768" t="s">
        <v>106</v>
      </c>
      <c r="L752" s="768">
        <v>1</v>
      </c>
      <c r="M752" s="51"/>
      <c r="N752" s="52" t="str">
        <f t="shared" si="66"/>
        <v>Included</v>
      </c>
      <c r="O752" s="53">
        <f t="shared" si="67"/>
        <v>0</v>
      </c>
      <c r="P752" s="8">
        <f t="shared" si="68"/>
        <v>0</v>
      </c>
      <c r="Q752" s="9">
        <f t="shared" si="69"/>
        <v>0</v>
      </c>
      <c r="R752" s="16">
        <f t="shared" si="70"/>
        <v>0</v>
      </c>
      <c r="S752" s="8"/>
      <c r="T752" s="122">
        <f t="shared" si="71"/>
        <v>0</v>
      </c>
      <c r="V752" s="55"/>
      <c r="AB752" s="9"/>
      <c r="AL752" s="9"/>
      <c r="AM752" s="9"/>
      <c r="AN752" s="9"/>
      <c r="AO752" s="9"/>
      <c r="AP752" s="9"/>
      <c r="AQ752" s="9"/>
      <c r="AR752" s="9"/>
      <c r="AS752" s="9"/>
      <c r="AT752" s="9"/>
      <c r="AU752" s="9"/>
      <c r="AV752" s="9"/>
      <c r="AW752" s="9"/>
      <c r="AX752" s="9"/>
      <c r="AY752" s="9"/>
    </row>
    <row r="753" spans="1:51" ht="69" customHeight="1" x14ac:dyDescent="0.3">
      <c r="A753" s="48">
        <v>731</v>
      </c>
      <c r="B753" s="768">
        <v>7000032094</v>
      </c>
      <c r="C753" s="768">
        <v>10</v>
      </c>
      <c r="D753" s="768" t="s">
        <v>431</v>
      </c>
      <c r="E753" s="768">
        <v>1000077899</v>
      </c>
      <c r="F753" s="768">
        <v>85176290</v>
      </c>
      <c r="G753" s="49"/>
      <c r="H753" s="770">
        <v>18</v>
      </c>
      <c r="I753" s="50"/>
      <c r="J753" s="768" t="s">
        <v>395</v>
      </c>
      <c r="K753" s="768" t="s">
        <v>110</v>
      </c>
      <c r="L753" s="768">
        <v>1</v>
      </c>
      <c r="M753" s="51"/>
      <c r="N753" s="52" t="str">
        <f t="shared" si="66"/>
        <v>Included</v>
      </c>
      <c r="O753" s="53">
        <f t="shared" si="67"/>
        <v>0</v>
      </c>
      <c r="P753" s="8">
        <f t="shared" si="68"/>
        <v>0</v>
      </c>
      <c r="Q753" s="9">
        <f t="shared" si="69"/>
        <v>0</v>
      </c>
      <c r="R753" s="16">
        <f t="shared" si="70"/>
        <v>0</v>
      </c>
      <c r="S753" s="8"/>
      <c r="T753" s="122">
        <f t="shared" si="71"/>
        <v>0</v>
      </c>
      <c r="V753" s="55"/>
      <c r="AB753" s="9"/>
      <c r="AL753" s="9"/>
      <c r="AM753" s="9"/>
      <c r="AN753" s="9"/>
      <c r="AO753" s="9"/>
      <c r="AP753" s="9"/>
      <c r="AQ753" s="9"/>
      <c r="AR753" s="9"/>
      <c r="AS753" s="9"/>
      <c r="AT753" s="9"/>
      <c r="AU753" s="9"/>
      <c r="AV753" s="9"/>
      <c r="AW753" s="9"/>
      <c r="AX753" s="9"/>
      <c r="AY753" s="9"/>
    </row>
    <row r="754" spans="1:51" ht="69" customHeight="1" x14ac:dyDescent="0.3">
      <c r="A754" s="48">
        <v>732</v>
      </c>
      <c r="B754" s="768">
        <v>7000032095</v>
      </c>
      <c r="C754" s="768">
        <v>10</v>
      </c>
      <c r="D754" s="768" t="s">
        <v>431</v>
      </c>
      <c r="E754" s="768">
        <v>1000077568</v>
      </c>
      <c r="F754" s="768">
        <v>85389000</v>
      </c>
      <c r="G754" s="49"/>
      <c r="H754" s="770">
        <v>18</v>
      </c>
      <c r="I754" s="50"/>
      <c r="J754" s="768" t="s">
        <v>389</v>
      </c>
      <c r="K754" s="768" t="s">
        <v>106</v>
      </c>
      <c r="L754" s="768">
        <v>1</v>
      </c>
      <c r="M754" s="51"/>
      <c r="N754" s="52" t="str">
        <f t="shared" si="66"/>
        <v>Included</v>
      </c>
      <c r="O754" s="53">
        <f t="shared" si="67"/>
        <v>0</v>
      </c>
      <c r="P754" s="8">
        <f t="shared" si="68"/>
        <v>0</v>
      </c>
      <c r="Q754" s="9">
        <f t="shared" si="69"/>
        <v>0</v>
      </c>
      <c r="R754" s="16">
        <f t="shared" si="70"/>
        <v>0</v>
      </c>
      <c r="S754" s="8"/>
      <c r="T754" s="122">
        <f t="shared" si="71"/>
        <v>0</v>
      </c>
      <c r="V754" s="55"/>
      <c r="AB754" s="9"/>
      <c r="AL754" s="9"/>
      <c r="AM754" s="9"/>
      <c r="AN754" s="9"/>
      <c r="AO754" s="9"/>
      <c r="AP754" s="9"/>
      <c r="AQ754" s="9"/>
      <c r="AR754" s="9"/>
      <c r="AS754" s="9"/>
      <c r="AT754" s="9"/>
      <c r="AU754" s="9"/>
      <c r="AV754" s="9"/>
      <c r="AW754" s="9"/>
      <c r="AX754" s="9"/>
      <c r="AY754" s="9"/>
    </row>
    <row r="755" spans="1:51" ht="63.75" customHeight="1" x14ac:dyDescent="0.3">
      <c r="A755" s="48">
        <v>733</v>
      </c>
      <c r="B755" s="768">
        <v>7000032096</v>
      </c>
      <c r="C755" s="768">
        <v>10</v>
      </c>
      <c r="D755" s="768" t="s">
        <v>431</v>
      </c>
      <c r="E755" s="768">
        <v>1000077737</v>
      </c>
      <c r="F755" s="768">
        <v>85176290</v>
      </c>
      <c r="G755" s="49"/>
      <c r="H755" s="770">
        <v>18</v>
      </c>
      <c r="I755" s="50"/>
      <c r="J755" s="768" t="s">
        <v>396</v>
      </c>
      <c r="K755" s="768" t="s">
        <v>106</v>
      </c>
      <c r="L755" s="768">
        <v>1</v>
      </c>
      <c r="M755" s="51"/>
      <c r="N755" s="52" t="str">
        <f t="shared" si="66"/>
        <v>Included</v>
      </c>
      <c r="O755" s="53">
        <f t="shared" si="67"/>
        <v>0</v>
      </c>
      <c r="P755" s="8">
        <f t="shared" si="68"/>
        <v>0</v>
      </c>
      <c r="Q755" s="9">
        <f t="shared" si="69"/>
        <v>0</v>
      </c>
      <c r="R755" s="16">
        <f t="shared" si="70"/>
        <v>0</v>
      </c>
      <c r="S755" s="8"/>
      <c r="T755" s="122">
        <f t="shared" si="71"/>
        <v>0</v>
      </c>
      <c r="V755" s="55"/>
      <c r="AB755" s="9"/>
      <c r="AL755" s="9"/>
      <c r="AM755" s="9"/>
      <c r="AN755" s="9"/>
      <c r="AO755" s="9"/>
      <c r="AP755" s="9"/>
      <c r="AQ755" s="9"/>
      <c r="AR755" s="9"/>
      <c r="AS755" s="9"/>
      <c r="AT755" s="9"/>
      <c r="AU755" s="9"/>
      <c r="AV755" s="9"/>
      <c r="AW755" s="9"/>
      <c r="AX755" s="9"/>
      <c r="AY755" s="9"/>
    </row>
    <row r="756" spans="1:51" ht="63.75" customHeight="1" x14ac:dyDescent="0.3">
      <c r="A756" s="48">
        <v>734</v>
      </c>
      <c r="B756" s="768">
        <v>7000032097</v>
      </c>
      <c r="C756" s="768">
        <v>10</v>
      </c>
      <c r="D756" s="768" t="s">
        <v>431</v>
      </c>
      <c r="E756" s="768">
        <v>1000078084</v>
      </c>
      <c r="F756" s="768">
        <v>85176930</v>
      </c>
      <c r="G756" s="49"/>
      <c r="H756" s="770">
        <v>18</v>
      </c>
      <c r="I756" s="50"/>
      <c r="J756" s="768" t="s">
        <v>397</v>
      </c>
      <c r="K756" s="768" t="s">
        <v>106</v>
      </c>
      <c r="L756" s="768">
        <v>2</v>
      </c>
      <c r="M756" s="51"/>
      <c r="N756" s="52" t="str">
        <f t="shared" si="66"/>
        <v>Included</v>
      </c>
      <c r="O756" s="53">
        <f t="shared" si="67"/>
        <v>0</v>
      </c>
      <c r="P756" s="8">
        <f t="shared" si="68"/>
        <v>0</v>
      </c>
      <c r="Q756" s="9">
        <f t="shared" si="69"/>
        <v>0</v>
      </c>
      <c r="R756" s="16">
        <f t="shared" si="70"/>
        <v>0</v>
      </c>
      <c r="S756" s="8"/>
      <c r="T756" s="122">
        <f t="shared" si="71"/>
        <v>0</v>
      </c>
      <c r="V756" s="55"/>
      <c r="AB756" s="9"/>
      <c r="AL756" s="9"/>
      <c r="AM756" s="9"/>
      <c r="AN756" s="9"/>
      <c r="AO756" s="9"/>
      <c r="AP756" s="9"/>
      <c r="AQ756" s="9"/>
      <c r="AR756" s="9"/>
      <c r="AS756" s="9"/>
      <c r="AT756" s="9"/>
      <c r="AU756" s="9"/>
      <c r="AV756" s="9"/>
      <c r="AW756" s="9"/>
      <c r="AX756" s="9"/>
      <c r="AY756" s="9"/>
    </row>
    <row r="757" spans="1:51" ht="30.75" customHeight="1" x14ac:dyDescent="0.3">
      <c r="A757" s="766" t="s">
        <v>339</v>
      </c>
      <c r="B757" s="45" t="s">
        <v>354</v>
      </c>
      <c r="C757" s="46"/>
      <c r="D757" s="46"/>
      <c r="E757" s="46"/>
      <c r="F757" s="46"/>
      <c r="G757" s="46"/>
      <c r="H757" s="46"/>
      <c r="I757" s="46"/>
      <c r="J757" s="46"/>
      <c r="K757" s="46"/>
      <c r="L757" s="46"/>
      <c r="M757" s="46"/>
      <c r="N757" s="46"/>
      <c r="O757" s="46"/>
      <c r="P757" s="46"/>
      <c r="Q757" s="46"/>
      <c r="R757" s="46"/>
      <c r="S757" s="46"/>
      <c r="T757" s="46"/>
      <c r="U757" s="40"/>
      <c r="V757" s="40"/>
      <c r="W757" s="40"/>
      <c r="AA757" s="10"/>
      <c r="AE757" s="9" t="s">
        <v>86</v>
      </c>
      <c r="AI757" s="33"/>
    </row>
    <row r="758" spans="1:51" ht="69.75" customHeight="1" x14ac:dyDescent="0.3">
      <c r="A758" s="48">
        <v>735</v>
      </c>
      <c r="B758" s="768">
        <v>7000033132</v>
      </c>
      <c r="C758" s="768">
        <v>10</v>
      </c>
      <c r="D758" s="768" t="s">
        <v>432</v>
      </c>
      <c r="E758" s="768">
        <v>1000077713</v>
      </c>
      <c r="F758" s="768">
        <v>84715000</v>
      </c>
      <c r="G758" s="49"/>
      <c r="H758" s="770">
        <v>18</v>
      </c>
      <c r="I758" s="50"/>
      <c r="J758" s="768" t="s">
        <v>376</v>
      </c>
      <c r="K758" s="768" t="s">
        <v>106</v>
      </c>
      <c r="L758" s="768">
        <v>1</v>
      </c>
      <c r="M758" s="51"/>
      <c r="N758" s="52" t="str">
        <f t="shared" si="66"/>
        <v>Included</v>
      </c>
      <c r="O758" s="53">
        <f t="shared" si="67"/>
        <v>0</v>
      </c>
      <c r="P758" s="8">
        <f t="shared" si="68"/>
        <v>0</v>
      </c>
      <c r="Q758" s="9">
        <f t="shared" si="69"/>
        <v>0</v>
      </c>
      <c r="R758" s="16">
        <f t="shared" si="70"/>
        <v>0</v>
      </c>
      <c r="S758" s="8"/>
      <c r="T758" s="122">
        <f t="shared" si="71"/>
        <v>0</v>
      </c>
      <c r="V758" s="55"/>
      <c r="AB758" s="9"/>
      <c r="AL758" s="9"/>
      <c r="AM758" s="9"/>
      <c r="AN758" s="9"/>
      <c r="AO758" s="9"/>
      <c r="AP758" s="9"/>
      <c r="AQ758" s="9"/>
      <c r="AR758" s="9"/>
      <c r="AS758" s="9"/>
      <c r="AT758" s="9"/>
      <c r="AU758" s="9"/>
      <c r="AV758" s="9"/>
      <c r="AW758" s="9"/>
      <c r="AX758" s="9"/>
      <c r="AY758" s="9"/>
    </row>
    <row r="759" spans="1:51" ht="69.75" customHeight="1" x14ac:dyDescent="0.3">
      <c r="A759" s="48">
        <v>736</v>
      </c>
      <c r="B759" s="768">
        <v>7000033133</v>
      </c>
      <c r="C759" s="768">
        <v>10</v>
      </c>
      <c r="D759" s="768" t="s">
        <v>432</v>
      </c>
      <c r="E759" s="768">
        <v>1000077753</v>
      </c>
      <c r="F759" s="768">
        <v>85176930</v>
      </c>
      <c r="G759" s="49"/>
      <c r="H759" s="770">
        <v>18</v>
      </c>
      <c r="I759" s="50"/>
      <c r="J759" s="768" t="s">
        <v>377</v>
      </c>
      <c r="K759" s="768" t="s">
        <v>105</v>
      </c>
      <c r="L759" s="768">
        <v>1</v>
      </c>
      <c r="M759" s="51"/>
      <c r="N759" s="52" t="str">
        <f t="shared" si="66"/>
        <v>Included</v>
      </c>
      <c r="O759" s="53">
        <f t="shared" si="67"/>
        <v>0</v>
      </c>
      <c r="P759" s="8">
        <f t="shared" si="68"/>
        <v>0</v>
      </c>
      <c r="Q759" s="9">
        <f t="shared" si="69"/>
        <v>0</v>
      </c>
      <c r="R759" s="16">
        <f t="shared" si="70"/>
        <v>0</v>
      </c>
      <c r="S759" s="8"/>
      <c r="T759" s="122">
        <f t="shared" si="71"/>
        <v>0</v>
      </c>
      <c r="V759" s="55"/>
      <c r="AB759" s="9"/>
      <c r="AL759" s="9"/>
      <c r="AM759" s="9"/>
      <c r="AN759" s="9"/>
      <c r="AO759" s="9"/>
      <c r="AP759" s="9"/>
      <c r="AQ759" s="9"/>
      <c r="AR759" s="9"/>
      <c r="AS759" s="9"/>
      <c r="AT759" s="9"/>
      <c r="AU759" s="9"/>
      <c r="AV759" s="9"/>
      <c r="AW759" s="9"/>
      <c r="AX759" s="9"/>
      <c r="AY759" s="9"/>
    </row>
    <row r="760" spans="1:51" ht="69.75" customHeight="1" x14ac:dyDescent="0.3">
      <c r="A760" s="48">
        <v>737</v>
      </c>
      <c r="B760" s="768">
        <v>7000033134</v>
      </c>
      <c r="C760" s="768">
        <v>10</v>
      </c>
      <c r="D760" s="768" t="s">
        <v>432</v>
      </c>
      <c r="E760" s="768">
        <v>1000077573</v>
      </c>
      <c r="F760" s="768">
        <v>85176930</v>
      </c>
      <c r="G760" s="49"/>
      <c r="H760" s="770">
        <v>18</v>
      </c>
      <c r="I760" s="50"/>
      <c r="J760" s="768" t="s">
        <v>378</v>
      </c>
      <c r="K760" s="768" t="s">
        <v>106</v>
      </c>
      <c r="L760" s="768">
        <v>1</v>
      </c>
      <c r="M760" s="51"/>
      <c r="N760" s="52" t="str">
        <f t="shared" si="66"/>
        <v>Included</v>
      </c>
      <c r="O760" s="53">
        <f t="shared" si="67"/>
        <v>0</v>
      </c>
      <c r="P760" s="8">
        <f t="shared" si="68"/>
        <v>0</v>
      </c>
      <c r="Q760" s="9">
        <f t="shared" si="69"/>
        <v>0</v>
      </c>
      <c r="R760" s="16">
        <f t="shared" si="70"/>
        <v>0</v>
      </c>
      <c r="S760" s="8"/>
      <c r="T760" s="122">
        <f t="shared" si="71"/>
        <v>0</v>
      </c>
      <c r="V760" s="55"/>
      <c r="AB760" s="9"/>
      <c r="AL760" s="9"/>
      <c r="AM760" s="9"/>
      <c r="AN760" s="9"/>
      <c r="AO760" s="9"/>
      <c r="AP760" s="9"/>
      <c r="AQ760" s="9"/>
      <c r="AR760" s="9"/>
      <c r="AS760" s="9"/>
      <c r="AT760" s="9"/>
      <c r="AU760" s="9"/>
      <c r="AV760" s="9"/>
      <c r="AW760" s="9"/>
      <c r="AX760" s="9"/>
      <c r="AY760" s="9"/>
    </row>
    <row r="761" spans="1:51" ht="69.75" customHeight="1" x14ac:dyDescent="0.3">
      <c r="A761" s="48">
        <v>738</v>
      </c>
      <c r="B761" s="768">
        <v>7000033135</v>
      </c>
      <c r="C761" s="768">
        <v>10</v>
      </c>
      <c r="D761" s="768" t="s">
        <v>432</v>
      </c>
      <c r="E761" s="768">
        <v>1000077739</v>
      </c>
      <c r="F761" s="768">
        <v>85177090</v>
      </c>
      <c r="G761" s="49"/>
      <c r="H761" s="770">
        <v>18</v>
      </c>
      <c r="I761" s="50"/>
      <c r="J761" s="768" t="s">
        <v>379</v>
      </c>
      <c r="K761" s="768" t="s">
        <v>106</v>
      </c>
      <c r="L761" s="768">
        <v>16</v>
      </c>
      <c r="M761" s="51"/>
      <c r="N761" s="52" t="str">
        <f t="shared" si="66"/>
        <v>Included</v>
      </c>
      <c r="O761" s="53">
        <f t="shared" si="67"/>
        <v>0</v>
      </c>
      <c r="P761" s="8">
        <f t="shared" si="68"/>
        <v>0</v>
      </c>
      <c r="Q761" s="9">
        <f t="shared" si="69"/>
        <v>0</v>
      </c>
      <c r="R761" s="16">
        <f t="shared" si="70"/>
        <v>0</v>
      </c>
      <c r="S761" s="8"/>
      <c r="T761" s="122">
        <f t="shared" si="71"/>
        <v>0</v>
      </c>
      <c r="V761" s="55"/>
      <c r="AB761" s="9"/>
      <c r="AL761" s="9"/>
      <c r="AM761" s="9"/>
      <c r="AN761" s="9"/>
      <c r="AO761" s="9"/>
      <c r="AP761" s="9"/>
      <c r="AQ761" s="9"/>
      <c r="AR761" s="9"/>
      <c r="AS761" s="9"/>
      <c r="AT761" s="9"/>
      <c r="AU761" s="9"/>
      <c r="AV761" s="9"/>
      <c r="AW761" s="9"/>
      <c r="AX761" s="9"/>
      <c r="AY761" s="9"/>
    </row>
    <row r="762" spans="1:51" ht="69.75" customHeight="1" x14ac:dyDescent="0.3">
      <c r="A762" s="48">
        <v>739</v>
      </c>
      <c r="B762" s="768">
        <v>7000033136</v>
      </c>
      <c r="C762" s="768">
        <v>10</v>
      </c>
      <c r="D762" s="768" t="s">
        <v>432</v>
      </c>
      <c r="E762" s="768">
        <v>1000077740</v>
      </c>
      <c r="F762" s="768">
        <v>85177090</v>
      </c>
      <c r="G762" s="49"/>
      <c r="H762" s="770">
        <v>18</v>
      </c>
      <c r="I762" s="50"/>
      <c r="J762" s="768" t="s">
        <v>380</v>
      </c>
      <c r="K762" s="768" t="s">
        <v>106</v>
      </c>
      <c r="L762" s="768">
        <v>92</v>
      </c>
      <c r="M762" s="51"/>
      <c r="N762" s="52" t="str">
        <f t="shared" si="66"/>
        <v>Included</v>
      </c>
      <c r="O762" s="53">
        <f t="shared" si="67"/>
        <v>0</v>
      </c>
      <c r="P762" s="8">
        <f t="shared" si="68"/>
        <v>0</v>
      </c>
      <c r="Q762" s="9">
        <f t="shared" si="69"/>
        <v>0</v>
      </c>
      <c r="R762" s="16">
        <f t="shared" si="70"/>
        <v>0</v>
      </c>
      <c r="S762" s="8"/>
      <c r="T762" s="122">
        <f t="shared" si="71"/>
        <v>0</v>
      </c>
      <c r="V762" s="55"/>
      <c r="AB762" s="9"/>
      <c r="AL762" s="9"/>
      <c r="AM762" s="9"/>
      <c r="AN762" s="9"/>
      <c r="AO762" s="9"/>
      <c r="AP762" s="9"/>
      <c r="AQ762" s="9"/>
      <c r="AR762" s="9"/>
      <c r="AS762" s="9"/>
      <c r="AT762" s="9"/>
      <c r="AU762" s="9"/>
      <c r="AV762" s="9"/>
      <c r="AW762" s="9"/>
      <c r="AX762" s="9"/>
      <c r="AY762" s="9"/>
    </row>
    <row r="763" spans="1:51" ht="69.75" customHeight="1" x14ac:dyDescent="0.3">
      <c r="A763" s="48">
        <v>740</v>
      </c>
      <c r="B763" s="768">
        <v>7000033137</v>
      </c>
      <c r="C763" s="768">
        <v>10</v>
      </c>
      <c r="D763" s="768" t="s">
        <v>432</v>
      </c>
      <c r="E763" s="768">
        <v>1000077711</v>
      </c>
      <c r="F763" s="768">
        <v>85177090</v>
      </c>
      <c r="G763" s="49"/>
      <c r="H763" s="770">
        <v>18</v>
      </c>
      <c r="I763" s="50"/>
      <c r="J763" s="768" t="s">
        <v>381</v>
      </c>
      <c r="K763" s="768" t="s">
        <v>106</v>
      </c>
      <c r="L763" s="768">
        <v>1</v>
      </c>
      <c r="M763" s="51"/>
      <c r="N763" s="52" t="str">
        <f t="shared" si="66"/>
        <v>Included</v>
      </c>
      <c r="O763" s="53">
        <f t="shared" si="67"/>
        <v>0</v>
      </c>
      <c r="P763" s="8">
        <f t="shared" si="68"/>
        <v>0</v>
      </c>
      <c r="Q763" s="9">
        <f t="shared" si="69"/>
        <v>0</v>
      </c>
      <c r="R763" s="16">
        <f t="shared" si="70"/>
        <v>0</v>
      </c>
      <c r="S763" s="8"/>
      <c r="T763" s="122">
        <f t="shared" si="71"/>
        <v>0</v>
      </c>
      <c r="V763" s="55"/>
      <c r="AB763" s="9"/>
      <c r="AL763" s="9"/>
      <c r="AM763" s="9"/>
      <c r="AN763" s="9"/>
      <c r="AO763" s="9"/>
      <c r="AP763" s="9"/>
      <c r="AQ763" s="9"/>
      <c r="AR763" s="9"/>
      <c r="AS763" s="9"/>
      <c r="AT763" s="9"/>
      <c r="AU763" s="9"/>
      <c r="AV763" s="9"/>
      <c r="AW763" s="9"/>
      <c r="AX763" s="9"/>
      <c r="AY763" s="9"/>
    </row>
    <row r="764" spans="1:51" ht="69.75" customHeight="1" x14ac:dyDescent="0.3">
      <c r="A764" s="48">
        <v>741</v>
      </c>
      <c r="B764" s="768">
        <v>7000033138</v>
      </c>
      <c r="C764" s="768">
        <v>10</v>
      </c>
      <c r="D764" s="768" t="s">
        <v>432</v>
      </c>
      <c r="E764" s="768">
        <v>1000077562</v>
      </c>
      <c r="F764" s="768">
        <v>85177090</v>
      </c>
      <c r="G764" s="49"/>
      <c r="H764" s="770">
        <v>18</v>
      </c>
      <c r="I764" s="50"/>
      <c r="J764" s="768" t="s">
        <v>382</v>
      </c>
      <c r="K764" s="768" t="s">
        <v>106</v>
      </c>
      <c r="L764" s="768">
        <v>85</v>
      </c>
      <c r="M764" s="51"/>
      <c r="N764" s="52" t="str">
        <f t="shared" si="66"/>
        <v>Included</v>
      </c>
      <c r="O764" s="53">
        <f t="shared" si="67"/>
        <v>0</v>
      </c>
      <c r="P764" s="8">
        <f t="shared" si="68"/>
        <v>0</v>
      </c>
      <c r="Q764" s="9">
        <f t="shared" si="69"/>
        <v>0</v>
      </c>
      <c r="R764" s="16">
        <f t="shared" si="70"/>
        <v>0</v>
      </c>
      <c r="S764" s="8"/>
      <c r="T764" s="122">
        <f t="shared" si="71"/>
        <v>0</v>
      </c>
      <c r="V764" s="55"/>
      <c r="AB764" s="9"/>
      <c r="AL764" s="9"/>
      <c r="AM764" s="9"/>
      <c r="AN764" s="9"/>
      <c r="AO764" s="9"/>
      <c r="AP764" s="9"/>
      <c r="AQ764" s="9"/>
      <c r="AR764" s="9"/>
      <c r="AS764" s="9"/>
      <c r="AT764" s="9"/>
      <c r="AU764" s="9"/>
      <c r="AV764" s="9"/>
      <c r="AW764" s="9"/>
      <c r="AX764" s="9"/>
      <c r="AY764" s="9"/>
    </row>
    <row r="765" spans="1:51" ht="69.75" customHeight="1" x14ac:dyDescent="0.3">
      <c r="A765" s="48">
        <v>742</v>
      </c>
      <c r="B765" s="768">
        <v>7000033139</v>
      </c>
      <c r="C765" s="768">
        <v>10</v>
      </c>
      <c r="D765" s="768" t="s">
        <v>432</v>
      </c>
      <c r="E765" s="768">
        <v>1000077750</v>
      </c>
      <c r="F765" s="768">
        <v>85176930</v>
      </c>
      <c r="G765" s="49"/>
      <c r="H765" s="770">
        <v>18</v>
      </c>
      <c r="I765" s="50"/>
      <c r="J765" s="768" t="s">
        <v>383</v>
      </c>
      <c r="K765" s="768" t="s">
        <v>105</v>
      </c>
      <c r="L765" s="768">
        <v>1</v>
      </c>
      <c r="M765" s="51"/>
      <c r="N765" s="52" t="str">
        <f t="shared" si="66"/>
        <v>Included</v>
      </c>
      <c r="O765" s="53">
        <f t="shared" si="67"/>
        <v>0</v>
      </c>
      <c r="P765" s="8">
        <f t="shared" si="68"/>
        <v>0</v>
      </c>
      <c r="Q765" s="9">
        <f t="shared" si="69"/>
        <v>0</v>
      </c>
      <c r="R765" s="16">
        <f t="shared" si="70"/>
        <v>0</v>
      </c>
      <c r="S765" s="8"/>
      <c r="T765" s="122">
        <f t="shared" si="71"/>
        <v>0</v>
      </c>
      <c r="V765" s="55"/>
      <c r="AB765" s="9"/>
      <c r="AL765" s="9"/>
      <c r="AM765" s="9"/>
      <c r="AN765" s="9"/>
      <c r="AO765" s="9"/>
      <c r="AP765" s="9"/>
      <c r="AQ765" s="9"/>
      <c r="AR765" s="9"/>
      <c r="AS765" s="9"/>
      <c r="AT765" s="9"/>
      <c r="AU765" s="9"/>
      <c r="AV765" s="9"/>
      <c r="AW765" s="9"/>
      <c r="AX765" s="9"/>
      <c r="AY765" s="9"/>
    </row>
    <row r="766" spans="1:51" ht="69.75" customHeight="1" x14ac:dyDescent="0.3">
      <c r="A766" s="48">
        <v>743</v>
      </c>
      <c r="B766" s="768">
        <v>7000033140</v>
      </c>
      <c r="C766" s="768">
        <v>10</v>
      </c>
      <c r="D766" s="768" t="s">
        <v>432</v>
      </c>
      <c r="E766" s="768">
        <v>1000077709</v>
      </c>
      <c r="F766" s="768">
        <v>85176990</v>
      </c>
      <c r="G766" s="49"/>
      <c r="H766" s="770">
        <v>18</v>
      </c>
      <c r="I766" s="50"/>
      <c r="J766" s="768" t="s">
        <v>384</v>
      </c>
      <c r="K766" s="768" t="s">
        <v>106</v>
      </c>
      <c r="L766" s="768">
        <v>92</v>
      </c>
      <c r="M766" s="51"/>
      <c r="N766" s="52" t="str">
        <f t="shared" si="66"/>
        <v>Included</v>
      </c>
      <c r="O766" s="53">
        <f t="shared" si="67"/>
        <v>0</v>
      </c>
      <c r="P766" s="8">
        <f t="shared" si="68"/>
        <v>0</v>
      </c>
      <c r="Q766" s="9">
        <f t="shared" si="69"/>
        <v>0</v>
      </c>
      <c r="R766" s="16">
        <f t="shared" si="70"/>
        <v>0</v>
      </c>
      <c r="S766" s="8"/>
      <c r="T766" s="122">
        <f t="shared" si="71"/>
        <v>0</v>
      </c>
      <c r="V766" s="55"/>
      <c r="AB766" s="9"/>
      <c r="AL766" s="9"/>
      <c r="AM766" s="9"/>
      <c r="AN766" s="9"/>
      <c r="AO766" s="9"/>
      <c r="AP766" s="9"/>
      <c r="AQ766" s="9"/>
      <c r="AR766" s="9"/>
      <c r="AS766" s="9"/>
      <c r="AT766" s="9"/>
      <c r="AU766" s="9"/>
      <c r="AV766" s="9"/>
      <c r="AW766" s="9"/>
      <c r="AX766" s="9"/>
      <c r="AY766" s="9"/>
    </row>
    <row r="767" spans="1:51" ht="69.75" customHeight="1" x14ac:dyDescent="0.3">
      <c r="A767" s="48">
        <v>744</v>
      </c>
      <c r="B767" s="768">
        <v>7000033141</v>
      </c>
      <c r="C767" s="768">
        <v>10</v>
      </c>
      <c r="D767" s="768" t="s">
        <v>432</v>
      </c>
      <c r="E767" s="768">
        <v>1000077563</v>
      </c>
      <c r="F767" s="768">
        <v>85444292</v>
      </c>
      <c r="G767" s="49"/>
      <c r="H767" s="770">
        <v>18</v>
      </c>
      <c r="I767" s="50"/>
      <c r="J767" s="768" t="s">
        <v>385</v>
      </c>
      <c r="K767" s="768" t="s">
        <v>110</v>
      </c>
      <c r="L767" s="768">
        <v>92</v>
      </c>
      <c r="M767" s="51"/>
      <c r="N767" s="52" t="str">
        <f t="shared" si="66"/>
        <v>Included</v>
      </c>
      <c r="O767" s="53">
        <f t="shared" si="67"/>
        <v>0</v>
      </c>
      <c r="P767" s="8">
        <f t="shared" si="68"/>
        <v>0</v>
      </c>
      <c r="Q767" s="9">
        <f t="shared" si="69"/>
        <v>0</v>
      </c>
      <c r="R767" s="16">
        <f t="shared" si="70"/>
        <v>0</v>
      </c>
      <c r="S767" s="8"/>
      <c r="T767" s="122">
        <f t="shared" si="71"/>
        <v>0</v>
      </c>
      <c r="V767" s="55"/>
      <c r="AB767" s="9"/>
      <c r="AL767" s="9"/>
      <c r="AM767" s="9"/>
      <c r="AN767" s="9"/>
      <c r="AO767" s="9"/>
      <c r="AP767" s="9"/>
      <c r="AQ767" s="9"/>
      <c r="AR767" s="9"/>
      <c r="AS767" s="9"/>
      <c r="AT767" s="9"/>
      <c r="AU767" s="9"/>
      <c r="AV767" s="9"/>
      <c r="AW767" s="9"/>
      <c r="AX767" s="9"/>
      <c r="AY767" s="9"/>
    </row>
    <row r="768" spans="1:51" ht="69.75" customHeight="1" x14ac:dyDescent="0.3">
      <c r="A768" s="48">
        <v>745</v>
      </c>
      <c r="B768" s="768">
        <v>7000033142</v>
      </c>
      <c r="C768" s="768">
        <v>10</v>
      </c>
      <c r="D768" s="768" t="s">
        <v>432</v>
      </c>
      <c r="E768" s="768">
        <v>1000077561</v>
      </c>
      <c r="F768" s="768">
        <v>85176930</v>
      </c>
      <c r="G768" s="49"/>
      <c r="H768" s="770">
        <v>18</v>
      </c>
      <c r="I768" s="50"/>
      <c r="J768" s="768" t="s">
        <v>386</v>
      </c>
      <c r="K768" s="768" t="s">
        <v>106</v>
      </c>
      <c r="L768" s="768">
        <v>2</v>
      </c>
      <c r="M768" s="51"/>
      <c r="N768" s="52" t="str">
        <f t="shared" si="66"/>
        <v>Included</v>
      </c>
      <c r="O768" s="53">
        <f t="shared" si="67"/>
        <v>0</v>
      </c>
      <c r="P768" s="8">
        <f t="shared" si="68"/>
        <v>0</v>
      </c>
      <c r="Q768" s="9">
        <f t="shared" si="69"/>
        <v>0</v>
      </c>
      <c r="R768" s="16">
        <f t="shared" si="70"/>
        <v>0</v>
      </c>
      <c r="S768" s="8"/>
      <c r="T768" s="122">
        <f t="shared" si="71"/>
        <v>0</v>
      </c>
      <c r="V768" s="55"/>
      <c r="AB768" s="9"/>
      <c r="AL768" s="9"/>
      <c r="AM768" s="9"/>
      <c r="AN768" s="9"/>
      <c r="AO768" s="9"/>
      <c r="AP768" s="9"/>
      <c r="AQ768" s="9"/>
      <c r="AR768" s="9"/>
      <c r="AS768" s="9"/>
      <c r="AT768" s="9"/>
      <c r="AU768" s="9"/>
      <c r="AV768" s="9"/>
      <c r="AW768" s="9"/>
      <c r="AX768" s="9"/>
      <c r="AY768" s="9"/>
    </row>
    <row r="769" spans="1:51" ht="69.75" customHeight="1" x14ac:dyDescent="0.3">
      <c r="A769" s="48">
        <v>746</v>
      </c>
      <c r="B769" s="768">
        <v>7000033143</v>
      </c>
      <c r="C769" s="768">
        <v>10</v>
      </c>
      <c r="D769" s="768" t="s">
        <v>432</v>
      </c>
      <c r="E769" s="768">
        <v>1000077565</v>
      </c>
      <c r="F769" s="768">
        <v>85176930</v>
      </c>
      <c r="G769" s="49"/>
      <c r="H769" s="770">
        <v>18</v>
      </c>
      <c r="I769" s="50"/>
      <c r="J769" s="768" t="s">
        <v>387</v>
      </c>
      <c r="K769" s="768" t="s">
        <v>106</v>
      </c>
      <c r="L769" s="768">
        <v>2</v>
      </c>
      <c r="M769" s="51"/>
      <c r="N769" s="52" t="str">
        <f t="shared" si="66"/>
        <v>Included</v>
      </c>
      <c r="O769" s="53">
        <f t="shared" si="67"/>
        <v>0</v>
      </c>
      <c r="P769" s="8">
        <f t="shared" si="68"/>
        <v>0</v>
      </c>
      <c r="Q769" s="9">
        <f t="shared" si="69"/>
        <v>0</v>
      </c>
      <c r="R769" s="16">
        <f t="shared" si="70"/>
        <v>0</v>
      </c>
      <c r="S769" s="8"/>
      <c r="T769" s="122">
        <f t="shared" si="71"/>
        <v>0</v>
      </c>
      <c r="V769" s="55"/>
      <c r="AB769" s="9"/>
      <c r="AL769" s="9"/>
      <c r="AM769" s="9"/>
      <c r="AN769" s="9"/>
      <c r="AO769" s="9"/>
      <c r="AP769" s="9"/>
      <c r="AQ769" s="9"/>
      <c r="AR769" s="9"/>
      <c r="AS769" s="9"/>
      <c r="AT769" s="9"/>
      <c r="AU769" s="9"/>
      <c r="AV769" s="9"/>
      <c r="AW769" s="9"/>
      <c r="AX769" s="9"/>
      <c r="AY769" s="9"/>
    </row>
    <row r="770" spans="1:51" ht="69.75" customHeight="1" x14ac:dyDescent="0.3">
      <c r="A770" s="48">
        <v>747</v>
      </c>
      <c r="B770" s="768">
        <v>7000033144</v>
      </c>
      <c r="C770" s="768">
        <v>10</v>
      </c>
      <c r="D770" s="768" t="s">
        <v>432</v>
      </c>
      <c r="E770" s="768">
        <v>1000077751</v>
      </c>
      <c r="F770" s="768">
        <v>85176930</v>
      </c>
      <c r="G770" s="49"/>
      <c r="H770" s="770">
        <v>18</v>
      </c>
      <c r="I770" s="50"/>
      <c r="J770" s="768" t="s">
        <v>388</v>
      </c>
      <c r="K770" s="768" t="s">
        <v>105</v>
      </c>
      <c r="L770" s="768">
        <v>1</v>
      </c>
      <c r="M770" s="51"/>
      <c r="N770" s="52" t="str">
        <f t="shared" si="66"/>
        <v>Included</v>
      </c>
      <c r="O770" s="53">
        <f t="shared" si="67"/>
        <v>0</v>
      </c>
      <c r="P770" s="8">
        <f t="shared" si="68"/>
        <v>0</v>
      </c>
      <c r="Q770" s="9">
        <f t="shared" si="69"/>
        <v>0</v>
      </c>
      <c r="R770" s="16">
        <f t="shared" si="70"/>
        <v>0</v>
      </c>
      <c r="S770" s="8"/>
      <c r="T770" s="122">
        <f t="shared" si="71"/>
        <v>0</v>
      </c>
      <c r="V770" s="55"/>
      <c r="AB770" s="9"/>
      <c r="AL770" s="9"/>
      <c r="AM770" s="9"/>
      <c r="AN770" s="9"/>
      <c r="AO770" s="9"/>
      <c r="AP770" s="9"/>
      <c r="AQ770" s="9"/>
      <c r="AR770" s="9"/>
      <c r="AS770" s="9"/>
      <c r="AT770" s="9"/>
      <c r="AU770" s="9"/>
      <c r="AV770" s="9"/>
      <c r="AW770" s="9"/>
      <c r="AX770" s="9"/>
      <c r="AY770" s="9"/>
    </row>
    <row r="771" spans="1:51" ht="69.75" customHeight="1" x14ac:dyDescent="0.3">
      <c r="A771" s="48">
        <v>748</v>
      </c>
      <c r="B771" s="768">
        <v>7000033145</v>
      </c>
      <c r="C771" s="768">
        <v>10</v>
      </c>
      <c r="D771" s="768" t="s">
        <v>432</v>
      </c>
      <c r="E771" s="768">
        <v>1000077568</v>
      </c>
      <c r="F771" s="768">
        <v>85389000</v>
      </c>
      <c r="G771" s="49"/>
      <c r="H771" s="770">
        <v>18</v>
      </c>
      <c r="I771" s="50"/>
      <c r="J771" s="768" t="s">
        <v>389</v>
      </c>
      <c r="K771" s="768" t="s">
        <v>106</v>
      </c>
      <c r="L771" s="768">
        <v>1</v>
      </c>
      <c r="M771" s="51"/>
      <c r="N771" s="52" t="str">
        <f t="shared" si="66"/>
        <v>Included</v>
      </c>
      <c r="O771" s="53">
        <f t="shared" si="67"/>
        <v>0</v>
      </c>
      <c r="P771" s="8">
        <f t="shared" si="68"/>
        <v>0</v>
      </c>
      <c r="Q771" s="9">
        <f t="shared" si="69"/>
        <v>0</v>
      </c>
      <c r="R771" s="16">
        <f t="shared" si="70"/>
        <v>0</v>
      </c>
      <c r="S771" s="8"/>
      <c r="T771" s="122">
        <f t="shared" si="71"/>
        <v>0</v>
      </c>
      <c r="V771" s="55"/>
      <c r="AB771" s="9"/>
      <c r="AL771" s="9"/>
      <c r="AM771" s="9"/>
      <c r="AN771" s="9"/>
      <c r="AO771" s="9"/>
      <c r="AP771" s="9"/>
      <c r="AQ771" s="9"/>
      <c r="AR771" s="9"/>
      <c r="AS771" s="9"/>
      <c r="AT771" s="9"/>
      <c r="AU771" s="9"/>
      <c r="AV771" s="9"/>
      <c r="AW771" s="9"/>
      <c r="AX771" s="9"/>
      <c r="AY771" s="9"/>
    </row>
    <row r="772" spans="1:51" ht="69.75" customHeight="1" x14ac:dyDescent="0.3">
      <c r="A772" s="48">
        <v>749</v>
      </c>
      <c r="B772" s="768">
        <v>7000033146</v>
      </c>
      <c r="C772" s="768">
        <v>10</v>
      </c>
      <c r="D772" s="768" t="s">
        <v>432</v>
      </c>
      <c r="E772" s="768">
        <v>1000012788</v>
      </c>
      <c r="F772" s="768">
        <v>85329000</v>
      </c>
      <c r="G772" s="49"/>
      <c r="H772" s="770">
        <v>18</v>
      </c>
      <c r="I772" s="50"/>
      <c r="J772" s="768" t="s">
        <v>111</v>
      </c>
      <c r="K772" s="768" t="s">
        <v>106</v>
      </c>
      <c r="L772" s="768">
        <v>1</v>
      </c>
      <c r="M772" s="51"/>
      <c r="N772" s="52" t="str">
        <f t="shared" si="66"/>
        <v>Included</v>
      </c>
      <c r="O772" s="53">
        <f t="shared" si="67"/>
        <v>0</v>
      </c>
      <c r="P772" s="8">
        <f t="shared" si="68"/>
        <v>0</v>
      </c>
      <c r="Q772" s="9">
        <f t="shared" si="69"/>
        <v>0</v>
      </c>
      <c r="R772" s="16">
        <f t="shared" si="70"/>
        <v>0</v>
      </c>
      <c r="S772" s="8"/>
      <c r="T772" s="122">
        <f t="shared" si="71"/>
        <v>0</v>
      </c>
      <c r="V772" s="55"/>
      <c r="AB772" s="9"/>
      <c r="AL772" s="9"/>
      <c r="AM772" s="9"/>
      <c r="AN772" s="9"/>
      <c r="AO772" s="9"/>
      <c r="AP772" s="9"/>
      <c r="AQ772" s="9"/>
      <c r="AR772" s="9"/>
      <c r="AS772" s="9"/>
      <c r="AT772" s="9"/>
      <c r="AU772" s="9"/>
      <c r="AV772" s="9"/>
      <c r="AW772" s="9"/>
      <c r="AX772" s="9"/>
      <c r="AY772" s="9"/>
    </row>
    <row r="773" spans="1:51" ht="69.75" customHeight="1" x14ac:dyDescent="0.3">
      <c r="A773" s="48">
        <v>750</v>
      </c>
      <c r="B773" s="768">
        <v>7000033147</v>
      </c>
      <c r="C773" s="768">
        <v>10</v>
      </c>
      <c r="D773" s="768" t="s">
        <v>432</v>
      </c>
      <c r="E773" s="768">
        <v>1000028014</v>
      </c>
      <c r="F773" s="768">
        <v>94038900</v>
      </c>
      <c r="G773" s="49"/>
      <c r="H773" s="770">
        <v>18</v>
      </c>
      <c r="I773" s="50"/>
      <c r="J773" s="768" t="s">
        <v>108</v>
      </c>
      <c r="K773" s="768" t="s">
        <v>106</v>
      </c>
      <c r="L773" s="768">
        <v>1</v>
      </c>
      <c r="M773" s="51"/>
      <c r="N773" s="52" t="str">
        <f t="shared" si="66"/>
        <v>Included</v>
      </c>
      <c r="O773" s="53">
        <f t="shared" si="67"/>
        <v>0</v>
      </c>
      <c r="P773" s="8">
        <f t="shared" si="68"/>
        <v>0</v>
      </c>
      <c r="Q773" s="9">
        <f t="shared" si="69"/>
        <v>0</v>
      </c>
      <c r="R773" s="16">
        <f t="shared" si="70"/>
        <v>0</v>
      </c>
      <c r="S773" s="8"/>
      <c r="T773" s="122">
        <f t="shared" si="71"/>
        <v>0</v>
      </c>
      <c r="V773" s="55"/>
      <c r="AB773" s="9"/>
      <c r="AL773" s="9"/>
      <c r="AM773" s="9"/>
      <c r="AN773" s="9"/>
      <c r="AO773" s="9"/>
      <c r="AP773" s="9"/>
      <c r="AQ773" s="9"/>
      <c r="AR773" s="9"/>
      <c r="AS773" s="9"/>
      <c r="AT773" s="9"/>
      <c r="AU773" s="9"/>
      <c r="AV773" s="9"/>
      <c r="AW773" s="9"/>
      <c r="AX773" s="9"/>
      <c r="AY773" s="9"/>
    </row>
    <row r="774" spans="1:51" ht="69.75" customHeight="1" x14ac:dyDescent="0.3">
      <c r="A774" s="48">
        <v>751</v>
      </c>
      <c r="B774" s="768">
        <v>7000033148</v>
      </c>
      <c r="C774" s="768">
        <v>10</v>
      </c>
      <c r="D774" s="768" t="s">
        <v>432</v>
      </c>
      <c r="E774" s="768">
        <v>1000026380</v>
      </c>
      <c r="F774" s="768">
        <v>85389000</v>
      </c>
      <c r="G774" s="49"/>
      <c r="H774" s="770">
        <v>18</v>
      </c>
      <c r="I774" s="50"/>
      <c r="J774" s="768" t="s">
        <v>109</v>
      </c>
      <c r="K774" s="768" t="s">
        <v>105</v>
      </c>
      <c r="L774" s="768">
        <v>1</v>
      </c>
      <c r="M774" s="51"/>
      <c r="N774" s="52" t="str">
        <f t="shared" si="66"/>
        <v>Included</v>
      </c>
      <c r="O774" s="53">
        <f t="shared" si="67"/>
        <v>0</v>
      </c>
      <c r="P774" s="8">
        <f t="shared" si="68"/>
        <v>0</v>
      </c>
      <c r="Q774" s="9">
        <f t="shared" si="69"/>
        <v>0</v>
      </c>
      <c r="R774" s="16">
        <f t="shared" si="70"/>
        <v>0</v>
      </c>
      <c r="S774" s="8"/>
      <c r="T774" s="122">
        <f t="shared" si="71"/>
        <v>0</v>
      </c>
      <c r="V774" s="55"/>
      <c r="AB774" s="9"/>
      <c r="AL774" s="9"/>
      <c r="AM774" s="9"/>
      <c r="AN774" s="9"/>
      <c r="AO774" s="9"/>
      <c r="AP774" s="9"/>
      <c r="AQ774" s="9"/>
      <c r="AR774" s="9"/>
      <c r="AS774" s="9"/>
      <c r="AT774" s="9"/>
      <c r="AU774" s="9"/>
      <c r="AV774" s="9"/>
      <c r="AW774" s="9"/>
      <c r="AX774" s="9"/>
      <c r="AY774" s="9"/>
    </row>
    <row r="775" spans="1:51" ht="69.75" customHeight="1" x14ac:dyDescent="0.3">
      <c r="A775" s="48">
        <v>752</v>
      </c>
      <c r="B775" s="768">
        <v>7000033160</v>
      </c>
      <c r="C775" s="768">
        <v>10</v>
      </c>
      <c r="D775" s="768" t="s">
        <v>432</v>
      </c>
      <c r="E775" s="768">
        <v>1000077853</v>
      </c>
      <c r="F775" s="768">
        <v>85176220</v>
      </c>
      <c r="G775" s="49"/>
      <c r="H775" s="770">
        <v>18</v>
      </c>
      <c r="I775" s="50"/>
      <c r="J775" s="768" t="s">
        <v>390</v>
      </c>
      <c r="K775" s="768" t="s">
        <v>106</v>
      </c>
      <c r="L775" s="768">
        <v>1</v>
      </c>
      <c r="M775" s="51"/>
      <c r="N775" s="52" t="str">
        <f t="shared" si="66"/>
        <v>Included</v>
      </c>
      <c r="O775" s="53">
        <f t="shared" si="67"/>
        <v>0</v>
      </c>
      <c r="P775" s="8">
        <f t="shared" si="68"/>
        <v>0</v>
      </c>
      <c r="Q775" s="9">
        <f t="shared" si="69"/>
        <v>0</v>
      </c>
      <c r="R775" s="16">
        <f t="shared" si="70"/>
        <v>0</v>
      </c>
      <c r="S775" s="8"/>
      <c r="T775" s="122">
        <f t="shared" si="71"/>
        <v>0</v>
      </c>
      <c r="V775" s="55"/>
      <c r="AB775" s="9"/>
      <c r="AL775" s="9"/>
      <c r="AM775" s="9"/>
      <c r="AN775" s="9"/>
      <c r="AO775" s="9"/>
      <c r="AP775" s="9"/>
      <c r="AQ775" s="9"/>
      <c r="AR775" s="9"/>
      <c r="AS775" s="9"/>
      <c r="AT775" s="9"/>
      <c r="AU775" s="9"/>
      <c r="AV775" s="9"/>
      <c r="AW775" s="9"/>
      <c r="AX775" s="9"/>
      <c r="AY775" s="9"/>
    </row>
    <row r="776" spans="1:51" ht="69.75" customHeight="1" x14ac:dyDescent="0.3">
      <c r="A776" s="48">
        <v>753</v>
      </c>
      <c r="B776" s="768">
        <v>7000033161</v>
      </c>
      <c r="C776" s="768">
        <v>10</v>
      </c>
      <c r="D776" s="768" t="s">
        <v>432</v>
      </c>
      <c r="E776" s="768">
        <v>1000077863</v>
      </c>
      <c r="F776" s="768">
        <v>84715000</v>
      </c>
      <c r="G776" s="49"/>
      <c r="H776" s="770">
        <v>18</v>
      </c>
      <c r="I776" s="50"/>
      <c r="J776" s="768" t="s">
        <v>391</v>
      </c>
      <c r="K776" s="768" t="s">
        <v>106</v>
      </c>
      <c r="L776" s="768">
        <v>2</v>
      </c>
      <c r="M776" s="51"/>
      <c r="N776" s="52" t="str">
        <f t="shared" si="66"/>
        <v>Included</v>
      </c>
      <c r="O776" s="53">
        <f t="shared" si="67"/>
        <v>0</v>
      </c>
      <c r="P776" s="8">
        <f t="shared" si="68"/>
        <v>0</v>
      </c>
      <c r="Q776" s="9">
        <f t="shared" si="69"/>
        <v>0</v>
      </c>
      <c r="R776" s="16">
        <f t="shared" si="70"/>
        <v>0</v>
      </c>
      <c r="S776" s="8"/>
      <c r="T776" s="122">
        <f t="shared" si="71"/>
        <v>0</v>
      </c>
      <c r="V776" s="55"/>
      <c r="AB776" s="9"/>
      <c r="AL776" s="9"/>
      <c r="AM776" s="9"/>
      <c r="AN776" s="9"/>
      <c r="AO776" s="9"/>
      <c r="AP776" s="9"/>
      <c r="AQ776" s="9"/>
      <c r="AR776" s="9"/>
      <c r="AS776" s="9"/>
      <c r="AT776" s="9"/>
      <c r="AU776" s="9"/>
      <c r="AV776" s="9"/>
      <c r="AW776" s="9"/>
      <c r="AX776" s="9"/>
      <c r="AY776" s="9"/>
    </row>
    <row r="777" spans="1:51" ht="69.75" customHeight="1" x14ac:dyDescent="0.3">
      <c r="A777" s="48">
        <v>754</v>
      </c>
      <c r="B777" s="768">
        <v>7000033162</v>
      </c>
      <c r="C777" s="768">
        <v>10</v>
      </c>
      <c r="D777" s="768" t="s">
        <v>432</v>
      </c>
      <c r="E777" s="768">
        <v>1000077866</v>
      </c>
      <c r="F777" s="768">
        <v>85176930</v>
      </c>
      <c r="G777" s="49"/>
      <c r="H777" s="770">
        <v>18</v>
      </c>
      <c r="I777" s="50"/>
      <c r="J777" s="768" t="s">
        <v>392</v>
      </c>
      <c r="K777" s="768" t="s">
        <v>105</v>
      </c>
      <c r="L777" s="768">
        <v>1</v>
      </c>
      <c r="M777" s="51"/>
      <c r="N777" s="52" t="str">
        <f t="shared" si="66"/>
        <v>Included</v>
      </c>
      <c r="O777" s="53">
        <f t="shared" si="67"/>
        <v>0</v>
      </c>
      <c r="P777" s="8">
        <f t="shared" si="68"/>
        <v>0</v>
      </c>
      <c r="Q777" s="9">
        <f t="shared" si="69"/>
        <v>0</v>
      </c>
      <c r="R777" s="16">
        <f t="shared" si="70"/>
        <v>0</v>
      </c>
      <c r="S777" s="8"/>
      <c r="T777" s="122">
        <f t="shared" si="71"/>
        <v>0</v>
      </c>
      <c r="V777" s="55"/>
      <c r="AB777" s="9"/>
      <c r="AL777" s="9"/>
      <c r="AM777" s="9"/>
      <c r="AN777" s="9"/>
      <c r="AO777" s="9"/>
      <c r="AP777" s="9"/>
      <c r="AQ777" s="9"/>
      <c r="AR777" s="9"/>
      <c r="AS777" s="9"/>
      <c r="AT777" s="9"/>
      <c r="AU777" s="9"/>
      <c r="AV777" s="9"/>
      <c r="AW777" s="9"/>
      <c r="AX777" s="9"/>
      <c r="AY777" s="9"/>
    </row>
    <row r="778" spans="1:51" ht="69.75" customHeight="1" x14ac:dyDescent="0.3">
      <c r="A778" s="48">
        <v>755</v>
      </c>
      <c r="B778" s="768">
        <v>7000033163</v>
      </c>
      <c r="C778" s="768">
        <v>10</v>
      </c>
      <c r="D778" s="768" t="s">
        <v>432</v>
      </c>
      <c r="E778" s="768">
        <v>1000077862</v>
      </c>
      <c r="F778" s="768">
        <v>85176990</v>
      </c>
      <c r="G778" s="49"/>
      <c r="H778" s="770">
        <v>18</v>
      </c>
      <c r="I778" s="50"/>
      <c r="J778" s="768" t="s">
        <v>394</v>
      </c>
      <c r="K778" s="768" t="s">
        <v>106</v>
      </c>
      <c r="L778" s="768">
        <v>1</v>
      </c>
      <c r="M778" s="51"/>
      <c r="N778" s="52" t="str">
        <f t="shared" si="66"/>
        <v>Included</v>
      </c>
      <c r="O778" s="53">
        <f t="shared" si="67"/>
        <v>0</v>
      </c>
      <c r="P778" s="8">
        <f t="shared" si="68"/>
        <v>0</v>
      </c>
      <c r="Q778" s="9">
        <f t="shared" si="69"/>
        <v>0</v>
      </c>
      <c r="R778" s="16">
        <f t="shared" si="70"/>
        <v>0</v>
      </c>
      <c r="S778" s="8"/>
      <c r="T778" s="122">
        <f t="shared" si="71"/>
        <v>0</v>
      </c>
      <c r="V778" s="55"/>
      <c r="AB778" s="9"/>
      <c r="AL778" s="9"/>
      <c r="AM778" s="9"/>
      <c r="AN778" s="9"/>
      <c r="AO778" s="9"/>
      <c r="AP778" s="9"/>
      <c r="AQ778" s="9"/>
      <c r="AR778" s="9"/>
      <c r="AS778" s="9"/>
      <c r="AT778" s="9"/>
      <c r="AU778" s="9"/>
      <c r="AV778" s="9"/>
      <c r="AW778" s="9"/>
      <c r="AX778" s="9"/>
      <c r="AY778" s="9"/>
    </row>
    <row r="779" spans="1:51" ht="69.75" customHeight="1" x14ac:dyDescent="0.3">
      <c r="A779" s="48">
        <v>756</v>
      </c>
      <c r="B779" s="768">
        <v>7000033165</v>
      </c>
      <c r="C779" s="768">
        <v>10</v>
      </c>
      <c r="D779" s="768" t="s">
        <v>432</v>
      </c>
      <c r="E779" s="768">
        <v>1000077899</v>
      </c>
      <c r="F779" s="768">
        <v>85176290</v>
      </c>
      <c r="G779" s="49"/>
      <c r="H779" s="770">
        <v>18</v>
      </c>
      <c r="I779" s="50"/>
      <c r="J779" s="768" t="s">
        <v>395</v>
      </c>
      <c r="K779" s="768" t="s">
        <v>110</v>
      </c>
      <c r="L779" s="768">
        <v>1</v>
      </c>
      <c r="M779" s="51"/>
      <c r="N779" s="52" t="str">
        <f t="shared" si="66"/>
        <v>Included</v>
      </c>
      <c r="O779" s="53">
        <f t="shared" si="67"/>
        <v>0</v>
      </c>
      <c r="P779" s="8">
        <f t="shared" si="68"/>
        <v>0</v>
      </c>
      <c r="Q779" s="9">
        <f t="shared" si="69"/>
        <v>0</v>
      </c>
      <c r="R779" s="16">
        <f t="shared" si="70"/>
        <v>0</v>
      </c>
      <c r="S779" s="8"/>
      <c r="T779" s="122">
        <f t="shared" si="71"/>
        <v>0</v>
      </c>
      <c r="V779" s="55"/>
      <c r="AB779" s="9"/>
      <c r="AL779" s="9"/>
      <c r="AM779" s="9"/>
      <c r="AN779" s="9"/>
      <c r="AO779" s="9"/>
      <c r="AP779" s="9"/>
      <c r="AQ779" s="9"/>
      <c r="AR779" s="9"/>
      <c r="AS779" s="9"/>
      <c r="AT779" s="9"/>
      <c r="AU779" s="9"/>
      <c r="AV779" s="9"/>
      <c r="AW779" s="9"/>
      <c r="AX779" s="9"/>
      <c r="AY779" s="9"/>
    </row>
    <row r="780" spans="1:51" ht="69.75" customHeight="1" x14ac:dyDescent="0.3">
      <c r="A780" s="48">
        <v>757</v>
      </c>
      <c r="B780" s="768">
        <v>7000033166</v>
      </c>
      <c r="C780" s="768">
        <v>10</v>
      </c>
      <c r="D780" s="768" t="s">
        <v>432</v>
      </c>
      <c r="E780" s="768">
        <v>1000031361</v>
      </c>
      <c r="F780" s="768">
        <v>85389000</v>
      </c>
      <c r="G780" s="49"/>
      <c r="H780" s="770">
        <v>18</v>
      </c>
      <c r="I780" s="50"/>
      <c r="J780" s="768" t="s">
        <v>107</v>
      </c>
      <c r="K780" s="768" t="s">
        <v>106</v>
      </c>
      <c r="L780" s="768">
        <v>1</v>
      </c>
      <c r="M780" s="51"/>
      <c r="N780" s="52" t="str">
        <f t="shared" si="66"/>
        <v>Included</v>
      </c>
      <c r="O780" s="53">
        <f t="shared" si="67"/>
        <v>0</v>
      </c>
      <c r="P780" s="8">
        <f t="shared" si="68"/>
        <v>0</v>
      </c>
      <c r="Q780" s="9">
        <f t="shared" si="69"/>
        <v>0</v>
      </c>
      <c r="R780" s="16">
        <f t="shared" si="70"/>
        <v>0</v>
      </c>
      <c r="S780" s="8"/>
      <c r="T780" s="122">
        <f t="shared" si="71"/>
        <v>0</v>
      </c>
      <c r="V780" s="55"/>
      <c r="AB780" s="9"/>
      <c r="AL780" s="9"/>
      <c r="AM780" s="9"/>
      <c r="AN780" s="9"/>
      <c r="AO780" s="9"/>
      <c r="AP780" s="9"/>
      <c r="AQ780" s="9"/>
      <c r="AR780" s="9"/>
      <c r="AS780" s="9"/>
      <c r="AT780" s="9"/>
      <c r="AU780" s="9"/>
      <c r="AV780" s="9"/>
      <c r="AW780" s="9"/>
      <c r="AX780" s="9"/>
      <c r="AY780" s="9"/>
    </row>
    <row r="781" spans="1:51" ht="69.75" customHeight="1" x14ac:dyDescent="0.3">
      <c r="A781" s="48">
        <v>758</v>
      </c>
      <c r="B781" s="768">
        <v>7000033168</v>
      </c>
      <c r="C781" s="768">
        <v>10</v>
      </c>
      <c r="D781" s="768" t="s">
        <v>432</v>
      </c>
      <c r="E781" s="768">
        <v>1000077736</v>
      </c>
      <c r="F781" s="768">
        <v>85176290</v>
      </c>
      <c r="G781" s="49"/>
      <c r="H781" s="770">
        <v>18</v>
      </c>
      <c r="I781" s="50"/>
      <c r="J781" s="768" t="s">
        <v>396</v>
      </c>
      <c r="K781" s="768" t="s">
        <v>106</v>
      </c>
      <c r="L781" s="768">
        <v>1</v>
      </c>
      <c r="M781" s="51"/>
      <c r="N781" s="52" t="str">
        <f t="shared" si="66"/>
        <v>Included</v>
      </c>
      <c r="O781" s="53">
        <f t="shared" si="67"/>
        <v>0</v>
      </c>
      <c r="P781" s="8">
        <f t="shared" si="68"/>
        <v>0</v>
      </c>
      <c r="Q781" s="9">
        <f t="shared" si="69"/>
        <v>0</v>
      </c>
      <c r="R781" s="16">
        <f t="shared" si="70"/>
        <v>0</v>
      </c>
      <c r="S781" s="8"/>
      <c r="T781" s="122">
        <f t="shared" si="71"/>
        <v>0</v>
      </c>
      <c r="V781" s="55"/>
      <c r="AB781" s="9"/>
      <c r="AL781" s="9"/>
      <c r="AM781" s="9"/>
      <c r="AN781" s="9"/>
      <c r="AO781" s="9"/>
      <c r="AP781" s="9"/>
      <c r="AQ781" s="9"/>
      <c r="AR781" s="9"/>
      <c r="AS781" s="9"/>
      <c r="AT781" s="9"/>
      <c r="AU781" s="9"/>
      <c r="AV781" s="9"/>
      <c r="AW781" s="9"/>
      <c r="AX781" s="9"/>
      <c r="AY781" s="9"/>
    </row>
    <row r="782" spans="1:51" ht="69.75" customHeight="1" x14ac:dyDescent="0.3">
      <c r="A782" s="48">
        <v>759</v>
      </c>
      <c r="B782" s="768">
        <v>7000033169</v>
      </c>
      <c r="C782" s="768">
        <v>10</v>
      </c>
      <c r="D782" s="768" t="s">
        <v>432</v>
      </c>
      <c r="E782" s="768">
        <v>1000078084</v>
      </c>
      <c r="F782" s="768">
        <v>85176930</v>
      </c>
      <c r="G782" s="49"/>
      <c r="H782" s="770">
        <v>18</v>
      </c>
      <c r="I782" s="50"/>
      <c r="J782" s="768" t="s">
        <v>397</v>
      </c>
      <c r="K782" s="768" t="s">
        <v>106</v>
      </c>
      <c r="L782" s="768">
        <v>2</v>
      </c>
      <c r="M782" s="51"/>
      <c r="N782" s="52" t="str">
        <f t="shared" si="66"/>
        <v>Included</v>
      </c>
      <c r="O782" s="53">
        <f t="shared" si="67"/>
        <v>0</v>
      </c>
      <c r="P782" s="8">
        <f t="shared" si="68"/>
        <v>0</v>
      </c>
      <c r="Q782" s="9">
        <f t="shared" si="69"/>
        <v>0</v>
      </c>
      <c r="R782" s="16">
        <f t="shared" si="70"/>
        <v>0</v>
      </c>
      <c r="S782" s="8"/>
      <c r="T782" s="122">
        <f t="shared" si="71"/>
        <v>0</v>
      </c>
      <c r="V782" s="55"/>
      <c r="AB782" s="9"/>
      <c r="AL782" s="9"/>
      <c r="AM782" s="9"/>
      <c r="AN782" s="9"/>
      <c r="AO782" s="9"/>
      <c r="AP782" s="9"/>
      <c r="AQ782" s="9"/>
      <c r="AR782" s="9"/>
      <c r="AS782" s="9"/>
      <c r="AT782" s="9"/>
      <c r="AU782" s="9"/>
      <c r="AV782" s="9"/>
      <c r="AW782" s="9"/>
      <c r="AX782" s="9"/>
      <c r="AY782" s="9"/>
    </row>
    <row r="783" spans="1:51" ht="69.75" customHeight="1" x14ac:dyDescent="0.3">
      <c r="A783" s="48">
        <v>760</v>
      </c>
      <c r="B783" s="768">
        <v>7000033149</v>
      </c>
      <c r="C783" s="768">
        <v>10</v>
      </c>
      <c r="D783" s="768" t="s">
        <v>433</v>
      </c>
      <c r="E783" s="768">
        <v>1000077713</v>
      </c>
      <c r="F783" s="768">
        <v>84715000</v>
      </c>
      <c r="G783" s="49"/>
      <c r="H783" s="770">
        <v>18</v>
      </c>
      <c r="I783" s="50"/>
      <c r="J783" s="768" t="s">
        <v>376</v>
      </c>
      <c r="K783" s="768" t="s">
        <v>106</v>
      </c>
      <c r="L783" s="768">
        <v>1</v>
      </c>
      <c r="M783" s="51"/>
      <c r="N783" s="52" t="str">
        <f t="shared" si="66"/>
        <v>Included</v>
      </c>
      <c r="O783" s="53">
        <f t="shared" si="67"/>
        <v>0</v>
      </c>
      <c r="P783" s="8">
        <f t="shared" si="68"/>
        <v>0</v>
      </c>
      <c r="Q783" s="9">
        <f t="shared" si="69"/>
        <v>0</v>
      </c>
      <c r="R783" s="16">
        <f t="shared" si="70"/>
        <v>0</v>
      </c>
      <c r="S783" s="8"/>
      <c r="T783" s="122">
        <f t="shared" si="71"/>
        <v>0</v>
      </c>
      <c r="V783" s="55"/>
      <c r="AB783" s="9"/>
      <c r="AL783" s="9"/>
      <c r="AM783" s="9"/>
      <c r="AN783" s="9"/>
      <c r="AO783" s="9"/>
      <c r="AP783" s="9"/>
      <c r="AQ783" s="9"/>
      <c r="AR783" s="9"/>
      <c r="AS783" s="9"/>
      <c r="AT783" s="9"/>
      <c r="AU783" s="9"/>
      <c r="AV783" s="9"/>
      <c r="AW783" s="9"/>
      <c r="AX783" s="9"/>
      <c r="AY783" s="9"/>
    </row>
    <row r="784" spans="1:51" ht="69.75" customHeight="1" x14ac:dyDescent="0.3">
      <c r="A784" s="48">
        <v>761</v>
      </c>
      <c r="B784" s="768">
        <v>7000033150</v>
      </c>
      <c r="C784" s="768">
        <v>10</v>
      </c>
      <c r="D784" s="768" t="s">
        <v>433</v>
      </c>
      <c r="E784" s="768">
        <v>1000077753</v>
      </c>
      <c r="F784" s="768">
        <v>85176930</v>
      </c>
      <c r="G784" s="49"/>
      <c r="H784" s="770">
        <v>18</v>
      </c>
      <c r="I784" s="50"/>
      <c r="J784" s="768" t="s">
        <v>377</v>
      </c>
      <c r="K784" s="768" t="s">
        <v>105</v>
      </c>
      <c r="L784" s="768">
        <v>1</v>
      </c>
      <c r="M784" s="51"/>
      <c r="N784" s="52" t="str">
        <f t="shared" si="66"/>
        <v>Included</v>
      </c>
      <c r="O784" s="53">
        <f t="shared" si="67"/>
        <v>0</v>
      </c>
      <c r="P784" s="8">
        <f t="shared" si="68"/>
        <v>0</v>
      </c>
      <c r="Q784" s="9">
        <f t="shared" si="69"/>
        <v>0</v>
      </c>
      <c r="R784" s="16">
        <f t="shared" si="70"/>
        <v>0</v>
      </c>
      <c r="S784" s="8"/>
      <c r="T784" s="122">
        <f t="shared" si="71"/>
        <v>0</v>
      </c>
      <c r="V784" s="55"/>
      <c r="AB784" s="9"/>
      <c r="AL784" s="9"/>
      <c r="AM784" s="9"/>
      <c r="AN784" s="9"/>
      <c r="AO784" s="9"/>
      <c r="AP784" s="9"/>
      <c r="AQ784" s="9"/>
      <c r="AR784" s="9"/>
      <c r="AS784" s="9"/>
      <c r="AT784" s="9"/>
      <c r="AU784" s="9"/>
      <c r="AV784" s="9"/>
      <c r="AW784" s="9"/>
      <c r="AX784" s="9"/>
      <c r="AY784" s="9"/>
    </row>
    <row r="785" spans="1:51" ht="69.75" customHeight="1" x14ac:dyDescent="0.3">
      <c r="A785" s="48">
        <v>762</v>
      </c>
      <c r="B785" s="768">
        <v>7000033151</v>
      </c>
      <c r="C785" s="768">
        <v>10</v>
      </c>
      <c r="D785" s="768" t="s">
        <v>433</v>
      </c>
      <c r="E785" s="768">
        <v>1000077573</v>
      </c>
      <c r="F785" s="768">
        <v>85176930</v>
      </c>
      <c r="G785" s="49"/>
      <c r="H785" s="770">
        <v>18</v>
      </c>
      <c r="I785" s="50"/>
      <c r="J785" s="768" t="s">
        <v>378</v>
      </c>
      <c r="K785" s="768" t="s">
        <v>106</v>
      </c>
      <c r="L785" s="768">
        <v>1</v>
      </c>
      <c r="M785" s="51"/>
      <c r="N785" s="52" t="str">
        <f t="shared" si="66"/>
        <v>Included</v>
      </c>
      <c r="O785" s="53">
        <f t="shared" si="67"/>
        <v>0</v>
      </c>
      <c r="P785" s="8">
        <f t="shared" si="68"/>
        <v>0</v>
      </c>
      <c r="Q785" s="9">
        <f t="shared" si="69"/>
        <v>0</v>
      </c>
      <c r="R785" s="16">
        <f t="shared" si="70"/>
        <v>0</v>
      </c>
      <c r="S785" s="8"/>
      <c r="T785" s="122">
        <f t="shared" si="71"/>
        <v>0</v>
      </c>
      <c r="V785" s="55"/>
      <c r="AB785" s="9"/>
      <c r="AL785" s="9"/>
      <c r="AM785" s="9"/>
      <c r="AN785" s="9"/>
      <c r="AO785" s="9"/>
      <c r="AP785" s="9"/>
      <c r="AQ785" s="9"/>
      <c r="AR785" s="9"/>
      <c r="AS785" s="9"/>
      <c r="AT785" s="9"/>
      <c r="AU785" s="9"/>
      <c r="AV785" s="9"/>
      <c r="AW785" s="9"/>
      <c r="AX785" s="9"/>
      <c r="AY785" s="9"/>
    </row>
    <row r="786" spans="1:51" ht="69.75" customHeight="1" x14ac:dyDescent="0.3">
      <c r="A786" s="48">
        <v>763</v>
      </c>
      <c r="B786" s="768">
        <v>7000033152</v>
      </c>
      <c r="C786" s="768">
        <v>10</v>
      </c>
      <c r="D786" s="768" t="s">
        <v>433</v>
      </c>
      <c r="E786" s="768">
        <v>1000077711</v>
      </c>
      <c r="F786" s="768">
        <v>85177090</v>
      </c>
      <c r="G786" s="49"/>
      <c r="H786" s="770">
        <v>18</v>
      </c>
      <c r="I786" s="50"/>
      <c r="J786" s="768" t="s">
        <v>381</v>
      </c>
      <c r="K786" s="768" t="s">
        <v>106</v>
      </c>
      <c r="L786" s="768">
        <v>1</v>
      </c>
      <c r="M786" s="51"/>
      <c r="N786" s="52" t="str">
        <f t="shared" si="66"/>
        <v>Included</v>
      </c>
      <c r="O786" s="53">
        <f t="shared" si="67"/>
        <v>0</v>
      </c>
      <c r="P786" s="8">
        <f t="shared" si="68"/>
        <v>0</v>
      </c>
      <c r="Q786" s="9">
        <f t="shared" si="69"/>
        <v>0</v>
      </c>
      <c r="R786" s="16">
        <f t="shared" si="70"/>
        <v>0</v>
      </c>
      <c r="S786" s="8"/>
      <c r="T786" s="122">
        <f t="shared" si="71"/>
        <v>0</v>
      </c>
      <c r="V786" s="55"/>
      <c r="AB786" s="9"/>
      <c r="AL786" s="9"/>
      <c r="AM786" s="9"/>
      <c r="AN786" s="9"/>
      <c r="AO786" s="9"/>
      <c r="AP786" s="9"/>
      <c r="AQ786" s="9"/>
      <c r="AR786" s="9"/>
      <c r="AS786" s="9"/>
      <c r="AT786" s="9"/>
      <c r="AU786" s="9"/>
      <c r="AV786" s="9"/>
      <c r="AW786" s="9"/>
      <c r="AX786" s="9"/>
      <c r="AY786" s="9"/>
    </row>
    <row r="787" spans="1:51" ht="69.75" customHeight="1" x14ac:dyDescent="0.3">
      <c r="A787" s="48">
        <v>764</v>
      </c>
      <c r="B787" s="768">
        <v>7000033153</v>
      </c>
      <c r="C787" s="768">
        <v>10</v>
      </c>
      <c r="D787" s="768" t="s">
        <v>433</v>
      </c>
      <c r="E787" s="768">
        <v>1000077750</v>
      </c>
      <c r="F787" s="768">
        <v>85176930</v>
      </c>
      <c r="G787" s="49"/>
      <c r="H787" s="770">
        <v>18</v>
      </c>
      <c r="I787" s="50"/>
      <c r="J787" s="768" t="s">
        <v>383</v>
      </c>
      <c r="K787" s="768" t="s">
        <v>105</v>
      </c>
      <c r="L787" s="768">
        <v>1</v>
      </c>
      <c r="M787" s="51"/>
      <c r="N787" s="52" t="str">
        <f t="shared" si="66"/>
        <v>Included</v>
      </c>
      <c r="O787" s="53">
        <f t="shared" si="67"/>
        <v>0</v>
      </c>
      <c r="P787" s="8">
        <f t="shared" si="68"/>
        <v>0</v>
      </c>
      <c r="Q787" s="9">
        <f t="shared" si="69"/>
        <v>0</v>
      </c>
      <c r="R787" s="16">
        <f t="shared" si="70"/>
        <v>0</v>
      </c>
      <c r="S787" s="8"/>
      <c r="T787" s="122">
        <f t="shared" si="71"/>
        <v>0</v>
      </c>
      <c r="V787" s="55"/>
      <c r="AB787" s="9"/>
      <c r="AL787" s="9"/>
      <c r="AM787" s="9"/>
      <c r="AN787" s="9"/>
      <c r="AO787" s="9"/>
      <c r="AP787" s="9"/>
      <c r="AQ787" s="9"/>
      <c r="AR787" s="9"/>
      <c r="AS787" s="9"/>
      <c r="AT787" s="9"/>
      <c r="AU787" s="9"/>
      <c r="AV787" s="9"/>
      <c r="AW787" s="9"/>
      <c r="AX787" s="9"/>
      <c r="AY787" s="9"/>
    </row>
    <row r="788" spans="1:51" ht="69.75" customHeight="1" x14ac:dyDescent="0.3">
      <c r="A788" s="48">
        <v>765</v>
      </c>
      <c r="B788" s="768">
        <v>7000033154</v>
      </c>
      <c r="C788" s="768">
        <v>10</v>
      </c>
      <c r="D788" s="768" t="s">
        <v>433</v>
      </c>
      <c r="E788" s="768">
        <v>1000077561</v>
      </c>
      <c r="F788" s="768">
        <v>85176930</v>
      </c>
      <c r="G788" s="49"/>
      <c r="H788" s="770">
        <v>18</v>
      </c>
      <c r="I788" s="50"/>
      <c r="J788" s="768" t="s">
        <v>386</v>
      </c>
      <c r="K788" s="768" t="s">
        <v>106</v>
      </c>
      <c r="L788" s="768">
        <v>2</v>
      </c>
      <c r="M788" s="51"/>
      <c r="N788" s="52" t="str">
        <f t="shared" ref="N788:N851" si="72">IF(M788=0, "Included",IF(ISERROR(L788*M788), M788, L788*M788))</f>
        <v>Included</v>
      </c>
      <c r="O788" s="53">
        <f t="shared" ref="O788:O851" si="73">R788</f>
        <v>0</v>
      </c>
      <c r="P788" s="8">
        <f t="shared" ref="P788:P851" si="74">+L788*M788</f>
        <v>0</v>
      </c>
      <c r="Q788" s="9">
        <f t="shared" ref="Q788:Q851" si="75">IF(N788="Included",0,N788)</f>
        <v>0</v>
      </c>
      <c r="R788" s="16">
        <f t="shared" ref="R788:R851" si="76">IF(I788="", H788*Q788/100,I788*Q788)</f>
        <v>0</v>
      </c>
      <c r="S788" s="8"/>
      <c r="T788" s="122">
        <f t="shared" ref="T788:T851" si="77">+P788*H788/100</f>
        <v>0</v>
      </c>
      <c r="V788" s="55"/>
      <c r="AB788" s="9"/>
      <c r="AL788" s="9"/>
      <c r="AM788" s="9"/>
      <c r="AN788" s="9"/>
      <c r="AO788" s="9"/>
      <c r="AP788" s="9"/>
      <c r="AQ788" s="9"/>
      <c r="AR788" s="9"/>
      <c r="AS788" s="9"/>
      <c r="AT788" s="9"/>
      <c r="AU788" s="9"/>
      <c r="AV788" s="9"/>
      <c r="AW788" s="9"/>
      <c r="AX788" s="9"/>
      <c r="AY788" s="9"/>
    </row>
    <row r="789" spans="1:51" ht="69.75" customHeight="1" x14ac:dyDescent="0.3">
      <c r="A789" s="48">
        <v>766</v>
      </c>
      <c r="B789" s="768">
        <v>7000033155</v>
      </c>
      <c r="C789" s="768">
        <v>10</v>
      </c>
      <c r="D789" s="768" t="s">
        <v>433</v>
      </c>
      <c r="E789" s="768">
        <v>1000077565</v>
      </c>
      <c r="F789" s="768">
        <v>85176930</v>
      </c>
      <c r="G789" s="49"/>
      <c r="H789" s="770">
        <v>18</v>
      </c>
      <c r="I789" s="50"/>
      <c r="J789" s="768" t="s">
        <v>387</v>
      </c>
      <c r="K789" s="768" t="s">
        <v>106</v>
      </c>
      <c r="L789" s="768">
        <v>2</v>
      </c>
      <c r="M789" s="51"/>
      <c r="N789" s="52" t="str">
        <f t="shared" si="72"/>
        <v>Included</v>
      </c>
      <c r="O789" s="53">
        <f t="shared" si="73"/>
        <v>0</v>
      </c>
      <c r="P789" s="8">
        <f t="shared" si="74"/>
        <v>0</v>
      </c>
      <c r="Q789" s="9">
        <f t="shared" si="75"/>
        <v>0</v>
      </c>
      <c r="R789" s="16">
        <f t="shared" si="76"/>
        <v>0</v>
      </c>
      <c r="S789" s="8"/>
      <c r="T789" s="122">
        <f t="shared" si="77"/>
        <v>0</v>
      </c>
      <c r="V789" s="55"/>
      <c r="AB789" s="9"/>
      <c r="AL789" s="9"/>
      <c r="AM789" s="9"/>
      <c r="AN789" s="9"/>
      <c r="AO789" s="9"/>
      <c r="AP789" s="9"/>
      <c r="AQ789" s="9"/>
      <c r="AR789" s="9"/>
      <c r="AS789" s="9"/>
      <c r="AT789" s="9"/>
      <c r="AU789" s="9"/>
      <c r="AV789" s="9"/>
      <c r="AW789" s="9"/>
      <c r="AX789" s="9"/>
      <c r="AY789" s="9"/>
    </row>
    <row r="790" spans="1:51" ht="69.75" customHeight="1" x14ac:dyDescent="0.3">
      <c r="A790" s="48">
        <v>767</v>
      </c>
      <c r="B790" s="768">
        <v>7000033156</v>
      </c>
      <c r="C790" s="768">
        <v>10</v>
      </c>
      <c r="D790" s="768" t="s">
        <v>433</v>
      </c>
      <c r="E790" s="768">
        <v>1000077751</v>
      </c>
      <c r="F790" s="768">
        <v>85176930</v>
      </c>
      <c r="G790" s="49"/>
      <c r="H790" s="770">
        <v>18</v>
      </c>
      <c r="I790" s="50"/>
      <c r="J790" s="768" t="s">
        <v>388</v>
      </c>
      <c r="K790" s="768" t="s">
        <v>105</v>
      </c>
      <c r="L790" s="768">
        <v>1</v>
      </c>
      <c r="M790" s="51"/>
      <c r="N790" s="52" t="str">
        <f t="shared" si="72"/>
        <v>Included</v>
      </c>
      <c r="O790" s="53">
        <f t="shared" si="73"/>
        <v>0</v>
      </c>
      <c r="P790" s="8">
        <f t="shared" si="74"/>
        <v>0</v>
      </c>
      <c r="Q790" s="9">
        <f t="shared" si="75"/>
        <v>0</v>
      </c>
      <c r="R790" s="16">
        <f t="shared" si="76"/>
        <v>0</v>
      </c>
      <c r="S790" s="8"/>
      <c r="T790" s="122">
        <f t="shared" si="77"/>
        <v>0</v>
      </c>
      <c r="V790" s="55"/>
      <c r="AB790" s="9"/>
      <c r="AL790" s="9"/>
      <c r="AM790" s="9"/>
      <c r="AN790" s="9"/>
      <c r="AO790" s="9"/>
      <c r="AP790" s="9"/>
      <c r="AQ790" s="9"/>
      <c r="AR790" s="9"/>
      <c r="AS790" s="9"/>
      <c r="AT790" s="9"/>
      <c r="AU790" s="9"/>
      <c r="AV790" s="9"/>
      <c r="AW790" s="9"/>
      <c r="AX790" s="9"/>
      <c r="AY790" s="9"/>
    </row>
    <row r="791" spans="1:51" ht="69.75" customHeight="1" x14ac:dyDescent="0.3">
      <c r="A791" s="48">
        <v>768</v>
      </c>
      <c r="B791" s="768">
        <v>7000033157</v>
      </c>
      <c r="C791" s="768">
        <v>10</v>
      </c>
      <c r="D791" s="768" t="s">
        <v>433</v>
      </c>
      <c r="E791" s="768">
        <v>1000077568</v>
      </c>
      <c r="F791" s="768">
        <v>85389000</v>
      </c>
      <c r="G791" s="49"/>
      <c r="H791" s="770">
        <v>18</v>
      </c>
      <c r="I791" s="50"/>
      <c r="J791" s="768" t="s">
        <v>389</v>
      </c>
      <c r="K791" s="768" t="s">
        <v>106</v>
      </c>
      <c r="L791" s="768">
        <v>1</v>
      </c>
      <c r="M791" s="51"/>
      <c r="N791" s="52" t="str">
        <f t="shared" si="72"/>
        <v>Included</v>
      </c>
      <c r="O791" s="53">
        <f t="shared" si="73"/>
        <v>0</v>
      </c>
      <c r="P791" s="8">
        <f t="shared" si="74"/>
        <v>0</v>
      </c>
      <c r="Q791" s="9">
        <f t="shared" si="75"/>
        <v>0</v>
      </c>
      <c r="R791" s="16">
        <f t="shared" si="76"/>
        <v>0</v>
      </c>
      <c r="S791" s="8"/>
      <c r="T791" s="122">
        <f t="shared" si="77"/>
        <v>0</v>
      </c>
      <c r="V791" s="55"/>
      <c r="AB791" s="9"/>
      <c r="AL791" s="9"/>
      <c r="AM791" s="9"/>
      <c r="AN791" s="9"/>
      <c r="AO791" s="9"/>
      <c r="AP791" s="9"/>
      <c r="AQ791" s="9"/>
      <c r="AR791" s="9"/>
      <c r="AS791" s="9"/>
      <c r="AT791" s="9"/>
      <c r="AU791" s="9"/>
      <c r="AV791" s="9"/>
      <c r="AW791" s="9"/>
      <c r="AX791" s="9"/>
      <c r="AY791" s="9"/>
    </row>
    <row r="792" spans="1:51" ht="69.75" customHeight="1" x14ac:dyDescent="0.3">
      <c r="A792" s="48">
        <v>769</v>
      </c>
      <c r="B792" s="768">
        <v>7000033158</v>
      </c>
      <c r="C792" s="768">
        <v>10</v>
      </c>
      <c r="D792" s="768" t="s">
        <v>433</v>
      </c>
      <c r="E792" s="768">
        <v>1000028014</v>
      </c>
      <c r="F792" s="768">
        <v>94038900</v>
      </c>
      <c r="G792" s="49"/>
      <c r="H792" s="770">
        <v>18</v>
      </c>
      <c r="I792" s="50"/>
      <c r="J792" s="768" t="s">
        <v>108</v>
      </c>
      <c r="K792" s="768" t="s">
        <v>106</v>
      </c>
      <c r="L792" s="768">
        <v>1</v>
      </c>
      <c r="M792" s="51"/>
      <c r="N792" s="52" t="str">
        <f t="shared" si="72"/>
        <v>Included</v>
      </c>
      <c r="O792" s="53">
        <f t="shared" si="73"/>
        <v>0</v>
      </c>
      <c r="P792" s="8">
        <f t="shared" si="74"/>
        <v>0</v>
      </c>
      <c r="Q792" s="9">
        <f t="shared" si="75"/>
        <v>0</v>
      </c>
      <c r="R792" s="16">
        <f t="shared" si="76"/>
        <v>0</v>
      </c>
      <c r="S792" s="8"/>
      <c r="T792" s="122">
        <f t="shared" si="77"/>
        <v>0</v>
      </c>
      <c r="V792" s="55"/>
      <c r="AB792" s="9"/>
      <c r="AL792" s="9"/>
      <c r="AM792" s="9"/>
      <c r="AN792" s="9"/>
      <c r="AO792" s="9"/>
      <c r="AP792" s="9"/>
      <c r="AQ792" s="9"/>
      <c r="AR792" s="9"/>
      <c r="AS792" s="9"/>
      <c r="AT792" s="9"/>
      <c r="AU792" s="9"/>
      <c r="AV792" s="9"/>
      <c r="AW792" s="9"/>
      <c r="AX792" s="9"/>
      <c r="AY792" s="9"/>
    </row>
    <row r="793" spans="1:51" ht="69.75" customHeight="1" x14ac:dyDescent="0.3">
      <c r="A793" s="48">
        <v>770</v>
      </c>
      <c r="B793" s="768">
        <v>7000033159</v>
      </c>
      <c r="C793" s="768">
        <v>10</v>
      </c>
      <c r="D793" s="768" t="s">
        <v>433</v>
      </c>
      <c r="E793" s="768">
        <v>1000026380</v>
      </c>
      <c r="F793" s="768">
        <v>85389000</v>
      </c>
      <c r="G793" s="49"/>
      <c r="H793" s="770">
        <v>18</v>
      </c>
      <c r="I793" s="50"/>
      <c r="J793" s="768" t="s">
        <v>109</v>
      </c>
      <c r="K793" s="768" t="s">
        <v>105</v>
      </c>
      <c r="L793" s="768">
        <v>1</v>
      </c>
      <c r="M793" s="51"/>
      <c r="N793" s="52" t="str">
        <f t="shared" si="72"/>
        <v>Included</v>
      </c>
      <c r="O793" s="53">
        <f t="shared" si="73"/>
        <v>0</v>
      </c>
      <c r="P793" s="8">
        <f t="shared" si="74"/>
        <v>0</v>
      </c>
      <c r="Q793" s="9">
        <f t="shared" si="75"/>
        <v>0</v>
      </c>
      <c r="R793" s="16">
        <f t="shared" si="76"/>
        <v>0</v>
      </c>
      <c r="S793" s="8"/>
      <c r="T793" s="122">
        <f t="shared" si="77"/>
        <v>0</v>
      </c>
      <c r="V793" s="55"/>
      <c r="AB793" s="9"/>
      <c r="AL793" s="9"/>
      <c r="AM793" s="9"/>
      <c r="AN793" s="9"/>
      <c r="AO793" s="9"/>
      <c r="AP793" s="9"/>
      <c r="AQ793" s="9"/>
      <c r="AR793" s="9"/>
      <c r="AS793" s="9"/>
      <c r="AT793" s="9"/>
      <c r="AU793" s="9"/>
      <c r="AV793" s="9"/>
      <c r="AW793" s="9"/>
      <c r="AX793" s="9"/>
      <c r="AY793" s="9"/>
    </row>
    <row r="794" spans="1:51" ht="45.75" customHeight="1" x14ac:dyDescent="0.3">
      <c r="A794" s="48">
        <v>771</v>
      </c>
      <c r="B794" s="768">
        <v>7000033164</v>
      </c>
      <c r="C794" s="768">
        <v>10</v>
      </c>
      <c r="D794" s="768" t="s">
        <v>433</v>
      </c>
      <c r="E794" s="768">
        <v>1000077853</v>
      </c>
      <c r="F794" s="768">
        <v>85176220</v>
      </c>
      <c r="G794" s="49"/>
      <c r="H794" s="770">
        <v>18</v>
      </c>
      <c r="I794" s="50"/>
      <c r="J794" s="768" t="s">
        <v>390</v>
      </c>
      <c r="K794" s="768" t="s">
        <v>106</v>
      </c>
      <c r="L794" s="768">
        <v>1</v>
      </c>
      <c r="M794" s="51"/>
      <c r="N794" s="52" t="str">
        <f t="shared" si="72"/>
        <v>Included</v>
      </c>
      <c r="O794" s="53">
        <f t="shared" si="73"/>
        <v>0</v>
      </c>
      <c r="P794" s="8">
        <f t="shared" si="74"/>
        <v>0</v>
      </c>
      <c r="Q794" s="9">
        <f t="shared" si="75"/>
        <v>0</v>
      </c>
      <c r="R794" s="16">
        <f t="shared" si="76"/>
        <v>0</v>
      </c>
      <c r="S794" s="8"/>
      <c r="T794" s="122">
        <f t="shared" si="77"/>
        <v>0</v>
      </c>
      <c r="V794" s="55"/>
      <c r="AB794" s="9"/>
      <c r="AL794" s="9"/>
      <c r="AM794" s="9"/>
      <c r="AN794" s="9"/>
      <c r="AO794" s="9"/>
      <c r="AP794" s="9"/>
      <c r="AQ794" s="9"/>
      <c r="AR794" s="9"/>
      <c r="AS794" s="9"/>
      <c r="AT794" s="9"/>
      <c r="AU794" s="9"/>
      <c r="AV794" s="9"/>
      <c r="AW794" s="9"/>
      <c r="AX794" s="9"/>
      <c r="AY794" s="9"/>
    </row>
    <row r="795" spans="1:51" ht="34.5" customHeight="1" x14ac:dyDescent="0.3">
      <c r="A795" s="48">
        <v>772</v>
      </c>
      <c r="B795" s="768">
        <v>7000033170</v>
      </c>
      <c r="C795" s="768">
        <v>10</v>
      </c>
      <c r="D795" s="768" t="s">
        <v>433</v>
      </c>
      <c r="E795" s="768">
        <v>1000078084</v>
      </c>
      <c r="F795" s="768">
        <v>85176930</v>
      </c>
      <c r="G795" s="49"/>
      <c r="H795" s="770">
        <v>18</v>
      </c>
      <c r="I795" s="50"/>
      <c r="J795" s="768" t="s">
        <v>397</v>
      </c>
      <c r="K795" s="768" t="s">
        <v>106</v>
      </c>
      <c r="L795" s="768">
        <v>2</v>
      </c>
      <c r="M795" s="51"/>
      <c r="N795" s="52" t="str">
        <f t="shared" si="72"/>
        <v>Included</v>
      </c>
      <c r="O795" s="53">
        <f t="shared" si="73"/>
        <v>0</v>
      </c>
      <c r="P795" s="8">
        <f t="shared" si="74"/>
        <v>0</v>
      </c>
      <c r="Q795" s="9">
        <f t="shared" si="75"/>
        <v>0</v>
      </c>
      <c r="R795" s="16">
        <f t="shared" si="76"/>
        <v>0</v>
      </c>
      <c r="S795" s="8"/>
      <c r="T795" s="122">
        <f t="shared" si="77"/>
        <v>0</v>
      </c>
      <c r="V795" s="55"/>
      <c r="AB795" s="9"/>
      <c r="AL795" s="9"/>
      <c r="AM795" s="9"/>
      <c r="AN795" s="9"/>
      <c r="AO795" s="9"/>
      <c r="AP795" s="9"/>
      <c r="AQ795" s="9"/>
      <c r="AR795" s="9"/>
      <c r="AS795" s="9"/>
      <c r="AT795" s="9"/>
      <c r="AU795" s="9"/>
      <c r="AV795" s="9"/>
      <c r="AW795" s="9"/>
      <c r="AX795" s="9"/>
      <c r="AY795" s="9"/>
    </row>
    <row r="796" spans="1:51" ht="34.5" customHeight="1" x14ac:dyDescent="0.3">
      <c r="A796" s="48">
        <v>773</v>
      </c>
      <c r="B796" s="768">
        <v>7000033167</v>
      </c>
      <c r="C796" s="768">
        <v>10</v>
      </c>
      <c r="D796" s="768" t="s">
        <v>434</v>
      </c>
      <c r="E796" s="768">
        <v>1000077711</v>
      </c>
      <c r="F796" s="768">
        <v>85177090</v>
      </c>
      <c r="G796" s="49"/>
      <c r="H796" s="770">
        <v>18</v>
      </c>
      <c r="I796" s="50"/>
      <c r="J796" s="768" t="s">
        <v>381</v>
      </c>
      <c r="K796" s="768" t="s">
        <v>106</v>
      </c>
      <c r="L796" s="768">
        <v>2</v>
      </c>
      <c r="M796" s="51"/>
      <c r="N796" s="52" t="str">
        <f t="shared" si="72"/>
        <v>Included</v>
      </c>
      <c r="O796" s="53">
        <f t="shared" si="73"/>
        <v>0</v>
      </c>
      <c r="P796" s="8">
        <f t="shared" si="74"/>
        <v>0</v>
      </c>
      <c r="Q796" s="9">
        <f t="shared" si="75"/>
        <v>0</v>
      </c>
      <c r="R796" s="16">
        <f t="shared" si="76"/>
        <v>0</v>
      </c>
      <c r="S796" s="8"/>
      <c r="T796" s="122">
        <f t="shared" si="77"/>
        <v>0</v>
      </c>
      <c r="V796" s="55"/>
      <c r="AB796" s="9"/>
      <c r="AL796" s="9"/>
      <c r="AM796" s="9"/>
      <c r="AN796" s="9"/>
      <c r="AO796" s="9"/>
      <c r="AP796" s="9"/>
      <c r="AQ796" s="9"/>
      <c r="AR796" s="9"/>
      <c r="AS796" s="9"/>
      <c r="AT796" s="9"/>
      <c r="AU796" s="9"/>
      <c r="AV796" s="9"/>
      <c r="AW796" s="9"/>
      <c r="AX796" s="9"/>
      <c r="AY796" s="9"/>
    </row>
    <row r="797" spans="1:51" ht="30.75" customHeight="1" x14ac:dyDescent="0.3">
      <c r="A797" s="44" t="s">
        <v>340</v>
      </c>
      <c r="B797" s="767" t="s">
        <v>355</v>
      </c>
      <c r="C797" s="46"/>
      <c r="D797" s="46"/>
      <c r="E797" s="46"/>
      <c r="F797" s="46"/>
      <c r="G797" s="46"/>
      <c r="H797" s="46"/>
      <c r="I797" s="46"/>
      <c r="J797" s="46"/>
      <c r="K797" s="46"/>
      <c r="L797" s="46"/>
      <c r="M797" s="46"/>
      <c r="N797" s="46"/>
      <c r="O797" s="46"/>
      <c r="P797" s="46"/>
      <c r="Q797" s="46"/>
      <c r="R797" s="46"/>
      <c r="S797" s="46"/>
      <c r="T797" s="46"/>
      <c r="U797" s="46"/>
      <c r="V797" s="40"/>
      <c r="W797" s="40"/>
      <c r="AA797" s="10"/>
      <c r="AE797" s="9" t="s">
        <v>86</v>
      </c>
      <c r="AI797" s="33"/>
    </row>
    <row r="798" spans="1:51" ht="43.5" customHeight="1" x14ac:dyDescent="0.3">
      <c r="A798" s="48">
        <v>774</v>
      </c>
      <c r="B798" s="768">
        <v>7000032190</v>
      </c>
      <c r="C798" s="768">
        <v>10</v>
      </c>
      <c r="D798" s="768" t="s">
        <v>435</v>
      </c>
      <c r="E798" s="768">
        <v>1000077713</v>
      </c>
      <c r="F798" s="768">
        <v>84715000</v>
      </c>
      <c r="G798" s="49"/>
      <c r="H798" s="769">
        <v>18</v>
      </c>
      <c r="I798" s="50"/>
      <c r="J798" s="768" t="s">
        <v>376</v>
      </c>
      <c r="K798" s="768" t="s">
        <v>106</v>
      </c>
      <c r="L798" s="768">
        <v>2</v>
      </c>
      <c r="M798" s="51"/>
      <c r="N798" s="52" t="str">
        <f t="shared" si="72"/>
        <v>Included</v>
      </c>
      <c r="O798" s="53">
        <f t="shared" si="73"/>
        <v>0</v>
      </c>
      <c r="P798" s="8">
        <f t="shared" si="74"/>
        <v>0</v>
      </c>
      <c r="Q798" s="9">
        <f t="shared" si="75"/>
        <v>0</v>
      </c>
      <c r="R798" s="16">
        <f t="shared" si="76"/>
        <v>0</v>
      </c>
      <c r="S798" s="8"/>
      <c r="T798" s="122">
        <f t="shared" si="77"/>
        <v>0</v>
      </c>
      <c r="V798" s="55"/>
      <c r="AB798" s="9"/>
      <c r="AL798" s="9"/>
      <c r="AM798" s="9"/>
      <c r="AN798" s="9"/>
      <c r="AO798" s="9"/>
      <c r="AP798" s="9"/>
      <c r="AQ798" s="9"/>
      <c r="AR798" s="9"/>
      <c r="AS798" s="9"/>
      <c r="AT798" s="9"/>
      <c r="AU798" s="9"/>
      <c r="AV798" s="9"/>
      <c r="AW798" s="9"/>
      <c r="AX798" s="9"/>
      <c r="AY798" s="9"/>
    </row>
    <row r="799" spans="1:51" ht="43.5" customHeight="1" x14ac:dyDescent="0.3">
      <c r="A799" s="48">
        <v>775</v>
      </c>
      <c r="B799" s="768">
        <v>7000032191</v>
      </c>
      <c r="C799" s="768">
        <v>10</v>
      </c>
      <c r="D799" s="768" t="s">
        <v>435</v>
      </c>
      <c r="E799" s="768">
        <v>1000077753</v>
      </c>
      <c r="F799" s="768">
        <v>85176930</v>
      </c>
      <c r="G799" s="49"/>
      <c r="H799" s="769">
        <v>18</v>
      </c>
      <c r="I799" s="50"/>
      <c r="J799" s="768" t="s">
        <v>377</v>
      </c>
      <c r="K799" s="768" t="s">
        <v>105</v>
      </c>
      <c r="L799" s="768">
        <v>1</v>
      </c>
      <c r="M799" s="51"/>
      <c r="N799" s="52" t="str">
        <f t="shared" si="72"/>
        <v>Included</v>
      </c>
      <c r="O799" s="53">
        <f t="shared" si="73"/>
        <v>0</v>
      </c>
      <c r="P799" s="8">
        <f t="shared" si="74"/>
        <v>0</v>
      </c>
      <c r="Q799" s="9">
        <f t="shared" si="75"/>
        <v>0</v>
      </c>
      <c r="R799" s="16">
        <f t="shared" si="76"/>
        <v>0</v>
      </c>
      <c r="S799" s="8"/>
      <c r="T799" s="122">
        <f t="shared" si="77"/>
        <v>0</v>
      </c>
      <c r="V799" s="55"/>
      <c r="AB799" s="9"/>
      <c r="AL799" s="9"/>
      <c r="AM799" s="9"/>
      <c r="AN799" s="9"/>
      <c r="AO799" s="9"/>
      <c r="AP799" s="9"/>
      <c r="AQ799" s="9"/>
      <c r="AR799" s="9"/>
      <c r="AS799" s="9"/>
      <c r="AT799" s="9"/>
      <c r="AU799" s="9"/>
      <c r="AV799" s="9"/>
      <c r="AW799" s="9"/>
      <c r="AX799" s="9"/>
      <c r="AY799" s="9"/>
    </row>
    <row r="800" spans="1:51" ht="43.5" customHeight="1" x14ac:dyDescent="0.3">
      <c r="A800" s="48">
        <v>776</v>
      </c>
      <c r="B800" s="768">
        <v>7000032192</v>
      </c>
      <c r="C800" s="768">
        <v>10</v>
      </c>
      <c r="D800" s="768" t="s">
        <v>435</v>
      </c>
      <c r="E800" s="768">
        <v>1000077573</v>
      </c>
      <c r="F800" s="768">
        <v>85176930</v>
      </c>
      <c r="G800" s="49"/>
      <c r="H800" s="769">
        <v>18</v>
      </c>
      <c r="I800" s="50"/>
      <c r="J800" s="768" t="s">
        <v>378</v>
      </c>
      <c r="K800" s="768" t="s">
        <v>106</v>
      </c>
      <c r="L800" s="768">
        <v>2</v>
      </c>
      <c r="M800" s="51"/>
      <c r="N800" s="52" t="str">
        <f t="shared" si="72"/>
        <v>Included</v>
      </c>
      <c r="O800" s="53">
        <f t="shared" si="73"/>
        <v>0</v>
      </c>
      <c r="P800" s="8">
        <f t="shared" si="74"/>
        <v>0</v>
      </c>
      <c r="Q800" s="9">
        <f t="shared" si="75"/>
        <v>0</v>
      </c>
      <c r="R800" s="16">
        <f t="shared" si="76"/>
        <v>0</v>
      </c>
      <c r="S800" s="8"/>
      <c r="T800" s="122">
        <f t="shared" si="77"/>
        <v>0</v>
      </c>
      <c r="V800" s="55"/>
      <c r="AB800" s="9"/>
      <c r="AL800" s="9"/>
      <c r="AM800" s="9"/>
      <c r="AN800" s="9"/>
      <c r="AO800" s="9"/>
      <c r="AP800" s="9"/>
      <c r="AQ800" s="9"/>
      <c r="AR800" s="9"/>
      <c r="AS800" s="9"/>
      <c r="AT800" s="9"/>
      <c r="AU800" s="9"/>
      <c r="AV800" s="9"/>
      <c r="AW800" s="9"/>
      <c r="AX800" s="9"/>
      <c r="AY800" s="9"/>
    </row>
    <row r="801" spans="1:51" ht="43.5" customHeight="1" x14ac:dyDescent="0.3">
      <c r="A801" s="48">
        <v>777</v>
      </c>
      <c r="B801" s="768">
        <v>7000032193</v>
      </c>
      <c r="C801" s="768">
        <v>10</v>
      </c>
      <c r="D801" s="768" t="s">
        <v>435</v>
      </c>
      <c r="E801" s="768">
        <v>1000077739</v>
      </c>
      <c r="F801" s="768">
        <v>85177090</v>
      </c>
      <c r="G801" s="49"/>
      <c r="H801" s="769">
        <v>18</v>
      </c>
      <c r="I801" s="50"/>
      <c r="J801" s="768" t="s">
        <v>379</v>
      </c>
      <c r="K801" s="768" t="s">
        <v>106</v>
      </c>
      <c r="L801" s="768">
        <v>210</v>
      </c>
      <c r="M801" s="51"/>
      <c r="N801" s="52" t="str">
        <f t="shared" si="72"/>
        <v>Included</v>
      </c>
      <c r="O801" s="53">
        <f t="shared" si="73"/>
        <v>0</v>
      </c>
      <c r="P801" s="8">
        <f t="shared" si="74"/>
        <v>0</v>
      </c>
      <c r="Q801" s="9">
        <f t="shared" si="75"/>
        <v>0</v>
      </c>
      <c r="R801" s="16">
        <f t="shared" si="76"/>
        <v>0</v>
      </c>
      <c r="S801" s="8"/>
      <c r="T801" s="122">
        <f t="shared" si="77"/>
        <v>0</v>
      </c>
      <c r="V801" s="55"/>
      <c r="AB801" s="9"/>
      <c r="AL801" s="9"/>
      <c r="AM801" s="9"/>
      <c r="AN801" s="9"/>
      <c r="AO801" s="9"/>
      <c r="AP801" s="9"/>
      <c r="AQ801" s="9"/>
      <c r="AR801" s="9"/>
      <c r="AS801" s="9"/>
      <c r="AT801" s="9"/>
      <c r="AU801" s="9"/>
      <c r="AV801" s="9"/>
      <c r="AW801" s="9"/>
      <c r="AX801" s="9"/>
      <c r="AY801" s="9"/>
    </row>
    <row r="802" spans="1:51" ht="43.5" customHeight="1" x14ac:dyDescent="0.3">
      <c r="A802" s="48">
        <v>778</v>
      </c>
      <c r="B802" s="768">
        <v>7000032194</v>
      </c>
      <c r="C802" s="768">
        <v>10</v>
      </c>
      <c r="D802" s="768" t="s">
        <v>435</v>
      </c>
      <c r="E802" s="768">
        <v>1000077740</v>
      </c>
      <c r="F802" s="768">
        <v>85177090</v>
      </c>
      <c r="G802" s="49"/>
      <c r="H802" s="769">
        <v>18</v>
      </c>
      <c r="I802" s="50"/>
      <c r="J802" s="768" t="s">
        <v>380</v>
      </c>
      <c r="K802" s="768" t="s">
        <v>106</v>
      </c>
      <c r="L802" s="768">
        <v>600</v>
      </c>
      <c r="M802" s="51"/>
      <c r="N802" s="52" t="str">
        <f t="shared" si="72"/>
        <v>Included</v>
      </c>
      <c r="O802" s="53">
        <f t="shared" si="73"/>
        <v>0</v>
      </c>
      <c r="P802" s="8">
        <f t="shared" si="74"/>
        <v>0</v>
      </c>
      <c r="Q802" s="9">
        <f t="shared" si="75"/>
        <v>0</v>
      </c>
      <c r="R802" s="16">
        <f t="shared" si="76"/>
        <v>0</v>
      </c>
      <c r="S802" s="8"/>
      <c r="T802" s="122">
        <f t="shared" si="77"/>
        <v>0</v>
      </c>
      <c r="V802" s="55"/>
      <c r="AB802" s="9"/>
      <c r="AL802" s="9"/>
      <c r="AM802" s="9"/>
      <c r="AN802" s="9"/>
      <c r="AO802" s="9"/>
      <c r="AP802" s="9"/>
      <c r="AQ802" s="9"/>
      <c r="AR802" s="9"/>
      <c r="AS802" s="9"/>
      <c r="AT802" s="9"/>
      <c r="AU802" s="9"/>
      <c r="AV802" s="9"/>
      <c r="AW802" s="9"/>
      <c r="AX802" s="9"/>
      <c r="AY802" s="9"/>
    </row>
    <row r="803" spans="1:51" ht="43.5" customHeight="1" x14ac:dyDescent="0.3">
      <c r="A803" s="48">
        <v>779</v>
      </c>
      <c r="B803" s="768">
        <v>7000032195</v>
      </c>
      <c r="C803" s="768">
        <v>10</v>
      </c>
      <c r="D803" s="768" t="s">
        <v>435</v>
      </c>
      <c r="E803" s="768">
        <v>1000077711</v>
      </c>
      <c r="F803" s="768">
        <v>85177090</v>
      </c>
      <c r="G803" s="49"/>
      <c r="H803" s="769">
        <v>18</v>
      </c>
      <c r="I803" s="50"/>
      <c r="J803" s="768" t="s">
        <v>381</v>
      </c>
      <c r="K803" s="768" t="s">
        <v>106</v>
      </c>
      <c r="L803" s="768">
        <v>1</v>
      </c>
      <c r="M803" s="51"/>
      <c r="N803" s="52" t="str">
        <f t="shared" si="72"/>
        <v>Included</v>
      </c>
      <c r="O803" s="53">
        <f t="shared" si="73"/>
        <v>0</v>
      </c>
      <c r="P803" s="8">
        <f t="shared" si="74"/>
        <v>0</v>
      </c>
      <c r="Q803" s="9">
        <f t="shared" si="75"/>
        <v>0</v>
      </c>
      <c r="R803" s="16">
        <f t="shared" si="76"/>
        <v>0</v>
      </c>
      <c r="S803" s="8"/>
      <c r="T803" s="122">
        <f t="shared" si="77"/>
        <v>0</v>
      </c>
      <c r="V803" s="55"/>
      <c r="AB803" s="9"/>
      <c r="AL803" s="9"/>
      <c r="AM803" s="9"/>
      <c r="AN803" s="9"/>
      <c r="AO803" s="9"/>
      <c r="AP803" s="9"/>
      <c r="AQ803" s="9"/>
      <c r="AR803" s="9"/>
      <c r="AS803" s="9"/>
      <c r="AT803" s="9"/>
      <c r="AU803" s="9"/>
      <c r="AV803" s="9"/>
      <c r="AW803" s="9"/>
      <c r="AX803" s="9"/>
      <c r="AY803" s="9"/>
    </row>
    <row r="804" spans="1:51" ht="43.5" customHeight="1" x14ac:dyDescent="0.3">
      <c r="A804" s="48">
        <v>780</v>
      </c>
      <c r="B804" s="768">
        <v>7000032196</v>
      </c>
      <c r="C804" s="768">
        <v>10</v>
      </c>
      <c r="D804" s="768" t="s">
        <v>435</v>
      </c>
      <c r="E804" s="768">
        <v>1000077562</v>
      </c>
      <c r="F804" s="768">
        <v>85177090</v>
      </c>
      <c r="G804" s="49"/>
      <c r="H804" s="769">
        <v>18</v>
      </c>
      <c r="I804" s="50"/>
      <c r="J804" s="768" t="s">
        <v>382</v>
      </c>
      <c r="K804" s="768" t="s">
        <v>106</v>
      </c>
      <c r="L804" s="768">
        <v>100</v>
      </c>
      <c r="M804" s="51"/>
      <c r="N804" s="52" t="str">
        <f t="shared" si="72"/>
        <v>Included</v>
      </c>
      <c r="O804" s="53">
        <f t="shared" si="73"/>
        <v>0</v>
      </c>
      <c r="P804" s="8">
        <f t="shared" si="74"/>
        <v>0</v>
      </c>
      <c r="Q804" s="9">
        <f t="shared" si="75"/>
        <v>0</v>
      </c>
      <c r="R804" s="16">
        <f t="shared" si="76"/>
        <v>0</v>
      </c>
      <c r="S804" s="8"/>
      <c r="T804" s="122">
        <f t="shared" si="77"/>
        <v>0</v>
      </c>
      <c r="V804" s="55"/>
      <c r="AB804" s="9"/>
      <c r="AL804" s="9"/>
      <c r="AM804" s="9"/>
      <c r="AN804" s="9"/>
      <c r="AO804" s="9"/>
      <c r="AP804" s="9"/>
      <c r="AQ804" s="9"/>
      <c r="AR804" s="9"/>
      <c r="AS804" s="9"/>
      <c r="AT804" s="9"/>
      <c r="AU804" s="9"/>
      <c r="AV804" s="9"/>
      <c r="AW804" s="9"/>
      <c r="AX804" s="9"/>
      <c r="AY804" s="9"/>
    </row>
    <row r="805" spans="1:51" ht="43.5" customHeight="1" x14ac:dyDescent="0.3">
      <c r="A805" s="48">
        <v>781</v>
      </c>
      <c r="B805" s="768">
        <v>7000032411</v>
      </c>
      <c r="C805" s="768">
        <v>10</v>
      </c>
      <c r="D805" s="768" t="s">
        <v>435</v>
      </c>
      <c r="E805" s="768">
        <v>1000077794</v>
      </c>
      <c r="F805" s="768">
        <v>85176290</v>
      </c>
      <c r="G805" s="49"/>
      <c r="H805" s="769">
        <v>18</v>
      </c>
      <c r="I805" s="50"/>
      <c r="J805" s="768" t="s">
        <v>412</v>
      </c>
      <c r="K805" s="768" t="s">
        <v>106</v>
      </c>
      <c r="L805" s="768">
        <v>1</v>
      </c>
      <c r="M805" s="51"/>
      <c r="N805" s="52" t="str">
        <f t="shared" si="72"/>
        <v>Included</v>
      </c>
      <c r="O805" s="53">
        <f t="shared" si="73"/>
        <v>0</v>
      </c>
      <c r="P805" s="8">
        <f t="shared" si="74"/>
        <v>0</v>
      </c>
      <c r="Q805" s="9">
        <f t="shared" si="75"/>
        <v>0</v>
      </c>
      <c r="R805" s="16">
        <f t="shared" si="76"/>
        <v>0</v>
      </c>
      <c r="S805" s="8"/>
      <c r="T805" s="122">
        <f t="shared" si="77"/>
        <v>0</v>
      </c>
      <c r="V805" s="55"/>
      <c r="AB805" s="9"/>
      <c r="AL805" s="9"/>
      <c r="AM805" s="9"/>
      <c r="AN805" s="9"/>
      <c r="AO805" s="9"/>
      <c r="AP805" s="9"/>
      <c r="AQ805" s="9"/>
      <c r="AR805" s="9"/>
      <c r="AS805" s="9"/>
      <c r="AT805" s="9"/>
      <c r="AU805" s="9"/>
      <c r="AV805" s="9"/>
      <c r="AW805" s="9"/>
      <c r="AX805" s="9"/>
      <c r="AY805" s="9"/>
    </row>
    <row r="806" spans="1:51" ht="43.5" customHeight="1" x14ac:dyDescent="0.3">
      <c r="A806" s="48">
        <v>782</v>
      </c>
      <c r="B806" s="768">
        <v>7000032197</v>
      </c>
      <c r="C806" s="768">
        <v>10</v>
      </c>
      <c r="D806" s="768" t="s">
        <v>435</v>
      </c>
      <c r="E806" s="768">
        <v>1000077750</v>
      </c>
      <c r="F806" s="768">
        <v>85176930</v>
      </c>
      <c r="G806" s="49"/>
      <c r="H806" s="769">
        <v>18</v>
      </c>
      <c r="I806" s="50"/>
      <c r="J806" s="768" t="s">
        <v>383</v>
      </c>
      <c r="K806" s="768" t="s">
        <v>105</v>
      </c>
      <c r="L806" s="768">
        <v>1</v>
      </c>
      <c r="M806" s="51"/>
      <c r="N806" s="52" t="str">
        <f t="shared" si="72"/>
        <v>Included</v>
      </c>
      <c r="O806" s="53">
        <f t="shared" si="73"/>
        <v>0</v>
      </c>
      <c r="P806" s="8">
        <f t="shared" si="74"/>
        <v>0</v>
      </c>
      <c r="Q806" s="9">
        <f t="shared" si="75"/>
        <v>0</v>
      </c>
      <c r="R806" s="16">
        <f t="shared" si="76"/>
        <v>0</v>
      </c>
      <c r="S806" s="8"/>
      <c r="T806" s="122">
        <f t="shared" si="77"/>
        <v>0</v>
      </c>
      <c r="V806" s="55"/>
      <c r="AB806" s="9"/>
      <c r="AL806" s="9"/>
      <c r="AM806" s="9"/>
      <c r="AN806" s="9"/>
      <c r="AO806" s="9"/>
      <c r="AP806" s="9"/>
      <c r="AQ806" s="9"/>
      <c r="AR806" s="9"/>
      <c r="AS806" s="9"/>
      <c r="AT806" s="9"/>
      <c r="AU806" s="9"/>
      <c r="AV806" s="9"/>
      <c r="AW806" s="9"/>
      <c r="AX806" s="9"/>
      <c r="AY806" s="9"/>
    </row>
    <row r="807" spans="1:51" ht="43.5" customHeight="1" x14ac:dyDescent="0.3">
      <c r="A807" s="48">
        <v>783</v>
      </c>
      <c r="B807" s="768">
        <v>7000032198</v>
      </c>
      <c r="C807" s="768">
        <v>10</v>
      </c>
      <c r="D807" s="768" t="s">
        <v>435</v>
      </c>
      <c r="E807" s="768">
        <v>1000077709</v>
      </c>
      <c r="F807" s="768">
        <v>85176990</v>
      </c>
      <c r="G807" s="49"/>
      <c r="H807" s="769">
        <v>18</v>
      </c>
      <c r="I807" s="50"/>
      <c r="J807" s="768" t="s">
        <v>384</v>
      </c>
      <c r="K807" s="768" t="s">
        <v>106</v>
      </c>
      <c r="L807" s="768">
        <v>600</v>
      </c>
      <c r="M807" s="51"/>
      <c r="N807" s="52" t="str">
        <f t="shared" si="72"/>
        <v>Included</v>
      </c>
      <c r="O807" s="53">
        <f t="shared" si="73"/>
        <v>0</v>
      </c>
      <c r="P807" s="8">
        <f t="shared" si="74"/>
        <v>0</v>
      </c>
      <c r="Q807" s="9">
        <f t="shared" si="75"/>
        <v>0</v>
      </c>
      <c r="R807" s="16">
        <f t="shared" si="76"/>
        <v>0</v>
      </c>
      <c r="S807" s="8"/>
      <c r="T807" s="122">
        <f t="shared" si="77"/>
        <v>0</v>
      </c>
      <c r="V807" s="55"/>
      <c r="AB807" s="9"/>
      <c r="AL807" s="9"/>
      <c r="AM807" s="9"/>
      <c r="AN807" s="9"/>
      <c r="AO807" s="9"/>
      <c r="AP807" s="9"/>
      <c r="AQ807" s="9"/>
      <c r="AR807" s="9"/>
      <c r="AS807" s="9"/>
      <c r="AT807" s="9"/>
      <c r="AU807" s="9"/>
      <c r="AV807" s="9"/>
      <c r="AW807" s="9"/>
      <c r="AX807" s="9"/>
      <c r="AY807" s="9"/>
    </row>
    <row r="808" spans="1:51" ht="43.5" customHeight="1" x14ac:dyDescent="0.3">
      <c r="A808" s="48">
        <v>784</v>
      </c>
      <c r="B808" s="768">
        <v>7000032199</v>
      </c>
      <c r="C808" s="768">
        <v>10</v>
      </c>
      <c r="D808" s="768" t="s">
        <v>435</v>
      </c>
      <c r="E808" s="768">
        <v>1000077563</v>
      </c>
      <c r="F808" s="768">
        <v>85444292</v>
      </c>
      <c r="G808" s="49"/>
      <c r="H808" s="769">
        <v>18</v>
      </c>
      <c r="I808" s="50"/>
      <c r="J808" s="768" t="s">
        <v>385</v>
      </c>
      <c r="K808" s="768" t="s">
        <v>110</v>
      </c>
      <c r="L808" s="768">
        <v>600</v>
      </c>
      <c r="M808" s="51"/>
      <c r="N808" s="52" t="str">
        <f t="shared" si="72"/>
        <v>Included</v>
      </c>
      <c r="O808" s="53">
        <f t="shared" si="73"/>
        <v>0</v>
      </c>
      <c r="P808" s="8">
        <f t="shared" si="74"/>
        <v>0</v>
      </c>
      <c r="Q808" s="9">
        <f t="shared" si="75"/>
        <v>0</v>
      </c>
      <c r="R808" s="16">
        <f t="shared" si="76"/>
        <v>0</v>
      </c>
      <c r="S808" s="8"/>
      <c r="T808" s="122">
        <f t="shared" si="77"/>
        <v>0</v>
      </c>
      <c r="V808" s="55"/>
      <c r="AB808" s="9"/>
      <c r="AL808" s="9"/>
      <c r="AM808" s="9"/>
      <c r="AN808" s="9"/>
      <c r="AO808" s="9"/>
      <c r="AP808" s="9"/>
      <c r="AQ808" s="9"/>
      <c r="AR808" s="9"/>
      <c r="AS808" s="9"/>
      <c r="AT808" s="9"/>
      <c r="AU808" s="9"/>
      <c r="AV808" s="9"/>
      <c r="AW808" s="9"/>
      <c r="AX808" s="9"/>
      <c r="AY808" s="9"/>
    </row>
    <row r="809" spans="1:51" ht="43.5" customHeight="1" x14ac:dyDescent="0.3">
      <c r="A809" s="48">
        <v>785</v>
      </c>
      <c r="B809" s="768">
        <v>7000032200</v>
      </c>
      <c r="C809" s="768">
        <v>10</v>
      </c>
      <c r="D809" s="768" t="s">
        <v>435</v>
      </c>
      <c r="E809" s="768">
        <v>1000077561</v>
      </c>
      <c r="F809" s="768">
        <v>85176930</v>
      </c>
      <c r="G809" s="49"/>
      <c r="H809" s="769">
        <v>18</v>
      </c>
      <c r="I809" s="50"/>
      <c r="J809" s="768" t="s">
        <v>386</v>
      </c>
      <c r="K809" s="768" t="s">
        <v>106</v>
      </c>
      <c r="L809" s="768">
        <v>4</v>
      </c>
      <c r="M809" s="51"/>
      <c r="N809" s="52" t="str">
        <f t="shared" si="72"/>
        <v>Included</v>
      </c>
      <c r="O809" s="53">
        <f t="shared" si="73"/>
        <v>0</v>
      </c>
      <c r="P809" s="8">
        <f t="shared" si="74"/>
        <v>0</v>
      </c>
      <c r="Q809" s="9">
        <f t="shared" si="75"/>
        <v>0</v>
      </c>
      <c r="R809" s="16">
        <f t="shared" si="76"/>
        <v>0</v>
      </c>
      <c r="S809" s="8"/>
      <c r="T809" s="122">
        <f t="shared" si="77"/>
        <v>0</v>
      </c>
      <c r="V809" s="55"/>
      <c r="AB809" s="9"/>
      <c r="AL809" s="9"/>
      <c r="AM809" s="9"/>
      <c r="AN809" s="9"/>
      <c r="AO809" s="9"/>
      <c r="AP809" s="9"/>
      <c r="AQ809" s="9"/>
      <c r="AR809" s="9"/>
      <c r="AS809" s="9"/>
      <c r="AT809" s="9"/>
      <c r="AU809" s="9"/>
      <c r="AV809" s="9"/>
      <c r="AW809" s="9"/>
      <c r="AX809" s="9"/>
      <c r="AY809" s="9"/>
    </row>
    <row r="810" spans="1:51" ht="43.5" customHeight="1" x14ac:dyDescent="0.3">
      <c r="A810" s="48">
        <v>786</v>
      </c>
      <c r="B810" s="768">
        <v>7000032201</v>
      </c>
      <c r="C810" s="768">
        <v>10</v>
      </c>
      <c r="D810" s="768" t="s">
        <v>435</v>
      </c>
      <c r="E810" s="768">
        <v>1000077565</v>
      </c>
      <c r="F810" s="768">
        <v>85176930</v>
      </c>
      <c r="G810" s="49"/>
      <c r="H810" s="769">
        <v>18</v>
      </c>
      <c r="I810" s="50"/>
      <c r="J810" s="768" t="s">
        <v>387</v>
      </c>
      <c r="K810" s="768" t="s">
        <v>106</v>
      </c>
      <c r="L810" s="768">
        <v>4</v>
      </c>
      <c r="M810" s="51"/>
      <c r="N810" s="52" t="str">
        <f t="shared" si="72"/>
        <v>Included</v>
      </c>
      <c r="O810" s="53">
        <f t="shared" si="73"/>
        <v>0</v>
      </c>
      <c r="P810" s="8">
        <f t="shared" si="74"/>
        <v>0</v>
      </c>
      <c r="Q810" s="9">
        <f t="shared" si="75"/>
        <v>0</v>
      </c>
      <c r="R810" s="16">
        <f t="shared" si="76"/>
        <v>0</v>
      </c>
      <c r="S810" s="8"/>
      <c r="T810" s="122">
        <f t="shared" si="77"/>
        <v>0</v>
      </c>
      <c r="V810" s="55"/>
      <c r="AB810" s="9"/>
      <c r="AL810" s="9"/>
      <c r="AM810" s="9"/>
      <c r="AN810" s="9"/>
      <c r="AO810" s="9"/>
      <c r="AP810" s="9"/>
      <c r="AQ810" s="9"/>
      <c r="AR810" s="9"/>
      <c r="AS810" s="9"/>
      <c r="AT810" s="9"/>
      <c r="AU810" s="9"/>
      <c r="AV810" s="9"/>
      <c r="AW810" s="9"/>
      <c r="AX810" s="9"/>
      <c r="AY810" s="9"/>
    </row>
    <row r="811" spans="1:51" ht="43.5" customHeight="1" x14ac:dyDescent="0.3">
      <c r="A811" s="48">
        <v>787</v>
      </c>
      <c r="B811" s="768">
        <v>7000032202</v>
      </c>
      <c r="C811" s="768">
        <v>10</v>
      </c>
      <c r="D811" s="768" t="s">
        <v>435</v>
      </c>
      <c r="E811" s="768">
        <v>1000077751</v>
      </c>
      <c r="F811" s="768">
        <v>85176930</v>
      </c>
      <c r="G811" s="49"/>
      <c r="H811" s="769">
        <v>18</v>
      </c>
      <c r="I811" s="50"/>
      <c r="J811" s="768" t="s">
        <v>388</v>
      </c>
      <c r="K811" s="768" t="s">
        <v>105</v>
      </c>
      <c r="L811" s="768">
        <v>1</v>
      </c>
      <c r="M811" s="51"/>
      <c r="N811" s="52" t="str">
        <f t="shared" si="72"/>
        <v>Included</v>
      </c>
      <c r="O811" s="53">
        <f t="shared" si="73"/>
        <v>0</v>
      </c>
      <c r="P811" s="8">
        <f t="shared" si="74"/>
        <v>0</v>
      </c>
      <c r="Q811" s="9">
        <f t="shared" si="75"/>
        <v>0</v>
      </c>
      <c r="R811" s="16">
        <f t="shared" si="76"/>
        <v>0</v>
      </c>
      <c r="S811" s="8"/>
      <c r="T811" s="122">
        <f t="shared" si="77"/>
        <v>0</v>
      </c>
      <c r="V811" s="55"/>
      <c r="AB811" s="9"/>
      <c r="AL811" s="9"/>
      <c r="AM811" s="9"/>
      <c r="AN811" s="9"/>
      <c r="AO811" s="9"/>
      <c r="AP811" s="9"/>
      <c r="AQ811" s="9"/>
      <c r="AR811" s="9"/>
      <c r="AS811" s="9"/>
      <c r="AT811" s="9"/>
      <c r="AU811" s="9"/>
      <c r="AV811" s="9"/>
      <c r="AW811" s="9"/>
      <c r="AX811" s="9"/>
      <c r="AY811" s="9"/>
    </row>
    <row r="812" spans="1:51" ht="43.5" customHeight="1" x14ac:dyDescent="0.3">
      <c r="A812" s="48">
        <v>788</v>
      </c>
      <c r="B812" s="768">
        <v>7000032203</v>
      </c>
      <c r="C812" s="768">
        <v>10</v>
      </c>
      <c r="D812" s="768" t="s">
        <v>435</v>
      </c>
      <c r="E812" s="768">
        <v>1000077568</v>
      </c>
      <c r="F812" s="768">
        <v>85389000</v>
      </c>
      <c r="G812" s="49"/>
      <c r="H812" s="769">
        <v>18</v>
      </c>
      <c r="I812" s="50"/>
      <c r="J812" s="768" t="s">
        <v>389</v>
      </c>
      <c r="K812" s="768" t="s">
        <v>106</v>
      </c>
      <c r="L812" s="768">
        <v>1</v>
      </c>
      <c r="M812" s="51"/>
      <c r="N812" s="52" t="str">
        <f t="shared" si="72"/>
        <v>Included</v>
      </c>
      <c r="O812" s="53">
        <f t="shared" si="73"/>
        <v>0</v>
      </c>
      <c r="P812" s="8">
        <f t="shared" si="74"/>
        <v>0</v>
      </c>
      <c r="Q812" s="9">
        <f t="shared" si="75"/>
        <v>0</v>
      </c>
      <c r="R812" s="16">
        <f t="shared" si="76"/>
        <v>0</v>
      </c>
      <c r="S812" s="8"/>
      <c r="T812" s="122">
        <f t="shared" si="77"/>
        <v>0</v>
      </c>
      <c r="V812" s="55"/>
      <c r="AB812" s="9"/>
      <c r="AL812" s="9"/>
      <c r="AM812" s="9"/>
      <c r="AN812" s="9"/>
      <c r="AO812" s="9"/>
      <c r="AP812" s="9"/>
      <c r="AQ812" s="9"/>
      <c r="AR812" s="9"/>
      <c r="AS812" s="9"/>
      <c r="AT812" s="9"/>
      <c r="AU812" s="9"/>
      <c r="AV812" s="9"/>
      <c r="AW812" s="9"/>
      <c r="AX812" s="9"/>
      <c r="AY812" s="9"/>
    </row>
    <row r="813" spans="1:51" ht="43.5" customHeight="1" x14ac:dyDescent="0.3">
      <c r="A813" s="48">
        <v>789</v>
      </c>
      <c r="B813" s="768">
        <v>7000032204</v>
      </c>
      <c r="C813" s="768">
        <v>10</v>
      </c>
      <c r="D813" s="768" t="s">
        <v>435</v>
      </c>
      <c r="E813" s="768">
        <v>1000012788</v>
      </c>
      <c r="F813" s="768">
        <v>85329000</v>
      </c>
      <c r="G813" s="49"/>
      <c r="H813" s="769">
        <v>18</v>
      </c>
      <c r="I813" s="50"/>
      <c r="J813" s="768" t="s">
        <v>111</v>
      </c>
      <c r="K813" s="768" t="s">
        <v>106</v>
      </c>
      <c r="L813" s="768">
        <v>1</v>
      </c>
      <c r="M813" s="51"/>
      <c r="N813" s="52" t="str">
        <f t="shared" si="72"/>
        <v>Included</v>
      </c>
      <c r="O813" s="53">
        <f t="shared" si="73"/>
        <v>0</v>
      </c>
      <c r="P813" s="8">
        <f t="shared" si="74"/>
        <v>0</v>
      </c>
      <c r="Q813" s="9">
        <f t="shared" si="75"/>
        <v>0</v>
      </c>
      <c r="R813" s="16">
        <f t="shared" si="76"/>
        <v>0</v>
      </c>
      <c r="S813" s="8"/>
      <c r="T813" s="122">
        <f t="shared" si="77"/>
        <v>0</v>
      </c>
      <c r="V813" s="55"/>
      <c r="AB813" s="9"/>
      <c r="AL813" s="9"/>
      <c r="AM813" s="9"/>
      <c r="AN813" s="9"/>
      <c r="AO813" s="9"/>
      <c r="AP813" s="9"/>
      <c r="AQ813" s="9"/>
      <c r="AR813" s="9"/>
      <c r="AS813" s="9"/>
      <c r="AT813" s="9"/>
      <c r="AU813" s="9"/>
      <c r="AV813" s="9"/>
      <c r="AW813" s="9"/>
      <c r="AX813" s="9"/>
      <c r="AY813" s="9"/>
    </row>
    <row r="814" spans="1:51" ht="43.5" customHeight="1" x14ac:dyDescent="0.3">
      <c r="A814" s="48">
        <v>790</v>
      </c>
      <c r="B814" s="768">
        <v>7000032205</v>
      </c>
      <c r="C814" s="768">
        <v>10</v>
      </c>
      <c r="D814" s="768" t="s">
        <v>435</v>
      </c>
      <c r="E814" s="768">
        <v>1000028014</v>
      </c>
      <c r="F814" s="768">
        <v>94038900</v>
      </c>
      <c r="G814" s="49"/>
      <c r="H814" s="769">
        <v>18</v>
      </c>
      <c r="I814" s="50"/>
      <c r="J814" s="768" t="s">
        <v>108</v>
      </c>
      <c r="K814" s="768" t="s">
        <v>106</v>
      </c>
      <c r="L814" s="768">
        <v>1</v>
      </c>
      <c r="M814" s="51"/>
      <c r="N814" s="52" t="str">
        <f t="shared" si="72"/>
        <v>Included</v>
      </c>
      <c r="O814" s="53">
        <f t="shared" si="73"/>
        <v>0</v>
      </c>
      <c r="P814" s="8">
        <f t="shared" si="74"/>
        <v>0</v>
      </c>
      <c r="Q814" s="9">
        <f t="shared" si="75"/>
        <v>0</v>
      </c>
      <c r="R814" s="16">
        <f t="shared" si="76"/>
        <v>0</v>
      </c>
      <c r="S814" s="8"/>
      <c r="T814" s="122">
        <f t="shared" si="77"/>
        <v>0</v>
      </c>
      <c r="V814" s="55"/>
      <c r="AB814" s="9"/>
      <c r="AL814" s="9"/>
      <c r="AM814" s="9"/>
      <c r="AN814" s="9"/>
      <c r="AO814" s="9"/>
      <c r="AP814" s="9"/>
      <c r="AQ814" s="9"/>
      <c r="AR814" s="9"/>
      <c r="AS814" s="9"/>
      <c r="AT814" s="9"/>
      <c r="AU814" s="9"/>
      <c r="AV814" s="9"/>
      <c r="AW814" s="9"/>
      <c r="AX814" s="9"/>
      <c r="AY814" s="9"/>
    </row>
    <row r="815" spans="1:51" ht="43.5" customHeight="1" x14ac:dyDescent="0.3">
      <c r="A815" s="48">
        <v>791</v>
      </c>
      <c r="B815" s="768">
        <v>7000032206</v>
      </c>
      <c r="C815" s="768">
        <v>10</v>
      </c>
      <c r="D815" s="768" t="s">
        <v>435</v>
      </c>
      <c r="E815" s="768">
        <v>1000026380</v>
      </c>
      <c r="F815" s="768">
        <v>85389000</v>
      </c>
      <c r="G815" s="49"/>
      <c r="H815" s="769">
        <v>18</v>
      </c>
      <c r="I815" s="50"/>
      <c r="J815" s="768" t="s">
        <v>109</v>
      </c>
      <c r="K815" s="768" t="s">
        <v>105</v>
      </c>
      <c r="L815" s="768">
        <v>1</v>
      </c>
      <c r="M815" s="51"/>
      <c r="N815" s="52" t="str">
        <f t="shared" si="72"/>
        <v>Included</v>
      </c>
      <c r="O815" s="53">
        <f t="shared" si="73"/>
        <v>0</v>
      </c>
      <c r="P815" s="8">
        <f t="shared" si="74"/>
        <v>0</v>
      </c>
      <c r="Q815" s="9">
        <f t="shared" si="75"/>
        <v>0</v>
      </c>
      <c r="R815" s="16">
        <f t="shared" si="76"/>
        <v>0</v>
      </c>
      <c r="S815" s="8"/>
      <c r="T815" s="122">
        <f t="shared" si="77"/>
        <v>0</v>
      </c>
      <c r="V815" s="55"/>
      <c r="AB815" s="9"/>
      <c r="AL815" s="9"/>
      <c r="AM815" s="9"/>
      <c r="AN815" s="9"/>
      <c r="AO815" s="9"/>
      <c r="AP815" s="9"/>
      <c r="AQ815" s="9"/>
      <c r="AR815" s="9"/>
      <c r="AS815" s="9"/>
      <c r="AT815" s="9"/>
      <c r="AU815" s="9"/>
      <c r="AV815" s="9"/>
      <c r="AW815" s="9"/>
      <c r="AX815" s="9"/>
      <c r="AY815" s="9"/>
    </row>
    <row r="816" spans="1:51" ht="43.5" customHeight="1" x14ac:dyDescent="0.3">
      <c r="A816" s="48">
        <v>792</v>
      </c>
      <c r="B816" s="768">
        <v>7000032416</v>
      </c>
      <c r="C816" s="768">
        <v>10</v>
      </c>
      <c r="D816" s="768" t="s">
        <v>435</v>
      </c>
      <c r="E816" s="768">
        <v>1000077853</v>
      </c>
      <c r="F816" s="768">
        <v>85176220</v>
      </c>
      <c r="G816" s="49"/>
      <c r="H816" s="769">
        <v>18</v>
      </c>
      <c r="I816" s="50"/>
      <c r="J816" s="768" t="s">
        <v>390</v>
      </c>
      <c r="K816" s="768" t="s">
        <v>106</v>
      </c>
      <c r="L816" s="768">
        <v>1</v>
      </c>
      <c r="M816" s="51"/>
      <c r="N816" s="52" t="str">
        <f t="shared" si="72"/>
        <v>Included</v>
      </c>
      <c r="O816" s="53">
        <f t="shared" si="73"/>
        <v>0</v>
      </c>
      <c r="P816" s="8">
        <f t="shared" si="74"/>
        <v>0</v>
      </c>
      <c r="Q816" s="9">
        <f t="shared" si="75"/>
        <v>0</v>
      </c>
      <c r="R816" s="16">
        <f t="shared" si="76"/>
        <v>0</v>
      </c>
      <c r="S816" s="8"/>
      <c r="T816" s="122">
        <f t="shared" si="77"/>
        <v>0</v>
      </c>
      <c r="V816" s="55"/>
      <c r="AB816" s="9"/>
      <c r="AL816" s="9"/>
      <c r="AM816" s="9"/>
      <c r="AN816" s="9"/>
      <c r="AO816" s="9"/>
      <c r="AP816" s="9"/>
      <c r="AQ816" s="9"/>
      <c r="AR816" s="9"/>
      <c r="AS816" s="9"/>
      <c r="AT816" s="9"/>
      <c r="AU816" s="9"/>
      <c r="AV816" s="9"/>
      <c r="AW816" s="9"/>
      <c r="AX816" s="9"/>
      <c r="AY816" s="9"/>
    </row>
    <row r="817" spans="1:51" ht="43.5" customHeight="1" x14ac:dyDescent="0.3">
      <c r="A817" s="48">
        <v>793</v>
      </c>
      <c r="B817" s="768">
        <v>7000032417</v>
      </c>
      <c r="C817" s="768">
        <v>10</v>
      </c>
      <c r="D817" s="768" t="s">
        <v>435</v>
      </c>
      <c r="E817" s="768">
        <v>1000077632</v>
      </c>
      <c r="F817" s="768">
        <v>85176930</v>
      </c>
      <c r="G817" s="49"/>
      <c r="H817" s="769">
        <v>18</v>
      </c>
      <c r="I817" s="50"/>
      <c r="J817" s="768" t="s">
        <v>344</v>
      </c>
      <c r="K817" s="768" t="s">
        <v>106</v>
      </c>
      <c r="L817" s="768">
        <v>2</v>
      </c>
      <c r="M817" s="51"/>
      <c r="N817" s="52" t="str">
        <f t="shared" si="72"/>
        <v>Included</v>
      </c>
      <c r="O817" s="53">
        <f t="shared" si="73"/>
        <v>0</v>
      </c>
      <c r="P817" s="8">
        <f t="shared" si="74"/>
        <v>0</v>
      </c>
      <c r="Q817" s="9">
        <f t="shared" si="75"/>
        <v>0</v>
      </c>
      <c r="R817" s="16">
        <f t="shared" si="76"/>
        <v>0</v>
      </c>
      <c r="S817" s="8"/>
      <c r="T817" s="122">
        <f t="shared" si="77"/>
        <v>0</v>
      </c>
      <c r="V817" s="55"/>
      <c r="AB817" s="9"/>
      <c r="AL817" s="9"/>
      <c r="AM817" s="9"/>
      <c r="AN817" s="9"/>
      <c r="AO817" s="9"/>
      <c r="AP817" s="9"/>
      <c r="AQ817" s="9"/>
      <c r="AR817" s="9"/>
      <c r="AS817" s="9"/>
      <c r="AT817" s="9"/>
      <c r="AU817" s="9"/>
      <c r="AV817" s="9"/>
      <c r="AW817" s="9"/>
      <c r="AX817" s="9"/>
      <c r="AY817" s="9"/>
    </row>
    <row r="818" spans="1:51" ht="43.5" customHeight="1" x14ac:dyDescent="0.3">
      <c r="A818" s="48">
        <v>794</v>
      </c>
      <c r="B818" s="768">
        <v>7000032418</v>
      </c>
      <c r="C818" s="768">
        <v>10</v>
      </c>
      <c r="D818" s="768" t="s">
        <v>435</v>
      </c>
      <c r="E818" s="768">
        <v>1000077863</v>
      </c>
      <c r="F818" s="768">
        <v>84715000</v>
      </c>
      <c r="G818" s="49"/>
      <c r="H818" s="769">
        <v>18</v>
      </c>
      <c r="I818" s="50"/>
      <c r="J818" s="768" t="s">
        <v>391</v>
      </c>
      <c r="K818" s="768" t="s">
        <v>106</v>
      </c>
      <c r="L818" s="768">
        <v>2</v>
      </c>
      <c r="M818" s="51"/>
      <c r="N818" s="52" t="str">
        <f t="shared" si="72"/>
        <v>Included</v>
      </c>
      <c r="O818" s="53">
        <f t="shared" si="73"/>
        <v>0</v>
      </c>
      <c r="P818" s="8">
        <f t="shared" si="74"/>
        <v>0</v>
      </c>
      <c r="Q818" s="9">
        <f t="shared" si="75"/>
        <v>0</v>
      </c>
      <c r="R818" s="16">
        <f t="shared" si="76"/>
        <v>0</v>
      </c>
      <c r="S818" s="8"/>
      <c r="T818" s="122">
        <f t="shared" si="77"/>
        <v>0</v>
      </c>
      <c r="V818" s="55"/>
      <c r="AB818" s="9"/>
      <c r="AL818" s="9"/>
      <c r="AM818" s="9"/>
      <c r="AN818" s="9"/>
      <c r="AO818" s="9"/>
      <c r="AP818" s="9"/>
      <c r="AQ818" s="9"/>
      <c r="AR818" s="9"/>
      <c r="AS818" s="9"/>
      <c r="AT818" s="9"/>
      <c r="AU818" s="9"/>
      <c r="AV818" s="9"/>
      <c r="AW818" s="9"/>
      <c r="AX818" s="9"/>
      <c r="AY818" s="9"/>
    </row>
    <row r="819" spans="1:51" ht="43.5" customHeight="1" x14ac:dyDescent="0.3">
      <c r="A819" s="48">
        <v>795</v>
      </c>
      <c r="B819" s="768">
        <v>7000032419</v>
      </c>
      <c r="C819" s="768">
        <v>10</v>
      </c>
      <c r="D819" s="768" t="s">
        <v>435</v>
      </c>
      <c r="E819" s="768">
        <v>1000077866</v>
      </c>
      <c r="F819" s="768">
        <v>85176930</v>
      </c>
      <c r="G819" s="49"/>
      <c r="H819" s="769">
        <v>18</v>
      </c>
      <c r="I819" s="50"/>
      <c r="J819" s="768" t="s">
        <v>392</v>
      </c>
      <c r="K819" s="768" t="s">
        <v>105</v>
      </c>
      <c r="L819" s="768">
        <v>1</v>
      </c>
      <c r="M819" s="51"/>
      <c r="N819" s="52" t="str">
        <f t="shared" si="72"/>
        <v>Included</v>
      </c>
      <c r="O819" s="53">
        <f t="shared" si="73"/>
        <v>0</v>
      </c>
      <c r="P819" s="8">
        <f t="shared" si="74"/>
        <v>0</v>
      </c>
      <c r="Q819" s="9">
        <f t="shared" si="75"/>
        <v>0</v>
      </c>
      <c r="R819" s="16">
        <f t="shared" si="76"/>
        <v>0</v>
      </c>
      <c r="S819" s="8"/>
      <c r="T819" s="122">
        <f t="shared" si="77"/>
        <v>0</v>
      </c>
      <c r="V819" s="55"/>
      <c r="AB819" s="9"/>
      <c r="AL819" s="9"/>
      <c r="AM819" s="9"/>
      <c r="AN819" s="9"/>
      <c r="AO819" s="9"/>
      <c r="AP819" s="9"/>
      <c r="AQ819" s="9"/>
      <c r="AR819" s="9"/>
      <c r="AS819" s="9"/>
      <c r="AT819" s="9"/>
      <c r="AU819" s="9"/>
      <c r="AV819" s="9"/>
      <c r="AW819" s="9"/>
      <c r="AX819" s="9"/>
      <c r="AY819" s="9"/>
    </row>
    <row r="820" spans="1:51" ht="43.5" customHeight="1" x14ac:dyDescent="0.3">
      <c r="A820" s="48">
        <v>796</v>
      </c>
      <c r="B820" s="768">
        <v>7000032420</v>
      </c>
      <c r="C820" s="768">
        <v>10</v>
      </c>
      <c r="D820" s="768" t="s">
        <v>435</v>
      </c>
      <c r="E820" s="768">
        <v>1000077865</v>
      </c>
      <c r="F820" s="768">
        <v>85176930</v>
      </c>
      <c r="G820" s="49"/>
      <c r="H820" s="769">
        <v>18</v>
      </c>
      <c r="I820" s="50"/>
      <c r="J820" s="768" t="s">
        <v>393</v>
      </c>
      <c r="K820" s="768" t="s">
        <v>105</v>
      </c>
      <c r="L820" s="768">
        <v>1</v>
      </c>
      <c r="M820" s="51"/>
      <c r="N820" s="52" t="str">
        <f t="shared" si="72"/>
        <v>Included</v>
      </c>
      <c r="O820" s="53">
        <f t="shared" si="73"/>
        <v>0</v>
      </c>
      <c r="P820" s="8">
        <f t="shared" si="74"/>
        <v>0</v>
      </c>
      <c r="Q820" s="9">
        <f t="shared" si="75"/>
        <v>0</v>
      </c>
      <c r="R820" s="16">
        <f t="shared" si="76"/>
        <v>0</v>
      </c>
      <c r="S820" s="8"/>
      <c r="T820" s="122">
        <f t="shared" si="77"/>
        <v>0</v>
      </c>
      <c r="V820" s="55"/>
      <c r="AB820" s="9"/>
      <c r="AL820" s="9"/>
      <c r="AM820" s="9"/>
      <c r="AN820" s="9"/>
      <c r="AO820" s="9"/>
      <c r="AP820" s="9"/>
      <c r="AQ820" s="9"/>
      <c r="AR820" s="9"/>
      <c r="AS820" s="9"/>
      <c r="AT820" s="9"/>
      <c r="AU820" s="9"/>
      <c r="AV820" s="9"/>
      <c r="AW820" s="9"/>
      <c r="AX820" s="9"/>
      <c r="AY820" s="9"/>
    </row>
    <row r="821" spans="1:51" ht="43.5" customHeight="1" x14ac:dyDescent="0.3">
      <c r="A821" s="48">
        <v>797</v>
      </c>
      <c r="B821" s="768">
        <v>7000032421</v>
      </c>
      <c r="C821" s="768">
        <v>10</v>
      </c>
      <c r="D821" s="768" t="s">
        <v>435</v>
      </c>
      <c r="E821" s="768">
        <v>1000077862</v>
      </c>
      <c r="F821" s="768">
        <v>85176990</v>
      </c>
      <c r="G821" s="49"/>
      <c r="H821" s="769">
        <v>18</v>
      </c>
      <c r="I821" s="50"/>
      <c r="J821" s="768" t="s">
        <v>394</v>
      </c>
      <c r="K821" s="768" t="s">
        <v>106</v>
      </c>
      <c r="L821" s="768">
        <v>5</v>
      </c>
      <c r="M821" s="51"/>
      <c r="N821" s="52" t="str">
        <f t="shared" si="72"/>
        <v>Included</v>
      </c>
      <c r="O821" s="53">
        <f t="shared" si="73"/>
        <v>0</v>
      </c>
      <c r="P821" s="8">
        <f t="shared" si="74"/>
        <v>0</v>
      </c>
      <c r="Q821" s="9">
        <f t="shared" si="75"/>
        <v>0</v>
      </c>
      <c r="R821" s="16">
        <f t="shared" si="76"/>
        <v>0</v>
      </c>
      <c r="S821" s="8"/>
      <c r="T821" s="122">
        <f t="shared" si="77"/>
        <v>0</v>
      </c>
      <c r="V821" s="55"/>
      <c r="AB821" s="9"/>
      <c r="AL821" s="9"/>
      <c r="AM821" s="9"/>
      <c r="AN821" s="9"/>
      <c r="AO821" s="9"/>
      <c r="AP821" s="9"/>
      <c r="AQ821" s="9"/>
      <c r="AR821" s="9"/>
      <c r="AS821" s="9"/>
      <c r="AT821" s="9"/>
      <c r="AU821" s="9"/>
      <c r="AV821" s="9"/>
      <c r="AW821" s="9"/>
      <c r="AX821" s="9"/>
      <c r="AY821" s="9"/>
    </row>
    <row r="822" spans="1:51" ht="43.5" customHeight="1" x14ac:dyDescent="0.3">
      <c r="A822" s="48">
        <v>798</v>
      </c>
      <c r="B822" s="768">
        <v>7000032458</v>
      </c>
      <c r="C822" s="768">
        <v>10</v>
      </c>
      <c r="D822" s="768" t="s">
        <v>435</v>
      </c>
      <c r="E822" s="768">
        <v>1000077899</v>
      </c>
      <c r="F822" s="768">
        <v>85176290</v>
      </c>
      <c r="G822" s="49"/>
      <c r="H822" s="769">
        <v>18</v>
      </c>
      <c r="I822" s="50"/>
      <c r="J822" s="768" t="s">
        <v>395</v>
      </c>
      <c r="K822" s="768" t="s">
        <v>110</v>
      </c>
      <c r="L822" s="768">
        <v>1</v>
      </c>
      <c r="M822" s="51"/>
      <c r="N822" s="52" t="str">
        <f t="shared" si="72"/>
        <v>Included</v>
      </c>
      <c r="O822" s="53">
        <f t="shared" si="73"/>
        <v>0</v>
      </c>
      <c r="P822" s="8">
        <f t="shared" si="74"/>
        <v>0</v>
      </c>
      <c r="Q822" s="9">
        <f t="shared" si="75"/>
        <v>0</v>
      </c>
      <c r="R822" s="16">
        <f t="shared" si="76"/>
        <v>0</v>
      </c>
      <c r="S822" s="8"/>
      <c r="T822" s="122">
        <f t="shared" si="77"/>
        <v>0</v>
      </c>
      <c r="V822" s="55"/>
      <c r="AB822" s="9"/>
      <c r="AL822" s="9"/>
      <c r="AM822" s="9"/>
      <c r="AN822" s="9"/>
      <c r="AO822" s="9"/>
      <c r="AP822" s="9"/>
      <c r="AQ822" s="9"/>
      <c r="AR822" s="9"/>
      <c r="AS822" s="9"/>
      <c r="AT822" s="9"/>
      <c r="AU822" s="9"/>
      <c r="AV822" s="9"/>
      <c r="AW822" s="9"/>
      <c r="AX822" s="9"/>
      <c r="AY822" s="9"/>
    </row>
    <row r="823" spans="1:51" ht="43.5" customHeight="1" x14ac:dyDescent="0.3">
      <c r="A823" s="48">
        <v>799</v>
      </c>
      <c r="B823" s="768">
        <v>7000032459</v>
      </c>
      <c r="C823" s="768">
        <v>10</v>
      </c>
      <c r="D823" s="768" t="s">
        <v>435</v>
      </c>
      <c r="E823" s="768">
        <v>1000031361</v>
      </c>
      <c r="F823" s="768">
        <v>85389000</v>
      </c>
      <c r="G823" s="49"/>
      <c r="H823" s="769">
        <v>18</v>
      </c>
      <c r="I823" s="50"/>
      <c r="J823" s="768" t="s">
        <v>107</v>
      </c>
      <c r="K823" s="768" t="s">
        <v>106</v>
      </c>
      <c r="L823" s="768">
        <v>1</v>
      </c>
      <c r="M823" s="51"/>
      <c r="N823" s="52" t="str">
        <f t="shared" si="72"/>
        <v>Included</v>
      </c>
      <c r="O823" s="53">
        <f t="shared" si="73"/>
        <v>0</v>
      </c>
      <c r="P823" s="8">
        <f t="shared" si="74"/>
        <v>0</v>
      </c>
      <c r="Q823" s="9">
        <f t="shared" si="75"/>
        <v>0</v>
      </c>
      <c r="R823" s="16">
        <f t="shared" si="76"/>
        <v>0</v>
      </c>
      <c r="S823" s="8"/>
      <c r="T823" s="122">
        <f t="shared" si="77"/>
        <v>0</v>
      </c>
      <c r="V823" s="55"/>
      <c r="AB823" s="9"/>
      <c r="AL823" s="9"/>
      <c r="AM823" s="9"/>
      <c r="AN823" s="9"/>
      <c r="AO823" s="9"/>
      <c r="AP823" s="9"/>
      <c r="AQ823" s="9"/>
      <c r="AR823" s="9"/>
      <c r="AS823" s="9"/>
      <c r="AT823" s="9"/>
      <c r="AU823" s="9"/>
      <c r="AV823" s="9"/>
      <c r="AW823" s="9"/>
      <c r="AX823" s="9"/>
      <c r="AY823" s="9"/>
    </row>
    <row r="824" spans="1:51" ht="43.5" customHeight="1" x14ac:dyDescent="0.3">
      <c r="A824" s="48">
        <v>800</v>
      </c>
      <c r="B824" s="768">
        <v>7000032475</v>
      </c>
      <c r="C824" s="768">
        <v>10</v>
      </c>
      <c r="D824" s="768" t="s">
        <v>435</v>
      </c>
      <c r="E824" s="768">
        <v>1000077738</v>
      </c>
      <c r="F824" s="768">
        <v>85176290</v>
      </c>
      <c r="G824" s="49"/>
      <c r="H824" s="769">
        <v>18</v>
      </c>
      <c r="I824" s="50"/>
      <c r="J824" s="768" t="s">
        <v>396</v>
      </c>
      <c r="K824" s="768" t="s">
        <v>106</v>
      </c>
      <c r="L824" s="768">
        <v>1</v>
      </c>
      <c r="M824" s="51"/>
      <c r="N824" s="52" t="str">
        <f t="shared" si="72"/>
        <v>Included</v>
      </c>
      <c r="O824" s="53">
        <f t="shared" si="73"/>
        <v>0</v>
      </c>
      <c r="P824" s="8">
        <f t="shared" si="74"/>
        <v>0</v>
      </c>
      <c r="Q824" s="9">
        <f t="shared" si="75"/>
        <v>0</v>
      </c>
      <c r="R824" s="16">
        <f t="shared" si="76"/>
        <v>0</v>
      </c>
      <c r="S824" s="8"/>
      <c r="T824" s="122">
        <f t="shared" si="77"/>
        <v>0</v>
      </c>
      <c r="V824" s="55"/>
      <c r="AB824" s="9"/>
      <c r="AL824" s="9"/>
      <c r="AM824" s="9"/>
      <c r="AN824" s="9"/>
      <c r="AO824" s="9"/>
      <c r="AP824" s="9"/>
      <c r="AQ824" s="9"/>
      <c r="AR824" s="9"/>
      <c r="AS824" s="9"/>
      <c r="AT824" s="9"/>
      <c r="AU824" s="9"/>
      <c r="AV824" s="9"/>
      <c r="AW824" s="9"/>
      <c r="AX824" s="9"/>
      <c r="AY824" s="9"/>
    </row>
    <row r="825" spans="1:51" ht="43.5" customHeight="1" x14ac:dyDescent="0.3">
      <c r="A825" s="48">
        <v>801</v>
      </c>
      <c r="B825" s="768">
        <v>7000032476</v>
      </c>
      <c r="C825" s="768">
        <v>10</v>
      </c>
      <c r="D825" s="768" t="s">
        <v>435</v>
      </c>
      <c r="E825" s="768">
        <v>1000078084</v>
      </c>
      <c r="F825" s="768">
        <v>85176930</v>
      </c>
      <c r="G825" s="49"/>
      <c r="H825" s="769">
        <v>18</v>
      </c>
      <c r="I825" s="50"/>
      <c r="J825" s="768" t="s">
        <v>397</v>
      </c>
      <c r="K825" s="768" t="s">
        <v>106</v>
      </c>
      <c r="L825" s="768">
        <v>2</v>
      </c>
      <c r="M825" s="51"/>
      <c r="N825" s="52" t="str">
        <f t="shared" si="72"/>
        <v>Included</v>
      </c>
      <c r="O825" s="53">
        <f t="shared" si="73"/>
        <v>0</v>
      </c>
      <c r="P825" s="8">
        <f t="shared" si="74"/>
        <v>0</v>
      </c>
      <c r="Q825" s="9">
        <f t="shared" si="75"/>
        <v>0</v>
      </c>
      <c r="R825" s="16">
        <f t="shared" si="76"/>
        <v>0</v>
      </c>
      <c r="S825" s="8"/>
      <c r="T825" s="122">
        <f t="shared" si="77"/>
        <v>0</v>
      </c>
      <c r="V825" s="55"/>
      <c r="AB825" s="9"/>
      <c r="AL825" s="9"/>
      <c r="AM825" s="9"/>
      <c r="AN825" s="9"/>
      <c r="AO825" s="9"/>
      <c r="AP825" s="9"/>
      <c r="AQ825" s="9"/>
      <c r="AR825" s="9"/>
      <c r="AS825" s="9"/>
      <c r="AT825" s="9"/>
      <c r="AU825" s="9"/>
      <c r="AV825" s="9"/>
      <c r="AW825" s="9"/>
      <c r="AX825" s="9"/>
      <c r="AY825" s="9"/>
    </row>
    <row r="826" spans="1:51" ht="43.5" customHeight="1" x14ac:dyDescent="0.3">
      <c r="A826" s="48">
        <v>802</v>
      </c>
      <c r="B826" s="768">
        <v>7000032207</v>
      </c>
      <c r="C826" s="768">
        <v>10</v>
      </c>
      <c r="D826" s="768" t="s">
        <v>436</v>
      </c>
      <c r="E826" s="768">
        <v>1000077713</v>
      </c>
      <c r="F826" s="768">
        <v>84715000</v>
      </c>
      <c r="G826" s="49"/>
      <c r="H826" s="769">
        <v>18</v>
      </c>
      <c r="I826" s="50"/>
      <c r="J826" s="768" t="s">
        <v>376</v>
      </c>
      <c r="K826" s="768" t="s">
        <v>106</v>
      </c>
      <c r="L826" s="768">
        <v>2</v>
      </c>
      <c r="M826" s="51"/>
      <c r="N826" s="52" t="str">
        <f t="shared" si="72"/>
        <v>Included</v>
      </c>
      <c r="O826" s="53">
        <f t="shared" si="73"/>
        <v>0</v>
      </c>
      <c r="P826" s="8">
        <f t="shared" si="74"/>
        <v>0</v>
      </c>
      <c r="Q826" s="9">
        <f t="shared" si="75"/>
        <v>0</v>
      </c>
      <c r="R826" s="16">
        <f t="shared" si="76"/>
        <v>0</v>
      </c>
      <c r="S826" s="8"/>
      <c r="T826" s="122">
        <f t="shared" si="77"/>
        <v>0</v>
      </c>
      <c r="V826" s="55"/>
      <c r="AB826" s="9"/>
      <c r="AL826" s="9"/>
      <c r="AM826" s="9"/>
      <c r="AN826" s="9"/>
      <c r="AO826" s="9"/>
      <c r="AP826" s="9"/>
      <c r="AQ826" s="9"/>
      <c r="AR826" s="9"/>
      <c r="AS826" s="9"/>
      <c r="AT826" s="9"/>
      <c r="AU826" s="9"/>
      <c r="AV826" s="9"/>
      <c r="AW826" s="9"/>
      <c r="AX826" s="9"/>
      <c r="AY826" s="9"/>
    </row>
    <row r="827" spans="1:51" ht="43.5" customHeight="1" x14ac:dyDescent="0.3">
      <c r="A827" s="48">
        <v>803</v>
      </c>
      <c r="B827" s="768">
        <v>7000032208</v>
      </c>
      <c r="C827" s="768">
        <v>10</v>
      </c>
      <c r="D827" s="768" t="s">
        <v>436</v>
      </c>
      <c r="E827" s="768">
        <v>1000077753</v>
      </c>
      <c r="F827" s="768">
        <v>85176930</v>
      </c>
      <c r="G827" s="49"/>
      <c r="H827" s="769">
        <v>18</v>
      </c>
      <c r="I827" s="50"/>
      <c r="J827" s="768" t="s">
        <v>377</v>
      </c>
      <c r="K827" s="768" t="s">
        <v>105</v>
      </c>
      <c r="L827" s="768">
        <v>1</v>
      </c>
      <c r="M827" s="51"/>
      <c r="N827" s="52" t="str">
        <f t="shared" si="72"/>
        <v>Included</v>
      </c>
      <c r="O827" s="53">
        <f t="shared" si="73"/>
        <v>0</v>
      </c>
      <c r="P827" s="8">
        <f t="shared" si="74"/>
        <v>0</v>
      </c>
      <c r="Q827" s="9">
        <f t="shared" si="75"/>
        <v>0</v>
      </c>
      <c r="R827" s="16">
        <f t="shared" si="76"/>
        <v>0</v>
      </c>
      <c r="S827" s="8"/>
      <c r="T827" s="122">
        <f t="shared" si="77"/>
        <v>0</v>
      </c>
      <c r="V827" s="55"/>
      <c r="AB827" s="9"/>
      <c r="AL827" s="9"/>
      <c r="AM827" s="9"/>
      <c r="AN827" s="9"/>
      <c r="AO827" s="9"/>
      <c r="AP827" s="9"/>
      <c r="AQ827" s="9"/>
      <c r="AR827" s="9"/>
      <c r="AS827" s="9"/>
      <c r="AT827" s="9"/>
      <c r="AU827" s="9"/>
      <c r="AV827" s="9"/>
      <c r="AW827" s="9"/>
      <c r="AX827" s="9"/>
      <c r="AY827" s="9"/>
    </row>
    <row r="828" spans="1:51" ht="43.5" customHeight="1" x14ac:dyDescent="0.3">
      <c r="A828" s="48">
        <v>804</v>
      </c>
      <c r="B828" s="768">
        <v>7000032209</v>
      </c>
      <c r="C828" s="768">
        <v>10</v>
      </c>
      <c r="D828" s="768" t="s">
        <v>436</v>
      </c>
      <c r="E828" s="768">
        <v>1000077573</v>
      </c>
      <c r="F828" s="768">
        <v>85176930</v>
      </c>
      <c r="G828" s="49"/>
      <c r="H828" s="769">
        <v>18</v>
      </c>
      <c r="I828" s="50"/>
      <c r="J828" s="768" t="s">
        <v>378</v>
      </c>
      <c r="K828" s="768" t="s">
        <v>106</v>
      </c>
      <c r="L828" s="768">
        <v>2</v>
      </c>
      <c r="M828" s="51"/>
      <c r="N828" s="52" t="str">
        <f t="shared" si="72"/>
        <v>Included</v>
      </c>
      <c r="O828" s="53">
        <f t="shared" si="73"/>
        <v>0</v>
      </c>
      <c r="P828" s="8">
        <f t="shared" si="74"/>
        <v>0</v>
      </c>
      <c r="Q828" s="9">
        <f t="shared" si="75"/>
        <v>0</v>
      </c>
      <c r="R828" s="16">
        <f t="shared" si="76"/>
        <v>0</v>
      </c>
      <c r="S828" s="8"/>
      <c r="T828" s="122">
        <f t="shared" si="77"/>
        <v>0</v>
      </c>
      <c r="V828" s="55"/>
      <c r="AB828" s="9"/>
      <c r="AL828" s="9"/>
      <c r="AM828" s="9"/>
      <c r="AN828" s="9"/>
      <c r="AO828" s="9"/>
      <c r="AP828" s="9"/>
      <c r="AQ828" s="9"/>
      <c r="AR828" s="9"/>
      <c r="AS828" s="9"/>
      <c r="AT828" s="9"/>
      <c r="AU828" s="9"/>
      <c r="AV828" s="9"/>
      <c r="AW828" s="9"/>
      <c r="AX828" s="9"/>
      <c r="AY828" s="9"/>
    </row>
    <row r="829" spans="1:51" ht="43.5" customHeight="1" x14ac:dyDescent="0.3">
      <c r="A829" s="48">
        <v>805</v>
      </c>
      <c r="B829" s="768">
        <v>7000032210</v>
      </c>
      <c r="C829" s="768">
        <v>10</v>
      </c>
      <c r="D829" s="768" t="s">
        <v>436</v>
      </c>
      <c r="E829" s="768">
        <v>1000077711</v>
      </c>
      <c r="F829" s="768">
        <v>85177090</v>
      </c>
      <c r="G829" s="49"/>
      <c r="H829" s="769">
        <v>18</v>
      </c>
      <c r="I829" s="50"/>
      <c r="J829" s="768" t="s">
        <v>381</v>
      </c>
      <c r="K829" s="768" t="s">
        <v>106</v>
      </c>
      <c r="L829" s="768">
        <v>1</v>
      </c>
      <c r="M829" s="51"/>
      <c r="N829" s="52" t="str">
        <f t="shared" si="72"/>
        <v>Included</v>
      </c>
      <c r="O829" s="53">
        <f t="shared" si="73"/>
        <v>0</v>
      </c>
      <c r="P829" s="8">
        <f t="shared" si="74"/>
        <v>0</v>
      </c>
      <c r="Q829" s="9">
        <f t="shared" si="75"/>
        <v>0</v>
      </c>
      <c r="R829" s="16">
        <f t="shared" si="76"/>
        <v>0</v>
      </c>
      <c r="S829" s="8"/>
      <c r="T829" s="122">
        <f t="shared" si="77"/>
        <v>0</v>
      </c>
      <c r="V829" s="55"/>
      <c r="AB829" s="9"/>
      <c r="AL829" s="9"/>
      <c r="AM829" s="9"/>
      <c r="AN829" s="9"/>
      <c r="AO829" s="9"/>
      <c r="AP829" s="9"/>
      <c r="AQ829" s="9"/>
      <c r="AR829" s="9"/>
      <c r="AS829" s="9"/>
      <c r="AT829" s="9"/>
      <c r="AU829" s="9"/>
      <c r="AV829" s="9"/>
      <c r="AW829" s="9"/>
      <c r="AX829" s="9"/>
      <c r="AY829" s="9"/>
    </row>
    <row r="830" spans="1:51" ht="43.5" customHeight="1" x14ac:dyDescent="0.3">
      <c r="A830" s="48">
        <v>806</v>
      </c>
      <c r="B830" s="768">
        <v>7000032211</v>
      </c>
      <c r="C830" s="768">
        <v>10</v>
      </c>
      <c r="D830" s="768" t="s">
        <v>436</v>
      </c>
      <c r="E830" s="768">
        <v>1000077750</v>
      </c>
      <c r="F830" s="768">
        <v>85176930</v>
      </c>
      <c r="G830" s="49"/>
      <c r="H830" s="769">
        <v>18</v>
      </c>
      <c r="I830" s="50"/>
      <c r="J830" s="768" t="s">
        <v>383</v>
      </c>
      <c r="K830" s="768" t="s">
        <v>105</v>
      </c>
      <c r="L830" s="768">
        <v>1</v>
      </c>
      <c r="M830" s="51"/>
      <c r="N830" s="52" t="str">
        <f t="shared" si="72"/>
        <v>Included</v>
      </c>
      <c r="O830" s="53">
        <f t="shared" si="73"/>
        <v>0</v>
      </c>
      <c r="P830" s="8">
        <f t="shared" si="74"/>
        <v>0</v>
      </c>
      <c r="Q830" s="9">
        <f t="shared" si="75"/>
        <v>0</v>
      </c>
      <c r="R830" s="16">
        <f t="shared" si="76"/>
        <v>0</v>
      </c>
      <c r="S830" s="8"/>
      <c r="T830" s="122">
        <f t="shared" si="77"/>
        <v>0</v>
      </c>
      <c r="V830" s="55"/>
      <c r="AB830" s="9"/>
      <c r="AL830" s="9"/>
      <c r="AM830" s="9"/>
      <c r="AN830" s="9"/>
      <c r="AO830" s="9"/>
      <c r="AP830" s="9"/>
      <c r="AQ830" s="9"/>
      <c r="AR830" s="9"/>
      <c r="AS830" s="9"/>
      <c r="AT830" s="9"/>
      <c r="AU830" s="9"/>
      <c r="AV830" s="9"/>
      <c r="AW830" s="9"/>
      <c r="AX830" s="9"/>
      <c r="AY830" s="9"/>
    </row>
    <row r="831" spans="1:51" ht="43.5" customHeight="1" x14ac:dyDescent="0.3">
      <c r="A831" s="48">
        <v>807</v>
      </c>
      <c r="B831" s="768">
        <v>7000032212</v>
      </c>
      <c r="C831" s="768">
        <v>10</v>
      </c>
      <c r="D831" s="768" t="s">
        <v>436</v>
      </c>
      <c r="E831" s="768">
        <v>1000077561</v>
      </c>
      <c r="F831" s="768">
        <v>85176930</v>
      </c>
      <c r="G831" s="49"/>
      <c r="H831" s="769">
        <v>18</v>
      </c>
      <c r="I831" s="50"/>
      <c r="J831" s="768" t="s">
        <v>386</v>
      </c>
      <c r="K831" s="768" t="s">
        <v>106</v>
      </c>
      <c r="L831" s="768">
        <v>2</v>
      </c>
      <c r="M831" s="51"/>
      <c r="N831" s="52" t="str">
        <f t="shared" si="72"/>
        <v>Included</v>
      </c>
      <c r="O831" s="53">
        <f t="shared" si="73"/>
        <v>0</v>
      </c>
      <c r="P831" s="8">
        <f t="shared" si="74"/>
        <v>0</v>
      </c>
      <c r="Q831" s="9">
        <f t="shared" si="75"/>
        <v>0</v>
      </c>
      <c r="R831" s="16">
        <f t="shared" si="76"/>
        <v>0</v>
      </c>
      <c r="S831" s="8"/>
      <c r="T831" s="122">
        <f t="shared" si="77"/>
        <v>0</v>
      </c>
      <c r="V831" s="55"/>
      <c r="AB831" s="9"/>
      <c r="AL831" s="9"/>
      <c r="AM831" s="9"/>
      <c r="AN831" s="9"/>
      <c r="AO831" s="9"/>
      <c r="AP831" s="9"/>
      <c r="AQ831" s="9"/>
      <c r="AR831" s="9"/>
      <c r="AS831" s="9"/>
      <c r="AT831" s="9"/>
      <c r="AU831" s="9"/>
      <c r="AV831" s="9"/>
      <c r="AW831" s="9"/>
      <c r="AX831" s="9"/>
      <c r="AY831" s="9"/>
    </row>
    <row r="832" spans="1:51" ht="43.5" customHeight="1" x14ac:dyDescent="0.3">
      <c r="A832" s="48">
        <v>808</v>
      </c>
      <c r="B832" s="768">
        <v>7000032213</v>
      </c>
      <c r="C832" s="768">
        <v>10</v>
      </c>
      <c r="D832" s="768" t="s">
        <v>436</v>
      </c>
      <c r="E832" s="768">
        <v>1000077565</v>
      </c>
      <c r="F832" s="768">
        <v>85176930</v>
      </c>
      <c r="G832" s="49"/>
      <c r="H832" s="769">
        <v>18</v>
      </c>
      <c r="I832" s="50"/>
      <c r="J832" s="768" t="s">
        <v>387</v>
      </c>
      <c r="K832" s="768" t="s">
        <v>106</v>
      </c>
      <c r="L832" s="768">
        <v>2</v>
      </c>
      <c r="M832" s="51"/>
      <c r="N832" s="52" t="str">
        <f t="shared" si="72"/>
        <v>Included</v>
      </c>
      <c r="O832" s="53">
        <f t="shared" si="73"/>
        <v>0</v>
      </c>
      <c r="P832" s="8">
        <f t="shared" si="74"/>
        <v>0</v>
      </c>
      <c r="Q832" s="9">
        <f t="shared" si="75"/>
        <v>0</v>
      </c>
      <c r="R832" s="16">
        <f t="shared" si="76"/>
        <v>0</v>
      </c>
      <c r="S832" s="8"/>
      <c r="T832" s="122">
        <f t="shared" si="77"/>
        <v>0</v>
      </c>
      <c r="V832" s="55"/>
      <c r="AB832" s="9"/>
      <c r="AL832" s="9"/>
      <c r="AM832" s="9"/>
      <c r="AN832" s="9"/>
      <c r="AO832" s="9"/>
      <c r="AP832" s="9"/>
      <c r="AQ832" s="9"/>
      <c r="AR832" s="9"/>
      <c r="AS832" s="9"/>
      <c r="AT832" s="9"/>
      <c r="AU832" s="9"/>
      <c r="AV832" s="9"/>
      <c r="AW832" s="9"/>
      <c r="AX832" s="9"/>
      <c r="AY832" s="9"/>
    </row>
    <row r="833" spans="1:51" ht="43.5" customHeight="1" x14ac:dyDescent="0.3">
      <c r="A833" s="48">
        <v>809</v>
      </c>
      <c r="B833" s="768">
        <v>7000032214</v>
      </c>
      <c r="C833" s="768">
        <v>10</v>
      </c>
      <c r="D833" s="768" t="s">
        <v>436</v>
      </c>
      <c r="E833" s="768">
        <v>1000077751</v>
      </c>
      <c r="F833" s="768">
        <v>85176930</v>
      </c>
      <c r="G833" s="49"/>
      <c r="H833" s="769">
        <v>18</v>
      </c>
      <c r="I833" s="50"/>
      <c r="J833" s="768" t="s">
        <v>388</v>
      </c>
      <c r="K833" s="768" t="s">
        <v>105</v>
      </c>
      <c r="L833" s="768">
        <v>1</v>
      </c>
      <c r="M833" s="51"/>
      <c r="N833" s="52" t="str">
        <f t="shared" si="72"/>
        <v>Included</v>
      </c>
      <c r="O833" s="53">
        <f t="shared" si="73"/>
        <v>0</v>
      </c>
      <c r="P833" s="8">
        <f t="shared" si="74"/>
        <v>0</v>
      </c>
      <c r="Q833" s="9">
        <f t="shared" si="75"/>
        <v>0</v>
      </c>
      <c r="R833" s="16">
        <f t="shared" si="76"/>
        <v>0</v>
      </c>
      <c r="S833" s="8"/>
      <c r="T833" s="122">
        <f t="shared" si="77"/>
        <v>0</v>
      </c>
      <c r="V833" s="55"/>
      <c r="AB833" s="9"/>
      <c r="AL833" s="9"/>
      <c r="AM833" s="9"/>
      <c r="AN833" s="9"/>
      <c r="AO833" s="9"/>
      <c r="AP833" s="9"/>
      <c r="AQ833" s="9"/>
      <c r="AR833" s="9"/>
      <c r="AS833" s="9"/>
      <c r="AT833" s="9"/>
      <c r="AU833" s="9"/>
      <c r="AV833" s="9"/>
      <c r="AW833" s="9"/>
      <c r="AX833" s="9"/>
      <c r="AY833" s="9"/>
    </row>
    <row r="834" spans="1:51" ht="43.5" customHeight="1" x14ac:dyDescent="0.3">
      <c r="A834" s="48">
        <v>810</v>
      </c>
      <c r="B834" s="768">
        <v>7000032215</v>
      </c>
      <c r="C834" s="768">
        <v>10</v>
      </c>
      <c r="D834" s="768" t="s">
        <v>436</v>
      </c>
      <c r="E834" s="768">
        <v>1000077568</v>
      </c>
      <c r="F834" s="768">
        <v>85389000</v>
      </c>
      <c r="G834" s="49"/>
      <c r="H834" s="769">
        <v>18</v>
      </c>
      <c r="I834" s="50"/>
      <c r="J834" s="768" t="s">
        <v>389</v>
      </c>
      <c r="K834" s="768" t="s">
        <v>106</v>
      </c>
      <c r="L834" s="768">
        <v>1</v>
      </c>
      <c r="M834" s="51"/>
      <c r="N834" s="52" t="str">
        <f t="shared" si="72"/>
        <v>Included</v>
      </c>
      <c r="O834" s="53">
        <f t="shared" si="73"/>
        <v>0</v>
      </c>
      <c r="P834" s="8">
        <f t="shared" si="74"/>
        <v>0</v>
      </c>
      <c r="Q834" s="9">
        <f t="shared" si="75"/>
        <v>0</v>
      </c>
      <c r="R834" s="16">
        <f t="shared" si="76"/>
        <v>0</v>
      </c>
      <c r="S834" s="8"/>
      <c r="T834" s="122">
        <f t="shared" si="77"/>
        <v>0</v>
      </c>
      <c r="V834" s="55"/>
      <c r="AB834" s="9"/>
      <c r="AL834" s="9"/>
      <c r="AM834" s="9"/>
      <c r="AN834" s="9"/>
      <c r="AO834" s="9"/>
      <c r="AP834" s="9"/>
      <c r="AQ834" s="9"/>
      <c r="AR834" s="9"/>
      <c r="AS834" s="9"/>
      <c r="AT834" s="9"/>
      <c r="AU834" s="9"/>
      <c r="AV834" s="9"/>
      <c r="AW834" s="9"/>
      <c r="AX834" s="9"/>
      <c r="AY834" s="9"/>
    </row>
    <row r="835" spans="1:51" ht="43.5" customHeight="1" x14ac:dyDescent="0.3">
      <c r="A835" s="48">
        <v>811</v>
      </c>
      <c r="B835" s="768">
        <v>7000032216</v>
      </c>
      <c r="C835" s="768">
        <v>10</v>
      </c>
      <c r="D835" s="768" t="s">
        <v>436</v>
      </c>
      <c r="E835" s="768">
        <v>1000028014</v>
      </c>
      <c r="F835" s="768">
        <v>94038900</v>
      </c>
      <c r="G835" s="49"/>
      <c r="H835" s="769">
        <v>18</v>
      </c>
      <c r="I835" s="50"/>
      <c r="J835" s="768" t="s">
        <v>108</v>
      </c>
      <c r="K835" s="768" t="s">
        <v>106</v>
      </c>
      <c r="L835" s="768">
        <v>1</v>
      </c>
      <c r="M835" s="51"/>
      <c r="N835" s="52" t="str">
        <f t="shared" si="72"/>
        <v>Included</v>
      </c>
      <c r="O835" s="53">
        <f t="shared" si="73"/>
        <v>0</v>
      </c>
      <c r="P835" s="8">
        <f t="shared" si="74"/>
        <v>0</v>
      </c>
      <c r="Q835" s="9">
        <f t="shared" si="75"/>
        <v>0</v>
      </c>
      <c r="R835" s="16">
        <f t="shared" si="76"/>
        <v>0</v>
      </c>
      <c r="S835" s="8"/>
      <c r="T835" s="122">
        <f t="shared" si="77"/>
        <v>0</v>
      </c>
      <c r="V835" s="55"/>
      <c r="AB835" s="9"/>
      <c r="AL835" s="9"/>
      <c r="AM835" s="9"/>
      <c r="AN835" s="9"/>
      <c r="AO835" s="9"/>
      <c r="AP835" s="9"/>
      <c r="AQ835" s="9"/>
      <c r="AR835" s="9"/>
      <c r="AS835" s="9"/>
      <c r="AT835" s="9"/>
      <c r="AU835" s="9"/>
      <c r="AV835" s="9"/>
      <c r="AW835" s="9"/>
      <c r="AX835" s="9"/>
      <c r="AY835" s="9"/>
    </row>
    <row r="836" spans="1:51" ht="43.5" customHeight="1" x14ac:dyDescent="0.3">
      <c r="A836" s="48">
        <v>812</v>
      </c>
      <c r="B836" s="768">
        <v>7000032217</v>
      </c>
      <c r="C836" s="768">
        <v>10</v>
      </c>
      <c r="D836" s="768" t="s">
        <v>436</v>
      </c>
      <c r="E836" s="768">
        <v>1000026380</v>
      </c>
      <c r="F836" s="768">
        <v>85389000</v>
      </c>
      <c r="G836" s="49"/>
      <c r="H836" s="769">
        <v>18</v>
      </c>
      <c r="I836" s="50"/>
      <c r="J836" s="768" t="s">
        <v>109</v>
      </c>
      <c r="K836" s="768" t="s">
        <v>105</v>
      </c>
      <c r="L836" s="768">
        <v>1</v>
      </c>
      <c r="M836" s="51"/>
      <c r="N836" s="52" t="str">
        <f t="shared" si="72"/>
        <v>Included</v>
      </c>
      <c r="O836" s="53">
        <f t="shared" si="73"/>
        <v>0</v>
      </c>
      <c r="P836" s="8">
        <f t="shared" si="74"/>
        <v>0</v>
      </c>
      <c r="Q836" s="9">
        <f t="shared" si="75"/>
        <v>0</v>
      </c>
      <c r="R836" s="16">
        <f t="shared" si="76"/>
        <v>0</v>
      </c>
      <c r="S836" s="8"/>
      <c r="T836" s="122">
        <f t="shared" si="77"/>
        <v>0</v>
      </c>
      <c r="V836" s="55"/>
      <c r="AB836" s="9"/>
      <c r="AL836" s="9"/>
      <c r="AM836" s="9"/>
      <c r="AN836" s="9"/>
      <c r="AO836" s="9"/>
      <c r="AP836" s="9"/>
      <c r="AQ836" s="9"/>
      <c r="AR836" s="9"/>
      <c r="AS836" s="9"/>
      <c r="AT836" s="9"/>
      <c r="AU836" s="9"/>
      <c r="AV836" s="9"/>
      <c r="AW836" s="9"/>
      <c r="AX836" s="9"/>
      <c r="AY836" s="9"/>
    </row>
    <row r="837" spans="1:51" ht="43.5" customHeight="1" x14ac:dyDescent="0.3">
      <c r="A837" s="48">
        <v>813</v>
      </c>
      <c r="B837" s="768">
        <v>7000032422</v>
      </c>
      <c r="C837" s="768">
        <v>10</v>
      </c>
      <c r="D837" s="768" t="s">
        <v>436</v>
      </c>
      <c r="E837" s="768">
        <v>1000077853</v>
      </c>
      <c r="F837" s="768">
        <v>85176220</v>
      </c>
      <c r="G837" s="49"/>
      <c r="H837" s="769">
        <v>18</v>
      </c>
      <c r="I837" s="50"/>
      <c r="J837" s="768" t="s">
        <v>390</v>
      </c>
      <c r="K837" s="768" t="s">
        <v>106</v>
      </c>
      <c r="L837" s="768">
        <v>1</v>
      </c>
      <c r="M837" s="51"/>
      <c r="N837" s="52" t="str">
        <f t="shared" si="72"/>
        <v>Included</v>
      </c>
      <c r="O837" s="53">
        <f t="shared" si="73"/>
        <v>0</v>
      </c>
      <c r="P837" s="8">
        <f t="shared" si="74"/>
        <v>0</v>
      </c>
      <c r="Q837" s="9">
        <f t="shared" si="75"/>
        <v>0</v>
      </c>
      <c r="R837" s="16">
        <f t="shared" si="76"/>
        <v>0</v>
      </c>
      <c r="S837" s="8"/>
      <c r="T837" s="122">
        <f t="shared" si="77"/>
        <v>0</v>
      </c>
      <c r="V837" s="55"/>
      <c r="AB837" s="9"/>
      <c r="AL837" s="9"/>
      <c r="AM837" s="9"/>
      <c r="AN837" s="9"/>
      <c r="AO837" s="9"/>
      <c r="AP837" s="9"/>
      <c r="AQ837" s="9"/>
      <c r="AR837" s="9"/>
      <c r="AS837" s="9"/>
      <c r="AT837" s="9"/>
      <c r="AU837" s="9"/>
      <c r="AV837" s="9"/>
      <c r="AW837" s="9"/>
      <c r="AX837" s="9"/>
      <c r="AY837" s="9"/>
    </row>
    <row r="838" spans="1:51" ht="43.5" customHeight="1" x14ac:dyDescent="0.3">
      <c r="A838" s="48">
        <v>814</v>
      </c>
      <c r="B838" s="768">
        <v>7000032477</v>
      </c>
      <c r="C838" s="768">
        <v>10</v>
      </c>
      <c r="D838" s="768" t="s">
        <v>436</v>
      </c>
      <c r="E838" s="768">
        <v>1000078084</v>
      </c>
      <c r="F838" s="768">
        <v>85176930</v>
      </c>
      <c r="G838" s="49"/>
      <c r="H838" s="769">
        <v>18</v>
      </c>
      <c r="I838" s="50"/>
      <c r="J838" s="768" t="s">
        <v>397</v>
      </c>
      <c r="K838" s="768" t="s">
        <v>106</v>
      </c>
      <c r="L838" s="768">
        <v>2</v>
      </c>
      <c r="M838" s="51"/>
      <c r="N838" s="52" t="str">
        <f t="shared" si="72"/>
        <v>Included</v>
      </c>
      <c r="O838" s="53">
        <f t="shared" si="73"/>
        <v>0</v>
      </c>
      <c r="P838" s="8">
        <f t="shared" si="74"/>
        <v>0</v>
      </c>
      <c r="Q838" s="9">
        <f t="shared" si="75"/>
        <v>0</v>
      </c>
      <c r="R838" s="16">
        <f t="shared" si="76"/>
        <v>0</v>
      </c>
      <c r="S838" s="8"/>
      <c r="T838" s="122">
        <f t="shared" si="77"/>
        <v>0</v>
      </c>
      <c r="V838" s="55"/>
      <c r="AB838" s="9"/>
      <c r="AL838" s="9"/>
      <c r="AM838" s="9"/>
      <c r="AN838" s="9"/>
      <c r="AO838" s="9"/>
      <c r="AP838" s="9"/>
      <c r="AQ838" s="9"/>
      <c r="AR838" s="9"/>
      <c r="AS838" s="9"/>
      <c r="AT838" s="9"/>
      <c r="AU838" s="9"/>
      <c r="AV838" s="9"/>
      <c r="AW838" s="9"/>
      <c r="AX838" s="9"/>
      <c r="AY838" s="9"/>
    </row>
    <row r="839" spans="1:51" ht="43.5" customHeight="1" x14ac:dyDescent="0.3">
      <c r="A839" s="48">
        <v>815</v>
      </c>
      <c r="B839" s="768">
        <v>7000032218</v>
      </c>
      <c r="C839" s="768">
        <v>10</v>
      </c>
      <c r="D839" s="768" t="s">
        <v>437</v>
      </c>
      <c r="E839" s="768">
        <v>1000077713</v>
      </c>
      <c r="F839" s="768">
        <v>84715000</v>
      </c>
      <c r="G839" s="49"/>
      <c r="H839" s="769">
        <v>18</v>
      </c>
      <c r="I839" s="50"/>
      <c r="J839" s="768" t="s">
        <v>376</v>
      </c>
      <c r="K839" s="768" t="s">
        <v>106</v>
      </c>
      <c r="L839" s="768">
        <v>1</v>
      </c>
      <c r="M839" s="51"/>
      <c r="N839" s="52" t="str">
        <f t="shared" si="72"/>
        <v>Included</v>
      </c>
      <c r="O839" s="53">
        <f t="shared" si="73"/>
        <v>0</v>
      </c>
      <c r="P839" s="8">
        <f t="shared" si="74"/>
        <v>0</v>
      </c>
      <c r="Q839" s="9">
        <f t="shared" si="75"/>
        <v>0</v>
      </c>
      <c r="R839" s="16">
        <f t="shared" si="76"/>
        <v>0</v>
      </c>
      <c r="S839" s="8"/>
      <c r="T839" s="122">
        <f t="shared" si="77"/>
        <v>0</v>
      </c>
      <c r="V839" s="55"/>
      <c r="AB839" s="9"/>
      <c r="AL839" s="9"/>
      <c r="AM839" s="9"/>
      <c r="AN839" s="9"/>
      <c r="AO839" s="9"/>
      <c r="AP839" s="9"/>
      <c r="AQ839" s="9"/>
      <c r="AR839" s="9"/>
      <c r="AS839" s="9"/>
      <c r="AT839" s="9"/>
      <c r="AU839" s="9"/>
      <c r="AV839" s="9"/>
      <c r="AW839" s="9"/>
      <c r="AX839" s="9"/>
      <c r="AY839" s="9"/>
    </row>
    <row r="840" spans="1:51" ht="43.5" customHeight="1" x14ac:dyDescent="0.3">
      <c r="A840" s="48">
        <v>816</v>
      </c>
      <c r="B840" s="768">
        <v>7000032219</v>
      </c>
      <c r="C840" s="768">
        <v>10</v>
      </c>
      <c r="D840" s="768" t="s">
        <v>437</v>
      </c>
      <c r="E840" s="768">
        <v>1000077753</v>
      </c>
      <c r="F840" s="768">
        <v>85176930</v>
      </c>
      <c r="G840" s="49"/>
      <c r="H840" s="769">
        <v>18</v>
      </c>
      <c r="I840" s="50"/>
      <c r="J840" s="768" t="s">
        <v>377</v>
      </c>
      <c r="K840" s="768" t="s">
        <v>105</v>
      </c>
      <c r="L840" s="768">
        <v>1</v>
      </c>
      <c r="M840" s="51"/>
      <c r="N840" s="52" t="str">
        <f t="shared" si="72"/>
        <v>Included</v>
      </c>
      <c r="O840" s="53">
        <f t="shared" si="73"/>
        <v>0</v>
      </c>
      <c r="P840" s="8">
        <f t="shared" si="74"/>
        <v>0</v>
      </c>
      <c r="Q840" s="9">
        <f t="shared" si="75"/>
        <v>0</v>
      </c>
      <c r="R840" s="16">
        <f t="shared" si="76"/>
        <v>0</v>
      </c>
      <c r="S840" s="8"/>
      <c r="T840" s="122">
        <f t="shared" si="77"/>
        <v>0</v>
      </c>
      <c r="V840" s="55"/>
      <c r="AB840" s="9"/>
      <c r="AL840" s="9"/>
      <c r="AM840" s="9"/>
      <c r="AN840" s="9"/>
      <c r="AO840" s="9"/>
      <c r="AP840" s="9"/>
      <c r="AQ840" s="9"/>
      <c r="AR840" s="9"/>
      <c r="AS840" s="9"/>
      <c r="AT840" s="9"/>
      <c r="AU840" s="9"/>
      <c r="AV840" s="9"/>
      <c r="AW840" s="9"/>
      <c r="AX840" s="9"/>
      <c r="AY840" s="9"/>
    </row>
    <row r="841" spans="1:51" ht="43.5" customHeight="1" x14ac:dyDescent="0.3">
      <c r="A841" s="48">
        <v>817</v>
      </c>
      <c r="B841" s="768">
        <v>7000032220</v>
      </c>
      <c r="C841" s="768">
        <v>10</v>
      </c>
      <c r="D841" s="768" t="s">
        <v>437</v>
      </c>
      <c r="E841" s="768">
        <v>1000077573</v>
      </c>
      <c r="F841" s="768">
        <v>85176930</v>
      </c>
      <c r="G841" s="49"/>
      <c r="H841" s="769">
        <v>18</v>
      </c>
      <c r="I841" s="50"/>
      <c r="J841" s="768" t="s">
        <v>378</v>
      </c>
      <c r="K841" s="768" t="s">
        <v>106</v>
      </c>
      <c r="L841" s="768">
        <v>1</v>
      </c>
      <c r="M841" s="51"/>
      <c r="N841" s="52" t="str">
        <f t="shared" si="72"/>
        <v>Included</v>
      </c>
      <c r="O841" s="53">
        <f t="shared" si="73"/>
        <v>0</v>
      </c>
      <c r="P841" s="8">
        <f t="shared" si="74"/>
        <v>0</v>
      </c>
      <c r="Q841" s="9">
        <f t="shared" si="75"/>
        <v>0</v>
      </c>
      <c r="R841" s="16">
        <f t="shared" si="76"/>
        <v>0</v>
      </c>
      <c r="S841" s="8"/>
      <c r="T841" s="122">
        <f t="shared" si="77"/>
        <v>0</v>
      </c>
      <c r="V841" s="55"/>
      <c r="AB841" s="9"/>
      <c r="AL841" s="9"/>
      <c r="AM841" s="9"/>
      <c r="AN841" s="9"/>
      <c r="AO841" s="9"/>
      <c r="AP841" s="9"/>
      <c r="AQ841" s="9"/>
      <c r="AR841" s="9"/>
      <c r="AS841" s="9"/>
      <c r="AT841" s="9"/>
      <c r="AU841" s="9"/>
      <c r="AV841" s="9"/>
      <c r="AW841" s="9"/>
      <c r="AX841" s="9"/>
      <c r="AY841" s="9"/>
    </row>
    <row r="842" spans="1:51" ht="43.5" customHeight="1" x14ac:dyDescent="0.3">
      <c r="A842" s="48">
        <v>818</v>
      </c>
      <c r="B842" s="768">
        <v>7000032221</v>
      </c>
      <c r="C842" s="768">
        <v>10</v>
      </c>
      <c r="D842" s="768" t="s">
        <v>437</v>
      </c>
      <c r="E842" s="768">
        <v>1000077739</v>
      </c>
      <c r="F842" s="768">
        <v>85177090</v>
      </c>
      <c r="G842" s="49"/>
      <c r="H842" s="769">
        <v>18</v>
      </c>
      <c r="I842" s="50"/>
      <c r="J842" s="768" t="s">
        <v>379</v>
      </c>
      <c r="K842" s="768" t="s">
        <v>106</v>
      </c>
      <c r="L842" s="768">
        <v>30</v>
      </c>
      <c r="M842" s="51"/>
      <c r="N842" s="52" t="str">
        <f t="shared" si="72"/>
        <v>Included</v>
      </c>
      <c r="O842" s="53">
        <f t="shared" si="73"/>
        <v>0</v>
      </c>
      <c r="P842" s="8">
        <f t="shared" si="74"/>
        <v>0</v>
      </c>
      <c r="Q842" s="9">
        <f t="shared" si="75"/>
        <v>0</v>
      </c>
      <c r="R842" s="16">
        <f t="shared" si="76"/>
        <v>0</v>
      </c>
      <c r="S842" s="8"/>
      <c r="T842" s="122">
        <f t="shared" si="77"/>
        <v>0</v>
      </c>
      <c r="V842" s="55"/>
      <c r="AB842" s="9"/>
      <c r="AL842" s="9"/>
      <c r="AM842" s="9"/>
      <c r="AN842" s="9"/>
      <c r="AO842" s="9"/>
      <c r="AP842" s="9"/>
      <c r="AQ842" s="9"/>
      <c r="AR842" s="9"/>
      <c r="AS842" s="9"/>
      <c r="AT842" s="9"/>
      <c r="AU842" s="9"/>
      <c r="AV842" s="9"/>
      <c r="AW842" s="9"/>
      <c r="AX842" s="9"/>
      <c r="AY842" s="9"/>
    </row>
    <row r="843" spans="1:51" ht="43.5" customHeight="1" x14ac:dyDescent="0.3">
      <c r="A843" s="48">
        <v>819</v>
      </c>
      <c r="B843" s="768">
        <v>7000032222</v>
      </c>
      <c r="C843" s="768">
        <v>10</v>
      </c>
      <c r="D843" s="768" t="s">
        <v>437</v>
      </c>
      <c r="E843" s="768">
        <v>1000077740</v>
      </c>
      <c r="F843" s="768">
        <v>85177090</v>
      </c>
      <c r="G843" s="49"/>
      <c r="H843" s="769">
        <v>18</v>
      </c>
      <c r="I843" s="50"/>
      <c r="J843" s="768" t="s">
        <v>380</v>
      </c>
      <c r="K843" s="768" t="s">
        <v>106</v>
      </c>
      <c r="L843" s="768">
        <v>40</v>
      </c>
      <c r="M843" s="51"/>
      <c r="N843" s="52" t="str">
        <f t="shared" si="72"/>
        <v>Included</v>
      </c>
      <c r="O843" s="53">
        <f t="shared" si="73"/>
        <v>0</v>
      </c>
      <c r="P843" s="8">
        <f t="shared" si="74"/>
        <v>0</v>
      </c>
      <c r="Q843" s="9">
        <f t="shared" si="75"/>
        <v>0</v>
      </c>
      <c r="R843" s="16">
        <f t="shared" si="76"/>
        <v>0</v>
      </c>
      <c r="S843" s="8"/>
      <c r="T843" s="122">
        <f t="shared" si="77"/>
        <v>0</v>
      </c>
      <c r="V843" s="55"/>
      <c r="AB843" s="9"/>
      <c r="AL843" s="9"/>
      <c r="AM843" s="9"/>
      <c r="AN843" s="9"/>
      <c r="AO843" s="9"/>
      <c r="AP843" s="9"/>
      <c r="AQ843" s="9"/>
      <c r="AR843" s="9"/>
      <c r="AS843" s="9"/>
      <c r="AT843" s="9"/>
      <c r="AU843" s="9"/>
      <c r="AV843" s="9"/>
      <c r="AW843" s="9"/>
      <c r="AX843" s="9"/>
      <c r="AY843" s="9"/>
    </row>
    <row r="844" spans="1:51" ht="43.5" customHeight="1" x14ac:dyDescent="0.3">
      <c r="A844" s="48">
        <v>820</v>
      </c>
      <c r="B844" s="768">
        <v>7000032223</v>
      </c>
      <c r="C844" s="768">
        <v>10</v>
      </c>
      <c r="D844" s="768" t="s">
        <v>437</v>
      </c>
      <c r="E844" s="768">
        <v>1000077711</v>
      </c>
      <c r="F844" s="768">
        <v>85177090</v>
      </c>
      <c r="G844" s="49"/>
      <c r="H844" s="769">
        <v>18</v>
      </c>
      <c r="I844" s="50"/>
      <c r="J844" s="768" t="s">
        <v>381</v>
      </c>
      <c r="K844" s="768" t="s">
        <v>106</v>
      </c>
      <c r="L844" s="768">
        <v>1</v>
      </c>
      <c r="M844" s="51"/>
      <c r="N844" s="52" t="str">
        <f t="shared" si="72"/>
        <v>Included</v>
      </c>
      <c r="O844" s="53">
        <f t="shared" si="73"/>
        <v>0</v>
      </c>
      <c r="P844" s="8">
        <f t="shared" si="74"/>
        <v>0</v>
      </c>
      <c r="Q844" s="9">
        <f t="shared" si="75"/>
        <v>0</v>
      </c>
      <c r="R844" s="16">
        <f t="shared" si="76"/>
        <v>0</v>
      </c>
      <c r="S844" s="8"/>
      <c r="T844" s="122">
        <f t="shared" si="77"/>
        <v>0</v>
      </c>
      <c r="V844" s="55"/>
      <c r="AB844" s="9"/>
      <c r="AL844" s="9"/>
      <c r="AM844" s="9"/>
      <c r="AN844" s="9"/>
      <c r="AO844" s="9"/>
      <c r="AP844" s="9"/>
      <c r="AQ844" s="9"/>
      <c r="AR844" s="9"/>
      <c r="AS844" s="9"/>
      <c r="AT844" s="9"/>
      <c r="AU844" s="9"/>
      <c r="AV844" s="9"/>
      <c r="AW844" s="9"/>
      <c r="AX844" s="9"/>
      <c r="AY844" s="9"/>
    </row>
    <row r="845" spans="1:51" ht="43.5" customHeight="1" x14ac:dyDescent="0.3">
      <c r="A845" s="48">
        <v>821</v>
      </c>
      <c r="B845" s="768">
        <v>7000032224</v>
      </c>
      <c r="C845" s="768">
        <v>10</v>
      </c>
      <c r="D845" s="768" t="s">
        <v>437</v>
      </c>
      <c r="E845" s="768">
        <v>1000077562</v>
      </c>
      <c r="F845" s="768">
        <v>85177090</v>
      </c>
      <c r="G845" s="49"/>
      <c r="H845" s="769">
        <v>18</v>
      </c>
      <c r="I845" s="50"/>
      <c r="J845" s="768" t="s">
        <v>382</v>
      </c>
      <c r="K845" s="768" t="s">
        <v>106</v>
      </c>
      <c r="L845" s="768">
        <v>24</v>
      </c>
      <c r="M845" s="51"/>
      <c r="N845" s="52" t="str">
        <f t="shared" si="72"/>
        <v>Included</v>
      </c>
      <c r="O845" s="53">
        <f t="shared" si="73"/>
        <v>0</v>
      </c>
      <c r="P845" s="8">
        <f t="shared" si="74"/>
        <v>0</v>
      </c>
      <c r="Q845" s="9">
        <f t="shared" si="75"/>
        <v>0</v>
      </c>
      <c r="R845" s="16">
        <f t="shared" si="76"/>
        <v>0</v>
      </c>
      <c r="S845" s="8"/>
      <c r="T845" s="122">
        <f t="shared" si="77"/>
        <v>0</v>
      </c>
      <c r="V845" s="55"/>
      <c r="AB845" s="9"/>
      <c r="AL845" s="9"/>
      <c r="AM845" s="9"/>
      <c r="AN845" s="9"/>
      <c r="AO845" s="9"/>
      <c r="AP845" s="9"/>
      <c r="AQ845" s="9"/>
      <c r="AR845" s="9"/>
      <c r="AS845" s="9"/>
      <c r="AT845" s="9"/>
      <c r="AU845" s="9"/>
      <c r="AV845" s="9"/>
      <c r="AW845" s="9"/>
      <c r="AX845" s="9"/>
      <c r="AY845" s="9"/>
    </row>
    <row r="846" spans="1:51" ht="43.5" customHeight="1" x14ac:dyDescent="0.3">
      <c r="A846" s="48">
        <v>822</v>
      </c>
      <c r="B846" s="768">
        <v>7000032225</v>
      </c>
      <c r="C846" s="768">
        <v>10</v>
      </c>
      <c r="D846" s="768" t="s">
        <v>437</v>
      </c>
      <c r="E846" s="768">
        <v>1000077750</v>
      </c>
      <c r="F846" s="768">
        <v>85176930</v>
      </c>
      <c r="G846" s="49"/>
      <c r="H846" s="769">
        <v>18</v>
      </c>
      <c r="I846" s="50"/>
      <c r="J846" s="768" t="s">
        <v>383</v>
      </c>
      <c r="K846" s="768" t="s">
        <v>105</v>
      </c>
      <c r="L846" s="768">
        <v>1</v>
      </c>
      <c r="M846" s="51"/>
      <c r="N846" s="52" t="str">
        <f t="shared" si="72"/>
        <v>Included</v>
      </c>
      <c r="O846" s="53">
        <f t="shared" si="73"/>
        <v>0</v>
      </c>
      <c r="P846" s="8">
        <f t="shared" si="74"/>
        <v>0</v>
      </c>
      <c r="Q846" s="9">
        <f t="shared" si="75"/>
        <v>0</v>
      </c>
      <c r="R846" s="16">
        <f t="shared" si="76"/>
        <v>0</v>
      </c>
      <c r="S846" s="8"/>
      <c r="T846" s="122">
        <f t="shared" si="77"/>
        <v>0</v>
      </c>
      <c r="V846" s="55"/>
      <c r="AB846" s="9"/>
      <c r="AL846" s="9"/>
      <c r="AM846" s="9"/>
      <c r="AN846" s="9"/>
      <c r="AO846" s="9"/>
      <c r="AP846" s="9"/>
      <c r="AQ846" s="9"/>
      <c r="AR846" s="9"/>
      <c r="AS846" s="9"/>
      <c r="AT846" s="9"/>
      <c r="AU846" s="9"/>
      <c r="AV846" s="9"/>
      <c r="AW846" s="9"/>
      <c r="AX846" s="9"/>
      <c r="AY846" s="9"/>
    </row>
    <row r="847" spans="1:51" ht="43.5" customHeight="1" x14ac:dyDescent="0.3">
      <c r="A847" s="48">
        <v>823</v>
      </c>
      <c r="B847" s="768">
        <v>7000032226</v>
      </c>
      <c r="C847" s="768">
        <v>10</v>
      </c>
      <c r="D847" s="768" t="s">
        <v>437</v>
      </c>
      <c r="E847" s="768">
        <v>1000077709</v>
      </c>
      <c r="F847" s="768">
        <v>85176990</v>
      </c>
      <c r="G847" s="49"/>
      <c r="H847" s="769">
        <v>18</v>
      </c>
      <c r="I847" s="50"/>
      <c r="J847" s="768" t="s">
        <v>384</v>
      </c>
      <c r="K847" s="768" t="s">
        <v>106</v>
      </c>
      <c r="L847" s="768">
        <v>40</v>
      </c>
      <c r="M847" s="51"/>
      <c r="N847" s="52" t="str">
        <f t="shared" si="72"/>
        <v>Included</v>
      </c>
      <c r="O847" s="53">
        <f t="shared" si="73"/>
        <v>0</v>
      </c>
      <c r="P847" s="8">
        <f t="shared" si="74"/>
        <v>0</v>
      </c>
      <c r="Q847" s="9">
        <f t="shared" si="75"/>
        <v>0</v>
      </c>
      <c r="R847" s="16">
        <f t="shared" si="76"/>
        <v>0</v>
      </c>
      <c r="S847" s="8"/>
      <c r="T847" s="122">
        <f t="shared" si="77"/>
        <v>0</v>
      </c>
      <c r="V847" s="55"/>
      <c r="AB847" s="9"/>
      <c r="AL847" s="9"/>
      <c r="AM847" s="9"/>
      <c r="AN847" s="9"/>
      <c r="AO847" s="9"/>
      <c r="AP847" s="9"/>
      <c r="AQ847" s="9"/>
      <c r="AR847" s="9"/>
      <c r="AS847" s="9"/>
      <c r="AT847" s="9"/>
      <c r="AU847" s="9"/>
      <c r="AV847" s="9"/>
      <c r="AW847" s="9"/>
      <c r="AX847" s="9"/>
      <c r="AY847" s="9"/>
    </row>
    <row r="848" spans="1:51" ht="43.5" customHeight="1" x14ac:dyDescent="0.3">
      <c r="A848" s="48">
        <v>824</v>
      </c>
      <c r="B848" s="768">
        <v>7000032227</v>
      </c>
      <c r="C848" s="768">
        <v>10</v>
      </c>
      <c r="D848" s="768" t="s">
        <v>437</v>
      </c>
      <c r="E848" s="768">
        <v>1000077563</v>
      </c>
      <c r="F848" s="768">
        <v>85444292</v>
      </c>
      <c r="G848" s="49"/>
      <c r="H848" s="769">
        <v>18</v>
      </c>
      <c r="I848" s="50"/>
      <c r="J848" s="768" t="s">
        <v>385</v>
      </c>
      <c r="K848" s="768" t="s">
        <v>110</v>
      </c>
      <c r="L848" s="768">
        <v>40</v>
      </c>
      <c r="M848" s="51"/>
      <c r="N848" s="52" t="str">
        <f t="shared" si="72"/>
        <v>Included</v>
      </c>
      <c r="O848" s="53">
        <f t="shared" si="73"/>
        <v>0</v>
      </c>
      <c r="P848" s="8">
        <f t="shared" si="74"/>
        <v>0</v>
      </c>
      <c r="Q848" s="9">
        <f t="shared" si="75"/>
        <v>0</v>
      </c>
      <c r="R848" s="16">
        <f t="shared" si="76"/>
        <v>0</v>
      </c>
      <c r="S848" s="8"/>
      <c r="T848" s="122">
        <f t="shared" si="77"/>
        <v>0</v>
      </c>
      <c r="V848" s="55"/>
      <c r="AB848" s="9"/>
      <c r="AL848" s="9"/>
      <c r="AM848" s="9"/>
      <c r="AN848" s="9"/>
      <c r="AO848" s="9"/>
      <c r="AP848" s="9"/>
      <c r="AQ848" s="9"/>
      <c r="AR848" s="9"/>
      <c r="AS848" s="9"/>
      <c r="AT848" s="9"/>
      <c r="AU848" s="9"/>
      <c r="AV848" s="9"/>
      <c r="AW848" s="9"/>
      <c r="AX848" s="9"/>
      <c r="AY848" s="9"/>
    </row>
    <row r="849" spans="1:51" ht="43.5" customHeight="1" x14ac:dyDescent="0.3">
      <c r="A849" s="48">
        <v>825</v>
      </c>
      <c r="B849" s="768">
        <v>7000032228</v>
      </c>
      <c r="C849" s="768">
        <v>10</v>
      </c>
      <c r="D849" s="768" t="s">
        <v>437</v>
      </c>
      <c r="E849" s="768">
        <v>1000077561</v>
      </c>
      <c r="F849" s="768">
        <v>85176930</v>
      </c>
      <c r="G849" s="49"/>
      <c r="H849" s="769">
        <v>18</v>
      </c>
      <c r="I849" s="50"/>
      <c r="J849" s="768" t="s">
        <v>386</v>
      </c>
      <c r="K849" s="768" t="s">
        <v>106</v>
      </c>
      <c r="L849" s="768">
        <v>2</v>
      </c>
      <c r="M849" s="51"/>
      <c r="N849" s="52" t="str">
        <f t="shared" si="72"/>
        <v>Included</v>
      </c>
      <c r="O849" s="53">
        <f t="shared" si="73"/>
        <v>0</v>
      </c>
      <c r="P849" s="8">
        <f t="shared" si="74"/>
        <v>0</v>
      </c>
      <c r="Q849" s="9">
        <f t="shared" si="75"/>
        <v>0</v>
      </c>
      <c r="R849" s="16">
        <f t="shared" si="76"/>
        <v>0</v>
      </c>
      <c r="S849" s="8"/>
      <c r="T849" s="122">
        <f t="shared" si="77"/>
        <v>0</v>
      </c>
      <c r="V849" s="55"/>
      <c r="AB849" s="9"/>
      <c r="AL849" s="9"/>
      <c r="AM849" s="9"/>
      <c r="AN849" s="9"/>
      <c r="AO849" s="9"/>
      <c r="AP849" s="9"/>
      <c r="AQ849" s="9"/>
      <c r="AR849" s="9"/>
      <c r="AS849" s="9"/>
      <c r="AT849" s="9"/>
      <c r="AU849" s="9"/>
      <c r="AV849" s="9"/>
      <c r="AW849" s="9"/>
      <c r="AX849" s="9"/>
      <c r="AY849" s="9"/>
    </row>
    <row r="850" spans="1:51" ht="43.5" customHeight="1" x14ac:dyDescent="0.3">
      <c r="A850" s="48">
        <v>826</v>
      </c>
      <c r="B850" s="768">
        <v>7000032229</v>
      </c>
      <c r="C850" s="768">
        <v>10</v>
      </c>
      <c r="D850" s="768" t="s">
        <v>437</v>
      </c>
      <c r="E850" s="768">
        <v>1000077565</v>
      </c>
      <c r="F850" s="768">
        <v>85176930</v>
      </c>
      <c r="G850" s="49"/>
      <c r="H850" s="769">
        <v>18</v>
      </c>
      <c r="I850" s="50"/>
      <c r="J850" s="768" t="s">
        <v>387</v>
      </c>
      <c r="K850" s="768" t="s">
        <v>106</v>
      </c>
      <c r="L850" s="768">
        <v>2</v>
      </c>
      <c r="M850" s="51"/>
      <c r="N850" s="52" t="str">
        <f t="shared" si="72"/>
        <v>Included</v>
      </c>
      <c r="O850" s="53">
        <f t="shared" si="73"/>
        <v>0</v>
      </c>
      <c r="P850" s="8">
        <f t="shared" si="74"/>
        <v>0</v>
      </c>
      <c r="Q850" s="9">
        <f t="shared" si="75"/>
        <v>0</v>
      </c>
      <c r="R850" s="16">
        <f t="shared" si="76"/>
        <v>0</v>
      </c>
      <c r="S850" s="8"/>
      <c r="T850" s="122">
        <f t="shared" si="77"/>
        <v>0</v>
      </c>
      <c r="V850" s="55"/>
      <c r="AB850" s="9"/>
      <c r="AL850" s="9"/>
      <c r="AM850" s="9"/>
      <c r="AN850" s="9"/>
      <c r="AO850" s="9"/>
      <c r="AP850" s="9"/>
      <c r="AQ850" s="9"/>
      <c r="AR850" s="9"/>
      <c r="AS850" s="9"/>
      <c r="AT850" s="9"/>
      <c r="AU850" s="9"/>
      <c r="AV850" s="9"/>
      <c r="AW850" s="9"/>
      <c r="AX850" s="9"/>
      <c r="AY850" s="9"/>
    </row>
    <row r="851" spans="1:51" ht="43.5" customHeight="1" x14ac:dyDescent="0.3">
      <c r="A851" s="48">
        <v>827</v>
      </c>
      <c r="B851" s="768">
        <v>7000032230</v>
      </c>
      <c r="C851" s="768">
        <v>10</v>
      </c>
      <c r="D851" s="768" t="s">
        <v>437</v>
      </c>
      <c r="E851" s="768">
        <v>1000077751</v>
      </c>
      <c r="F851" s="768">
        <v>85176930</v>
      </c>
      <c r="G851" s="49"/>
      <c r="H851" s="769">
        <v>18</v>
      </c>
      <c r="I851" s="50"/>
      <c r="J851" s="768" t="s">
        <v>388</v>
      </c>
      <c r="K851" s="768" t="s">
        <v>105</v>
      </c>
      <c r="L851" s="768">
        <v>1</v>
      </c>
      <c r="M851" s="51"/>
      <c r="N851" s="52" t="str">
        <f t="shared" si="72"/>
        <v>Included</v>
      </c>
      <c r="O851" s="53">
        <f t="shared" si="73"/>
        <v>0</v>
      </c>
      <c r="P851" s="8">
        <f t="shared" si="74"/>
        <v>0</v>
      </c>
      <c r="Q851" s="9">
        <f t="shared" si="75"/>
        <v>0</v>
      </c>
      <c r="R851" s="16">
        <f t="shared" si="76"/>
        <v>0</v>
      </c>
      <c r="S851" s="8"/>
      <c r="T851" s="122">
        <f t="shared" si="77"/>
        <v>0</v>
      </c>
      <c r="V851" s="55"/>
      <c r="AB851" s="9"/>
      <c r="AL851" s="9"/>
      <c r="AM851" s="9"/>
      <c r="AN851" s="9"/>
      <c r="AO851" s="9"/>
      <c r="AP851" s="9"/>
      <c r="AQ851" s="9"/>
      <c r="AR851" s="9"/>
      <c r="AS851" s="9"/>
      <c r="AT851" s="9"/>
      <c r="AU851" s="9"/>
      <c r="AV851" s="9"/>
      <c r="AW851" s="9"/>
      <c r="AX851" s="9"/>
      <c r="AY851" s="9"/>
    </row>
    <row r="852" spans="1:51" ht="43.5" customHeight="1" x14ac:dyDescent="0.3">
      <c r="A852" s="48">
        <v>828</v>
      </c>
      <c r="B852" s="768">
        <v>7000032231</v>
      </c>
      <c r="C852" s="768">
        <v>10</v>
      </c>
      <c r="D852" s="768" t="s">
        <v>437</v>
      </c>
      <c r="E852" s="768">
        <v>1000077568</v>
      </c>
      <c r="F852" s="768">
        <v>85389000</v>
      </c>
      <c r="G852" s="49"/>
      <c r="H852" s="769">
        <v>18</v>
      </c>
      <c r="I852" s="50"/>
      <c r="J852" s="768" t="s">
        <v>389</v>
      </c>
      <c r="K852" s="768" t="s">
        <v>106</v>
      </c>
      <c r="L852" s="768">
        <v>1</v>
      </c>
      <c r="M852" s="51"/>
      <c r="N852" s="52" t="str">
        <f t="shared" ref="N852:N915" si="78">IF(M852=0, "Included",IF(ISERROR(L852*M852), M852, L852*M852))</f>
        <v>Included</v>
      </c>
      <c r="O852" s="53">
        <f t="shared" ref="O852:O915" si="79">R852</f>
        <v>0</v>
      </c>
      <c r="P852" s="8">
        <f t="shared" ref="P852:P915" si="80">+L852*M852</f>
        <v>0</v>
      </c>
      <c r="Q852" s="9">
        <f t="shared" ref="Q852:Q915" si="81">IF(N852="Included",0,N852)</f>
        <v>0</v>
      </c>
      <c r="R852" s="16">
        <f t="shared" ref="R852:R915" si="82">IF(I852="", H852*Q852/100,I852*Q852)</f>
        <v>0</v>
      </c>
      <c r="S852" s="8"/>
      <c r="T852" s="122">
        <f t="shared" ref="T852:T915" si="83">+P852*H852/100</f>
        <v>0</v>
      </c>
      <c r="V852" s="55"/>
      <c r="AB852" s="9"/>
      <c r="AL852" s="9"/>
      <c r="AM852" s="9"/>
      <c r="AN852" s="9"/>
      <c r="AO852" s="9"/>
      <c r="AP852" s="9"/>
      <c r="AQ852" s="9"/>
      <c r="AR852" s="9"/>
      <c r="AS852" s="9"/>
      <c r="AT852" s="9"/>
      <c r="AU852" s="9"/>
      <c r="AV852" s="9"/>
      <c r="AW852" s="9"/>
      <c r="AX852" s="9"/>
      <c r="AY852" s="9"/>
    </row>
    <row r="853" spans="1:51" ht="43.5" customHeight="1" x14ac:dyDescent="0.3">
      <c r="A853" s="48">
        <v>829</v>
      </c>
      <c r="B853" s="768">
        <v>7000032232</v>
      </c>
      <c r="C853" s="768">
        <v>10</v>
      </c>
      <c r="D853" s="768" t="s">
        <v>437</v>
      </c>
      <c r="E853" s="768">
        <v>1000012788</v>
      </c>
      <c r="F853" s="768">
        <v>85329000</v>
      </c>
      <c r="G853" s="49"/>
      <c r="H853" s="769">
        <v>18</v>
      </c>
      <c r="I853" s="50"/>
      <c r="J853" s="768" t="s">
        <v>111</v>
      </c>
      <c r="K853" s="768" t="s">
        <v>106</v>
      </c>
      <c r="L853" s="768">
        <v>1</v>
      </c>
      <c r="M853" s="51"/>
      <c r="N853" s="52" t="str">
        <f t="shared" si="78"/>
        <v>Included</v>
      </c>
      <c r="O853" s="53">
        <f t="shared" si="79"/>
        <v>0</v>
      </c>
      <c r="P853" s="8">
        <f t="shared" si="80"/>
        <v>0</v>
      </c>
      <c r="Q853" s="9">
        <f t="shared" si="81"/>
        <v>0</v>
      </c>
      <c r="R853" s="16">
        <f t="shared" si="82"/>
        <v>0</v>
      </c>
      <c r="S853" s="8"/>
      <c r="T853" s="122">
        <f t="shared" si="83"/>
        <v>0</v>
      </c>
      <c r="V853" s="55"/>
      <c r="AB853" s="9"/>
      <c r="AL853" s="9"/>
      <c r="AM853" s="9"/>
      <c r="AN853" s="9"/>
      <c r="AO853" s="9"/>
      <c r="AP853" s="9"/>
      <c r="AQ853" s="9"/>
      <c r="AR853" s="9"/>
      <c r="AS853" s="9"/>
      <c r="AT853" s="9"/>
      <c r="AU853" s="9"/>
      <c r="AV853" s="9"/>
      <c r="AW853" s="9"/>
      <c r="AX853" s="9"/>
      <c r="AY853" s="9"/>
    </row>
    <row r="854" spans="1:51" ht="43.5" customHeight="1" x14ac:dyDescent="0.3">
      <c r="A854" s="48">
        <v>830</v>
      </c>
      <c r="B854" s="768">
        <v>7000032233</v>
      </c>
      <c r="C854" s="768">
        <v>10</v>
      </c>
      <c r="D854" s="768" t="s">
        <v>437</v>
      </c>
      <c r="E854" s="768">
        <v>1000028014</v>
      </c>
      <c r="F854" s="768">
        <v>94038900</v>
      </c>
      <c r="G854" s="49"/>
      <c r="H854" s="769">
        <v>18</v>
      </c>
      <c r="I854" s="50"/>
      <c r="J854" s="768" t="s">
        <v>108</v>
      </c>
      <c r="K854" s="768" t="s">
        <v>106</v>
      </c>
      <c r="L854" s="768">
        <v>1</v>
      </c>
      <c r="M854" s="51"/>
      <c r="N854" s="52" t="str">
        <f t="shared" si="78"/>
        <v>Included</v>
      </c>
      <c r="O854" s="53">
        <f t="shared" si="79"/>
        <v>0</v>
      </c>
      <c r="P854" s="8">
        <f t="shared" si="80"/>
        <v>0</v>
      </c>
      <c r="Q854" s="9">
        <f t="shared" si="81"/>
        <v>0</v>
      </c>
      <c r="R854" s="16">
        <f t="shared" si="82"/>
        <v>0</v>
      </c>
      <c r="S854" s="8"/>
      <c r="T854" s="122">
        <f t="shared" si="83"/>
        <v>0</v>
      </c>
      <c r="V854" s="55"/>
      <c r="AB854" s="9"/>
      <c r="AL854" s="9"/>
      <c r="AM854" s="9"/>
      <c r="AN854" s="9"/>
      <c r="AO854" s="9"/>
      <c r="AP854" s="9"/>
      <c r="AQ854" s="9"/>
      <c r="AR854" s="9"/>
      <c r="AS854" s="9"/>
      <c r="AT854" s="9"/>
      <c r="AU854" s="9"/>
      <c r="AV854" s="9"/>
      <c r="AW854" s="9"/>
      <c r="AX854" s="9"/>
      <c r="AY854" s="9"/>
    </row>
    <row r="855" spans="1:51" ht="43.5" customHeight="1" x14ac:dyDescent="0.3">
      <c r="A855" s="48">
        <v>831</v>
      </c>
      <c r="B855" s="768">
        <v>7000032234</v>
      </c>
      <c r="C855" s="768">
        <v>10</v>
      </c>
      <c r="D855" s="768" t="s">
        <v>437</v>
      </c>
      <c r="E855" s="768">
        <v>1000026380</v>
      </c>
      <c r="F855" s="768">
        <v>85389000</v>
      </c>
      <c r="G855" s="49"/>
      <c r="H855" s="769">
        <v>18</v>
      </c>
      <c r="I855" s="50"/>
      <c r="J855" s="768" t="s">
        <v>109</v>
      </c>
      <c r="K855" s="768" t="s">
        <v>105</v>
      </c>
      <c r="L855" s="768">
        <v>1</v>
      </c>
      <c r="M855" s="51"/>
      <c r="N855" s="52" t="str">
        <f t="shared" si="78"/>
        <v>Included</v>
      </c>
      <c r="O855" s="53">
        <f t="shared" si="79"/>
        <v>0</v>
      </c>
      <c r="P855" s="8">
        <f t="shared" si="80"/>
        <v>0</v>
      </c>
      <c r="Q855" s="9">
        <f t="shared" si="81"/>
        <v>0</v>
      </c>
      <c r="R855" s="16">
        <f t="shared" si="82"/>
        <v>0</v>
      </c>
      <c r="S855" s="8"/>
      <c r="T855" s="122">
        <f t="shared" si="83"/>
        <v>0</v>
      </c>
      <c r="V855" s="55"/>
      <c r="AB855" s="9"/>
      <c r="AL855" s="9"/>
      <c r="AM855" s="9"/>
      <c r="AN855" s="9"/>
      <c r="AO855" s="9"/>
      <c r="AP855" s="9"/>
      <c r="AQ855" s="9"/>
      <c r="AR855" s="9"/>
      <c r="AS855" s="9"/>
      <c r="AT855" s="9"/>
      <c r="AU855" s="9"/>
      <c r="AV855" s="9"/>
      <c r="AW855" s="9"/>
      <c r="AX855" s="9"/>
      <c r="AY855" s="9"/>
    </row>
    <row r="856" spans="1:51" ht="43.5" customHeight="1" x14ac:dyDescent="0.3">
      <c r="A856" s="48">
        <v>832</v>
      </c>
      <c r="B856" s="768">
        <v>7000032423</v>
      </c>
      <c r="C856" s="768">
        <v>10</v>
      </c>
      <c r="D856" s="768" t="s">
        <v>437</v>
      </c>
      <c r="E856" s="768">
        <v>1000077853</v>
      </c>
      <c r="F856" s="768">
        <v>85176220</v>
      </c>
      <c r="G856" s="49"/>
      <c r="H856" s="769">
        <v>18</v>
      </c>
      <c r="I856" s="50"/>
      <c r="J856" s="768" t="s">
        <v>390</v>
      </c>
      <c r="K856" s="768" t="s">
        <v>106</v>
      </c>
      <c r="L856" s="768">
        <v>1</v>
      </c>
      <c r="M856" s="51"/>
      <c r="N856" s="52" t="str">
        <f t="shared" si="78"/>
        <v>Included</v>
      </c>
      <c r="O856" s="53">
        <f t="shared" si="79"/>
        <v>0</v>
      </c>
      <c r="P856" s="8">
        <f t="shared" si="80"/>
        <v>0</v>
      </c>
      <c r="Q856" s="9">
        <f t="shared" si="81"/>
        <v>0</v>
      </c>
      <c r="R856" s="16">
        <f t="shared" si="82"/>
        <v>0</v>
      </c>
      <c r="S856" s="8"/>
      <c r="T856" s="122">
        <f t="shared" si="83"/>
        <v>0</v>
      </c>
      <c r="V856" s="55"/>
      <c r="AB856" s="9"/>
      <c r="AL856" s="9"/>
      <c r="AM856" s="9"/>
      <c r="AN856" s="9"/>
      <c r="AO856" s="9"/>
      <c r="AP856" s="9"/>
      <c r="AQ856" s="9"/>
      <c r="AR856" s="9"/>
      <c r="AS856" s="9"/>
      <c r="AT856" s="9"/>
      <c r="AU856" s="9"/>
      <c r="AV856" s="9"/>
      <c r="AW856" s="9"/>
      <c r="AX856" s="9"/>
      <c r="AY856" s="9"/>
    </row>
    <row r="857" spans="1:51" ht="43.5" customHeight="1" x14ac:dyDescent="0.3">
      <c r="A857" s="48">
        <v>833</v>
      </c>
      <c r="B857" s="768">
        <v>7000032424</v>
      </c>
      <c r="C857" s="768">
        <v>10</v>
      </c>
      <c r="D857" s="768" t="s">
        <v>437</v>
      </c>
      <c r="E857" s="768">
        <v>1000077863</v>
      </c>
      <c r="F857" s="768">
        <v>84715000</v>
      </c>
      <c r="G857" s="49"/>
      <c r="H857" s="769">
        <v>18</v>
      </c>
      <c r="I857" s="50"/>
      <c r="J857" s="768" t="s">
        <v>391</v>
      </c>
      <c r="K857" s="768" t="s">
        <v>106</v>
      </c>
      <c r="L857" s="768">
        <v>2</v>
      </c>
      <c r="M857" s="51"/>
      <c r="N857" s="52" t="str">
        <f t="shared" si="78"/>
        <v>Included</v>
      </c>
      <c r="O857" s="53">
        <f t="shared" si="79"/>
        <v>0</v>
      </c>
      <c r="P857" s="8">
        <f t="shared" si="80"/>
        <v>0</v>
      </c>
      <c r="Q857" s="9">
        <f t="shared" si="81"/>
        <v>0</v>
      </c>
      <c r="R857" s="16">
        <f t="shared" si="82"/>
        <v>0</v>
      </c>
      <c r="S857" s="8"/>
      <c r="T857" s="122">
        <f t="shared" si="83"/>
        <v>0</v>
      </c>
      <c r="V857" s="55"/>
      <c r="AB857" s="9"/>
      <c r="AL857" s="9"/>
      <c r="AM857" s="9"/>
      <c r="AN857" s="9"/>
      <c r="AO857" s="9"/>
      <c r="AP857" s="9"/>
      <c r="AQ857" s="9"/>
      <c r="AR857" s="9"/>
      <c r="AS857" s="9"/>
      <c r="AT857" s="9"/>
      <c r="AU857" s="9"/>
      <c r="AV857" s="9"/>
      <c r="AW857" s="9"/>
      <c r="AX857" s="9"/>
      <c r="AY857" s="9"/>
    </row>
    <row r="858" spans="1:51" ht="43.5" customHeight="1" x14ac:dyDescent="0.3">
      <c r="A858" s="48">
        <v>834</v>
      </c>
      <c r="B858" s="768">
        <v>7000032425</v>
      </c>
      <c r="C858" s="768">
        <v>10</v>
      </c>
      <c r="D858" s="768" t="s">
        <v>437</v>
      </c>
      <c r="E858" s="768">
        <v>1000077866</v>
      </c>
      <c r="F858" s="768">
        <v>85176930</v>
      </c>
      <c r="G858" s="49"/>
      <c r="H858" s="769">
        <v>18</v>
      </c>
      <c r="I858" s="50"/>
      <c r="J858" s="768" t="s">
        <v>392</v>
      </c>
      <c r="K858" s="768" t="s">
        <v>105</v>
      </c>
      <c r="L858" s="768">
        <v>1</v>
      </c>
      <c r="M858" s="51"/>
      <c r="N858" s="52" t="str">
        <f t="shared" si="78"/>
        <v>Included</v>
      </c>
      <c r="O858" s="53">
        <f t="shared" si="79"/>
        <v>0</v>
      </c>
      <c r="P858" s="8">
        <f t="shared" si="80"/>
        <v>0</v>
      </c>
      <c r="Q858" s="9">
        <f t="shared" si="81"/>
        <v>0</v>
      </c>
      <c r="R858" s="16">
        <f t="shared" si="82"/>
        <v>0</v>
      </c>
      <c r="S858" s="8"/>
      <c r="T858" s="122">
        <f t="shared" si="83"/>
        <v>0</v>
      </c>
      <c r="V858" s="55"/>
      <c r="AB858" s="9"/>
      <c r="AL858" s="9"/>
      <c r="AM858" s="9"/>
      <c r="AN858" s="9"/>
      <c r="AO858" s="9"/>
      <c r="AP858" s="9"/>
      <c r="AQ858" s="9"/>
      <c r="AR858" s="9"/>
      <c r="AS858" s="9"/>
      <c r="AT858" s="9"/>
      <c r="AU858" s="9"/>
      <c r="AV858" s="9"/>
      <c r="AW858" s="9"/>
      <c r="AX858" s="9"/>
      <c r="AY858" s="9"/>
    </row>
    <row r="859" spans="1:51" ht="43.5" customHeight="1" x14ac:dyDescent="0.3">
      <c r="A859" s="48">
        <v>835</v>
      </c>
      <c r="B859" s="768">
        <v>7000032426</v>
      </c>
      <c r="C859" s="768">
        <v>10</v>
      </c>
      <c r="D859" s="768" t="s">
        <v>437</v>
      </c>
      <c r="E859" s="768">
        <v>1000077862</v>
      </c>
      <c r="F859" s="768">
        <v>85176990</v>
      </c>
      <c r="G859" s="49"/>
      <c r="H859" s="769">
        <v>18</v>
      </c>
      <c r="I859" s="50"/>
      <c r="J859" s="768" t="s">
        <v>394</v>
      </c>
      <c r="K859" s="768" t="s">
        <v>106</v>
      </c>
      <c r="L859" s="768">
        <v>1</v>
      </c>
      <c r="M859" s="51"/>
      <c r="N859" s="52" t="str">
        <f t="shared" si="78"/>
        <v>Included</v>
      </c>
      <c r="O859" s="53">
        <f t="shared" si="79"/>
        <v>0</v>
      </c>
      <c r="P859" s="8">
        <f t="shared" si="80"/>
        <v>0</v>
      </c>
      <c r="Q859" s="9">
        <f t="shared" si="81"/>
        <v>0</v>
      </c>
      <c r="R859" s="16">
        <f t="shared" si="82"/>
        <v>0</v>
      </c>
      <c r="S859" s="8"/>
      <c r="T859" s="122">
        <f t="shared" si="83"/>
        <v>0</v>
      </c>
      <c r="V859" s="55"/>
      <c r="AB859" s="9"/>
      <c r="AL859" s="9"/>
      <c r="AM859" s="9"/>
      <c r="AN859" s="9"/>
      <c r="AO859" s="9"/>
      <c r="AP859" s="9"/>
      <c r="AQ859" s="9"/>
      <c r="AR859" s="9"/>
      <c r="AS859" s="9"/>
      <c r="AT859" s="9"/>
      <c r="AU859" s="9"/>
      <c r="AV859" s="9"/>
      <c r="AW859" s="9"/>
      <c r="AX859" s="9"/>
      <c r="AY859" s="9"/>
    </row>
    <row r="860" spans="1:51" ht="43.5" customHeight="1" x14ac:dyDescent="0.3">
      <c r="A860" s="48">
        <v>836</v>
      </c>
      <c r="B860" s="768">
        <v>7000032460</v>
      </c>
      <c r="C860" s="768">
        <v>10</v>
      </c>
      <c r="D860" s="768" t="s">
        <v>437</v>
      </c>
      <c r="E860" s="768">
        <v>1000077899</v>
      </c>
      <c r="F860" s="768">
        <v>85176290</v>
      </c>
      <c r="G860" s="49"/>
      <c r="H860" s="769">
        <v>18</v>
      </c>
      <c r="I860" s="50"/>
      <c r="J860" s="768" t="s">
        <v>395</v>
      </c>
      <c r="K860" s="768" t="s">
        <v>110</v>
      </c>
      <c r="L860" s="768">
        <v>1</v>
      </c>
      <c r="M860" s="51"/>
      <c r="N860" s="52" t="str">
        <f t="shared" si="78"/>
        <v>Included</v>
      </c>
      <c r="O860" s="53">
        <f t="shared" si="79"/>
        <v>0</v>
      </c>
      <c r="P860" s="8">
        <f t="shared" si="80"/>
        <v>0</v>
      </c>
      <c r="Q860" s="9">
        <f t="shared" si="81"/>
        <v>0</v>
      </c>
      <c r="R860" s="16">
        <f t="shared" si="82"/>
        <v>0</v>
      </c>
      <c r="S860" s="8"/>
      <c r="T860" s="122">
        <f t="shared" si="83"/>
        <v>0</v>
      </c>
      <c r="V860" s="55"/>
      <c r="AB860" s="9"/>
      <c r="AL860" s="9"/>
      <c r="AM860" s="9"/>
      <c r="AN860" s="9"/>
      <c r="AO860" s="9"/>
      <c r="AP860" s="9"/>
      <c r="AQ860" s="9"/>
      <c r="AR860" s="9"/>
      <c r="AS860" s="9"/>
      <c r="AT860" s="9"/>
      <c r="AU860" s="9"/>
      <c r="AV860" s="9"/>
      <c r="AW860" s="9"/>
      <c r="AX860" s="9"/>
      <c r="AY860" s="9"/>
    </row>
    <row r="861" spans="1:51" ht="43.5" customHeight="1" x14ac:dyDescent="0.3">
      <c r="A861" s="48">
        <v>837</v>
      </c>
      <c r="B861" s="768">
        <v>7000032461</v>
      </c>
      <c r="C861" s="768">
        <v>10</v>
      </c>
      <c r="D861" s="768" t="s">
        <v>437</v>
      </c>
      <c r="E861" s="768">
        <v>1000031361</v>
      </c>
      <c r="F861" s="768">
        <v>85389000</v>
      </c>
      <c r="G861" s="49"/>
      <c r="H861" s="769">
        <v>18</v>
      </c>
      <c r="I861" s="50"/>
      <c r="J861" s="768" t="s">
        <v>107</v>
      </c>
      <c r="K861" s="768" t="s">
        <v>106</v>
      </c>
      <c r="L861" s="768">
        <v>1</v>
      </c>
      <c r="M861" s="51"/>
      <c r="N861" s="52" t="str">
        <f t="shared" si="78"/>
        <v>Included</v>
      </c>
      <c r="O861" s="53">
        <f t="shared" si="79"/>
        <v>0</v>
      </c>
      <c r="P861" s="8">
        <f t="shared" si="80"/>
        <v>0</v>
      </c>
      <c r="Q861" s="9">
        <f t="shared" si="81"/>
        <v>0</v>
      </c>
      <c r="R861" s="16">
        <f t="shared" si="82"/>
        <v>0</v>
      </c>
      <c r="S861" s="8"/>
      <c r="T861" s="122">
        <f t="shared" si="83"/>
        <v>0</v>
      </c>
      <c r="V861" s="55"/>
      <c r="AB861" s="9"/>
      <c r="AL861" s="9"/>
      <c r="AM861" s="9"/>
      <c r="AN861" s="9"/>
      <c r="AO861" s="9"/>
      <c r="AP861" s="9"/>
      <c r="AQ861" s="9"/>
      <c r="AR861" s="9"/>
      <c r="AS861" s="9"/>
      <c r="AT861" s="9"/>
      <c r="AU861" s="9"/>
      <c r="AV861" s="9"/>
      <c r="AW861" s="9"/>
      <c r="AX861" s="9"/>
      <c r="AY861" s="9"/>
    </row>
    <row r="862" spans="1:51" ht="43.5" customHeight="1" x14ac:dyDescent="0.3">
      <c r="A862" s="48">
        <v>838</v>
      </c>
      <c r="B862" s="768">
        <v>7000032478</v>
      </c>
      <c r="C862" s="768">
        <v>10</v>
      </c>
      <c r="D862" s="768" t="s">
        <v>437</v>
      </c>
      <c r="E862" s="768">
        <v>1000078084</v>
      </c>
      <c r="F862" s="768">
        <v>85176930</v>
      </c>
      <c r="G862" s="49"/>
      <c r="H862" s="769">
        <v>18</v>
      </c>
      <c r="I862" s="50"/>
      <c r="J862" s="768" t="s">
        <v>397</v>
      </c>
      <c r="K862" s="768" t="s">
        <v>106</v>
      </c>
      <c r="L862" s="768">
        <v>2</v>
      </c>
      <c r="M862" s="51"/>
      <c r="N862" s="52" t="str">
        <f t="shared" si="78"/>
        <v>Included</v>
      </c>
      <c r="O862" s="53">
        <f t="shared" si="79"/>
        <v>0</v>
      </c>
      <c r="P862" s="8">
        <f t="shared" si="80"/>
        <v>0</v>
      </c>
      <c r="Q862" s="9">
        <f t="shared" si="81"/>
        <v>0</v>
      </c>
      <c r="R862" s="16">
        <f t="shared" si="82"/>
        <v>0</v>
      </c>
      <c r="S862" s="8"/>
      <c r="T862" s="122">
        <f t="shared" si="83"/>
        <v>0</v>
      </c>
      <c r="V862" s="55"/>
      <c r="AB862" s="9"/>
      <c r="AL862" s="9"/>
      <c r="AM862" s="9"/>
      <c r="AN862" s="9"/>
      <c r="AO862" s="9"/>
      <c r="AP862" s="9"/>
      <c r="AQ862" s="9"/>
      <c r="AR862" s="9"/>
      <c r="AS862" s="9"/>
      <c r="AT862" s="9"/>
      <c r="AU862" s="9"/>
      <c r="AV862" s="9"/>
      <c r="AW862" s="9"/>
      <c r="AX862" s="9"/>
      <c r="AY862" s="9"/>
    </row>
    <row r="863" spans="1:51" ht="43.5" customHeight="1" x14ac:dyDescent="0.3">
      <c r="A863" s="48">
        <v>839</v>
      </c>
      <c r="B863" s="768">
        <v>7000032479</v>
      </c>
      <c r="C863" s="768">
        <v>10</v>
      </c>
      <c r="D863" s="768" t="s">
        <v>437</v>
      </c>
      <c r="E863" s="768">
        <v>1000077736</v>
      </c>
      <c r="F863" s="768">
        <v>85176290</v>
      </c>
      <c r="G863" s="49"/>
      <c r="H863" s="769">
        <v>18</v>
      </c>
      <c r="I863" s="50"/>
      <c r="J863" s="768" t="s">
        <v>396</v>
      </c>
      <c r="K863" s="768" t="s">
        <v>106</v>
      </c>
      <c r="L863" s="768">
        <v>1</v>
      </c>
      <c r="M863" s="51"/>
      <c r="N863" s="52" t="str">
        <f t="shared" si="78"/>
        <v>Included</v>
      </c>
      <c r="O863" s="53">
        <f t="shared" si="79"/>
        <v>0</v>
      </c>
      <c r="P863" s="8">
        <f t="shared" si="80"/>
        <v>0</v>
      </c>
      <c r="Q863" s="9">
        <f t="shared" si="81"/>
        <v>0</v>
      </c>
      <c r="R863" s="16">
        <f t="shared" si="82"/>
        <v>0</v>
      </c>
      <c r="S863" s="8"/>
      <c r="T863" s="122">
        <f t="shared" si="83"/>
        <v>0</v>
      </c>
      <c r="V863" s="55"/>
      <c r="AB863" s="9"/>
      <c r="AL863" s="9"/>
      <c r="AM863" s="9"/>
      <c r="AN863" s="9"/>
      <c r="AO863" s="9"/>
      <c r="AP863" s="9"/>
      <c r="AQ863" s="9"/>
      <c r="AR863" s="9"/>
      <c r="AS863" s="9"/>
      <c r="AT863" s="9"/>
      <c r="AU863" s="9"/>
      <c r="AV863" s="9"/>
      <c r="AW863" s="9"/>
      <c r="AX863" s="9"/>
      <c r="AY863" s="9"/>
    </row>
    <row r="864" spans="1:51" ht="43.5" customHeight="1" x14ac:dyDescent="0.3">
      <c r="A864" s="48">
        <v>840</v>
      </c>
      <c r="B864" s="768">
        <v>7000032235</v>
      </c>
      <c r="C864" s="768">
        <v>10</v>
      </c>
      <c r="D864" s="768" t="s">
        <v>438</v>
      </c>
      <c r="E864" s="768">
        <v>1000077713</v>
      </c>
      <c r="F864" s="768">
        <v>84715000</v>
      </c>
      <c r="G864" s="49"/>
      <c r="H864" s="769">
        <v>18</v>
      </c>
      <c r="I864" s="50"/>
      <c r="J864" s="768" t="s">
        <v>376</v>
      </c>
      <c r="K864" s="768" t="s">
        <v>106</v>
      </c>
      <c r="L864" s="768">
        <v>1</v>
      </c>
      <c r="M864" s="51"/>
      <c r="N864" s="52" t="str">
        <f t="shared" si="78"/>
        <v>Included</v>
      </c>
      <c r="O864" s="53">
        <f t="shared" si="79"/>
        <v>0</v>
      </c>
      <c r="P864" s="8">
        <f t="shared" si="80"/>
        <v>0</v>
      </c>
      <c r="Q864" s="9">
        <f t="shared" si="81"/>
        <v>0</v>
      </c>
      <c r="R864" s="16">
        <f t="shared" si="82"/>
        <v>0</v>
      </c>
      <c r="S864" s="8"/>
      <c r="T864" s="122">
        <f t="shared" si="83"/>
        <v>0</v>
      </c>
      <c r="V864" s="55"/>
      <c r="AB864" s="9"/>
      <c r="AL864" s="9"/>
      <c r="AM864" s="9"/>
      <c r="AN864" s="9"/>
      <c r="AO864" s="9"/>
      <c r="AP864" s="9"/>
      <c r="AQ864" s="9"/>
      <c r="AR864" s="9"/>
      <c r="AS864" s="9"/>
      <c r="AT864" s="9"/>
      <c r="AU864" s="9"/>
      <c r="AV864" s="9"/>
      <c r="AW864" s="9"/>
      <c r="AX864" s="9"/>
      <c r="AY864" s="9"/>
    </row>
    <row r="865" spans="1:51" ht="43.5" customHeight="1" x14ac:dyDescent="0.3">
      <c r="A865" s="48">
        <v>841</v>
      </c>
      <c r="B865" s="768">
        <v>7000032236</v>
      </c>
      <c r="C865" s="768">
        <v>10</v>
      </c>
      <c r="D865" s="768" t="s">
        <v>438</v>
      </c>
      <c r="E865" s="768">
        <v>1000077753</v>
      </c>
      <c r="F865" s="768">
        <v>85176930</v>
      </c>
      <c r="G865" s="49"/>
      <c r="H865" s="769">
        <v>18</v>
      </c>
      <c r="I865" s="50"/>
      <c r="J865" s="768" t="s">
        <v>377</v>
      </c>
      <c r="K865" s="768" t="s">
        <v>105</v>
      </c>
      <c r="L865" s="768">
        <v>1</v>
      </c>
      <c r="M865" s="51"/>
      <c r="N865" s="52" t="str">
        <f t="shared" si="78"/>
        <v>Included</v>
      </c>
      <c r="O865" s="53">
        <f t="shared" si="79"/>
        <v>0</v>
      </c>
      <c r="P865" s="8">
        <f t="shared" si="80"/>
        <v>0</v>
      </c>
      <c r="Q865" s="9">
        <f t="shared" si="81"/>
        <v>0</v>
      </c>
      <c r="R865" s="16">
        <f t="shared" si="82"/>
        <v>0</v>
      </c>
      <c r="S865" s="8"/>
      <c r="T865" s="122">
        <f t="shared" si="83"/>
        <v>0</v>
      </c>
      <c r="V865" s="55"/>
      <c r="AB865" s="9"/>
      <c r="AL865" s="9"/>
      <c r="AM865" s="9"/>
      <c r="AN865" s="9"/>
      <c r="AO865" s="9"/>
      <c r="AP865" s="9"/>
      <c r="AQ865" s="9"/>
      <c r="AR865" s="9"/>
      <c r="AS865" s="9"/>
      <c r="AT865" s="9"/>
      <c r="AU865" s="9"/>
      <c r="AV865" s="9"/>
      <c r="AW865" s="9"/>
      <c r="AX865" s="9"/>
      <c r="AY865" s="9"/>
    </row>
    <row r="866" spans="1:51" ht="43.5" customHeight="1" x14ac:dyDescent="0.3">
      <c r="A866" s="48">
        <v>842</v>
      </c>
      <c r="B866" s="768">
        <v>7000032237</v>
      </c>
      <c r="C866" s="768">
        <v>10</v>
      </c>
      <c r="D866" s="768" t="s">
        <v>438</v>
      </c>
      <c r="E866" s="768">
        <v>1000077573</v>
      </c>
      <c r="F866" s="768">
        <v>85176930</v>
      </c>
      <c r="G866" s="49"/>
      <c r="H866" s="769">
        <v>18</v>
      </c>
      <c r="I866" s="50"/>
      <c r="J866" s="768" t="s">
        <v>378</v>
      </c>
      <c r="K866" s="768" t="s">
        <v>106</v>
      </c>
      <c r="L866" s="768">
        <v>1</v>
      </c>
      <c r="M866" s="51"/>
      <c r="N866" s="52" t="str">
        <f t="shared" si="78"/>
        <v>Included</v>
      </c>
      <c r="O866" s="53">
        <f t="shared" si="79"/>
        <v>0</v>
      </c>
      <c r="P866" s="8">
        <f t="shared" si="80"/>
        <v>0</v>
      </c>
      <c r="Q866" s="9">
        <f t="shared" si="81"/>
        <v>0</v>
      </c>
      <c r="R866" s="16">
        <f t="shared" si="82"/>
        <v>0</v>
      </c>
      <c r="S866" s="8"/>
      <c r="T866" s="122">
        <f t="shared" si="83"/>
        <v>0</v>
      </c>
      <c r="V866" s="55"/>
      <c r="AB866" s="9"/>
      <c r="AL866" s="9"/>
      <c r="AM866" s="9"/>
      <c r="AN866" s="9"/>
      <c r="AO866" s="9"/>
      <c r="AP866" s="9"/>
      <c r="AQ866" s="9"/>
      <c r="AR866" s="9"/>
      <c r="AS866" s="9"/>
      <c r="AT866" s="9"/>
      <c r="AU866" s="9"/>
      <c r="AV866" s="9"/>
      <c r="AW866" s="9"/>
      <c r="AX866" s="9"/>
      <c r="AY866" s="9"/>
    </row>
    <row r="867" spans="1:51" ht="43.5" customHeight="1" x14ac:dyDescent="0.3">
      <c r="A867" s="48">
        <v>843</v>
      </c>
      <c r="B867" s="768">
        <v>7000032238</v>
      </c>
      <c r="C867" s="768">
        <v>10</v>
      </c>
      <c r="D867" s="768" t="s">
        <v>438</v>
      </c>
      <c r="E867" s="768">
        <v>1000077711</v>
      </c>
      <c r="F867" s="768">
        <v>85177090</v>
      </c>
      <c r="G867" s="49"/>
      <c r="H867" s="769">
        <v>18</v>
      </c>
      <c r="I867" s="50"/>
      <c r="J867" s="768" t="s">
        <v>381</v>
      </c>
      <c r="K867" s="768" t="s">
        <v>106</v>
      </c>
      <c r="L867" s="768">
        <v>1</v>
      </c>
      <c r="M867" s="51"/>
      <c r="N867" s="52" t="str">
        <f t="shared" si="78"/>
        <v>Included</v>
      </c>
      <c r="O867" s="53">
        <f t="shared" si="79"/>
        <v>0</v>
      </c>
      <c r="P867" s="8">
        <f t="shared" si="80"/>
        <v>0</v>
      </c>
      <c r="Q867" s="9">
        <f t="shared" si="81"/>
        <v>0</v>
      </c>
      <c r="R867" s="16">
        <f t="shared" si="82"/>
        <v>0</v>
      </c>
      <c r="S867" s="8"/>
      <c r="T867" s="122">
        <f t="shared" si="83"/>
        <v>0</v>
      </c>
      <c r="V867" s="55"/>
      <c r="AB867" s="9"/>
      <c r="AL867" s="9"/>
      <c r="AM867" s="9"/>
      <c r="AN867" s="9"/>
      <c r="AO867" s="9"/>
      <c r="AP867" s="9"/>
      <c r="AQ867" s="9"/>
      <c r="AR867" s="9"/>
      <c r="AS867" s="9"/>
      <c r="AT867" s="9"/>
      <c r="AU867" s="9"/>
      <c r="AV867" s="9"/>
      <c r="AW867" s="9"/>
      <c r="AX867" s="9"/>
      <c r="AY867" s="9"/>
    </row>
    <row r="868" spans="1:51" ht="43.5" customHeight="1" x14ac:dyDescent="0.3">
      <c r="A868" s="48">
        <v>844</v>
      </c>
      <c r="B868" s="768">
        <v>7000032239</v>
      </c>
      <c r="C868" s="768">
        <v>10</v>
      </c>
      <c r="D868" s="768" t="s">
        <v>438</v>
      </c>
      <c r="E868" s="768">
        <v>1000077750</v>
      </c>
      <c r="F868" s="768">
        <v>85176930</v>
      </c>
      <c r="G868" s="49"/>
      <c r="H868" s="769">
        <v>18</v>
      </c>
      <c r="I868" s="50"/>
      <c r="J868" s="768" t="s">
        <v>383</v>
      </c>
      <c r="K868" s="768" t="s">
        <v>105</v>
      </c>
      <c r="L868" s="768">
        <v>1</v>
      </c>
      <c r="M868" s="51"/>
      <c r="N868" s="52" t="str">
        <f t="shared" si="78"/>
        <v>Included</v>
      </c>
      <c r="O868" s="53">
        <f t="shared" si="79"/>
        <v>0</v>
      </c>
      <c r="P868" s="8">
        <f t="shared" si="80"/>
        <v>0</v>
      </c>
      <c r="Q868" s="9">
        <f t="shared" si="81"/>
        <v>0</v>
      </c>
      <c r="R868" s="16">
        <f t="shared" si="82"/>
        <v>0</v>
      </c>
      <c r="S868" s="8"/>
      <c r="T868" s="122">
        <f t="shared" si="83"/>
        <v>0</v>
      </c>
      <c r="V868" s="55"/>
      <c r="AB868" s="9"/>
      <c r="AL868" s="9"/>
      <c r="AM868" s="9"/>
      <c r="AN868" s="9"/>
      <c r="AO868" s="9"/>
      <c r="AP868" s="9"/>
      <c r="AQ868" s="9"/>
      <c r="AR868" s="9"/>
      <c r="AS868" s="9"/>
      <c r="AT868" s="9"/>
      <c r="AU868" s="9"/>
      <c r="AV868" s="9"/>
      <c r="AW868" s="9"/>
      <c r="AX868" s="9"/>
      <c r="AY868" s="9"/>
    </row>
    <row r="869" spans="1:51" ht="43.5" customHeight="1" x14ac:dyDescent="0.3">
      <c r="A869" s="48">
        <v>845</v>
      </c>
      <c r="B869" s="768">
        <v>7000032240</v>
      </c>
      <c r="C869" s="768">
        <v>10</v>
      </c>
      <c r="D869" s="768" t="s">
        <v>438</v>
      </c>
      <c r="E869" s="768">
        <v>1000077561</v>
      </c>
      <c r="F869" s="768">
        <v>85176930</v>
      </c>
      <c r="G869" s="49"/>
      <c r="H869" s="769">
        <v>18</v>
      </c>
      <c r="I869" s="50"/>
      <c r="J869" s="768" t="s">
        <v>386</v>
      </c>
      <c r="K869" s="768" t="s">
        <v>106</v>
      </c>
      <c r="L869" s="768">
        <v>2</v>
      </c>
      <c r="M869" s="51"/>
      <c r="N869" s="52" t="str">
        <f t="shared" si="78"/>
        <v>Included</v>
      </c>
      <c r="O869" s="53">
        <f t="shared" si="79"/>
        <v>0</v>
      </c>
      <c r="P869" s="8">
        <f t="shared" si="80"/>
        <v>0</v>
      </c>
      <c r="Q869" s="9">
        <f t="shared" si="81"/>
        <v>0</v>
      </c>
      <c r="R869" s="16">
        <f t="shared" si="82"/>
        <v>0</v>
      </c>
      <c r="S869" s="8"/>
      <c r="T869" s="122">
        <f t="shared" si="83"/>
        <v>0</v>
      </c>
      <c r="V869" s="55"/>
      <c r="AB869" s="9"/>
      <c r="AL869" s="9"/>
      <c r="AM869" s="9"/>
      <c r="AN869" s="9"/>
      <c r="AO869" s="9"/>
      <c r="AP869" s="9"/>
      <c r="AQ869" s="9"/>
      <c r="AR869" s="9"/>
      <c r="AS869" s="9"/>
      <c r="AT869" s="9"/>
      <c r="AU869" s="9"/>
      <c r="AV869" s="9"/>
      <c r="AW869" s="9"/>
      <c r="AX869" s="9"/>
      <c r="AY869" s="9"/>
    </row>
    <row r="870" spans="1:51" ht="43.5" customHeight="1" x14ac:dyDescent="0.3">
      <c r="A870" s="48">
        <v>846</v>
      </c>
      <c r="B870" s="768">
        <v>7000032241</v>
      </c>
      <c r="C870" s="768">
        <v>10</v>
      </c>
      <c r="D870" s="768" t="s">
        <v>438</v>
      </c>
      <c r="E870" s="768">
        <v>1000077565</v>
      </c>
      <c r="F870" s="768">
        <v>85176930</v>
      </c>
      <c r="G870" s="49"/>
      <c r="H870" s="769">
        <v>18</v>
      </c>
      <c r="I870" s="50"/>
      <c r="J870" s="768" t="s">
        <v>387</v>
      </c>
      <c r="K870" s="768" t="s">
        <v>106</v>
      </c>
      <c r="L870" s="768">
        <v>2</v>
      </c>
      <c r="M870" s="51"/>
      <c r="N870" s="52" t="str">
        <f t="shared" si="78"/>
        <v>Included</v>
      </c>
      <c r="O870" s="53">
        <f t="shared" si="79"/>
        <v>0</v>
      </c>
      <c r="P870" s="8">
        <f t="shared" si="80"/>
        <v>0</v>
      </c>
      <c r="Q870" s="9">
        <f t="shared" si="81"/>
        <v>0</v>
      </c>
      <c r="R870" s="16">
        <f t="shared" si="82"/>
        <v>0</v>
      </c>
      <c r="S870" s="8"/>
      <c r="T870" s="122">
        <f t="shared" si="83"/>
        <v>0</v>
      </c>
      <c r="V870" s="55"/>
      <c r="AB870" s="9"/>
      <c r="AL870" s="9"/>
      <c r="AM870" s="9"/>
      <c r="AN870" s="9"/>
      <c r="AO870" s="9"/>
      <c r="AP870" s="9"/>
      <c r="AQ870" s="9"/>
      <c r="AR870" s="9"/>
      <c r="AS870" s="9"/>
      <c r="AT870" s="9"/>
      <c r="AU870" s="9"/>
      <c r="AV870" s="9"/>
      <c r="AW870" s="9"/>
      <c r="AX870" s="9"/>
      <c r="AY870" s="9"/>
    </row>
    <row r="871" spans="1:51" ht="43.5" customHeight="1" x14ac:dyDescent="0.3">
      <c r="A871" s="48">
        <v>847</v>
      </c>
      <c r="B871" s="768">
        <v>7000032242</v>
      </c>
      <c r="C871" s="768">
        <v>10</v>
      </c>
      <c r="D871" s="768" t="s">
        <v>438</v>
      </c>
      <c r="E871" s="768">
        <v>1000077751</v>
      </c>
      <c r="F871" s="768">
        <v>85176930</v>
      </c>
      <c r="G871" s="49"/>
      <c r="H871" s="769">
        <v>18</v>
      </c>
      <c r="I871" s="50"/>
      <c r="J871" s="768" t="s">
        <v>388</v>
      </c>
      <c r="K871" s="768" t="s">
        <v>105</v>
      </c>
      <c r="L871" s="768">
        <v>1</v>
      </c>
      <c r="M871" s="51"/>
      <c r="N871" s="52" t="str">
        <f t="shared" si="78"/>
        <v>Included</v>
      </c>
      <c r="O871" s="53">
        <f t="shared" si="79"/>
        <v>0</v>
      </c>
      <c r="P871" s="8">
        <f t="shared" si="80"/>
        <v>0</v>
      </c>
      <c r="Q871" s="9">
        <f t="shared" si="81"/>
        <v>0</v>
      </c>
      <c r="R871" s="16">
        <f t="shared" si="82"/>
        <v>0</v>
      </c>
      <c r="S871" s="8"/>
      <c r="T871" s="122">
        <f t="shared" si="83"/>
        <v>0</v>
      </c>
      <c r="V871" s="55"/>
      <c r="AB871" s="9"/>
      <c r="AL871" s="9"/>
      <c r="AM871" s="9"/>
      <c r="AN871" s="9"/>
      <c r="AO871" s="9"/>
      <c r="AP871" s="9"/>
      <c r="AQ871" s="9"/>
      <c r="AR871" s="9"/>
      <c r="AS871" s="9"/>
      <c r="AT871" s="9"/>
      <c r="AU871" s="9"/>
      <c r="AV871" s="9"/>
      <c r="AW871" s="9"/>
      <c r="AX871" s="9"/>
      <c r="AY871" s="9"/>
    </row>
    <row r="872" spans="1:51" ht="43.5" customHeight="1" x14ac:dyDescent="0.3">
      <c r="A872" s="48">
        <v>848</v>
      </c>
      <c r="B872" s="768">
        <v>7000032243</v>
      </c>
      <c r="C872" s="768">
        <v>10</v>
      </c>
      <c r="D872" s="768" t="s">
        <v>438</v>
      </c>
      <c r="E872" s="768">
        <v>1000077568</v>
      </c>
      <c r="F872" s="768">
        <v>85389000</v>
      </c>
      <c r="G872" s="49"/>
      <c r="H872" s="769">
        <v>18</v>
      </c>
      <c r="I872" s="50"/>
      <c r="J872" s="768" t="s">
        <v>389</v>
      </c>
      <c r="K872" s="768" t="s">
        <v>106</v>
      </c>
      <c r="L872" s="768">
        <v>1</v>
      </c>
      <c r="M872" s="51"/>
      <c r="N872" s="52" t="str">
        <f t="shared" si="78"/>
        <v>Included</v>
      </c>
      <c r="O872" s="53">
        <f t="shared" si="79"/>
        <v>0</v>
      </c>
      <c r="P872" s="8">
        <f t="shared" si="80"/>
        <v>0</v>
      </c>
      <c r="Q872" s="9">
        <f t="shared" si="81"/>
        <v>0</v>
      </c>
      <c r="R872" s="16">
        <f t="shared" si="82"/>
        <v>0</v>
      </c>
      <c r="S872" s="8"/>
      <c r="T872" s="122">
        <f t="shared" si="83"/>
        <v>0</v>
      </c>
      <c r="V872" s="55"/>
      <c r="AB872" s="9"/>
      <c r="AL872" s="9"/>
      <c r="AM872" s="9"/>
      <c r="AN872" s="9"/>
      <c r="AO872" s="9"/>
      <c r="AP872" s="9"/>
      <c r="AQ872" s="9"/>
      <c r="AR872" s="9"/>
      <c r="AS872" s="9"/>
      <c r="AT872" s="9"/>
      <c r="AU872" s="9"/>
      <c r="AV872" s="9"/>
      <c r="AW872" s="9"/>
      <c r="AX872" s="9"/>
      <c r="AY872" s="9"/>
    </row>
    <row r="873" spans="1:51" ht="43.5" customHeight="1" x14ac:dyDescent="0.3">
      <c r="A873" s="48">
        <v>849</v>
      </c>
      <c r="B873" s="768">
        <v>7000032244</v>
      </c>
      <c r="C873" s="768">
        <v>10</v>
      </c>
      <c r="D873" s="768" t="s">
        <v>438</v>
      </c>
      <c r="E873" s="768">
        <v>1000028014</v>
      </c>
      <c r="F873" s="768">
        <v>94038900</v>
      </c>
      <c r="G873" s="49"/>
      <c r="H873" s="769">
        <v>18</v>
      </c>
      <c r="I873" s="50"/>
      <c r="J873" s="768" t="s">
        <v>108</v>
      </c>
      <c r="K873" s="768" t="s">
        <v>106</v>
      </c>
      <c r="L873" s="768">
        <v>1</v>
      </c>
      <c r="M873" s="51"/>
      <c r="N873" s="52" t="str">
        <f t="shared" si="78"/>
        <v>Included</v>
      </c>
      <c r="O873" s="53">
        <f t="shared" si="79"/>
        <v>0</v>
      </c>
      <c r="P873" s="8">
        <f t="shared" si="80"/>
        <v>0</v>
      </c>
      <c r="Q873" s="9">
        <f t="shared" si="81"/>
        <v>0</v>
      </c>
      <c r="R873" s="16">
        <f t="shared" si="82"/>
        <v>0</v>
      </c>
      <c r="S873" s="8"/>
      <c r="T873" s="122">
        <f t="shared" si="83"/>
        <v>0</v>
      </c>
      <c r="V873" s="55"/>
      <c r="AB873" s="9"/>
      <c r="AL873" s="9"/>
      <c r="AM873" s="9"/>
      <c r="AN873" s="9"/>
      <c r="AO873" s="9"/>
      <c r="AP873" s="9"/>
      <c r="AQ873" s="9"/>
      <c r="AR873" s="9"/>
      <c r="AS873" s="9"/>
      <c r="AT873" s="9"/>
      <c r="AU873" s="9"/>
      <c r="AV873" s="9"/>
      <c r="AW873" s="9"/>
      <c r="AX873" s="9"/>
      <c r="AY873" s="9"/>
    </row>
    <row r="874" spans="1:51" ht="43.5" customHeight="1" x14ac:dyDescent="0.3">
      <c r="A874" s="48">
        <v>850</v>
      </c>
      <c r="B874" s="768">
        <v>7000032245</v>
      </c>
      <c r="C874" s="768">
        <v>10</v>
      </c>
      <c r="D874" s="768" t="s">
        <v>438</v>
      </c>
      <c r="E874" s="768">
        <v>1000026380</v>
      </c>
      <c r="F874" s="768">
        <v>85389000</v>
      </c>
      <c r="G874" s="49"/>
      <c r="H874" s="769">
        <v>18</v>
      </c>
      <c r="I874" s="50"/>
      <c r="J874" s="768" t="s">
        <v>109</v>
      </c>
      <c r="K874" s="768" t="s">
        <v>105</v>
      </c>
      <c r="L874" s="768">
        <v>1</v>
      </c>
      <c r="M874" s="51"/>
      <c r="N874" s="52" t="str">
        <f t="shared" si="78"/>
        <v>Included</v>
      </c>
      <c r="O874" s="53">
        <f t="shared" si="79"/>
        <v>0</v>
      </c>
      <c r="P874" s="8">
        <f t="shared" si="80"/>
        <v>0</v>
      </c>
      <c r="Q874" s="9">
        <f t="shared" si="81"/>
        <v>0</v>
      </c>
      <c r="R874" s="16">
        <f t="shared" si="82"/>
        <v>0</v>
      </c>
      <c r="S874" s="8"/>
      <c r="T874" s="122">
        <f t="shared" si="83"/>
        <v>0</v>
      </c>
      <c r="V874" s="55"/>
      <c r="AB874" s="9"/>
      <c r="AL874" s="9"/>
      <c r="AM874" s="9"/>
      <c r="AN874" s="9"/>
      <c r="AO874" s="9"/>
      <c r="AP874" s="9"/>
      <c r="AQ874" s="9"/>
      <c r="AR874" s="9"/>
      <c r="AS874" s="9"/>
      <c r="AT874" s="9"/>
      <c r="AU874" s="9"/>
      <c r="AV874" s="9"/>
      <c r="AW874" s="9"/>
      <c r="AX874" s="9"/>
      <c r="AY874" s="9"/>
    </row>
    <row r="875" spans="1:51" ht="43.5" customHeight="1" x14ac:dyDescent="0.3">
      <c r="A875" s="48">
        <v>851</v>
      </c>
      <c r="B875" s="768">
        <v>7000032427</v>
      </c>
      <c r="C875" s="768">
        <v>10</v>
      </c>
      <c r="D875" s="768" t="s">
        <v>438</v>
      </c>
      <c r="E875" s="768">
        <v>1000077853</v>
      </c>
      <c r="F875" s="768">
        <v>85176220</v>
      </c>
      <c r="G875" s="49"/>
      <c r="H875" s="769">
        <v>18</v>
      </c>
      <c r="I875" s="50"/>
      <c r="J875" s="768" t="s">
        <v>390</v>
      </c>
      <c r="K875" s="768" t="s">
        <v>106</v>
      </c>
      <c r="L875" s="768">
        <v>1</v>
      </c>
      <c r="M875" s="51"/>
      <c r="N875" s="52" t="str">
        <f t="shared" si="78"/>
        <v>Included</v>
      </c>
      <c r="O875" s="53">
        <f t="shared" si="79"/>
        <v>0</v>
      </c>
      <c r="P875" s="8">
        <f t="shared" si="80"/>
        <v>0</v>
      </c>
      <c r="Q875" s="9">
        <f t="shared" si="81"/>
        <v>0</v>
      </c>
      <c r="R875" s="16">
        <f t="shared" si="82"/>
        <v>0</v>
      </c>
      <c r="S875" s="8"/>
      <c r="T875" s="122">
        <f t="shared" si="83"/>
        <v>0</v>
      </c>
      <c r="V875" s="55"/>
      <c r="AB875" s="9"/>
      <c r="AL875" s="9"/>
      <c r="AM875" s="9"/>
      <c r="AN875" s="9"/>
      <c r="AO875" s="9"/>
      <c r="AP875" s="9"/>
      <c r="AQ875" s="9"/>
      <c r="AR875" s="9"/>
      <c r="AS875" s="9"/>
      <c r="AT875" s="9"/>
      <c r="AU875" s="9"/>
      <c r="AV875" s="9"/>
      <c r="AW875" s="9"/>
      <c r="AX875" s="9"/>
      <c r="AY875" s="9"/>
    </row>
    <row r="876" spans="1:51" ht="43.5" customHeight="1" x14ac:dyDescent="0.3">
      <c r="A876" s="48">
        <v>852</v>
      </c>
      <c r="B876" s="768">
        <v>7000032480</v>
      </c>
      <c r="C876" s="768">
        <v>10</v>
      </c>
      <c r="D876" s="768" t="s">
        <v>438</v>
      </c>
      <c r="E876" s="768">
        <v>1000078084</v>
      </c>
      <c r="F876" s="768">
        <v>85176930</v>
      </c>
      <c r="G876" s="49"/>
      <c r="H876" s="769">
        <v>18</v>
      </c>
      <c r="I876" s="50"/>
      <c r="J876" s="768" t="s">
        <v>397</v>
      </c>
      <c r="K876" s="768" t="s">
        <v>106</v>
      </c>
      <c r="L876" s="768">
        <v>2</v>
      </c>
      <c r="M876" s="51"/>
      <c r="N876" s="52" t="str">
        <f t="shared" si="78"/>
        <v>Included</v>
      </c>
      <c r="O876" s="53">
        <f t="shared" si="79"/>
        <v>0</v>
      </c>
      <c r="P876" s="8">
        <f t="shared" si="80"/>
        <v>0</v>
      </c>
      <c r="Q876" s="9">
        <f t="shared" si="81"/>
        <v>0</v>
      </c>
      <c r="R876" s="16">
        <f t="shared" si="82"/>
        <v>0</v>
      </c>
      <c r="S876" s="8"/>
      <c r="T876" s="122">
        <f t="shared" si="83"/>
        <v>0</v>
      </c>
      <c r="V876" s="55"/>
      <c r="AB876" s="9"/>
      <c r="AL876" s="9"/>
      <c r="AM876" s="9"/>
      <c r="AN876" s="9"/>
      <c r="AO876" s="9"/>
      <c r="AP876" s="9"/>
      <c r="AQ876" s="9"/>
      <c r="AR876" s="9"/>
      <c r="AS876" s="9"/>
      <c r="AT876" s="9"/>
      <c r="AU876" s="9"/>
      <c r="AV876" s="9"/>
      <c r="AW876" s="9"/>
      <c r="AX876" s="9"/>
      <c r="AY876" s="9"/>
    </row>
    <row r="877" spans="1:51" ht="43.5" customHeight="1" x14ac:dyDescent="0.3">
      <c r="A877" s="48">
        <v>853</v>
      </c>
      <c r="B877" s="768">
        <v>7000032246</v>
      </c>
      <c r="C877" s="768">
        <v>10</v>
      </c>
      <c r="D877" s="768" t="s">
        <v>439</v>
      </c>
      <c r="E877" s="768">
        <v>1000077713</v>
      </c>
      <c r="F877" s="768">
        <v>84715000</v>
      </c>
      <c r="G877" s="49"/>
      <c r="H877" s="769">
        <v>18</v>
      </c>
      <c r="I877" s="50"/>
      <c r="J877" s="768" t="s">
        <v>376</v>
      </c>
      <c r="K877" s="768" t="s">
        <v>106</v>
      </c>
      <c r="L877" s="768">
        <v>1</v>
      </c>
      <c r="M877" s="51"/>
      <c r="N877" s="52" t="str">
        <f t="shared" si="78"/>
        <v>Included</v>
      </c>
      <c r="O877" s="53">
        <f t="shared" si="79"/>
        <v>0</v>
      </c>
      <c r="P877" s="8">
        <f t="shared" si="80"/>
        <v>0</v>
      </c>
      <c r="Q877" s="9">
        <f t="shared" si="81"/>
        <v>0</v>
      </c>
      <c r="R877" s="16">
        <f t="shared" si="82"/>
        <v>0</v>
      </c>
      <c r="S877" s="8"/>
      <c r="T877" s="122">
        <f t="shared" si="83"/>
        <v>0</v>
      </c>
      <c r="V877" s="55"/>
      <c r="AB877" s="9"/>
      <c r="AL877" s="9"/>
      <c r="AM877" s="9"/>
      <c r="AN877" s="9"/>
      <c r="AO877" s="9"/>
      <c r="AP877" s="9"/>
      <c r="AQ877" s="9"/>
      <c r="AR877" s="9"/>
      <c r="AS877" s="9"/>
      <c r="AT877" s="9"/>
      <c r="AU877" s="9"/>
      <c r="AV877" s="9"/>
      <c r="AW877" s="9"/>
      <c r="AX877" s="9"/>
      <c r="AY877" s="9"/>
    </row>
    <row r="878" spans="1:51" ht="43.5" customHeight="1" x14ac:dyDescent="0.3">
      <c r="A878" s="48">
        <v>854</v>
      </c>
      <c r="B878" s="768">
        <v>7000032247</v>
      </c>
      <c r="C878" s="768">
        <v>10</v>
      </c>
      <c r="D878" s="768" t="s">
        <v>439</v>
      </c>
      <c r="E878" s="768">
        <v>1000077753</v>
      </c>
      <c r="F878" s="768">
        <v>85176930</v>
      </c>
      <c r="G878" s="49"/>
      <c r="H878" s="769">
        <v>18</v>
      </c>
      <c r="I878" s="50"/>
      <c r="J878" s="768" t="s">
        <v>377</v>
      </c>
      <c r="K878" s="768" t="s">
        <v>105</v>
      </c>
      <c r="L878" s="768">
        <v>1</v>
      </c>
      <c r="M878" s="51"/>
      <c r="N878" s="52" t="str">
        <f t="shared" si="78"/>
        <v>Included</v>
      </c>
      <c r="O878" s="53">
        <f t="shared" si="79"/>
        <v>0</v>
      </c>
      <c r="P878" s="8">
        <f t="shared" si="80"/>
        <v>0</v>
      </c>
      <c r="Q878" s="9">
        <f t="shared" si="81"/>
        <v>0</v>
      </c>
      <c r="R878" s="16">
        <f t="shared" si="82"/>
        <v>0</v>
      </c>
      <c r="S878" s="8"/>
      <c r="T878" s="122">
        <f t="shared" si="83"/>
        <v>0</v>
      </c>
      <c r="V878" s="55"/>
      <c r="AB878" s="9"/>
      <c r="AL878" s="9"/>
      <c r="AM878" s="9"/>
      <c r="AN878" s="9"/>
      <c r="AO878" s="9"/>
      <c r="AP878" s="9"/>
      <c r="AQ878" s="9"/>
      <c r="AR878" s="9"/>
      <c r="AS878" s="9"/>
      <c r="AT878" s="9"/>
      <c r="AU878" s="9"/>
      <c r="AV878" s="9"/>
      <c r="AW878" s="9"/>
      <c r="AX878" s="9"/>
      <c r="AY878" s="9"/>
    </row>
    <row r="879" spans="1:51" ht="43.5" customHeight="1" x14ac:dyDescent="0.3">
      <c r="A879" s="48">
        <v>855</v>
      </c>
      <c r="B879" s="768">
        <v>7000032248</v>
      </c>
      <c r="C879" s="768">
        <v>10</v>
      </c>
      <c r="D879" s="768" t="s">
        <v>439</v>
      </c>
      <c r="E879" s="768">
        <v>1000077573</v>
      </c>
      <c r="F879" s="768">
        <v>85176930</v>
      </c>
      <c r="G879" s="49"/>
      <c r="H879" s="769">
        <v>18</v>
      </c>
      <c r="I879" s="50"/>
      <c r="J879" s="768" t="s">
        <v>378</v>
      </c>
      <c r="K879" s="768" t="s">
        <v>106</v>
      </c>
      <c r="L879" s="768">
        <v>1</v>
      </c>
      <c r="M879" s="51"/>
      <c r="N879" s="52" t="str">
        <f t="shared" si="78"/>
        <v>Included</v>
      </c>
      <c r="O879" s="53">
        <f t="shared" si="79"/>
        <v>0</v>
      </c>
      <c r="P879" s="8">
        <f t="shared" si="80"/>
        <v>0</v>
      </c>
      <c r="Q879" s="9">
        <f t="shared" si="81"/>
        <v>0</v>
      </c>
      <c r="R879" s="16">
        <f t="shared" si="82"/>
        <v>0</v>
      </c>
      <c r="S879" s="8"/>
      <c r="T879" s="122">
        <f t="shared" si="83"/>
        <v>0</v>
      </c>
      <c r="V879" s="55"/>
      <c r="AB879" s="9"/>
      <c r="AL879" s="9"/>
      <c r="AM879" s="9"/>
      <c r="AN879" s="9"/>
      <c r="AO879" s="9"/>
      <c r="AP879" s="9"/>
      <c r="AQ879" s="9"/>
      <c r="AR879" s="9"/>
      <c r="AS879" s="9"/>
      <c r="AT879" s="9"/>
      <c r="AU879" s="9"/>
      <c r="AV879" s="9"/>
      <c r="AW879" s="9"/>
      <c r="AX879" s="9"/>
      <c r="AY879" s="9"/>
    </row>
    <row r="880" spans="1:51" ht="43.5" customHeight="1" x14ac:dyDescent="0.3">
      <c r="A880" s="48">
        <v>856</v>
      </c>
      <c r="B880" s="768">
        <v>7000032249</v>
      </c>
      <c r="C880" s="768">
        <v>10</v>
      </c>
      <c r="D880" s="768" t="s">
        <v>439</v>
      </c>
      <c r="E880" s="768">
        <v>1000077739</v>
      </c>
      <c r="F880" s="768">
        <v>85177090</v>
      </c>
      <c r="G880" s="49"/>
      <c r="H880" s="769">
        <v>18</v>
      </c>
      <c r="I880" s="50"/>
      <c r="J880" s="768" t="s">
        <v>379</v>
      </c>
      <c r="K880" s="768" t="s">
        <v>106</v>
      </c>
      <c r="L880" s="768">
        <v>16</v>
      </c>
      <c r="M880" s="51"/>
      <c r="N880" s="52" t="str">
        <f t="shared" si="78"/>
        <v>Included</v>
      </c>
      <c r="O880" s="53">
        <f t="shared" si="79"/>
        <v>0</v>
      </c>
      <c r="P880" s="8">
        <f t="shared" si="80"/>
        <v>0</v>
      </c>
      <c r="Q880" s="9">
        <f t="shared" si="81"/>
        <v>0</v>
      </c>
      <c r="R880" s="16">
        <f t="shared" si="82"/>
        <v>0</v>
      </c>
      <c r="S880" s="8"/>
      <c r="T880" s="122">
        <f t="shared" si="83"/>
        <v>0</v>
      </c>
      <c r="V880" s="55"/>
      <c r="AB880" s="9"/>
      <c r="AL880" s="9"/>
      <c r="AM880" s="9"/>
      <c r="AN880" s="9"/>
      <c r="AO880" s="9"/>
      <c r="AP880" s="9"/>
      <c r="AQ880" s="9"/>
      <c r="AR880" s="9"/>
      <c r="AS880" s="9"/>
      <c r="AT880" s="9"/>
      <c r="AU880" s="9"/>
      <c r="AV880" s="9"/>
      <c r="AW880" s="9"/>
      <c r="AX880" s="9"/>
      <c r="AY880" s="9"/>
    </row>
    <row r="881" spans="1:51" ht="43.5" customHeight="1" x14ac:dyDescent="0.3">
      <c r="A881" s="48">
        <v>857</v>
      </c>
      <c r="B881" s="768">
        <v>7000032250</v>
      </c>
      <c r="C881" s="768">
        <v>10</v>
      </c>
      <c r="D881" s="768" t="s">
        <v>439</v>
      </c>
      <c r="E881" s="768">
        <v>1000077740</v>
      </c>
      <c r="F881" s="768">
        <v>85177090</v>
      </c>
      <c r="G881" s="49"/>
      <c r="H881" s="769">
        <v>18</v>
      </c>
      <c r="I881" s="50"/>
      <c r="J881" s="768" t="s">
        <v>380</v>
      </c>
      <c r="K881" s="768" t="s">
        <v>106</v>
      </c>
      <c r="L881" s="768">
        <v>92</v>
      </c>
      <c r="M881" s="51"/>
      <c r="N881" s="52" t="str">
        <f t="shared" si="78"/>
        <v>Included</v>
      </c>
      <c r="O881" s="53">
        <f t="shared" si="79"/>
        <v>0</v>
      </c>
      <c r="P881" s="8">
        <f t="shared" si="80"/>
        <v>0</v>
      </c>
      <c r="Q881" s="9">
        <f t="shared" si="81"/>
        <v>0</v>
      </c>
      <c r="R881" s="16">
        <f t="shared" si="82"/>
        <v>0</v>
      </c>
      <c r="S881" s="8"/>
      <c r="T881" s="122">
        <f t="shared" si="83"/>
        <v>0</v>
      </c>
      <c r="V881" s="55"/>
      <c r="AB881" s="9"/>
      <c r="AL881" s="9"/>
      <c r="AM881" s="9"/>
      <c r="AN881" s="9"/>
      <c r="AO881" s="9"/>
      <c r="AP881" s="9"/>
      <c r="AQ881" s="9"/>
      <c r="AR881" s="9"/>
      <c r="AS881" s="9"/>
      <c r="AT881" s="9"/>
      <c r="AU881" s="9"/>
      <c r="AV881" s="9"/>
      <c r="AW881" s="9"/>
      <c r="AX881" s="9"/>
      <c r="AY881" s="9"/>
    </row>
    <row r="882" spans="1:51" ht="43.5" customHeight="1" x14ac:dyDescent="0.3">
      <c r="A882" s="48">
        <v>858</v>
      </c>
      <c r="B882" s="768">
        <v>7000032251</v>
      </c>
      <c r="C882" s="768">
        <v>10</v>
      </c>
      <c r="D882" s="768" t="s">
        <v>439</v>
      </c>
      <c r="E882" s="768">
        <v>1000077711</v>
      </c>
      <c r="F882" s="768">
        <v>85177090</v>
      </c>
      <c r="G882" s="49"/>
      <c r="H882" s="769">
        <v>18</v>
      </c>
      <c r="I882" s="50"/>
      <c r="J882" s="768" t="s">
        <v>381</v>
      </c>
      <c r="K882" s="768" t="s">
        <v>106</v>
      </c>
      <c r="L882" s="768">
        <v>1</v>
      </c>
      <c r="M882" s="51"/>
      <c r="N882" s="52" t="str">
        <f t="shared" si="78"/>
        <v>Included</v>
      </c>
      <c r="O882" s="53">
        <f t="shared" si="79"/>
        <v>0</v>
      </c>
      <c r="P882" s="8">
        <f t="shared" si="80"/>
        <v>0</v>
      </c>
      <c r="Q882" s="9">
        <f t="shared" si="81"/>
        <v>0</v>
      </c>
      <c r="R882" s="16">
        <f t="shared" si="82"/>
        <v>0</v>
      </c>
      <c r="S882" s="8"/>
      <c r="T882" s="122">
        <f t="shared" si="83"/>
        <v>0</v>
      </c>
      <c r="V882" s="55"/>
      <c r="AB882" s="9"/>
      <c r="AL882" s="9"/>
      <c r="AM882" s="9"/>
      <c r="AN882" s="9"/>
      <c r="AO882" s="9"/>
      <c r="AP882" s="9"/>
      <c r="AQ882" s="9"/>
      <c r="AR882" s="9"/>
      <c r="AS882" s="9"/>
      <c r="AT882" s="9"/>
      <c r="AU882" s="9"/>
      <c r="AV882" s="9"/>
      <c r="AW882" s="9"/>
      <c r="AX882" s="9"/>
      <c r="AY882" s="9"/>
    </row>
    <row r="883" spans="1:51" ht="43.5" customHeight="1" x14ac:dyDescent="0.3">
      <c r="A883" s="48">
        <v>859</v>
      </c>
      <c r="B883" s="768">
        <v>7000032252</v>
      </c>
      <c r="C883" s="768">
        <v>10</v>
      </c>
      <c r="D883" s="768" t="s">
        <v>439</v>
      </c>
      <c r="E883" s="768">
        <v>1000077562</v>
      </c>
      <c r="F883" s="768">
        <v>85177090</v>
      </c>
      <c r="G883" s="49"/>
      <c r="H883" s="769">
        <v>18</v>
      </c>
      <c r="I883" s="50"/>
      <c r="J883" s="768" t="s">
        <v>382</v>
      </c>
      <c r="K883" s="768" t="s">
        <v>106</v>
      </c>
      <c r="L883" s="768">
        <v>63</v>
      </c>
      <c r="M883" s="51"/>
      <c r="N883" s="52" t="str">
        <f t="shared" si="78"/>
        <v>Included</v>
      </c>
      <c r="O883" s="53">
        <f t="shared" si="79"/>
        <v>0</v>
      </c>
      <c r="P883" s="8">
        <f t="shared" si="80"/>
        <v>0</v>
      </c>
      <c r="Q883" s="9">
        <f t="shared" si="81"/>
        <v>0</v>
      </c>
      <c r="R883" s="16">
        <f t="shared" si="82"/>
        <v>0</v>
      </c>
      <c r="S883" s="8"/>
      <c r="T883" s="122">
        <f t="shared" si="83"/>
        <v>0</v>
      </c>
      <c r="V883" s="55"/>
      <c r="AB883" s="9"/>
      <c r="AL883" s="9"/>
      <c r="AM883" s="9"/>
      <c r="AN883" s="9"/>
      <c r="AO883" s="9"/>
      <c r="AP883" s="9"/>
      <c r="AQ883" s="9"/>
      <c r="AR883" s="9"/>
      <c r="AS883" s="9"/>
      <c r="AT883" s="9"/>
      <c r="AU883" s="9"/>
      <c r="AV883" s="9"/>
      <c r="AW883" s="9"/>
      <c r="AX883" s="9"/>
      <c r="AY883" s="9"/>
    </row>
    <row r="884" spans="1:51" ht="43.5" customHeight="1" x14ac:dyDescent="0.3">
      <c r="A884" s="48">
        <v>860</v>
      </c>
      <c r="B884" s="768">
        <v>7000032412</v>
      </c>
      <c r="C884" s="768">
        <v>10</v>
      </c>
      <c r="D884" s="768" t="s">
        <v>439</v>
      </c>
      <c r="E884" s="768">
        <v>1000077794</v>
      </c>
      <c r="F884" s="768">
        <v>85176290</v>
      </c>
      <c r="G884" s="49"/>
      <c r="H884" s="769">
        <v>18</v>
      </c>
      <c r="I884" s="50"/>
      <c r="J884" s="768" t="s">
        <v>412</v>
      </c>
      <c r="K884" s="768" t="s">
        <v>106</v>
      </c>
      <c r="L884" s="768">
        <v>1</v>
      </c>
      <c r="M884" s="51"/>
      <c r="N884" s="52" t="str">
        <f t="shared" si="78"/>
        <v>Included</v>
      </c>
      <c r="O884" s="53">
        <f t="shared" si="79"/>
        <v>0</v>
      </c>
      <c r="P884" s="8">
        <f t="shared" si="80"/>
        <v>0</v>
      </c>
      <c r="Q884" s="9">
        <f t="shared" si="81"/>
        <v>0</v>
      </c>
      <c r="R884" s="16">
        <f t="shared" si="82"/>
        <v>0</v>
      </c>
      <c r="S884" s="8"/>
      <c r="T884" s="122">
        <f t="shared" si="83"/>
        <v>0</v>
      </c>
      <c r="V884" s="55"/>
      <c r="AB884" s="9"/>
      <c r="AL884" s="9"/>
      <c r="AM884" s="9"/>
      <c r="AN884" s="9"/>
      <c r="AO884" s="9"/>
      <c r="AP884" s="9"/>
      <c r="AQ884" s="9"/>
      <c r="AR884" s="9"/>
      <c r="AS884" s="9"/>
      <c r="AT884" s="9"/>
      <c r="AU884" s="9"/>
      <c r="AV884" s="9"/>
      <c r="AW884" s="9"/>
      <c r="AX884" s="9"/>
      <c r="AY884" s="9"/>
    </row>
    <row r="885" spans="1:51" ht="43.5" customHeight="1" x14ac:dyDescent="0.3">
      <c r="A885" s="48">
        <v>861</v>
      </c>
      <c r="B885" s="768">
        <v>7000032253</v>
      </c>
      <c r="C885" s="768">
        <v>10</v>
      </c>
      <c r="D885" s="768" t="s">
        <v>439</v>
      </c>
      <c r="E885" s="768">
        <v>1000077750</v>
      </c>
      <c r="F885" s="768">
        <v>85176930</v>
      </c>
      <c r="G885" s="49"/>
      <c r="H885" s="769">
        <v>18</v>
      </c>
      <c r="I885" s="50"/>
      <c r="J885" s="768" t="s">
        <v>383</v>
      </c>
      <c r="K885" s="768" t="s">
        <v>105</v>
      </c>
      <c r="L885" s="768">
        <v>1</v>
      </c>
      <c r="M885" s="51"/>
      <c r="N885" s="52" t="str">
        <f t="shared" si="78"/>
        <v>Included</v>
      </c>
      <c r="O885" s="53">
        <f t="shared" si="79"/>
        <v>0</v>
      </c>
      <c r="P885" s="8">
        <f t="shared" si="80"/>
        <v>0</v>
      </c>
      <c r="Q885" s="9">
        <f t="shared" si="81"/>
        <v>0</v>
      </c>
      <c r="R885" s="16">
        <f t="shared" si="82"/>
        <v>0</v>
      </c>
      <c r="S885" s="8"/>
      <c r="T885" s="122">
        <f t="shared" si="83"/>
        <v>0</v>
      </c>
      <c r="V885" s="55"/>
      <c r="AB885" s="9"/>
      <c r="AL885" s="9"/>
      <c r="AM885" s="9"/>
      <c r="AN885" s="9"/>
      <c r="AO885" s="9"/>
      <c r="AP885" s="9"/>
      <c r="AQ885" s="9"/>
      <c r="AR885" s="9"/>
      <c r="AS885" s="9"/>
      <c r="AT885" s="9"/>
      <c r="AU885" s="9"/>
      <c r="AV885" s="9"/>
      <c r="AW885" s="9"/>
      <c r="AX885" s="9"/>
      <c r="AY885" s="9"/>
    </row>
    <row r="886" spans="1:51" ht="43.5" customHeight="1" x14ac:dyDescent="0.3">
      <c r="A886" s="48">
        <v>862</v>
      </c>
      <c r="B886" s="768">
        <v>7000032254</v>
      </c>
      <c r="C886" s="768">
        <v>10</v>
      </c>
      <c r="D886" s="768" t="s">
        <v>439</v>
      </c>
      <c r="E886" s="768">
        <v>1000077710</v>
      </c>
      <c r="F886" s="768">
        <v>85176990</v>
      </c>
      <c r="G886" s="49"/>
      <c r="H886" s="769">
        <v>18</v>
      </c>
      <c r="I886" s="50"/>
      <c r="J886" s="768" t="s">
        <v>452</v>
      </c>
      <c r="K886" s="768" t="s">
        <v>106</v>
      </c>
      <c r="L886" s="768">
        <v>92</v>
      </c>
      <c r="M886" s="51"/>
      <c r="N886" s="52" t="str">
        <f t="shared" si="78"/>
        <v>Included</v>
      </c>
      <c r="O886" s="53">
        <f t="shared" si="79"/>
        <v>0</v>
      </c>
      <c r="P886" s="8">
        <f t="shared" si="80"/>
        <v>0</v>
      </c>
      <c r="Q886" s="9">
        <f t="shared" si="81"/>
        <v>0</v>
      </c>
      <c r="R886" s="16">
        <f t="shared" si="82"/>
        <v>0</v>
      </c>
      <c r="S886" s="8"/>
      <c r="T886" s="122">
        <f t="shared" si="83"/>
        <v>0</v>
      </c>
      <c r="V886" s="55"/>
      <c r="AB886" s="9"/>
      <c r="AL886" s="9"/>
      <c r="AM886" s="9"/>
      <c r="AN886" s="9"/>
      <c r="AO886" s="9"/>
      <c r="AP886" s="9"/>
      <c r="AQ886" s="9"/>
      <c r="AR886" s="9"/>
      <c r="AS886" s="9"/>
      <c r="AT886" s="9"/>
      <c r="AU886" s="9"/>
      <c r="AV886" s="9"/>
      <c r="AW886" s="9"/>
      <c r="AX886" s="9"/>
      <c r="AY886" s="9"/>
    </row>
    <row r="887" spans="1:51" ht="43.5" customHeight="1" x14ac:dyDescent="0.3">
      <c r="A887" s="48">
        <v>863</v>
      </c>
      <c r="B887" s="768">
        <v>7000032255</v>
      </c>
      <c r="C887" s="768">
        <v>10</v>
      </c>
      <c r="D887" s="768" t="s">
        <v>439</v>
      </c>
      <c r="E887" s="768">
        <v>1000077563</v>
      </c>
      <c r="F887" s="768">
        <v>85444292</v>
      </c>
      <c r="G887" s="49"/>
      <c r="H887" s="769">
        <v>18</v>
      </c>
      <c r="I887" s="50"/>
      <c r="J887" s="768" t="s">
        <v>385</v>
      </c>
      <c r="K887" s="768" t="s">
        <v>110</v>
      </c>
      <c r="L887" s="768">
        <v>92</v>
      </c>
      <c r="M887" s="51"/>
      <c r="N887" s="52" t="str">
        <f t="shared" si="78"/>
        <v>Included</v>
      </c>
      <c r="O887" s="53">
        <f t="shared" si="79"/>
        <v>0</v>
      </c>
      <c r="P887" s="8">
        <f t="shared" si="80"/>
        <v>0</v>
      </c>
      <c r="Q887" s="9">
        <f t="shared" si="81"/>
        <v>0</v>
      </c>
      <c r="R887" s="16">
        <f t="shared" si="82"/>
        <v>0</v>
      </c>
      <c r="S887" s="8"/>
      <c r="T887" s="122">
        <f t="shared" si="83"/>
        <v>0</v>
      </c>
      <c r="V887" s="55"/>
      <c r="AB887" s="9"/>
      <c r="AL887" s="9"/>
      <c r="AM887" s="9"/>
      <c r="AN887" s="9"/>
      <c r="AO887" s="9"/>
      <c r="AP887" s="9"/>
      <c r="AQ887" s="9"/>
      <c r="AR887" s="9"/>
      <c r="AS887" s="9"/>
      <c r="AT887" s="9"/>
      <c r="AU887" s="9"/>
      <c r="AV887" s="9"/>
      <c r="AW887" s="9"/>
      <c r="AX887" s="9"/>
      <c r="AY887" s="9"/>
    </row>
    <row r="888" spans="1:51" ht="43.5" customHeight="1" x14ac:dyDescent="0.3">
      <c r="A888" s="48">
        <v>864</v>
      </c>
      <c r="B888" s="768">
        <v>7000032256</v>
      </c>
      <c r="C888" s="768">
        <v>10</v>
      </c>
      <c r="D888" s="768" t="s">
        <v>439</v>
      </c>
      <c r="E888" s="768">
        <v>1000077561</v>
      </c>
      <c r="F888" s="768">
        <v>85176930</v>
      </c>
      <c r="G888" s="49"/>
      <c r="H888" s="769">
        <v>18</v>
      </c>
      <c r="I888" s="50"/>
      <c r="J888" s="768" t="s">
        <v>386</v>
      </c>
      <c r="K888" s="768" t="s">
        <v>106</v>
      </c>
      <c r="L888" s="768">
        <v>2</v>
      </c>
      <c r="M888" s="51"/>
      <c r="N888" s="52" t="str">
        <f t="shared" si="78"/>
        <v>Included</v>
      </c>
      <c r="O888" s="53">
        <f t="shared" si="79"/>
        <v>0</v>
      </c>
      <c r="P888" s="8">
        <f t="shared" si="80"/>
        <v>0</v>
      </c>
      <c r="Q888" s="9">
        <f t="shared" si="81"/>
        <v>0</v>
      </c>
      <c r="R888" s="16">
        <f t="shared" si="82"/>
        <v>0</v>
      </c>
      <c r="S888" s="8"/>
      <c r="T888" s="122">
        <f t="shared" si="83"/>
        <v>0</v>
      </c>
      <c r="V888" s="55"/>
      <c r="AB888" s="9"/>
      <c r="AL888" s="9"/>
      <c r="AM888" s="9"/>
      <c r="AN888" s="9"/>
      <c r="AO888" s="9"/>
      <c r="AP888" s="9"/>
      <c r="AQ888" s="9"/>
      <c r="AR888" s="9"/>
      <c r="AS888" s="9"/>
      <c r="AT888" s="9"/>
      <c r="AU888" s="9"/>
      <c r="AV888" s="9"/>
      <c r="AW888" s="9"/>
      <c r="AX888" s="9"/>
      <c r="AY888" s="9"/>
    </row>
    <row r="889" spans="1:51" ht="43.5" customHeight="1" x14ac:dyDescent="0.3">
      <c r="A889" s="48">
        <v>865</v>
      </c>
      <c r="B889" s="768">
        <v>7000032257</v>
      </c>
      <c r="C889" s="768">
        <v>10</v>
      </c>
      <c r="D889" s="768" t="s">
        <v>439</v>
      </c>
      <c r="E889" s="768">
        <v>1000077565</v>
      </c>
      <c r="F889" s="768">
        <v>85176930</v>
      </c>
      <c r="G889" s="49"/>
      <c r="H889" s="769">
        <v>18</v>
      </c>
      <c r="I889" s="50"/>
      <c r="J889" s="768" t="s">
        <v>387</v>
      </c>
      <c r="K889" s="768" t="s">
        <v>106</v>
      </c>
      <c r="L889" s="768">
        <v>2</v>
      </c>
      <c r="M889" s="51"/>
      <c r="N889" s="52" t="str">
        <f t="shared" si="78"/>
        <v>Included</v>
      </c>
      <c r="O889" s="53">
        <f t="shared" si="79"/>
        <v>0</v>
      </c>
      <c r="P889" s="8">
        <f t="shared" si="80"/>
        <v>0</v>
      </c>
      <c r="Q889" s="9">
        <f t="shared" si="81"/>
        <v>0</v>
      </c>
      <c r="R889" s="16">
        <f t="shared" si="82"/>
        <v>0</v>
      </c>
      <c r="S889" s="8"/>
      <c r="T889" s="122">
        <f t="shared" si="83"/>
        <v>0</v>
      </c>
      <c r="V889" s="55"/>
      <c r="AB889" s="9"/>
      <c r="AL889" s="9"/>
      <c r="AM889" s="9"/>
      <c r="AN889" s="9"/>
      <c r="AO889" s="9"/>
      <c r="AP889" s="9"/>
      <c r="AQ889" s="9"/>
      <c r="AR889" s="9"/>
      <c r="AS889" s="9"/>
      <c r="AT889" s="9"/>
      <c r="AU889" s="9"/>
      <c r="AV889" s="9"/>
      <c r="AW889" s="9"/>
      <c r="AX889" s="9"/>
      <c r="AY889" s="9"/>
    </row>
    <row r="890" spans="1:51" ht="43.5" customHeight="1" x14ac:dyDescent="0.3">
      <c r="A890" s="48">
        <v>866</v>
      </c>
      <c r="B890" s="768">
        <v>7000032258</v>
      </c>
      <c r="C890" s="768">
        <v>10</v>
      </c>
      <c r="D890" s="768" t="s">
        <v>439</v>
      </c>
      <c r="E890" s="768">
        <v>1000077751</v>
      </c>
      <c r="F890" s="768">
        <v>85176930</v>
      </c>
      <c r="G890" s="49"/>
      <c r="H890" s="769">
        <v>18</v>
      </c>
      <c r="I890" s="50"/>
      <c r="J890" s="768" t="s">
        <v>388</v>
      </c>
      <c r="K890" s="768" t="s">
        <v>105</v>
      </c>
      <c r="L890" s="768">
        <v>1</v>
      </c>
      <c r="M890" s="51"/>
      <c r="N890" s="52" t="str">
        <f t="shared" si="78"/>
        <v>Included</v>
      </c>
      <c r="O890" s="53">
        <f t="shared" si="79"/>
        <v>0</v>
      </c>
      <c r="P890" s="8">
        <f t="shared" si="80"/>
        <v>0</v>
      </c>
      <c r="Q890" s="9">
        <f t="shared" si="81"/>
        <v>0</v>
      </c>
      <c r="R890" s="16">
        <f t="shared" si="82"/>
        <v>0</v>
      </c>
      <c r="S890" s="8"/>
      <c r="T890" s="122">
        <f t="shared" si="83"/>
        <v>0</v>
      </c>
      <c r="V890" s="55"/>
      <c r="AB890" s="9"/>
      <c r="AL890" s="9"/>
      <c r="AM890" s="9"/>
      <c r="AN890" s="9"/>
      <c r="AO890" s="9"/>
      <c r="AP890" s="9"/>
      <c r="AQ890" s="9"/>
      <c r="AR890" s="9"/>
      <c r="AS890" s="9"/>
      <c r="AT890" s="9"/>
      <c r="AU890" s="9"/>
      <c r="AV890" s="9"/>
      <c r="AW890" s="9"/>
      <c r="AX890" s="9"/>
      <c r="AY890" s="9"/>
    </row>
    <row r="891" spans="1:51" ht="43.5" customHeight="1" x14ac:dyDescent="0.3">
      <c r="A891" s="48">
        <v>867</v>
      </c>
      <c r="B891" s="768">
        <v>7000032259</v>
      </c>
      <c r="C891" s="768">
        <v>10</v>
      </c>
      <c r="D891" s="768" t="s">
        <v>439</v>
      </c>
      <c r="E891" s="768">
        <v>1000077568</v>
      </c>
      <c r="F891" s="768">
        <v>85389000</v>
      </c>
      <c r="G891" s="49"/>
      <c r="H891" s="769">
        <v>18</v>
      </c>
      <c r="I891" s="50"/>
      <c r="J891" s="768" t="s">
        <v>389</v>
      </c>
      <c r="K891" s="768" t="s">
        <v>106</v>
      </c>
      <c r="L891" s="768">
        <v>1</v>
      </c>
      <c r="M891" s="51"/>
      <c r="N891" s="52" t="str">
        <f t="shared" si="78"/>
        <v>Included</v>
      </c>
      <c r="O891" s="53">
        <f t="shared" si="79"/>
        <v>0</v>
      </c>
      <c r="P891" s="8">
        <f t="shared" si="80"/>
        <v>0</v>
      </c>
      <c r="Q891" s="9">
        <f t="shared" si="81"/>
        <v>0</v>
      </c>
      <c r="R891" s="16">
        <f t="shared" si="82"/>
        <v>0</v>
      </c>
      <c r="S891" s="8"/>
      <c r="T891" s="122">
        <f t="shared" si="83"/>
        <v>0</v>
      </c>
      <c r="V891" s="55"/>
      <c r="AB891" s="9"/>
      <c r="AL891" s="9"/>
      <c r="AM891" s="9"/>
      <c r="AN891" s="9"/>
      <c r="AO891" s="9"/>
      <c r="AP891" s="9"/>
      <c r="AQ891" s="9"/>
      <c r="AR891" s="9"/>
      <c r="AS891" s="9"/>
      <c r="AT891" s="9"/>
      <c r="AU891" s="9"/>
      <c r="AV891" s="9"/>
      <c r="AW891" s="9"/>
      <c r="AX891" s="9"/>
      <c r="AY891" s="9"/>
    </row>
    <row r="892" spans="1:51" ht="43.5" customHeight="1" x14ac:dyDescent="0.3">
      <c r="A892" s="48">
        <v>868</v>
      </c>
      <c r="B892" s="768">
        <v>7000032260</v>
      </c>
      <c r="C892" s="768">
        <v>10</v>
      </c>
      <c r="D892" s="768" t="s">
        <v>439</v>
      </c>
      <c r="E892" s="768">
        <v>1000012788</v>
      </c>
      <c r="F892" s="768">
        <v>85329000</v>
      </c>
      <c r="G892" s="49"/>
      <c r="H892" s="769">
        <v>18</v>
      </c>
      <c r="I892" s="50"/>
      <c r="J892" s="768" t="s">
        <v>111</v>
      </c>
      <c r="K892" s="768" t="s">
        <v>106</v>
      </c>
      <c r="L892" s="768">
        <v>1</v>
      </c>
      <c r="M892" s="51"/>
      <c r="N892" s="52" t="str">
        <f t="shared" si="78"/>
        <v>Included</v>
      </c>
      <c r="O892" s="53">
        <f t="shared" si="79"/>
        <v>0</v>
      </c>
      <c r="P892" s="8">
        <f t="shared" si="80"/>
        <v>0</v>
      </c>
      <c r="Q892" s="9">
        <f t="shared" si="81"/>
        <v>0</v>
      </c>
      <c r="R892" s="16">
        <f t="shared" si="82"/>
        <v>0</v>
      </c>
      <c r="S892" s="8"/>
      <c r="T892" s="122">
        <f t="shared" si="83"/>
        <v>0</v>
      </c>
      <c r="V892" s="55"/>
      <c r="AB892" s="9"/>
      <c r="AL892" s="9"/>
      <c r="AM892" s="9"/>
      <c r="AN892" s="9"/>
      <c r="AO892" s="9"/>
      <c r="AP892" s="9"/>
      <c r="AQ892" s="9"/>
      <c r="AR892" s="9"/>
      <c r="AS892" s="9"/>
      <c r="AT892" s="9"/>
      <c r="AU892" s="9"/>
      <c r="AV892" s="9"/>
      <c r="AW892" s="9"/>
      <c r="AX892" s="9"/>
      <c r="AY892" s="9"/>
    </row>
    <row r="893" spans="1:51" ht="43.5" customHeight="1" x14ac:dyDescent="0.3">
      <c r="A893" s="48">
        <v>869</v>
      </c>
      <c r="B893" s="768">
        <v>7000032261</v>
      </c>
      <c r="C893" s="768">
        <v>10</v>
      </c>
      <c r="D893" s="768" t="s">
        <v>439</v>
      </c>
      <c r="E893" s="768">
        <v>1000028014</v>
      </c>
      <c r="F893" s="768">
        <v>94038900</v>
      </c>
      <c r="G893" s="49"/>
      <c r="H893" s="769">
        <v>18</v>
      </c>
      <c r="I893" s="50"/>
      <c r="J893" s="768" t="s">
        <v>108</v>
      </c>
      <c r="K893" s="768" t="s">
        <v>106</v>
      </c>
      <c r="L893" s="768">
        <v>1</v>
      </c>
      <c r="M893" s="51"/>
      <c r="N893" s="52" t="str">
        <f t="shared" si="78"/>
        <v>Included</v>
      </c>
      <c r="O893" s="53">
        <f t="shared" si="79"/>
        <v>0</v>
      </c>
      <c r="P893" s="8">
        <f t="shared" si="80"/>
        <v>0</v>
      </c>
      <c r="Q893" s="9">
        <f t="shared" si="81"/>
        <v>0</v>
      </c>
      <c r="R893" s="16">
        <f t="shared" si="82"/>
        <v>0</v>
      </c>
      <c r="S893" s="8"/>
      <c r="T893" s="122">
        <f t="shared" si="83"/>
        <v>0</v>
      </c>
      <c r="V893" s="55"/>
      <c r="AB893" s="9"/>
      <c r="AL893" s="9"/>
      <c r="AM893" s="9"/>
      <c r="AN893" s="9"/>
      <c r="AO893" s="9"/>
      <c r="AP893" s="9"/>
      <c r="AQ893" s="9"/>
      <c r="AR893" s="9"/>
      <c r="AS893" s="9"/>
      <c r="AT893" s="9"/>
      <c r="AU893" s="9"/>
      <c r="AV893" s="9"/>
      <c r="AW893" s="9"/>
      <c r="AX893" s="9"/>
      <c r="AY893" s="9"/>
    </row>
    <row r="894" spans="1:51" ht="43.5" customHeight="1" x14ac:dyDescent="0.3">
      <c r="A894" s="48">
        <v>870</v>
      </c>
      <c r="B894" s="768">
        <v>7000032262</v>
      </c>
      <c r="C894" s="768">
        <v>10</v>
      </c>
      <c r="D894" s="768" t="s">
        <v>439</v>
      </c>
      <c r="E894" s="768">
        <v>1000026380</v>
      </c>
      <c r="F894" s="768">
        <v>85389000</v>
      </c>
      <c r="G894" s="49"/>
      <c r="H894" s="769">
        <v>18</v>
      </c>
      <c r="I894" s="50"/>
      <c r="J894" s="768" t="s">
        <v>109</v>
      </c>
      <c r="K894" s="768" t="s">
        <v>105</v>
      </c>
      <c r="L894" s="768">
        <v>1</v>
      </c>
      <c r="M894" s="51"/>
      <c r="N894" s="52" t="str">
        <f t="shared" si="78"/>
        <v>Included</v>
      </c>
      <c r="O894" s="53">
        <f t="shared" si="79"/>
        <v>0</v>
      </c>
      <c r="P894" s="8">
        <f t="shared" si="80"/>
        <v>0</v>
      </c>
      <c r="Q894" s="9">
        <f t="shared" si="81"/>
        <v>0</v>
      </c>
      <c r="R894" s="16">
        <f t="shared" si="82"/>
        <v>0</v>
      </c>
      <c r="S894" s="8"/>
      <c r="T894" s="122">
        <f t="shared" si="83"/>
        <v>0</v>
      </c>
      <c r="V894" s="55"/>
      <c r="AB894" s="9"/>
      <c r="AL894" s="9"/>
      <c r="AM894" s="9"/>
      <c r="AN894" s="9"/>
      <c r="AO894" s="9"/>
      <c r="AP894" s="9"/>
      <c r="AQ894" s="9"/>
      <c r="AR894" s="9"/>
      <c r="AS894" s="9"/>
      <c r="AT894" s="9"/>
      <c r="AU894" s="9"/>
      <c r="AV894" s="9"/>
      <c r="AW894" s="9"/>
      <c r="AX894" s="9"/>
      <c r="AY894" s="9"/>
    </row>
    <row r="895" spans="1:51" ht="43.5" customHeight="1" x14ac:dyDescent="0.3">
      <c r="A895" s="48">
        <v>871</v>
      </c>
      <c r="B895" s="768">
        <v>7000032428</v>
      </c>
      <c r="C895" s="768">
        <v>10</v>
      </c>
      <c r="D895" s="768" t="s">
        <v>439</v>
      </c>
      <c r="E895" s="768">
        <v>1000077853</v>
      </c>
      <c r="F895" s="768">
        <v>85176220</v>
      </c>
      <c r="G895" s="49"/>
      <c r="H895" s="769">
        <v>18</v>
      </c>
      <c r="I895" s="50"/>
      <c r="J895" s="768" t="s">
        <v>390</v>
      </c>
      <c r="K895" s="768" t="s">
        <v>106</v>
      </c>
      <c r="L895" s="768">
        <v>1</v>
      </c>
      <c r="M895" s="51"/>
      <c r="N895" s="52" t="str">
        <f t="shared" si="78"/>
        <v>Included</v>
      </c>
      <c r="O895" s="53">
        <f t="shared" si="79"/>
        <v>0</v>
      </c>
      <c r="P895" s="8">
        <f t="shared" si="80"/>
        <v>0</v>
      </c>
      <c r="Q895" s="9">
        <f t="shared" si="81"/>
        <v>0</v>
      </c>
      <c r="R895" s="16">
        <f t="shared" si="82"/>
        <v>0</v>
      </c>
      <c r="S895" s="8"/>
      <c r="T895" s="122">
        <f t="shared" si="83"/>
        <v>0</v>
      </c>
      <c r="V895" s="55"/>
      <c r="AB895" s="9"/>
      <c r="AL895" s="9"/>
      <c r="AM895" s="9"/>
      <c r="AN895" s="9"/>
      <c r="AO895" s="9"/>
      <c r="AP895" s="9"/>
      <c r="AQ895" s="9"/>
      <c r="AR895" s="9"/>
      <c r="AS895" s="9"/>
      <c r="AT895" s="9"/>
      <c r="AU895" s="9"/>
      <c r="AV895" s="9"/>
      <c r="AW895" s="9"/>
      <c r="AX895" s="9"/>
      <c r="AY895" s="9"/>
    </row>
    <row r="896" spans="1:51" ht="43.5" customHeight="1" x14ac:dyDescent="0.3">
      <c r="A896" s="48">
        <v>872</v>
      </c>
      <c r="B896" s="768">
        <v>7000032429</v>
      </c>
      <c r="C896" s="768">
        <v>10</v>
      </c>
      <c r="D896" s="768" t="s">
        <v>439</v>
      </c>
      <c r="E896" s="768">
        <v>1000077863</v>
      </c>
      <c r="F896" s="768">
        <v>84715000</v>
      </c>
      <c r="G896" s="49"/>
      <c r="H896" s="769">
        <v>18</v>
      </c>
      <c r="I896" s="50"/>
      <c r="J896" s="768" t="s">
        <v>391</v>
      </c>
      <c r="K896" s="768" t="s">
        <v>106</v>
      </c>
      <c r="L896" s="768">
        <v>2</v>
      </c>
      <c r="M896" s="51"/>
      <c r="N896" s="52" t="str">
        <f t="shared" si="78"/>
        <v>Included</v>
      </c>
      <c r="O896" s="53">
        <f t="shared" si="79"/>
        <v>0</v>
      </c>
      <c r="P896" s="8">
        <f t="shared" si="80"/>
        <v>0</v>
      </c>
      <c r="Q896" s="9">
        <f t="shared" si="81"/>
        <v>0</v>
      </c>
      <c r="R896" s="16">
        <f t="shared" si="82"/>
        <v>0</v>
      </c>
      <c r="S896" s="8"/>
      <c r="T896" s="122">
        <f t="shared" si="83"/>
        <v>0</v>
      </c>
      <c r="V896" s="55"/>
      <c r="AB896" s="9"/>
      <c r="AL896" s="9"/>
      <c r="AM896" s="9"/>
      <c r="AN896" s="9"/>
      <c r="AO896" s="9"/>
      <c r="AP896" s="9"/>
      <c r="AQ896" s="9"/>
      <c r="AR896" s="9"/>
      <c r="AS896" s="9"/>
      <c r="AT896" s="9"/>
      <c r="AU896" s="9"/>
      <c r="AV896" s="9"/>
      <c r="AW896" s="9"/>
      <c r="AX896" s="9"/>
      <c r="AY896" s="9"/>
    </row>
    <row r="897" spans="1:51" ht="43.5" customHeight="1" x14ac:dyDescent="0.3">
      <c r="A897" s="48">
        <v>873</v>
      </c>
      <c r="B897" s="768">
        <v>7000032430</v>
      </c>
      <c r="C897" s="768">
        <v>10</v>
      </c>
      <c r="D897" s="768" t="s">
        <v>439</v>
      </c>
      <c r="E897" s="768">
        <v>1000077866</v>
      </c>
      <c r="F897" s="768">
        <v>85176930</v>
      </c>
      <c r="G897" s="49"/>
      <c r="H897" s="769">
        <v>18</v>
      </c>
      <c r="I897" s="50"/>
      <c r="J897" s="768" t="s">
        <v>392</v>
      </c>
      <c r="K897" s="768" t="s">
        <v>105</v>
      </c>
      <c r="L897" s="768">
        <v>1</v>
      </c>
      <c r="M897" s="51"/>
      <c r="N897" s="52" t="str">
        <f t="shared" si="78"/>
        <v>Included</v>
      </c>
      <c r="O897" s="53">
        <f t="shared" si="79"/>
        <v>0</v>
      </c>
      <c r="P897" s="8">
        <f t="shared" si="80"/>
        <v>0</v>
      </c>
      <c r="Q897" s="9">
        <f t="shared" si="81"/>
        <v>0</v>
      </c>
      <c r="R897" s="16">
        <f t="shared" si="82"/>
        <v>0</v>
      </c>
      <c r="S897" s="8"/>
      <c r="T897" s="122">
        <f t="shared" si="83"/>
        <v>0</v>
      </c>
      <c r="V897" s="55"/>
      <c r="AB897" s="9"/>
      <c r="AL897" s="9"/>
      <c r="AM897" s="9"/>
      <c r="AN897" s="9"/>
      <c r="AO897" s="9"/>
      <c r="AP897" s="9"/>
      <c r="AQ897" s="9"/>
      <c r="AR897" s="9"/>
      <c r="AS897" s="9"/>
      <c r="AT897" s="9"/>
      <c r="AU897" s="9"/>
      <c r="AV897" s="9"/>
      <c r="AW897" s="9"/>
      <c r="AX897" s="9"/>
      <c r="AY897" s="9"/>
    </row>
    <row r="898" spans="1:51" ht="43.5" customHeight="1" x14ac:dyDescent="0.3">
      <c r="A898" s="48">
        <v>874</v>
      </c>
      <c r="B898" s="768">
        <v>7000032431</v>
      </c>
      <c r="C898" s="768">
        <v>10</v>
      </c>
      <c r="D898" s="768" t="s">
        <v>439</v>
      </c>
      <c r="E898" s="768">
        <v>1000077862</v>
      </c>
      <c r="F898" s="768">
        <v>85176990</v>
      </c>
      <c r="G898" s="49"/>
      <c r="H898" s="769">
        <v>18</v>
      </c>
      <c r="I898" s="50"/>
      <c r="J898" s="768" t="s">
        <v>394</v>
      </c>
      <c r="K898" s="768" t="s">
        <v>106</v>
      </c>
      <c r="L898" s="768">
        <v>1</v>
      </c>
      <c r="M898" s="51"/>
      <c r="N898" s="52" t="str">
        <f t="shared" si="78"/>
        <v>Included</v>
      </c>
      <c r="O898" s="53">
        <f t="shared" si="79"/>
        <v>0</v>
      </c>
      <c r="P898" s="8">
        <f t="shared" si="80"/>
        <v>0</v>
      </c>
      <c r="Q898" s="9">
        <f t="shared" si="81"/>
        <v>0</v>
      </c>
      <c r="R898" s="16">
        <f t="shared" si="82"/>
        <v>0</v>
      </c>
      <c r="S898" s="8"/>
      <c r="T898" s="122">
        <f t="shared" si="83"/>
        <v>0</v>
      </c>
      <c r="V898" s="55"/>
      <c r="AB898" s="9"/>
      <c r="AL898" s="9"/>
      <c r="AM898" s="9"/>
      <c r="AN898" s="9"/>
      <c r="AO898" s="9"/>
      <c r="AP898" s="9"/>
      <c r="AQ898" s="9"/>
      <c r="AR898" s="9"/>
      <c r="AS898" s="9"/>
      <c r="AT898" s="9"/>
      <c r="AU898" s="9"/>
      <c r="AV898" s="9"/>
      <c r="AW898" s="9"/>
      <c r="AX898" s="9"/>
      <c r="AY898" s="9"/>
    </row>
    <row r="899" spans="1:51" ht="43.5" customHeight="1" x14ac:dyDescent="0.3">
      <c r="A899" s="48">
        <v>875</v>
      </c>
      <c r="B899" s="768">
        <v>7000032462</v>
      </c>
      <c r="C899" s="768">
        <v>10</v>
      </c>
      <c r="D899" s="768" t="s">
        <v>439</v>
      </c>
      <c r="E899" s="768">
        <v>1000077899</v>
      </c>
      <c r="F899" s="768">
        <v>85176290</v>
      </c>
      <c r="G899" s="49"/>
      <c r="H899" s="769">
        <v>18</v>
      </c>
      <c r="I899" s="50"/>
      <c r="J899" s="768" t="s">
        <v>395</v>
      </c>
      <c r="K899" s="768" t="s">
        <v>110</v>
      </c>
      <c r="L899" s="768">
        <v>1</v>
      </c>
      <c r="M899" s="51"/>
      <c r="N899" s="52" t="str">
        <f t="shared" si="78"/>
        <v>Included</v>
      </c>
      <c r="O899" s="53">
        <f t="shared" si="79"/>
        <v>0</v>
      </c>
      <c r="P899" s="8">
        <f t="shared" si="80"/>
        <v>0</v>
      </c>
      <c r="Q899" s="9">
        <f t="shared" si="81"/>
        <v>0</v>
      </c>
      <c r="R899" s="16">
        <f t="shared" si="82"/>
        <v>0</v>
      </c>
      <c r="S899" s="8"/>
      <c r="T899" s="122">
        <f t="shared" si="83"/>
        <v>0</v>
      </c>
      <c r="V899" s="55"/>
      <c r="AB899" s="9"/>
      <c r="AL899" s="9"/>
      <c r="AM899" s="9"/>
      <c r="AN899" s="9"/>
      <c r="AO899" s="9"/>
      <c r="AP899" s="9"/>
      <c r="AQ899" s="9"/>
      <c r="AR899" s="9"/>
      <c r="AS899" s="9"/>
      <c r="AT899" s="9"/>
      <c r="AU899" s="9"/>
      <c r="AV899" s="9"/>
      <c r="AW899" s="9"/>
      <c r="AX899" s="9"/>
      <c r="AY899" s="9"/>
    </row>
    <row r="900" spans="1:51" ht="43.5" customHeight="1" x14ac:dyDescent="0.3">
      <c r="A900" s="48">
        <v>876</v>
      </c>
      <c r="B900" s="768">
        <v>7000032463</v>
      </c>
      <c r="C900" s="768">
        <v>10</v>
      </c>
      <c r="D900" s="768" t="s">
        <v>439</v>
      </c>
      <c r="E900" s="768">
        <v>1000031361</v>
      </c>
      <c r="F900" s="768">
        <v>85389000</v>
      </c>
      <c r="G900" s="49"/>
      <c r="H900" s="769">
        <v>18</v>
      </c>
      <c r="I900" s="50"/>
      <c r="J900" s="768" t="s">
        <v>107</v>
      </c>
      <c r="K900" s="768" t="s">
        <v>106</v>
      </c>
      <c r="L900" s="768">
        <v>1</v>
      </c>
      <c r="M900" s="51"/>
      <c r="N900" s="52" t="str">
        <f t="shared" si="78"/>
        <v>Included</v>
      </c>
      <c r="O900" s="53">
        <f t="shared" si="79"/>
        <v>0</v>
      </c>
      <c r="P900" s="8">
        <f t="shared" si="80"/>
        <v>0</v>
      </c>
      <c r="Q900" s="9">
        <f t="shared" si="81"/>
        <v>0</v>
      </c>
      <c r="R900" s="16">
        <f t="shared" si="82"/>
        <v>0</v>
      </c>
      <c r="S900" s="8"/>
      <c r="T900" s="122">
        <f t="shared" si="83"/>
        <v>0</v>
      </c>
      <c r="V900" s="55"/>
      <c r="AB900" s="9"/>
      <c r="AL900" s="9"/>
      <c r="AM900" s="9"/>
      <c r="AN900" s="9"/>
      <c r="AO900" s="9"/>
      <c r="AP900" s="9"/>
      <c r="AQ900" s="9"/>
      <c r="AR900" s="9"/>
      <c r="AS900" s="9"/>
      <c r="AT900" s="9"/>
      <c r="AU900" s="9"/>
      <c r="AV900" s="9"/>
      <c r="AW900" s="9"/>
      <c r="AX900" s="9"/>
      <c r="AY900" s="9"/>
    </row>
    <row r="901" spans="1:51" ht="43.5" customHeight="1" x14ac:dyDescent="0.3">
      <c r="A901" s="48">
        <v>877</v>
      </c>
      <c r="B901" s="768">
        <v>7000032481</v>
      </c>
      <c r="C901" s="768">
        <v>10</v>
      </c>
      <c r="D901" s="768" t="s">
        <v>439</v>
      </c>
      <c r="E901" s="768">
        <v>1000077736</v>
      </c>
      <c r="F901" s="768">
        <v>85176290</v>
      </c>
      <c r="G901" s="49"/>
      <c r="H901" s="769">
        <v>18</v>
      </c>
      <c r="I901" s="50"/>
      <c r="J901" s="768" t="s">
        <v>396</v>
      </c>
      <c r="K901" s="768" t="s">
        <v>106</v>
      </c>
      <c r="L901" s="768">
        <v>1</v>
      </c>
      <c r="M901" s="51"/>
      <c r="N901" s="52" t="str">
        <f t="shared" si="78"/>
        <v>Included</v>
      </c>
      <c r="O901" s="53">
        <f t="shared" si="79"/>
        <v>0</v>
      </c>
      <c r="P901" s="8">
        <f t="shared" si="80"/>
        <v>0</v>
      </c>
      <c r="Q901" s="9">
        <f t="shared" si="81"/>
        <v>0</v>
      </c>
      <c r="R901" s="16">
        <f t="shared" si="82"/>
        <v>0</v>
      </c>
      <c r="S901" s="8"/>
      <c r="T901" s="122">
        <f t="shared" si="83"/>
        <v>0</v>
      </c>
      <c r="V901" s="55"/>
      <c r="AB901" s="9"/>
      <c r="AL901" s="9"/>
      <c r="AM901" s="9"/>
      <c r="AN901" s="9"/>
      <c r="AO901" s="9"/>
      <c r="AP901" s="9"/>
      <c r="AQ901" s="9"/>
      <c r="AR901" s="9"/>
      <c r="AS901" s="9"/>
      <c r="AT901" s="9"/>
      <c r="AU901" s="9"/>
      <c r="AV901" s="9"/>
      <c r="AW901" s="9"/>
      <c r="AX901" s="9"/>
      <c r="AY901" s="9"/>
    </row>
    <row r="902" spans="1:51" ht="43.5" customHeight="1" x14ac:dyDescent="0.3">
      <c r="A902" s="48">
        <v>878</v>
      </c>
      <c r="B902" s="768">
        <v>7000032482</v>
      </c>
      <c r="C902" s="768">
        <v>10</v>
      </c>
      <c r="D902" s="768" t="s">
        <v>439</v>
      </c>
      <c r="E902" s="768">
        <v>1000078084</v>
      </c>
      <c r="F902" s="768">
        <v>85176930</v>
      </c>
      <c r="G902" s="49"/>
      <c r="H902" s="769">
        <v>18</v>
      </c>
      <c r="I902" s="50"/>
      <c r="J902" s="768" t="s">
        <v>397</v>
      </c>
      <c r="K902" s="768" t="s">
        <v>106</v>
      </c>
      <c r="L902" s="768">
        <v>2</v>
      </c>
      <c r="M902" s="51"/>
      <c r="N902" s="52" t="str">
        <f t="shared" si="78"/>
        <v>Included</v>
      </c>
      <c r="O902" s="53">
        <f t="shared" si="79"/>
        <v>0</v>
      </c>
      <c r="P902" s="8">
        <f t="shared" si="80"/>
        <v>0</v>
      </c>
      <c r="Q902" s="9">
        <f t="shared" si="81"/>
        <v>0</v>
      </c>
      <c r="R902" s="16">
        <f t="shared" si="82"/>
        <v>0</v>
      </c>
      <c r="S902" s="8"/>
      <c r="T902" s="122">
        <f t="shared" si="83"/>
        <v>0</v>
      </c>
      <c r="V902" s="55"/>
      <c r="AB902" s="9"/>
      <c r="AL902" s="9"/>
      <c r="AM902" s="9"/>
      <c r="AN902" s="9"/>
      <c r="AO902" s="9"/>
      <c r="AP902" s="9"/>
      <c r="AQ902" s="9"/>
      <c r="AR902" s="9"/>
      <c r="AS902" s="9"/>
      <c r="AT902" s="9"/>
      <c r="AU902" s="9"/>
      <c r="AV902" s="9"/>
      <c r="AW902" s="9"/>
      <c r="AX902" s="9"/>
      <c r="AY902" s="9"/>
    </row>
    <row r="903" spans="1:51" ht="43.5" customHeight="1" x14ac:dyDescent="0.3">
      <c r="A903" s="48">
        <v>879</v>
      </c>
      <c r="B903" s="768">
        <v>7000032263</v>
      </c>
      <c r="C903" s="768">
        <v>10</v>
      </c>
      <c r="D903" s="768" t="s">
        <v>440</v>
      </c>
      <c r="E903" s="768">
        <v>1000077713</v>
      </c>
      <c r="F903" s="768">
        <v>84715000</v>
      </c>
      <c r="G903" s="49"/>
      <c r="H903" s="769">
        <v>18</v>
      </c>
      <c r="I903" s="50"/>
      <c r="J903" s="768" t="s">
        <v>376</v>
      </c>
      <c r="K903" s="768" t="s">
        <v>106</v>
      </c>
      <c r="L903" s="768">
        <v>1</v>
      </c>
      <c r="M903" s="51"/>
      <c r="N903" s="52" t="str">
        <f t="shared" si="78"/>
        <v>Included</v>
      </c>
      <c r="O903" s="53">
        <f t="shared" si="79"/>
        <v>0</v>
      </c>
      <c r="P903" s="8">
        <f t="shared" si="80"/>
        <v>0</v>
      </c>
      <c r="Q903" s="9">
        <f t="shared" si="81"/>
        <v>0</v>
      </c>
      <c r="R903" s="16">
        <f t="shared" si="82"/>
        <v>0</v>
      </c>
      <c r="S903" s="8"/>
      <c r="T903" s="122">
        <f t="shared" si="83"/>
        <v>0</v>
      </c>
      <c r="V903" s="55"/>
      <c r="AB903" s="9"/>
      <c r="AL903" s="9"/>
      <c r="AM903" s="9"/>
      <c r="AN903" s="9"/>
      <c r="AO903" s="9"/>
      <c r="AP903" s="9"/>
      <c r="AQ903" s="9"/>
      <c r="AR903" s="9"/>
      <c r="AS903" s="9"/>
      <c r="AT903" s="9"/>
      <c r="AU903" s="9"/>
      <c r="AV903" s="9"/>
      <c r="AW903" s="9"/>
      <c r="AX903" s="9"/>
      <c r="AY903" s="9"/>
    </row>
    <row r="904" spans="1:51" ht="43.5" customHeight="1" x14ac:dyDescent="0.3">
      <c r="A904" s="48">
        <v>880</v>
      </c>
      <c r="B904" s="768">
        <v>7000032264</v>
      </c>
      <c r="C904" s="768">
        <v>10</v>
      </c>
      <c r="D904" s="768" t="s">
        <v>440</v>
      </c>
      <c r="E904" s="768">
        <v>1000077753</v>
      </c>
      <c r="F904" s="768">
        <v>85176930</v>
      </c>
      <c r="G904" s="49"/>
      <c r="H904" s="769">
        <v>18</v>
      </c>
      <c r="I904" s="50"/>
      <c r="J904" s="768" t="s">
        <v>377</v>
      </c>
      <c r="K904" s="768" t="s">
        <v>105</v>
      </c>
      <c r="L904" s="768">
        <v>1</v>
      </c>
      <c r="M904" s="51"/>
      <c r="N904" s="52" t="str">
        <f t="shared" si="78"/>
        <v>Included</v>
      </c>
      <c r="O904" s="53">
        <f t="shared" si="79"/>
        <v>0</v>
      </c>
      <c r="P904" s="8">
        <f t="shared" si="80"/>
        <v>0</v>
      </c>
      <c r="Q904" s="9">
        <f t="shared" si="81"/>
        <v>0</v>
      </c>
      <c r="R904" s="16">
        <f t="shared" si="82"/>
        <v>0</v>
      </c>
      <c r="S904" s="8"/>
      <c r="T904" s="122">
        <f t="shared" si="83"/>
        <v>0</v>
      </c>
      <c r="V904" s="55"/>
      <c r="AB904" s="9"/>
      <c r="AL904" s="9"/>
      <c r="AM904" s="9"/>
      <c r="AN904" s="9"/>
      <c r="AO904" s="9"/>
      <c r="AP904" s="9"/>
      <c r="AQ904" s="9"/>
      <c r="AR904" s="9"/>
      <c r="AS904" s="9"/>
      <c r="AT904" s="9"/>
      <c r="AU904" s="9"/>
      <c r="AV904" s="9"/>
      <c r="AW904" s="9"/>
      <c r="AX904" s="9"/>
      <c r="AY904" s="9"/>
    </row>
    <row r="905" spans="1:51" ht="43.5" customHeight="1" x14ac:dyDescent="0.3">
      <c r="A905" s="48">
        <v>881</v>
      </c>
      <c r="B905" s="768">
        <v>7000032265</v>
      </c>
      <c r="C905" s="768">
        <v>10</v>
      </c>
      <c r="D905" s="768" t="s">
        <v>440</v>
      </c>
      <c r="E905" s="768">
        <v>1000077573</v>
      </c>
      <c r="F905" s="768">
        <v>85176930</v>
      </c>
      <c r="G905" s="49"/>
      <c r="H905" s="769">
        <v>18</v>
      </c>
      <c r="I905" s="50"/>
      <c r="J905" s="768" t="s">
        <v>378</v>
      </c>
      <c r="K905" s="768" t="s">
        <v>106</v>
      </c>
      <c r="L905" s="768">
        <v>1</v>
      </c>
      <c r="M905" s="51"/>
      <c r="N905" s="52" t="str">
        <f t="shared" si="78"/>
        <v>Included</v>
      </c>
      <c r="O905" s="53">
        <f t="shared" si="79"/>
        <v>0</v>
      </c>
      <c r="P905" s="8">
        <f t="shared" si="80"/>
        <v>0</v>
      </c>
      <c r="Q905" s="9">
        <f t="shared" si="81"/>
        <v>0</v>
      </c>
      <c r="R905" s="16">
        <f t="shared" si="82"/>
        <v>0</v>
      </c>
      <c r="S905" s="8"/>
      <c r="T905" s="122">
        <f t="shared" si="83"/>
        <v>0</v>
      </c>
      <c r="V905" s="55"/>
      <c r="AB905" s="9"/>
      <c r="AL905" s="9"/>
      <c r="AM905" s="9"/>
      <c r="AN905" s="9"/>
      <c r="AO905" s="9"/>
      <c r="AP905" s="9"/>
      <c r="AQ905" s="9"/>
      <c r="AR905" s="9"/>
      <c r="AS905" s="9"/>
      <c r="AT905" s="9"/>
      <c r="AU905" s="9"/>
      <c r="AV905" s="9"/>
      <c r="AW905" s="9"/>
      <c r="AX905" s="9"/>
      <c r="AY905" s="9"/>
    </row>
    <row r="906" spans="1:51" ht="43.5" customHeight="1" x14ac:dyDescent="0.3">
      <c r="A906" s="48">
        <v>882</v>
      </c>
      <c r="B906" s="768">
        <v>7000032266</v>
      </c>
      <c r="C906" s="768">
        <v>10</v>
      </c>
      <c r="D906" s="768" t="s">
        <v>440</v>
      </c>
      <c r="E906" s="768">
        <v>1000077711</v>
      </c>
      <c r="F906" s="768">
        <v>85177090</v>
      </c>
      <c r="G906" s="49"/>
      <c r="H906" s="769">
        <v>18</v>
      </c>
      <c r="I906" s="50"/>
      <c r="J906" s="768" t="s">
        <v>381</v>
      </c>
      <c r="K906" s="768" t="s">
        <v>106</v>
      </c>
      <c r="L906" s="768">
        <v>1</v>
      </c>
      <c r="M906" s="51"/>
      <c r="N906" s="52" t="str">
        <f t="shared" si="78"/>
        <v>Included</v>
      </c>
      <c r="O906" s="53">
        <f t="shared" si="79"/>
        <v>0</v>
      </c>
      <c r="P906" s="8">
        <f t="shared" si="80"/>
        <v>0</v>
      </c>
      <c r="Q906" s="9">
        <f t="shared" si="81"/>
        <v>0</v>
      </c>
      <c r="R906" s="16">
        <f t="shared" si="82"/>
        <v>0</v>
      </c>
      <c r="S906" s="8"/>
      <c r="T906" s="122">
        <f t="shared" si="83"/>
        <v>0</v>
      </c>
      <c r="V906" s="55"/>
      <c r="AB906" s="9"/>
      <c r="AL906" s="9"/>
      <c r="AM906" s="9"/>
      <c r="AN906" s="9"/>
      <c r="AO906" s="9"/>
      <c r="AP906" s="9"/>
      <c r="AQ906" s="9"/>
      <c r="AR906" s="9"/>
      <c r="AS906" s="9"/>
      <c r="AT906" s="9"/>
      <c r="AU906" s="9"/>
      <c r="AV906" s="9"/>
      <c r="AW906" s="9"/>
      <c r="AX906" s="9"/>
      <c r="AY906" s="9"/>
    </row>
    <row r="907" spans="1:51" ht="43.5" customHeight="1" x14ac:dyDescent="0.3">
      <c r="A907" s="48">
        <v>883</v>
      </c>
      <c r="B907" s="768">
        <v>7000032267</v>
      </c>
      <c r="C907" s="768">
        <v>10</v>
      </c>
      <c r="D907" s="768" t="s">
        <v>440</v>
      </c>
      <c r="E907" s="768">
        <v>1000077750</v>
      </c>
      <c r="F907" s="768">
        <v>85176930</v>
      </c>
      <c r="G907" s="49"/>
      <c r="H907" s="769">
        <v>18</v>
      </c>
      <c r="I907" s="50"/>
      <c r="J907" s="768" t="s">
        <v>383</v>
      </c>
      <c r="K907" s="768" t="s">
        <v>105</v>
      </c>
      <c r="L907" s="768">
        <v>1</v>
      </c>
      <c r="M907" s="51"/>
      <c r="N907" s="52" t="str">
        <f t="shared" si="78"/>
        <v>Included</v>
      </c>
      <c r="O907" s="53">
        <f t="shared" si="79"/>
        <v>0</v>
      </c>
      <c r="P907" s="8">
        <f t="shared" si="80"/>
        <v>0</v>
      </c>
      <c r="Q907" s="9">
        <f t="shared" si="81"/>
        <v>0</v>
      </c>
      <c r="R907" s="16">
        <f t="shared" si="82"/>
        <v>0</v>
      </c>
      <c r="S907" s="8"/>
      <c r="T907" s="122">
        <f t="shared" si="83"/>
        <v>0</v>
      </c>
      <c r="V907" s="55"/>
      <c r="AB907" s="9"/>
      <c r="AL907" s="9"/>
      <c r="AM907" s="9"/>
      <c r="AN907" s="9"/>
      <c r="AO907" s="9"/>
      <c r="AP907" s="9"/>
      <c r="AQ907" s="9"/>
      <c r="AR907" s="9"/>
      <c r="AS907" s="9"/>
      <c r="AT907" s="9"/>
      <c r="AU907" s="9"/>
      <c r="AV907" s="9"/>
      <c r="AW907" s="9"/>
      <c r="AX907" s="9"/>
      <c r="AY907" s="9"/>
    </row>
    <row r="908" spans="1:51" ht="43.5" customHeight="1" x14ac:dyDescent="0.3">
      <c r="A908" s="48">
        <v>884</v>
      </c>
      <c r="B908" s="768">
        <v>7000032268</v>
      </c>
      <c r="C908" s="768">
        <v>10</v>
      </c>
      <c r="D908" s="768" t="s">
        <v>440</v>
      </c>
      <c r="E908" s="768">
        <v>1000077561</v>
      </c>
      <c r="F908" s="768">
        <v>85176930</v>
      </c>
      <c r="G908" s="49"/>
      <c r="H908" s="769">
        <v>18</v>
      </c>
      <c r="I908" s="50"/>
      <c r="J908" s="768" t="s">
        <v>386</v>
      </c>
      <c r="K908" s="768" t="s">
        <v>106</v>
      </c>
      <c r="L908" s="768">
        <v>2</v>
      </c>
      <c r="M908" s="51"/>
      <c r="N908" s="52" t="str">
        <f t="shared" si="78"/>
        <v>Included</v>
      </c>
      <c r="O908" s="53">
        <f t="shared" si="79"/>
        <v>0</v>
      </c>
      <c r="P908" s="8">
        <f t="shared" si="80"/>
        <v>0</v>
      </c>
      <c r="Q908" s="9">
        <f t="shared" si="81"/>
        <v>0</v>
      </c>
      <c r="R908" s="16">
        <f t="shared" si="82"/>
        <v>0</v>
      </c>
      <c r="S908" s="8"/>
      <c r="T908" s="122">
        <f t="shared" si="83"/>
        <v>0</v>
      </c>
      <c r="V908" s="55"/>
      <c r="AB908" s="9"/>
      <c r="AL908" s="9"/>
      <c r="AM908" s="9"/>
      <c r="AN908" s="9"/>
      <c r="AO908" s="9"/>
      <c r="AP908" s="9"/>
      <c r="AQ908" s="9"/>
      <c r="AR908" s="9"/>
      <c r="AS908" s="9"/>
      <c r="AT908" s="9"/>
      <c r="AU908" s="9"/>
      <c r="AV908" s="9"/>
      <c r="AW908" s="9"/>
      <c r="AX908" s="9"/>
      <c r="AY908" s="9"/>
    </row>
    <row r="909" spans="1:51" ht="43.5" customHeight="1" x14ac:dyDescent="0.3">
      <c r="A909" s="48">
        <v>885</v>
      </c>
      <c r="B909" s="768">
        <v>7000032269</v>
      </c>
      <c r="C909" s="768">
        <v>10</v>
      </c>
      <c r="D909" s="768" t="s">
        <v>440</v>
      </c>
      <c r="E909" s="768">
        <v>1000077565</v>
      </c>
      <c r="F909" s="768">
        <v>85176930</v>
      </c>
      <c r="G909" s="49"/>
      <c r="H909" s="769">
        <v>18</v>
      </c>
      <c r="I909" s="50"/>
      <c r="J909" s="768" t="s">
        <v>387</v>
      </c>
      <c r="K909" s="768" t="s">
        <v>106</v>
      </c>
      <c r="L909" s="768">
        <v>2</v>
      </c>
      <c r="M909" s="51"/>
      <c r="N909" s="52" t="str">
        <f t="shared" si="78"/>
        <v>Included</v>
      </c>
      <c r="O909" s="53">
        <f t="shared" si="79"/>
        <v>0</v>
      </c>
      <c r="P909" s="8">
        <f t="shared" si="80"/>
        <v>0</v>
      </c>
      <c r="Q909" s="9">
        <f t="shared" si="81"/>
        <v>0</v>
      </c>
      <c r="R909" s="16">
        <f t="shared" si="82"/>
        <v>0</v>
      </c>
      <c r="S909" s="8"/>
      <c r="T909" s="122">
        <f t="shared" si="83"/>
        <v>0</v>
      </c>
      <c r="V909" s="55"/>
      <c r="AB909" s="9"/>
      <c r="AL909" s="9"/>
      <c r="AM909" s="9"/>
      <c r="AN909" s="9"/>
      <c r="AO909" s="9"/>
      <c r="AP909" s="9"/>
      <c r="AQ909" s="9"/>
      <c r="AR909" s="9"/>
      <c r="AS909" s="9"/>
      <c r="AT909" s="9"/>
      <c r="AU909" s="9"/>
      <c r="AV909" s="9"/>
      <c r="AW909" s="9"/>
      <c r="AX909" s="9"/>
      <c r="AY909" s="9"/>
    </row>
    <row r="910" spans="1:51" ht="43.5" customHeight="1" x14ac:dyDescent="0.3">
      <c r="A910" s="48">
        <v>886</v>
      </c>
      <c r="B910" s="768">
        <v>7000032270</v>
      </c>
      <c r="C910" s="768">
        <v>10</v>
      </c>
      <c r="D910" s="768" t="s">
        <v>440</v>
      </c>
      <c r="E910" s="768">
        <v>1000077751</v>
      </c>
      <c r="F910" s="768">
        <v>85176930</v>
      </c>
      <c r="G910" s="49"/>
      <c r="H910" s="769">
        <v>18</v>
      </c>
      <c r="I910" s="50"/>
      <c r="J910" s="768" t="s">
        <v>388</v>
      </c>
      <c r="K910" s="768" t="s">
        <v>105</v>
      </c>
      <c r="L910" s="768">
        <v>1</v>
      </c>
      <c r="M910" s="51"/>
      <c r="N910" s="52" t="str">
        <f t="shared" si="78"/>
        <v>Included</v>
      </c>
      <c r="O910" s="53">
        <f t="shared" si="79"/>
        <v>0</v>
      </c>
      <c r="P910" s="8">
        <f t="shared" si="80"/>
        <v>0</v>
      </c>
      <c r="Q910" s="9">
        <f t="shared" si="81"/>
        <v>0</v>
      </c>
      <c r="R910" s="16">
        <f t="shared" si="82"/>
        <v>0</v>
      </c>
      <c r="S910" s="8"/>
      <c r="T910" s="122">
        <f t="shared" si="83"/>
        <v>0</v>
      </c>
      <c r="V910" s="55"/>
      <c r="AB910" s="9"/>
      <c r="AL910" s="9"/>
      <c r="AM910" s="9"/>
      <c r="AN910" s="9"/>
      <c r="AO910" s="9"/>
      <c r="AP910" s="9"/>
      <c r="AQ910" s="9"/>
      <c r="AR910" s="9"/>
      <c r="AS910" s="9"/>
      <c r="AT910" s="9"/>
      <c r="AU910" s="9"/>
      <c r="AV910" s="9"/>
      <c r="AW910" s="9"/>
      <c r="AX910" s="9"/>
      <c r="AY910" s="9"/>
    </row>
    <row r="911" spans="1:51" ht="43.5" customHeight="1" x14ac:dyDescent="0.3">
      <c r="A911" s="48">
        <v>887</v>
      </c>
      <c r="B911" s="768">
        <v>7000032271</v>
      </c>
      <c r="C911" s="768">
        <v>10</v>
      </c>
      <c r="D911" s="768" t="s">
        <v>440</v>
      </c>
      <c r="E911" s="768">
        <v>1000077568</v>
      </c>
      <c r="F911" s="768">
        <v>85389000</v>
      </c>
      <c r="G911" s="49"/>
      <c r="H911" s="769">
        <v>18</v>
      </c>
      <c r="I911" s="50"/>
      <c r="J911" s="768" t="s">
        <v>389</v>
      </c>
      <c r="K911" s="768" t="s">
        <v>106</v>
      </c>
      <c r="L911" s="768">
        <v>1</v>
      </c>
      <c r="M911" s="51"/>
      <c r="N911" s="52" t="str">
        <f t="shared" si="78"/>
        <v>Included</v>
      </c>
      <c r="O911" s="53">
        <f t="shared" si="79"/>
        <v>0</v>
      </c>
      <c r="P911" s="8">
        <f t="shared" si="80"/>
        <v>0</v>
      </c>
      <c r="Q911" s="9">
        <f t="shared" si="81"/>
        <v>0</v>
      </c>
      <c r="R911" s="16">
        <f t="shared" si="82"/>
        <v>0</v>
      </c>
      <c r="S911" s="8"/>
      <c r="T911" s="122">
        <f t="shared" si="83"/>
        <v>0</v>
      </c>
      <c r="V911" s="55"/>
      <c r="AB911" s="9"/>
      <c r="AL911" s="9"/>
      <c r="AM911" s="9"/>
      <c r="AN911" s="9"/>
      <c r="AO911" s="9"/>
      <c r="AP911" s="9"/>
      <c r="AQ911" s="9"/>
      <c r="AR911" s="9"/>
      <c r="AS911" s="9"/>
      <c r="AT911" s="9"/>
      <c r="AU911" s="9"/>
      <c r="AV911" s="9"/>
      <c r="AW911" s="9"/>
      <c r="AX911" s="9"/>
      <c r="AY911" s="9"/>
    </row>
    <row r="912" spans="1:51" ht="43.5" customHeight="1" x14ac:dyDescent="0.3">
      <c r="A912" s="48">
        <v>888</v>
      </c>
      <c r="B912" s="768">
        <v>7000032272</v>
      </c>
      <c r="C912" s="768">
        <v>10</v>
      </c>
      <c r="D912" s="768" t="s">
        <v>440</v>
      </c>
      <c r="E912" s="768">
        <v>1000028014</v>
      </c>
      <c r="F912" s="768">
        <v>94038900</v>
      </c>
      <c r="G912" s="49"/>
      <c r="H912" s="769">
        <v>18</v>
      </c>
      <c r="I912" s="50"/>
      <c r="J912" s="768" t="s">
        <v>108</v>
      </c>
      <c r="K912" s="768" t="s">
        <v>106</v>
      </c>
      <c r="L912" s="768">
        <v>1</v>
      </c>
      <c r="M912" s="51"/>
      <c r="N912" s="52" t="str">
        <f t="shared" si="78"/>
        <v>Included</v>
      </c>
      <c r="O912" s="53">
        <f t="shared" si="79"/>
        <v>0</v>
      </c>
      <c r="P912" s="8">
        <f t="shared" si="80"/>
        <v>0</v>
      </c>
      <c r="Q912" s="9">
        <f t="shared" si="81"/>
        <v>0</v>
      </c>
      <c r="R912" s="16">
        <f t="shared" si="82"/>
        <v>0</v>
      </c>
      <c r="S912" s="8"/>
      <c r="T912" s="122">
        <f t="shared" si="83"/>
        <v>0</v>
      </c>
      <c r="V912" s="55"/>
      <c r="AB912" s="9"/>
      <c r="AL912" s="9"/>
      <c r="AM912" s="9"/>
      <c r="AN912" s="9"/>
      <c r="AO912" s="9"/>
      <c r="AP912" s="9"/>
      <c r="AQ912" s="9"/>
      <c r="AR912" s="9"/>
      <c r="AS912" s="9"/>
      <c r="AT912" s="9"/>
      <c r="AU912" s="9"/>
      <c r="AV912" s="9"/>
      <c r="AW912" s="9"/>
      <c r="AX912" s="9"/>
      <c r="AY912" s="9"/>
    </row>
    <row r="913" spans="1:51" ht="43.5" customHeight="1" x14ac:dyDescent="0.3">
      <c r="A913" s="48">
        <v>889</v>
      </c>
      <c r="B913" s="768">
        <v>7000032273</v>
      </c>
      <c r="C913" s="768">
        <v>10</v>
      </c>
      <c r="D913" s="768" t="s">
        <v>440</v>
      </c>
      <c r="E913" s="768">
        <v>1000026380</v>
      </c>
      <c r="F913" s="768">
        <v>85389000</v>
      </c>
      <c r="G913" s="49"/>
      <c r="H913" s="769">
        <v>18</v>
      </c>
      <c r="I913" s="50"/>
      <c r="J913" s="768" t="s">
        <v>109</v>
      </c>
      <c r="K913" s="768" t="s">
        <v>105</v>
      </c>
      <c r="L913" s="768">
        <v>1</v>
      </c>
      <c r="M913" s="51"/>
      <c r="N913" s="52" t="str">
        <f t="shared" si="78"/>
        <v>Included</v>
      </c>
      <c r="O913" s="53">
        <f t="shared" si="79"/>
        <v>0</v>
      </c>
      <c r="P913" s="8">
        <f t="shared" si="80"/>
        <v>0</v>
      </c>
      <c r="Q913" s="9">
        <f t="shared" si="81"/>
        <v>0</v>
      </c>
      <c r="R913" s="16">
        <f t="shared" si="82"/>
        <v>0</v>
      </c>
      <c r="S913" s="8"/>
      <c r="T913" s="122">
        <f t="shared" si="83"/>
        <v>0</v>
      </c>
      <c r="V913" s="55"/>
      <c r="AB913" s="9"/>
      <c r="AL913" s="9"/>
      <c r="AM913" s="9"/>
      <c r="AN913" s="9"/>
      <c r="AO913" s="9"/>
      <c r="AP913" s="9"/>
      <c r="AQ913" s="9"/>
      <c r="AR913" s="9"/>
      <c r="AS913" s="9"/>
      <c r="AT913" s="9"/>
      <c r="AU913" s="9"/>
      <c r="AV913" s="9"/>
      <c r="AW913" s="9"/>
      <c r="AX913" s="9"/>
      <c r="AY913" s="9"/>
    </row>
    <row r="914" spans="1:51" ht="43.5" customHeight="1" x14ac:dyDescent="0.3">
      <c r="A914" s="48">
        <v>890</v>
      </c>
      <c r="B914" s="768">
        <v>7000032432</v>
      </c>
      <c r="C914" s="768">
        <v>10</v>
      </c>
      <c r="D914" s="768" t="s">
        <v>440</v>
      </c>
      <c r="E914" s="768">
        <v>1000077853</v>
      </c>
      <c r="F914" s="768">
        <v>85176220</v>
      </c>
      <c r="G914" s="49"/>
      <c r="H914" s="769">
        <v>18</v>
      </c>
      <c r="I914" s="50"/>
      <c r="J914" s="768" t="s">
        <v>390</v>
      </c>
      <c r="K914" s="768" t="s">
        <v>106</v>
      </c>
      <c r="L914" s="768">
        <v>1</v>
      </c>
      <c r="M914" s="51"/>
      <c r="N914" s="52" t="str">
        <f t="shared" si="78"/>
        <v>Included</v>
      </c>
      <c r="O914" s="53">
        <f t="shared" si="79"/>
        <v>0</v>
      </c>
      <c r="P914" s="8">
        <f t="shared" si="80"/>
        <v>0</v>
      </c>
      <c r="Q914" s="9">
        <f t="shared" si="81"/>
        <v>0</v>
      </c>
      <c r="R914" s="16">
        <f t="shared" si="82"/>
        <v>0</v>
      </c>
      <c r="S914" s="8"/>
      <c r="T914" s="122">
        <f t="shared" si="83"/>
        <v>0</v>
      </c>
      <c r="V914" s="55"/>
      <c r="AB914" s="9"/>
      <c r="AL914" s="9"/>
      <c r="AM914" s="9"/>
      <c r="AN914" s="9"/>
      <c r="AO914" s="9"/>
      <c r="AP914" s="9"/>
      <c r="AQ914" s="9"/>
      <c r="AR914" s="9"/>
      <c r="AS914" s="9"/>
      <c r="AT914" s="9"/>
      <c r="AU914" s="9"/>
      <c r="AV914" s="9"/>
      <c r="AW914" s="9"/>
      <c r="AX914" s="9"/>
      <c r="AY914" s="9"/>
    </row>
    <row r="915" spans="1:51" ht="43.5" customHeight="1" x14ac:dyDescent="0.3">
      <c r="A915" s="48">
        <v>891</v>
      </c>
      <c r="B915" s="768">
        <v>7000032498</v>
      </c>
      <c r="C915" s="768">
        <v>10</v>
      </c>
      <c r="D915" s="768" t="s">
        <v>440</v>
      </c>
      <c r="E915" s="768">
        <v>1000078084</v>
      </c>
      <c r="F915" s="768">
        <v>85176930</v>
      </c>
      <c r="G915" s="49"/>
      <c r="H915" s="769">
        <v>18</v>
      </c>
      <c r="I915" s="50"/>
      <c r="J915" s="768" t="s">
        <v>397</v>
      </c>
      <c r="K915" s="768" t="s">
        <v>106</v>
      </c>
      <c r="L915" s="768">
        <v>2</v>
      </c>
      <c r="M915" s="51"/>
      <c r="N915" s="52" t="str">
        <f t="shared" si="78"/>
        <v>Included</v>
      </c>
      <c r="O915" s="53">
        <f t="shared" si="79"/>
        <v>0</v>
      </c>
      <c r="P915" s="8">
        <f t="shared" si="80"/>
        <v>0</v>
      </c>
      <c r="Q915" s="9">
        <f t="shared" si="81"/>
        <v>0</v>
      </c>
      <c r="R915" s="16">
        <f t="shared" si="82"/>
        <v>0</v>
      </c>
      <c r="S915" s="8"/>
      <c r="T915" s="122">
        <f t="shared" si="83"/>
        <v>0</v>
      </c>
      <c r="V915" s="55"/>
      <c r="AB915" s="9"/>
      <c r="AL915" s="9"/>
      <c r="AM915" s="9"/>
      <c r="AN915" s="9"/>
      <c r="AO915" s="9"/>
      <c r="AP915" s="9"/>
      <c r="AQ915" s="9"/>
      <c r="AR915" s="9"/>
      <c r="AS915" s="9"/>
      <c r="AT915" s="9"/>
      <c r="AU915" s="9"/>
      <c r="AV915" s="9"/>
      <c r="AW915" s="9"/>
      <c r="AX915" s="9"/>
      <c r="AY915" s="9"/>
    </row>
    <row r="916" spans="1:51" ht="43.5" customHeight="1" x14ac:dyDescent="0.3">
      <c r="A916" s="48">
        <v>892</v>
      </c>
      <c r="B916" s="768">
        <v>7000032274</v>
      </c>
      <c r="C916" s="768">
        <v>10</v>
      </c>
      <c r="D916" s="768" t="s">
        <v>441</v>
      </c>
      <c r="E916" s="768">
        <v>1000077713</v>
      </c>
      <c r="F916" s="768">
        <v>84715000</v>
      </c>
      <c r="G916" s="49"/>
      <c r="H916" s="769">
        <v>18</v>
      </c>
      <c r="I916" s="50"/>
      <c r="J916" s="768" t="s">
        <v>376</v>
      </c>
      <c r="K916" s="768" t="s">
        <v>106</v>
      </c>
      <c r="L916" s="768">
        <v>1</v>
      </c>
      <c r="M916" s="51"/>
      <c r="N916" s="52" t="str">
        <f t="shared" ref="N916:N979" si="84">IF(M916=0, "Included",IF(ISERROR(L916*M916), M916, L916*M916))</f>
        <v>Included</v>
      </c>
      <c r="O916" s="53">
        <f t="shared" ref="O916:O979" si="85">R916</f>
        <v>0</v>
      </c>
      <c r="P916" s="8">
        <f t="shared" ref="P916:P979" si="86">+L916*M916</f>
        <v>0</v>
      </c>
      <c r="Q916" s="9">
        <f t="shared" ref="Q916:Q979" si="87">IF(N916="Included",0,N916)</f>
        <v>0</v>
      </c>
      <c r="R916" s="16">
        <f t="shared" ref="R916:R979" si="88">IF(I916="", H916*Q916/100,I916*Q916)</f>
        <v>0</v>
      </c>
      <c r="S916" s="8"/>
      <c r="T916" s="122">
        <f t="shared" ref="T916:T979" si="89">+P916*H916/100</f>
        <v>0</v>
      </c>
      <c r="V916" s="55"/>
      <c r="AB916" s="9"/>
      <c r="AL916" s="9"/>
      <c r="AM916" s="9"/>
      <c r="AN916" s="9"/>
      <c r="AO916" s="9"/>
      <c r="AP916" s="9"/>
      <c r="AQ916" s="9"/>
      <c r="AR916" s="9"/>
      <c r="AS916" s="9"/>
      <c r="AT916" s="9"/>
      <c r="AU916" s="9"/>
      <c r="AV916" s="9"/>
      <c r="AW916" s="9"/>
      <c r="AX916" s="9"/>
      <c r="AY916" s="9"/>
    </row>
    <row r="917" spans="1:51" ht="43.5" customHeight="1" x14ac:dyDescent="0.3">
      <c r="A917" s="48">
        <v>893</v>
      </c>
      <c r="B917" s="768">
        <v>7000032275</v>
      </c>
      <c r="C917" s="768">
        <v>10</v>
      </c>
      <c r="D917" s="768" t="s">
        <v>441</v>
      </c>
      <c r="E917" s="768">
        <v>1000077753</v>
      </c>
      <c r="F917" s="768">
        <v>85176930</v>
      </c>
      <c r="G917" s="49"/>
      <c r="H917" s="769">
        <v>18</v>
      </c>
      <c r="I917" s="50"/>
      <c r="J917" s="768" t="s">
        <v>377</v>
      </c>
      <c r="K917" s="768" t="s">
        <v>105</v>
      </c>
      <c r="L917" s="768">
        <v>1</v>
      </c>
      <c r="M917" s="51"/>
      <c r="N917" s="52" t="str">
        <f t="shared" si="84"/>
        <v>Included</v>
      </c>
      <c r="O917" s="53">
        <f t="shared" si="85"/>
        <v>0</v>
      </c>
      <c r="P917" s="8">
        <f t="shared" si="86"/>
        <v>0</v>
      </c>
      <c r="Q917" s="9">
        <f t="shared" si="87"/>
        <v>0</v>
      </c>
      <c r="R917" s="16">
        <f t="shared" si="88"/>
        <v>0</v>
      </c>
      <c r="S917" s="8"/>
      <c r="T917" s="122">
        <f t="shared" si="89"/>
        <v>0</v>
      </c>
      <c r="V917" s="55"/>
      <c r="AB917" s="9"/>
      <c r="AL917" s="9"/>
      <c r="AM917" s="9"/>
      <c r="AN917" s="9"/>
      <c r="AO917" s="9"/>
      <c r="AP917" s="9"/>
      <c r="AQ917" s="9"/>
      <c r="AR917" s="9"/>
      <c r="AS917" s="9"/>
      <c r="AT917" s="9"/>
      <c r="AU917" s="9"/>
      <c r="AV917" s="9"/>
      <c r="AW917" s="9"/>
      <c r="AX917" s="9"/>
      <c r="AY917" s="9"/>
    </row>
    <row r="918" spans="1:51" ht="43.5" customHeight="1" x14ac:dyDescent="0.3">
      <c r="A918" s="48">
        <v>894</v>
      </c>
      <c r="B918" s="768">
        <v>7000032276</v>
      </c>
      <c r="C918" s="768">
        <v>10</v>
      </c>
      <c r="D918" s="768" t="s">
        <v>441</v>
      </c>
      <c r="E918" s="768">
        <v>1000077573</v>
      </c>
      <c r="F918" s="768">
        <v>85176930</v>
      </c>
      <c r="G918" s="49"/>
      <c r="H918" s="769">
        <v>18</v>
      </c>
      <c r="I918" s="50"/>
      <c r="J918" s="768" t="s">
        <v>378</v>
      </c>
      <c r="K918" s="768" t="s">
        <v>106</v>
      </c>
      <c r="L918" s="768">
        <v>1</v>
      </c>
      <c r="M918" s="51"/>
      <c r="N918" s="52" t="str">
        <f t="shared" si="84"/>
        <v>Included</v>
      </c>
      <c r="O918" s="53">
        <f t="shared" si="85"/>
        <v>0</v>
      </c>
      <c r="P918" s="8">
        <f t="shared" si="86"/>
        <v>0</v>
      </c>
      <c r="Q918" s="9">
        <f t="shared" si="87"/>
        <v>0</v>
      </c>
      <c r="R918" s="16">
        <f t="shared" si="88"/>
        <v>0</v>
      </c>
      <c r="S918" s="8"/>
      <c r="T918" s="122">
        <f t="shared" si="89"/>
        <v>0</v>
      </c>
      <c r="V918" s="55"/>
      <c r="AB918" s="9"/>
      <c r="AL918" s="9"/>
      <c r="AM918" s="9"/>
      <c r="AN918" s="9"/>
      <c r="AO918" s="9"/>
      <c r="AP918" s="9"/>
      <c r="AQ918" s="9"/>
      <c r="AR918" s="9"/>
      <c r="AS918" s="9"/>
      <c r="AT918" s="9"/>
      <c r="AU918" s="9"/>
      <c r="AV918" s="9"/>
      <c r="AW918" s="9"/>
      <c r="AX918" s="9"/>
      <c r="AY918" s="9"/>
    </row>
    <row r="919" spans="1:51" ht="43.5" customHeight="1" x14ac:dyDescent="0.3">
      <c r="A919" s="48">
        <v>895</v>
      </c>
      <c r="B919" s="768">
        <v>7000032277</v>
      </c>
      <c r="C919" s="768">
        <v>10</v>
      </c>
      <c r="D919" s="768" t="s">
        <v>441</v>
      </c>
      <c r="E919" s="768">
        <v>1000077739</v>
      </c>
      <c r="F919" s="768">
        <v>85177090</v>
      </c>
      <c r="G919" s="49"/>
      <c r="H919" s="769">
        <v>18</v>
      </c>
      <c r="I919" s="50"/>
      <c r="J919" s="768" t="s">
        <v>379</v>
      </c>
      <c r="K919" s="768" t="s">
        <v>106</v>
      </c>
      <c r="L919" s="768">
        <v>85</v>
      </c>
      <c r="M919" s="51"/>
      <c r="N919" s="52" t="str">
        <f t="shared" si="84"/>
        <v>Included</v>
      </c>
      <c r="O919" s="53">
        <f t="shared" si="85"/>
        <v>0</v>
      </c>
      <c r="P919" s="8">
        <f t="shared" si="86"/>
        <v>0</v>
      </c>
      <c r="Q919" s="9">
        <f t="shared" si="87"/>
        <v>0</v>
      </c>
      <c r="R919" s="16">
        <f t="shared" si="88"/>
        <v>0</v>
      </c>
      <c r="S919" s="8"/>
      <c r="T919" s="122">
        <f t="shared" si="89"/>
        <v>0</v>
      </c>
      <c r="V919" s="55"/>
      <c r="AB919" s="9"/>
      <c r="AL919" s="9"/>
      <c r="AM919" s="9"/>
      <c r="AN919" s="9"/>
      <c r="AO919" s="9"/>
      <c r="AP919" s="9"/>
      <c r="AQ919" s="9"/>
      <c r="AR919" s="9"/>
      <c r="AS919" s="9"/>
      <c r="AT919" s="9"/>
      <c r="AU919" s="9"/>
      <c r="AV919" s="9"/>
      <c r="AW919" s="9"/>
      <c r="AX919" s="9"/>
      <c r="AY919" s="9"/>
    </row>
    <row r="920" spans="1:51" ht="43.5" customHeight="1" x14ac:dyDescent="0.3">
      <c r="A920" s="48">
        <v>896</v>
      </c>
      <c r="B920" s="768">
        <v>7000032278</v>
      </c>
      <c r="C920" s="768">
        <v>10</v>
      </c>
      <c r="D920" s="768" t="s">
        <v>441</v>
      </c>
      <c r="E920" s="768">
        <v>1000077740</v>
      </c>
      <c r="F920" s="768">
        <v>85177090</v>
      </c>
      <c r="G920" s="49"/>
      <c r="H920" s="769">
        <v>18</v>
      </c>
      <c r="I920" s="50"/>
      <c r="J920" s="768" t="s">
        <v>380</v>
      </c>
      <c r="K920" s="768" t="s">
        <v>106</v>
      </c>
      <c r="L920" s="768">
        <v>180</v>
      </c>
      <c r="M920" s="51"/>
      <c r="N920" s="52" t="str">
        <f t="shared" si="84"/>
        <v>Included</v>
      </c>
      <c r="O920" s="53">
        <f t="shared" si="85"/>
        <v>0</v>
      </c>
      <c r="P920" s="8">
        <f t="shared" si="86"/>
        <v>0</v>
      </c>
      <c r="Q920" s="9">
        <f t="shared" si="87"/>
        <v>0</v>
      </c>
      <c r="R920" s="16">
        <f t="shared" si="88"/>
        <v>0</v>
      </c>
      <c r="S920" s="8"/>
      <c r="T920" s="122">
        <f t="shared" si="89"/>
        <v>0</v>
      </c>
      <c r="V920" s="55"/>
      <c r="AB920" s="9"/>
      <c r="AL920" s="9"/>
      <c r="AM920" s="9"/>
      <c r="AN920" s="9"/>
      <c r="AO920" s="9"/>
      <c r="AP920" s="9"/>
      <c r="AQ920" s="9"/>
      <c r="AR920" s="9"/>
      <c r="AS920" s="9"/>
      <c r="AT920" s="9"/>
      <c r="AU920" s="9"/>
      <c r="AV920" s="9"/>
      <c r="AW920" s="9"/>
      <c r="AX920" s="9"/>
      <c r="AY920" s="9"/>
    </row>
    <row r="921" spans="1:51" ht="43.5" customHeight="1" x14ac:dyDescent="0.3">
      <c r="A921" s="48">
        <v>897</v>
      </c>
      <c r="B921" s="768">
        <v>7000032279</v>
      </c>
      <c r="C921" s="768">
        <v>10</v>
      </c>
      <c r="D921" s="768" t="s">
        <v>441</v>
      </c>
      <c r="E921" s="768">
        <v>1000077711</v>
      </c>
      <c r="F921" s="768">
        <v>85177090</v>
      </c>
      <c r="G921" s="49"/>
      <c r="H921" s="769">
        <v>18</v>
      </c>
      <c r="I921" s="50"/>
      <c r="J921" s="768" t="s">
        <v>381</v>
      </c>
      <c r="K921" s="768" t="s">
        <v>106</v>
      </c>
      <c r="L921" s="768">
        <v>1</v>
      </c>
      <c r="M921" s="51"/>
      <c r="N921" s="52" t="str">
        <f t="shared" si="84"/>
        <v>Included</v>
      </c>
      <c r="O921" s="53">
        <f t="shared" si="85"/>
        <v>0</v>
      </c>
      <c r="P921" s="8">
        <f t="shared" si="86"/>
        <v>0</v>
      </c>
      <c r="Q921" s="9">
        <f t="shared" si="87"/>
        <v>0</v>
      </c>
      <c r="R921" s="16">
        <f t="shared" si="88"/>
        <v>0</v>
      </c>
      <c r="S921" s="8"/>
      <c r="T921" s="122">
        <f t="shared" si="89"/>
        <v>0</v>
      </c>
      <c r="V921" s="55"/>
      <c r="AB921" s="9"/>
      <c r="AL921" s="9"/>
      <c r="AM921" s="9"/>
      <c r="AN921" s="9"/>
      <c r="AO921" s="9"/>
      <c r="AP921" s="9"/>
      <c r="AQ921" s="9"/>
      <c r="AR921" s="9"/>
      <c r="AS921" s="9"/>
      <c r="AT921" s="9"/>
      <c r="AU921" s="9"/>
      <c r="AV921" s="9"/>
      <c r="AW921" s="9"/>
      <c r="AX921" s="9"/>
      <c r="AY921" s="9"/>
    </row>
    <row r="922" spans="1:51" ht="43.5" customHeight="1" x14ac:dyDescent="0.3">
      <c r="A922" s="48">
        <v>898</v>
      </c>
      <c r="B922" s="768">
        <v>7000032280</v>
      </c>
      <c r="C922" s="768">
        <v>10</v>
      </c>
      <c r="D922" s="768" t="s">
        <v>441</v>
      </c>
      <c r="E922" s="768">
        <v>1000077562</v>
      </c>
      <c r="F922" s="768">
        <v>85177090</v>
      </c>
      <c r="G922" s="49"/>
      <c r="H922" s="769">
        <v>18</v>
      </c>
      <c r="I922" s="50"/>
      <c r="J922" s="768" t="s">
        <v>382</v>
      </c>
      <c r="K922" s="768" t="s">
        <v>106</v>
      </c>
      <c r="L922" s="768">
        <v>10</v>
      </c>
      <c r="M922" s="51"/>
      <c r="N922" s="52" t="str">
        <f t="shared" si="84"/>
        <v>Included</v>
      </c>
      <c r="O922" s="53">
        <f t="shared" si="85"/>
        <v>0</v>
      </c>
      <c r="P922" s="8">
        <f t="shared" si="86"/>
        <v>0</v>
      </c>
      <c r="Q922" s="9">
        <f t="shared" si="87"/>
        <v>0</v>
      </c>
      <c r="R922" s="16">
        <f t="shared" si="88"/>
        <v>0</v>
      </c>
      <c r="S922" s="8"/>
      <c r="T922" s="122">
        <f t="shared" si="89"/>
        <v>0</v>
      </c>
      <c r="V922" s="55"/>
      <c r="AB922" s="9"/>
      <c r="AL922" s="9"/>
      <c r="AM922" s="9"/>
      <c r="AN922" s="9"/>
      <c r="AO922" s="9"/>
      <c r="AP922" s="9"/>
      <c r="AQ922" s="9"/>
      <c r="AR922" s="9"/>
      <c r="AS922" s="9"/>
      <c r="AT922" s="9"/>
      <c r="AU922" s="9"/>
      <c r="AV922" s="9"/>
      <c r="AW922" s="9"/>
      <c r="AX922" s="9"/>
      <c r="AY922" s="9"/>
    </row>
    <row r="923" spans="1:51" ht="43.5" customHeight="1" x14ac:dyDescent="0.3">
      <c r="A923" s="48">
        <v>899</v>
      </c>
      <c r="B923" s="768">
        <v>7000032281</v>
      </c>
      <c r="C923" s="768">
        <v>10</v>
      </c>
      <c r="D923" s="768" t="s">
        <v>441</v>
      </c>
      <c r="E923" s="768">
        <v>1000077750</v>
      </c>
      <c r="F923" s="768">
        <v>85176930</v>
      </c>
      <c r="G923" s="49"/>
      <c r="H923" s="769">
        <v>18</v>
      </c>
      <c r="I923" s="50"/>
      <c r="J923" s="768" t="s">
        <v>383</v>
      </c>
      <c r="K923" s="768" t="s">
        <v>105</v>
      </c>
      <c r="L923" s="768">
        <v>1</v>
      </c>
      <c r="M923" s="51"/>
      <c r="N923" s="52" t="str">
        <f t="shared" si="84"/>
        <v>Included</v>
      </c>
      <c r="O923" s="53">
        <f t="shared" si="85"/>
        <v>0</v>
      </c>
      <c r="P923" s="8">
        <f t="shared" si="86"/>
        <v>0</v>
      </c>
      <c r="Q923" s="9">
        <f t="shared" si="87"/>
        <v>0</v>
      </c>
      <c r="R923" s="16">
        <f t="shared" si="88"/>
        <v>0</v>
      </c>
      <c r="S923" s="8"/>
      <c r="T923" s="122">
        <f t="shared" si="89"/>
        <v>0</v>
      </c>
      <c r="V923" s="55"/>
      <c r="AB923" s="9"/>
      <c r="AL923" s="9"/>
      <c r="AM923" s="9"/>
      <c r="AN923" s="9"/>
      <c r="AO923" s="9"/>
      <c r="AP923" s="9"/>
      <c r="AQ923" s="9"/>
      <c r="AR923" s="9"/>
      <c r="AS923" s="9"/>
      <c r="AT923" s="9"/>
      <c r="AU923" s="9"/>
      <c r="AV923" s="9"/>
      <c r="AW923" s="9"/>
      <c r="AX923" s="9"/>
      <c r="AY923" s="9"/>
    </row>
    <row r="924" spans="1:51" ht="43.5" customHeight="1" x14ac:dyDescent="0.3">
      <c r="A924" s="48">
        <v>900</v>
      </c>
      <c r="B924" s="768">
        <v>7000032282</v>
      </c>
      <c r="C924" s="768">
        <v>10</v>
      </c>
      <c r="D924" s="768" t="s">
        <v>441</v>
      </c>
      <c r="E924" s="768">
        <v>1000077709</v>
      </c>
      <c r="F924" s="768">
        <v>85176990</v>
      </c>
      <c r="G924" s="49"/>
      <c r="H924" s="769">
        <v>18</v>
      </c>
      <c r="I924" s="50"/>
      <c r="J924" s="768" t="s">
        <v>384</v>
      </c>
      <c r="K924" s="768" t="s">
        <v>106</v>
      </c>
      <c r="L924" s="768">
        <v>180</v>
      </c>
      <c r="M924" s="51"/>
      <c r="N924" s="52" t="str">
        <f t="shared" si="84"/>
        <v>Included</v>
      </c>
      <c r="O924" s="53">
        <f t="shared" si="85"/>
        <v>0</v>
      </c>
      <c r="P924" s="8">
        <f t="shared" si="86"/>
        <v>0</v>
      </c>
      <c r="Q924" s="9">
        <f t="shared" si="87"/>
        <v>0</v>
      </c>
      <c r="R924" s="16">
        <f t="shared" si="88"/>
        <v>0</v>
      </c>
      <c r="S924" s="8"/>
      <c r="T924" s="122">
        <f t="shared" si="89"/>
        <v>0</v>
      </c>
      <c r="V924" s="55"/>
      <c r="AB924" s="9"/>
      <c r="AL924" s="9"/>
      <c r="AM924" s="9"/>
      <c r="AN924" s="9"/>
      <c r="AO924" s="9"/>
      <c r="AP924" s="9"/>
      <c r="AQ924" s="9"/>
      <c r="AR924" s="9"/>
      <c r="AS924" s="9"/>
      <c r="AT924" s="9"/>
      <c r="AU924" s="9"/>
      <c r="AV924" s="9"/>
      <c r="AW924" s="9"/>
      <c r="AX924" s="9"/>
      <c r="AY924" s="9"/>
    </row>
    <row r="925" spans="1:51" ht="43.5" customHeight="1" x14ac:dyDescent="0.3">
      <c r="A925" s="48">
        <v>901</v>
      </c>
      <c r="B925" s="768">
        <v>7000032283</v>
      </c>
      <c r="C925" s="768">
        <v>10</v>
      </c>
      <c r="D925" s="768" t="s">
        <v>441</v>
      </c>
      <c r="E925" s="768">
        <v>1000077563</v>
      </c>
      <c r="F925" s="768">
        <v>85444292</v>
      </c>
      <c r="G925" s="49"/>
      <c r="H925" s="769">
        <v>18</v>
      </c>
      <c r="I925" s="50"/>
      <c r="J925" s="768" t="s">
        <v>385</v>
      </c>
      <c r="K925" s="768" t="s">
        <v>110</v>
      </c>
      <c r="L925" s="768">
        <v>180</v>
      </c>
      <c r="M925" s="51"/>
      <c r="N925" s="52" t="str">
        <f t="shared" si="84"/>
        <v>Included</v>
      </c>
      <c r="O925" s="53">
        <f t="shared" si="85"/>
        <v>0</v>
      </c>
      <c r="P925" s="8">
        <f t="shared" si="86"/>
        <v>0</v>
      </c>
      <c r="Q925" s="9">
        <f t="shared" si="87"/>
        <v>0</v>
      </c>
      <c r="R925" s="16">
        <f t="shared" si="88"/>
        <v>0</v>
      </c>
      <c r="S925" s="8"/>
      <c r="T925" s="122">
        <f t="shared" si="89"/>
        <v>0</v>
      </c>
      <c r="V925" s="55"/>
      <c r="AB925" s="9"/>
      <c r="AL925" s="9"/>
      <c r="AM925" s="9"/>
      <c r="AN925" s="9"/>
      <c r="AO925" s="9"/>
      <c r="AP925" s="9"/>
      <c r="AQ925" s="9"/>
      <c r="AR925" s="9"/>
      <c r="AS925" s="9"/>
      <c r="AT925" s="9"/>
      <c r="AU925" s="9"/>
      <c r="AV925" s="9"/>
      <c r="AW925" s="9"/>
      <c r="AX925" s="9"/>
      <c r="AY925" s="9"/>
    </row>
    <row r="926" spans="1:51" ht="43.5" customHeight="1" x14ac:dyDescent="0.3">
      <c r="A926" s="48">
        <v>902</v>
      </c>
      <c r="B926" s="768">
        <v>7000032284</v>
      </c>
      <c r="C926" s="768">
        <v>10</v>
      </c>
      <c r="D926" s="768" t="s">
        <v>441</v>
      </c>
      <c r="E926" s="768">
        <v>1000077561</v>
      </c>
      <c r="F926" s="768">
        <v>85176930</v>
      </c>
      <c r="G926" s="49"/>
      <c r="H926" s="769">
        <v>18</v>
      </c>
      <c r="I926" s="50"/>
      <c r="J926" s="768" t="s">
        <v>386</v>
      </c>
      <c r="K926" s="768" t="s">
        <v>106</v>
      </c>
      <c r="L926" s="768">
        <v>2</v>
      </c>
      <c r="M926" s="51"/>
      <c r="N926" s="52" t="str">
        <f t="shared" si="84"/>
        <v>Included</v>
      </c>
      <c r="O926" s="53">
        <f t="shared" si="85"/>
        <v>0</v>
      </c>
      <c r="P926" s="8">
        <f t="shared" si="86"/>
        <v>0</v>
      </c>
      <c r="Q926" s="9">
        <f t="shared" si="87"/>
        <v>0</v>
      </c>
      <c r="R926" s="16">
        <f t="shared" si="88"/>
        <v>0</v>
      </c>
      <c r="S926" s="8"/>
      <c r="T926" s="122">
        <f t="shared" si="89"/>
        <v>0</v>
      </c>
      <c r="V926" s="55"/>
      <c r="AB926" s="9"/>
      <c r="AL926" s="9"/>
      <c r="AM926" s="9"/>
      <c r="AN926" s="9"/>
      <c r="AO926" s="9"/>
      <c r="AP926" s="9"/>
      <c r="AQ926" s="9"/>
      <c r="AR926" s="9"/>
      <c r="AS926" s="9"/>
      <c r="AT926" s="9"/>
      <c r="AU926" s="9"/>
      <c r="AV926" s="9"/>
      <c r="AW926" s="9"/>
      <c r="AX926" s="9"/>
      <c r="AY926" s="9"/>
    </row>
    <row r="927" spans="1:51" ht="43.5" customHeight="1" x14ac:dyDescent="0.3">
      <c r="A927" s="48">
        <v>903</v>
      </c>
      <c r="B927" s="768">
        <v>7000032285</v>
      </c>
      <c r="C927" s="768">
        <v>10</v>
      </c>
      <c r="D927" s="768" t="s">
        <v>441</v>
      </c>
      <c r="E927" s="768">
        <v>1000077565</v>
      </c>
      <c r="F927" s="768">
        <v>85176930</v>
      </c>
      <c r="G927" s="49"/>
      <c r="H927" s="769">
        <v>18</v>
      </c>
      <c r="I927" s="50"/>
      <c r="J927" s="768" t="s">
        <v>387</v>
      </c>
      <c r="K927" s="768" t="s">
        <v>106</v>
      </c>
      <c r="L927" s="768">
        <v>2</v>
      </c>
      <c r="M927" s="51"/>
      <c r="N927" s="52" t="str">
        <f t="shared" si="84"/>
        <v>Included</v>
      </c>
      <c r="O927" s="53">
        <f t="shared" si="85"/>
        <v>0</v>
      </c>
      <c r="P927" s="8">
        <f t="shared" si="86"/>
        <v>0</v>
      </c>
      <c r="Q927" s="9">
        <f t="shared" si="87"/>
        <v>0</v>
      </c>
      <c r="R927" s="16">
        <f t="shared" si="88"/>
        <v>0</v>
      </c>
      <c r="S927" s="8"/>
      <c r="T927" s="122">
        <f t="shared" si="89"/>
        <v>0</v>
      </c>
      <c r="V927" s="55"/>
      <c r="AB927" s="9"/>
      <c r="AL927" s="9"/>
      <c r="AM927" s="9"/>
      <c r="AN927" s="9"/>
      <c r="AO927" s="9"/>
      <c r="AP927" s="9"/>
      <c r="AQ927" s="9"/>
      <c r="AR927" s="9"/>
      <c r="AS927" s="9"/>
      <c r="AT927" s="9"/>
      <c r="AU927" s="9"/>
      <c r="AV927" s="9"/>
      <c r="AW927" s="9"/>
      <c r="AX927" s="9"/>
      <c r="AY927" s="9"/>
    </row>
    <row r="928" spans="1:51" ht="43.5" customHeight="1" x14ac:dyDescent="0.3">
      <c r="A928" s="48">
        <v>904</v>
      </c>
      <c r="B928" s="768">
        <v>7000032286</v>
      </c>
      <c r="C928" s="768">
        <v>10</v>
      </c>
      <c r="D928" s="768" t="s">
        <v>441</v>
      </c>
      <c r="E928" s="768">
        <v>1000077751</v>
      </c>
      <c r="F928" s="768">
        <v>85176930</v>
      </c>
      <c r="G928" s="49"/>
      <c r="H928" s="769">
        <v>18</v>
      </c>
      <c r="I928" s="50"/>
      <c r="J928" s="768" t="s">
        <v>388</v>
      </c>
      <c r="K928" s="768" t="s">
        <v>105</v>
      </c>
      <c r="L928" s="768">
        <v>1</v>
      </c>
      <c r="M928" s="51"/>
      <c r="N928" s="52" t="str">
        <f t="shared" si="84"/>
        <v>Included</v>
      </c>
      <c r="O928" s="53">
        <f t="shared" si="85"/>
        <v>0</v>
      </c>
      <c r="P928" s="8">
        <f t="shared" si="86"/>
        <v>0</v>
      </c>
      <c r="Q928" s="9">
        <f t="shared" si="87"/>
        <v>0</v>
      </c>
      <c r="R928" s="16">
        <f t="shared" si="88"/>
        <v>0</v>
      </c>
      <c r="S928" s="8"/>
      <c r="T928" s="122">
        <f t="shared" si="89"/>
        <v>0</v>
      </c>
      <c r="V928" s="55"/>
      <c r="AB928" s="9"/>
      <c r="AL928" s="9"/>
      <c r="AM928" s="9"/>
      <c r="AN928" s="9"/>
      <c r="AO928" s="9"/>
      <c r="AP928" s="9"/>
      <c r="AQ928" s="9"/>
      <c r="AR928" s="9"/>
      <c r="AS928" s="9"/>
      <c r="AT928" s="9"/>
      <c r="AU928" s="9"/>
      <c r="AV928" s="9"/>
      <c r="AW928" s="9"/>
      <c r="AX928" s="9"/>
      <c r="AY928" s="9"/>
    </row>
    <row r="929" spans="1:51" ht="43.5" customHeight="1" x14ac:dyDescent="0.3">
      <c r="A929" s="48">
        <v>905</v>
      </c>
      <c r="B929" s="768">
        <v>7000032287</v>
      </c>
      <c r="C929" s="768">
        <v>10</v>
      </c>
      <c r="D929" s="768" t="s">
        <v>441</v>
      </c>
      <c r="E929" s="768">
        <v>1000077568</v>
      </c>
      <c r="F929" s="768">
        <v>85389000</v>
      </c>
      <c r="G929" s="49"/>
      <c r="H929" s="769">
        <v>18</v>
      </c>
      <c r="I929" s="50"/>
      <c r="J929" s="768" t="s">
        <v>389</v>
      </c>
      <c r="K929" s="768" t="s">
        <v>106</v>
      </c>
      <c r="L929" s="768">
        <v>1</v>
      </c>
      <c r="M929" s="51"/>
      <c r="N929" s="52" t="str">
        <f t="shared" si="84"/>
        <v>Included</v>
      </c>
      <c r="O929" s="53">
        <f t="shared" si="85"/>
        <v>0</v>
      </c>
      <c r="P929" s="8">
        <f t="shared" si="86"/>
        <v>0</v>
      </c>
      <c r="Q929" s="9">
        <f t="shared" si="87"/>
        <v>0</v>
      </c>
      <c r="R929" s="16">
        <f t="shared" si="88"/>
        <v>0</v>
      </c>
      <c r="S929" s="8"/>
      <c r="T929" s="122">
        <f t="shared" si="89"/>
        <v>0</v>
      </c>
      <c r="V929" s="55"/>
      <c r="AB929" s="9"/>
      <c r="AL929" s="9"/>
      <c r="AM929" s="9"/>
      <c r="AN929" s="9"/>
      <c r="AO929" s="9"/>
      <c r="AP929" s="9"/>
      <c r="AQ929" s="9"/>
      <c r="AR929" s="9"/>
      <c r="AS929" s="9"/>
      <c r="AT929" s="9"/>
      <c r="AU929" s="9"/>
      <c r="AV929" s="9"/>
      <c r="AW929" s="9"/>
      <c r="AX929" s="9"/>
      <c r="AY929" s="9"/>
    </row>
    <row r="930" spans="1:51" ht="43.5" customHeight="1" x14ac:dyDescent="0.3">
      <c r="A930" s="48">
        <v>906</v>
      </c>
      <c r="B930" s="768">
        <v>7000032413</v>
      </c>
      <c r="C930" s="768">
        <v>10</v>
      </c>
      <c r="D930" s="768" t="s">
        <v>441</v>
      </c>
      <c r="E930" s="768">
        <v>1000012788</v>
      </c>
      <c r="F930" s="768">
        <v>85329000</v>
      </c>
      <c r="G930" s="49"/>
      <c r="H930" s="769">
        <v>18</v>
      </c>
      <c r="I930" s="50"/>
      <c r="J930" s="768" t="s">
        <v>111</v>
      </c>
      <c r="K930" s="768" t="s">
        <v>106</v>
      </c>
      <c r="L930" s="768">
        <v>1</v>
      </c>
      <c r="M930" s="51"/>
      <c r="N930" s="52" t="str">
        <f t="shared" si="84"/>
        <v>Included</v>
      </c>
      <c r="O930" s="53">
        <f t="shared" si="85"/>
        <v>0</v>
      </c>
      <c r="P930" s="8">
        <f t="shared" si="86"/>
        <v>0</v>
      </c>
      <c r="Q930" s="9">
        <f t="shared" si="87"/>
        <v>0</v>
      </c>
      <c r="R930" s="16">
        <f t="shared" si="88"/>
        <v>0</v>
      </c>
      <c r="S930" s="8"/>
      <c r="T930" s="122">
        <f t="shared" si="89"/>
        <v>0</v>
      </c>
      <c r="V930" s="55"/>
      <c r="AB930" s="9"/>
      <c r="AL930" s="9"/>
      <c r="AM930" s="9"/>
      <c r="AN930" s="9"/>
      <c r="AO930" s="9"/>
      <c r="AP930" s="9"/>
      <c r="AQ930" s="9"/>
      <c r="AR930" s="9"/>
      <c r="AS930" s="9"/>
      <c r="AT930" s="9"/>
      <c r="AU930" s="9"/>
      <c r="AV930" s="9"/>
      <c r="AW930" s="9"/>
      <c r="AX930" s="9"/>
      <c r="AY930" s="9"/>
    </row>
    <row r="931" spans="1:51" ht="43.5" customHeight="1" x14ac:dyDescent="0.3">
      <c r="A931" s="48">
        <v>907</v>
      </c>
      <c r="B931" s="768">
        <v>7000032414</v>
      </c>
      <c r="C931" s="768">
        <v>10</v>
      </c>
      <c r="D931" s="768" t="s">
        <v>441</v>
      </c>
      <c r="E931" s="768">
        <v>1000028014</v>
      </c>
      <c r="F931" s="768">
        <v>94038900</v>
      </c>
      <c r="G931" s="49"/>
      <c r="H931" s="769">
        <v>18</v>
      </c>
      <c r="I931" s="50"/>
      <c r="J931" s="768" t="s">
        <v>108</v>
      </c>
      <c r="K931" s="768" t="s">
        <v>106</v>
      </c>
      <c r="L931" s="768">
        <v>1</v>
      </c>
      <c r="M931" s="51"/>
      <c r="N931" s="52" t="str">
        <f t="shared" si="84"/>
        <v>Included</v>
      </c>
      <c r="O931" s="53">
        <f t="shared" si="85"/>
        <v>0</v>
      </c>
      <c r="P931" s="8">
        <f t="shared" si="86"/>
        <v>0</v>
      </c>
      <c r="Q931" s="9">
        <f t="shared" si="87"/>
        <v>0</v>
      </c>
      <c r="R931" s="16">
        <f t="shared" si="88"/>
        <v>0</v>
      </c>
      <c r="S931" s="8"/>
      <c r="T931" s="122">
        <f t="shared" si="89"/>
        <v>0</v>
      </c>
      <c r="V931" s="55"/>
      <c r="AB931" s="9"/>
      <c r="AL931" s="9"/>
      <c r="AM931" s="9"/>
      <c r="AN931" s="9"/>
      <c r="AO931" s="9"/>
      <c r="AP931" s="9"/>
      <c r="AQ931" s="9"/>
      <c r="AR931" s="9"/>
      <c r="AS931" s="9"/>
      <c r="AT931" s="9"/>
      <c r="AU931" s="9"/>
      <c r="AV931" s="9"/>
      <c r="AW931" s="9"/>
      <c r="AX931" s="9"/>
      <c r="AY931" s="9"/>
    </row>
    <row r="932" spans="1:51" ht="43.5" customHeight="1" x14ac:dyDescent="0.3">
      <c r="A932" s="48">
        <v>908</v>
      </c>
      <c r="B932" s="768">
        <v>7000032415</v>
      </c>
      <c r="C932" s="768">
        <v>10</v>
      </c>
      <c r="D932" s="768" t="s">
        <v>441</v>
      </c>
      <c r="E932" s="768">
        <v>1000026380</v>
      </c>
      <c r="F932" s="768">
        <v>85389000</v>
      </c>
      <c r="G932" s="49"/>
      <c r="H932" s="769">
        <v>18</v>
      </c>
      <c r="I932" s="50"/>
      <c r="J932" s="768" t="s">
        <v>109</v>
      </c>
      <c r="K932" s="768" t="s">
        <v>105</v>
      </c>
      <c r="L932" s="768">
        <v>1</v>
      </c>
      <c r="M932" s="51"/>
      <c r="N932" s="52" t="str">
        <f t="shared" si="84"/>
        <v>Included</v>
      </c>
      <c r="O932" s="53">
        <f t="shared" si="85"/>
        <v>0</v>
      </c>
      <c r="P932" s="8">
        <f t="shared" si="86"/>
        <v>0</v>
      </c>
      <c r="Q932" s="9">
        <f t="shared" si="87"/>
        <v>0</v>
      </c>
      <c r="R932" s="16">
        <f t="shared" si="88"/>
        <v>0</v>
      </c>
      <c r="S932" s="8"/>
      <c r="T932" s="122">
        <f t="shared" si="89"/>
        <v>0</v>
      </c>
      <c r="V932" s="55"/>
      <c r="AB932" s="9"/>
      <c r="AL932" s="9"/>
      <c r="AM932" s="9"/>
      <c r="AN932" s="9"/>
      <c r="AO932" s="9"/>
      <c r="AP932" s="9"/>
      <c r="AQ932" s="9"/>
      <c r="AR932" s="9"/>
      <c r="AS932" s="9"/>
      <c r="AT932" s="9"/>
      <c r="AU932" s="9"/>
      <c r="AV932" s="9"/>
      <c r="AW932" s="9"/>
      <c r="AX932" s="9"/>
      <c r="AY932" s="9"/>
    </row>
    <row r="933" spans="1:51" ht="43.5" customHeight="1" x14ac:dyDescent="0.3">
      <c r="A933" s="48">
        <v>909</v>
      </c>
      <c r="B933" s="768">
        <v>7000032433</v>
      </c>
      <c r="C933" s="768">
        <v>10</v>
      </c>
      <c r="D933" s="768" t="s">
        <v>441</v>
      </c>
      <c r="E933" s="768">
        <v>1000077853</v>
      </c>
      <c r="F933" s="768">
        <v>85176220</v>
      </c>
      <c r="G933" s="49"/>
      <c r="H933" s="769">
        <v>18</v>
      </c>
      <c r="I933" s="50"/>
      <c r="J933" s="768" t="s">
        <v>390</v>
      </c>
      <c r="K933" s="768" t="s">
        <v>106</v>
      </c>
      <c r="L933" s="768">
        <v>1</v>
      </c>
      <c r="M933" s="51"/>
      <c r="N933" s="52" t="str">
        <f t="shared" si="84"/>
        <v>Included</v>
      </c>
      <c r="O933" s="53">
        <f t="shared" si="85"/>
        <v>0</v>
      </c>
      <c r="P933" s="8">
        <f t="shared" si="86"/>
        <v>0</v>
      </c>
      <c r="Q933" s="9">
        <f t="shared" si="87"/>
        <v>0</v>
      </c>
      <c r="R933" s="16">
        <f t="shared" si="88"/>
        <v>0</v>
      </c>
      <c r="S933" s="8"/>
      <c r="T933" s="122">
        <f t="shared" si="89"/>
        <v>0</v>
      </c>
      <c r="V933" s="55"/>
      <c r="AB933" s="9"/>
      <c r="AL933" s="9"/>
      <c r="AM933" s="9"/>
      <c r="AN933" s="9"/>
      <c r="AO933" s="9"/>
      <c r="AP933" s="9"/>
      <c r="AQ933" s="9"/>
      <c r="AR933" s="9"/>
      <c r="AS933" s="9"/>
      <c r="AT933" s="9"/>
      <c r="AU933" s="9"/>
      <c r="AV933" s="9"/>
      <c r="AW933" s="9"/>
      <c r="AX933" s="9"/>
      <c r="AY933" s="9"/>
    </row>
    <row r="934" spans="1:51" ht="43.5" customHeight="1" x14ac:dyDescent="0.3">
      <c r="A934" s="48">
        <v>910</v>
      </c>
      <c r="B934" s="768">
        <v>7000032434</v>
      </c>
      <c r="C934" s="768">
        <v>10</v>
      </c>
      <c r="D934" s="768" t="s">
        <v>441</v>
      </c>
      <c r="E934" s="768">
        <v>1000077863</v>
      </c>
      <c r="F934" s="768">
        <v>84715000</v>
      </c>
      <c r="G934" s="49"/>
      <c r="H934" s="769">
        <v>18</v>
      </c>
      <c r="I934" s="50"/>
      <c r="J934" s="768" t="s">
        <v>391</v>
      </c>
      <c r="K934" s="768" t="s">
        <v>106</v>
      </c>
      <c r="L934" s="768">
        <v>2</v>
      </c>
      <c r="M934" s="51"/>
      <c r="N934" s="52" t="str">
        <f t="shared" si="84"/>
        <v>Included</v>
      </c>
      <c r="O934" s="53">
        <f t="shared" si="85"/>
        <v>0</v>
      </c>
      <c r="P934" s="8">
        <f t="shared" si="86"/>
        <v>0</v>
      </c>
      <c r="Q934" s="9">
        <f t="shared" si="87"/>
        <v>0</v>
      </c>
      <c r="R934" s="16">
        <f t="shared" si="88"/>
        <v>0</v>
      </c>
      <c r="S934" s="8"/>
      <c r="T934" s="122">
        <f t="shared" si="89"/>
        <v>0</v>
      </c>
      <c r="V934" s="55"/>
      <c r="AB934" s="9"/>
      <c r="AL934" s="9"/>
      <c r="AM934" s="9"/>
      <c r="AN934" s="9"/>
      <c r="AO934" s="9"/>
      <c r="AP934" s="9"/>
      <c r="AQ934" s="9"/>
      <c r="AR934" s="9"/>
      <c r="AS934" s="9"/>
      <c r="AT934" s="9"/>
      <c r="AU934" s="9"/>
      <c r="AV934" s="9"/>
      <c r="AW934" s="9"/>
      <c r="AX934" s="9"/>
      <c r="AY934" s="9"/>
    </row>
    <row r="935" spans="1:51" ht="43.5" customHeight="1" x14ac:dyDescent="0.3">
      <c r="A935" s="48">
        <v>911</v>
      </c>
      <c r="B935" s="768">
        <v>7000032435</v>
      </c>
      <c r="C935" s="768">
        <v>10</v>
      </c>
      <c r="D935" s="768" t="s">
        <v>441</v>
      </c>
      <c r="E935" s="768">
        <v>1000077866</v>
      </c>
      <c r="F935" s="768">
        <v>85176930</v>
      </c>
      <c r="G935" s="49"/>
      <c r="H935" s="769">
        <v>18</v>
      </c>
      <c r="I935" s="50"/>
      <c r="J935" s="768" t="s">
        <v>392</v>
      </c>
      <c r="K935" s="768" t="s">
        <v>105</v>
      </c>
      <c r="L935" s="768">
        <v>1</v>
      </c>
      <c r="M935" s="51"/>
      <c r="N935" s="52" t="str">
        <f t="shared" si="84"/>
        <v>Included</v>
      </c>
      <c r="O935" s="53">
        <f t="shared" si="85"/>
        <v>0</v>
      </c>
      <c r="P935" s="8">
        <f t="shared" si="86"/>
        <v>0</v>
      </c>
      <c r="Q935" s="9">
        <f t="shared" si="87"/>
        <v>0</v>
      </c>
      <c r="R935" s="16">
        <f t="shared" si="88"/>
        <v>0</v>
      </c>
      <c r="S935" s="8"/>
      <c r="T935" s="122">
        <f t="shared" si="89"/>
        <v>0</v>
      </c>
      <c r="V935" s="55"/>
      <c r="AB935" s="9"/>
      <c r="AL935" s="9"/>
      <c r="AM935" s="9"/>
      <c r="AN935" s="9"/>
      <c r="AO935" s="9"/>
      <c r="AP935" s="9"/>
      <c r="AQ935" s="9"/>
      <c r="AR935" s="9"/>
      <c r="AS935" s="9"/>
      <c r="AT935" s="9"/>
      <c r="AU935" s="9"/>
      <c r="AV935" s="9"/>
      <c r="AW935" s="9"/>
      <c r="AX935" s="9"/>
      <c r="AY935" s="9"/>
    </row>
    <row r="936" spans="1:51" ht="43.5" customHeight="1" x14ac:dyDescent="0.3">
      <c r="A936" s="48">
        <v>912</v>
      </c>
      <c r="B936" s="768">
        <v>7000032436</v>
      </c>
      <c r="C936" s="768">
        <v>10</v>
      </c>
      <c r="D936" s="768" t="s">
        <v>441</v>
      </c>
      <c r="E936" s="768">
        <v>1000077862</v>
      </c>
      <c r="F936" s="768">
        <v>85176990</v>
      </c>
      <c r="G936" s="49"/>
      <c r="H936" s="769">
        <v>18</v>
      </c>
      <c r="I936" s="50"/>
      <c r="J936" s="768" t="s">
        <v>394</v>
      </c>
      <c r="K936" s="768" t="s">
        <v>106</v>
      </c>
      <c r="L936" s="768">
        <v>2</v>
      </c>
      <c r="M936" s="51"/>
      <c r="N936" s="52" t="str">
        <f t="shared" si="84"/>
        <v>Included</v>
      </c>
      <c r="O936" s="53">
        <f t="shared" si="85"/>
        <v>0</v>
      </c>
      <c r="P936" s="8">
        <f t="shared" si="86"/>
        <v>0</v>
      </c>
      <c r="Q936" s="9">
        <f t="shared" si="87"/>
        <v>0</v>
      </c>
      <c r="R936" s="16">
        <f t="shared" si="88"/>
        <v>0</v>
      </c>
      <c r="S936" s="8"/>
      <c r="T936" s="122">
        <f t="shared" si="89"/>
        <v>0</v>
      </c>
      <c r="V936" s="55"/>
      <c r="AB936" s="9"/>
      <c r="AL936" s="9"/>
      <c r="AM936" s="9"/>
      <c r="AN936" s="9"/>
      <c r="AO936" s="9"/>
      <c r="AP936" s="9"/>
      <c r="AQ936" s="9"/>
      <c r="AR936" s="9"/>
      <c r="AS936" s="9"/>
      <c r="AT936" s="9"/>
      <c r="AU936" s="9"/>
      <c r="AV936" s="9"/>
      <c r="AW936" s="9"/>
      <c r="AX936" s="9"/>
      <c r="AY936" s="9"/>
    </row>
    <row r="937" spans="1:51" ht="43.5" customHeight="1" x14ac:dyDescent="0.3">
      <c r="A937" s="48">
        <v>913</v>
      </c>
      <c r="B937" s="768">
        <v>7000032464</v>
      </c>
      <c r="C937" s="768">
        <v>10</v>
      </c>
      <c r="D937" s="768" t="s">
        <v>441</v>
      </c>
      <c r="E937" s="768">
        <v>1000077899</v>
      </c>
      <c r="F937" s="768">
        <v>85176290</v>
      </c>
      <c r="G937" s="49"/>
      <c r="H937" s="769">
        <v>18</v>
      </c>
      <c r="I937" s="50"/>
      <c r="J937" s="768" t="s">
        <v>395</v>
      </c>
      <c r="K937" s="768" t="s">
        <v>110</v>
      </c>
      <c r="L937" s="768">
        <v>1</v>
      </c>
      <c r="M937" s="51"/>
      <c r="N937" s="52" t="str">
        <f t="shared" si="84"/>
        <v>Included</v>
      </c>
      <c r="O937" s="53">
        <f t="shared" si="85"/>
        <v>0</v>
      </c>
      <c r="P937" s="8">
        <f t="shared" si="86"/>
        <v>0</v>
      </c>
      <c r="Q937" s="9">
        <f t="shared" si="87"/>
        <v>0</v>
      </c>
      <c r="R937" s="16">
        <f t="shared" si="88"/>
        <v>0</v>
      </c>
      <c r="S937" s="8"/>
      <c r="T937" s="122">
        <f t="shared" si="89"/>
        <v>0</v>
      </c>
      <c r="V937" s="55"/>
      <c r="AB937" s="9"/>
      <c r="AL937" s="9"/>
      <c r="AM937" s="9"/>
      <c r="AN937" s="9"/>
      <c r="AO937" s="9"/>
      <c r="AP937" s="9"/>
      <c r="AQ937" s="9"/>
      <c r="AR937" s="9"/>
      <c r="AS937" s="9"/>
      <c r="AT937" s="9"/>
      <c r="AU937" s="9"/>
      <c r="AV937" s="9"/>
      <c r="AW937" s="9"/>
      <c r="AX937" s="9"/>
      <c r="AY937" s="9"/>
    </row>
    <row r="938" spans="1:51" ht="43.5" customHeight="1" x14ac:dyDescent="0.3">
      <c r="A938" s="48">
        <v>914</v>
      </c>
      <c r="B938" s="768">
        <v>7000032465</v>
      </c>
      <c r="C938" s="768">
        <v>10</v>
      </c>
      <c r="D938" s="768" t="s">
        <v>441</v>
      </c>
      <c r="E938" s="768">
        <v>1000031361</v>
      </c>
      <c r="F938" s="768">
        <v>85389000</v>
      </c>
      <c r="G938" s="49"/>
      <c r="H938" s="769">
        <v>18</v>
      </c>
      <c r="I938" s="50"/>
      <c r="J938" s="768" t="s">
        <v>107</v>
      </c>
      <c r="K938" s="768" t="s">
        <v>106</v>
      </c>
      <c r="L938" s="768">
        <v>1</v>
      </c>
      <c r="M938" s="51"/>
      <c r="N938" s="52" t="str">
        <f t="shared" si="84"/>
        <v>Included</v>
      </c>
      <c r="O938" s="53">
        <f t="shared" si="85"/>
        <v>0</v>
      </c>
      <c r="P938" s="8">
        <f t="shared" si="86"/>
        <v>0</v>
      </c>
      <c r="Q938" s="9">
        <f t="shared" si="87"/>
        <v>0</v>
      </c>
      <c r="R938" s="16">
        <f t="shared" si="88"/>
        <v>0</v>
      </c>
      <c r="S938" s="8"/>
      <c r="T938" s="122">
        <f t="shared" si="89"/>
        <v>0</v>
      </c>
      <c r="V938" s="55"/>
      <c r="AB938" s="9"/>
      <c r="AL938" s="9"/>
      <c r="AM938" s="9"/>
      <c r="AN938" s="9"/>
      <c r="AO938" s="9"/>
      <c r="AP938" s="9"/>
      <c r="AQ938" s="9"/>
      <c r="AR938" s="9"/>
      <c r="AS938" s="9"/>
      <c r="AT938" s="9"/>
      <c r="AU938" s="9"/>
      <c r="AV938" s="9"/>
      <c r="AW938" s="9"/>
      <c r="AX938" s="9"/>
      <c r="AY938" s="9"/>
    </row>
    <row r="939" spans="1:51" ht="43.5" customHeight="1" x14ac:dyDescent="0.3">
      <c r="A939" s="48">
        <v>915</v>
      </c>
      <c r="B939" s="768">
        <v>7000032483</v>
      </c>
      <c r="C939" s="768">
        <v>10</v>
      </c>
      <c r="D939" s="768" t="s">
        <v>441</v>
      </c>
      <c r="E939" s="768">
        <v>1000077737</v>
      </c>
      <c r="F939" s="768">
        <v>85176290</v>
      </c>
      <c r="G939" s="49"/>
      <c r="H939" s="769">
        <v>18</v>
      </c>
      <c r="I939" s="50"/>
      <c r="J939" s="768" t="s">
        <v>396</v>
      </c>
      <c r="K939" s="768" t="s">
        <v>106</v>
      </c>
      <c r="L939" s="768">
        <v>1</v>
      </c>
      <c r="M939" s="51"/>
      <c r="N939" s="52" t="str">
        <f t="shared" si="84"/>
        <v>Included</v>
      </c>
      <c r="O939" s="53">
        <f t="shared" si="85"/>
        <v>0</v>
      </c>
      <c r="P939" s="8">
        <f t="shared" si="86"/>
        <v>0</v>
      </c>
      <c r="Q939" s="9">
        <f t="shared" si="87"/>
        <v>0</v>
      </c>
      <c r="R939" s="16">
        <f t="shared" si="88"/>
        <v>0</v>
      </c>
      <c r="S939" s="8"/>
      <c r="T939" s="122">
        <f t="shared" si="89"/>
        <v>0</v>
      </c>
      <c r="V939" s="55"/>
      <c r="AB939" s="9"/>
      <c r="AL939" s="9"/>
      <c r="AM939" s="9"/>
      <c r="AN939" s="9"/>
      <c r="AO939" s="9"/>
      <c r="AP939" s="9"/>
      <c r="AQ939" s="9"/>
      <c r="AR939" s="9"/>
      <c r="AS939" s="9"/>
      <c r="AT939" s="9"/>
      <c r="AU939" s="9"/>
      <c r="AV939" s="9"/>
      <c r="AW939" s="9"/>
      <c r="AX939" s="9"/>
      <c r="AY939" s="9"/>
    </row>
    <row r="940" spans="1:51" ht="43.5" customHeight="1" x14ac:dyDescent="0.3">
      <c r="A940" s="48">
        <v>916</v>
      </c>
      <c r="B940" s="768">
        <v>7000032484</v>
      </c>
      <c r="C940" s="768">
        <v>10</v>
      </c>
      <c r="D940" s="768" t="s">
        <v>441</v>
      </c>
      <c r="E940" s="768">
        <v>1000078084</v>
      </c>
      <c r="F940" s="768">
        <v>85176930</v>
      </c>
      <c r="G940" s="49"/>
      <c r="H940" s="769">
        <v>18</v>
      </c>
      <c r="I940" s="50"/>
      <c r="J940" s="768" t="s">
        <v>397</v>
      </c>
      <c r="K940" s="768" t="s">
        <v>106</v>
      </c>
      <c r="L940" s="768">
        <v>2</v>
      </c>
      <c r="M940" s="51"/>
      <c r="N940" s="52" t="str">
        <f t="shared" si="84"/>
        <v>Included</v>
      </c>
      <c r="O940" s="53">
        <f t="shared" si="85"/>
        <v>0</v>
      </c>
      <c r="P940" s="8">
        <f t="shared" si="86"/>
        <v>0</v>
      </c>
      <c r="Q940" s="9">
        <f t="shared" si="87"/>
        <v>0</v>
      </c>
      <c r="R940" s="16">
        <f t="shared" si="88"/>
        <v>0</v>
      </c>
      <c r="S940" s="8"/>
      <c r="T940" s="122">
        <f t="shared" si="89"/>
        <v>0</v>
      </c>
      <c r="V940" s="55"/>
      <c r="AB940" s="9"/>
      <c r="AL940" s="9"/>
      <c r="AM940" s="9"/>
      <c r="AN940" s="9"/>
      <c r="AO940" s="9"/>
      <c r="AP940" s="9"/>
      <c r="AQ940" s="9"/>
      <c r="AR940" s="9"/>
      <c r="AS940" s="9"/>
      <c r="AT940" s="9"/>
      <c r="AU940" s="9"/>
      <c r="AV940" s="9"/>
      <c r="AW940" s="9"/>
      <c r="AX940" s="9"/>
      <c r="AY940" s="9"/>
    </row>
    <row r="941" spans="1:51" ht="43.5" customHeight="1" x14ac:dyDescent="0.3">
      <c r="A941" s="48">
        <v>917</v>
      </c>
      <c r="B941" s="768">
        <v>7000032288</v>
      </c>
      <c r="C941" s="768">
        <v>10</v>
      </c>
      <c r="D941" s="768" t="s">
        <v>442</v>
      </c>
      <c r="E941" s="768">
        <v>1000077713</v>
      </c>
      <c r="F941" s="768">
        <v>84715000</v>
      </c>
      <c r="G941" s="49"/>
      <c r="H941" s="769">
        <v>18</v>
      </c>
      <c r="I941" s="50"/>
      <c r="J941" s="768" t="s">
        <v>376</v>
      </c>
      <c r="K941" s="768" t="s">
        <v>106</v>
      </c>
      <c r="L941" s="768">
        <v>1</v>
      </c>
      <c r="M941" s="51"/>
      <c r="N941" s="52" t="str">
        <f t="shared" si="84"/>
        <v>Included</v>
      </c>
      <c r="O941" s="53">
        <f t="shared" si="85"/>
        <v>0</v>
      </c>
      <c r="P941" s="8">
        <f t="shared" si="86"/>
        <v>0</v>
      </c>
      <c r="Q941" s="9">
        <f t="shared" si="87"/>
        <v>0</v>
      </c>
      <c r="R941" s="16">
        <f t="shared" si="88"/>
        <v>0</v>
      </c>
      <c r="S941" s="8"/>
      <c r="T941" s="122">
        <f t="shared" si="89"/>
        <v>0</v>
      </c>
      <c r="V941" s="55"/>
      <c r="AB941" s="9"/>
      <c r="AL941" s="9"/>
      <c r="AM941" s="9"/>
      <c r="AN941" s="9"/>
      <c r="AO941" s="9"/>
      <c r="AP941" s="9"/>
      <c r="AQ941" s="9"/>
      <c r="AR941" s="9"/>
      <c r="AS941" s="9"/>
      <c r="AT941" s="9"/>
      <c r="AU941" s="9"/>
      <c r="AV941" s="9"/>
      <c r="AW941" s="9"/>
      <c r="AX941" s="9"/>
      <c r="AY941" s="9"/>
    </row>
    <row r="942" spans="1:51" ht="43.5" customHeight="1" x14ac:dyDescent="0.3">
      <c r="A942" s="48">
        <v>918</v>
      </c>
      <c r="B942" s="768">
        <v>7000032289</v>
      </c>
      <c r="C942" s="768">
        <v>10</v>
      </c>
      <c r="D942" s="768" t="s">
        <v>442</v>
      </c>
      <c r="E942" s="768">
        <v>1000077753</v>
      </c>
      <c r="F942" s="768">
        <v>85176930</v>
      </c>
      <c r="G942" s="49"/>
      <c r="H942" s="769">
        <v>18</v>
      </c>
      <c r="I942" s="50"/>
      <c r="J942" s="768" t="s">
        <v>377</v>
      </c>
      <c r="K942" s="768" t="s">
        <v>105</v>
      </c>
      <c r="L942" s="768">
        <v>1</v>
      </c>
      <c r="M942" s="51"/>
      <c r="N942" s="52" t="str">
        <f t="shared" si="84"/>
        <v>Included</v>
      </c>
      <c r="O942" s="53">
        <f t="shared" si="85"/>
        <v>0</v>
      </c>
      <c r="P942" s="8">
        <f t="shared" si="86"/>
        <v>0</v>
      </c>
      <c r="Q942" s="9">
        <f t="shared" si="87"/>
        <v>0</v>
      </c>
      <c r="R942" s="16">
        <f t="shared" si="88"/>
        <v>0</v>
      </c>
      <c r="S942" s="8"/>
      <c r="T942" s="122">
        <f t="shared" si="89"/>
        <v>0</v>
      </c>
      <c r="V942" s="55"/>
      <c r="AB942" s="9"/>
      <c r="AL942" s="9"/>
      <c r="AM942" s="9"/>
      <c r="AN942" s="9"/>
      <c r="AO942" s="9"/>
      <c r="AP942" s="9"/>
      <c r="AQ942" s="9"/>
      <c r="AR942" s="9"/>
      <c r="AS942" s="9"/>
      <c r="AT942" s="9"/>
      <c r="AU942" s="9"/>
      <c r="AV942" s="9"/>
      <c r="AW942" s="9"/>
      <c r="AX942" s="9"/>
      <c r="AY942" s="9"/>
    </row>
    <row r="943" spans="1:51" ht="43.5" customHeight="1" x14ac:dyDescent="0.3">
      <c r="A943" s="48">
        <v>919</v>
      </c>
      <c r="B943" s="768">
        <v>7000032290</v>
      </c>
      <c r="C943" s="768">
        <v>10</v>
      </c>
      <c r="D943" s="768" t="s">
        <v>442</v>
      </c>
      <c r="E943" s="768">
        <v>1000077573</v>
      </c>
      <c r="F943" s="768">
        <v>85176930</v>
      </c>
      <c r="G943" s="49"/>
      <c r="H943" s="769">
        <v>18</v>
      </c>
      <c r="I943" s="50"/>
      <c r="J943" s="768" t="s">
        <v>378</v>
      </c>
      <c r="K943" s="768" t="s">
        <v>106</v>
      </c>
      <c r="L943" s="768">
        <v>1</v>
      </c>
      <c r="M943" s="51"/>
      <c r="N943" s="52" t="str">
        <f t="shared" si="84"/>
        <v>Included</v>
      </c>
      <c r="O943" s="53">
        <f t="shared" si="85"/>
        <v>0</v>
      </c>
      <c r="P943" s="8">
        <f t="shared" si="86"/>
        <v>0</v>
      </c>
      <c r="Q943" s="9">
        <f t="shared" si="87"/>
        <v>0</v>
      </c>
      <c r="R943" s="16">
        <f t="shared" si="88"/>
        <v>0</v>
      </c>
      <c r="S943" s="8"/>
      <c r="T943" s="122">
        <f t="shared" si="89"/>
        <v>0</v>
      </c>
      <c r="V943" s="55"/>
      <c r="AB943" s="9"/>
      <c r="AL943" s="9"/>
      <c r="AM943" s="9"/>
      <c r="AN943" s="9"/>
      <c r="AO943" s="9"/>
      <c r="AP943" s="9"/>
      <c r="AQ943" s="9"/>
      <c r="AR943" s="9"/>
      <c r="AS943" s="9"/>
      <c r="AT943" s="9"/>
      <c r="AU943" s="9"/>
      <c r="AV943" s="9"/>
      <c r="AW943" s="9"/>
      <c r="AX943" s="9"/>
      <c r="AY943" s="9"/>
    </row>
    <row r="944" spans="1:51" ht="43.5" customHeight="1" x14ac:dyDescent="0.3">
      <c r="A944" s="48">
        <v>920</v>
      </c>
      <c r="B944" s="768">
        <v>7000032291</v>
      </c>
      <c r="C944" s="768">
        <v>10</v>
      </c>
      <c r="D944" s="768" t="s">
        <v>442</v>
      </c>
      <c r="E944" s="768">
        <v>1000077711</v>
      </c>
      <c r="F944" s="768">
        <v>85177090</v>
      </c>
      <c r="G944" s="49"/>
      <c r="H944" s="769">
        <v>18</v>
      </c>
      <c r="I944" s="50"/>
      <c r="J944" s="768" t="s">
        <v>381</v>
      </c>
      <c r="K944" s="768" t="s">
        <v>106</v>
      </c>
      <c r="L944" s="768">
        <v>1</v>
      </c>
      <c r="M944" s="51"/>
      <c r="N944" s="52" t="str">
        <f t="shared" si="84"/>
        <v>Included</v>
      </c>
      <c r="O944" s="53">
        <f t="shared" si="85"/>
        <v>0</v>
      </c>
      <c r="P944" s="8">
        <f t="shared" si="86"/>
        <v>0</v>
      </c>
      <c r="Q944" s="9">
        <f t="shared" si="87"/>
        <v>0</v>
      </c>
      <c r="R944" s="16">
        <f t="shared" si="88"/>
        <v>0</v>
      </c>
      <c r="S944" s="8"/>
      <c r="T944" s="122">
        <f t="shared" si="89"/>
        <v>0</v>
      </c>
      <c r="V944" s="55"/>
      <c r="AB944" s="9"/>
      <c r="AL944" s="9"/>
      <c r="AM944" s="9"/>
      <c r="AN944" s="9"/>
      <c r="AO944" s="9"/>
      <c r="AP944" s="9"/>
      <c r="AQ944" s="9"/>
      <c r="AR944" s="9"/>
      <c r="AS944" s="9"/>
      <c r="AT944" s="9"/>
      <c r="AU944" s="9"/>
      <c r="AV944" s="9"/>
      <c r="AW944" s="9"/>
      <c r="AX944" s="9"/>
      <c r="AY944" s="9"/>
    </row>
    <row r="945" spans="1:51" ht="43.5" customHeight="1" x14ac:dyDescent="0.3">
      <c r="A945" s="48">
        <v>921</v>
      </c>
      <c r="B945" s="768">
        <v>7000032292</v>
      </c>
      <c r="C945" s="768">
        <v>10</v>
      </c>
      <c r="D945" s="768" t="s">
        <v>442</v>
      </c>
      <c r="E945" s="768">
        <v>1000077750</v>
      </c>
      <c r="F945" s="768">
        <v>85176930</v>
      </c>
      <c r="G945" s="49"/>
      <c r="H945" s="769">
        <v>18</v>
      </c>
      <c r="I945" s="50"/>
      <c r="J945" s="768" t="s">
        <v>383</v>
      </c>
      <c r="K945" s="768" t="s">
        <v>105</v>
      </c>
      <c r="L945" s="768">
        <v>1</v>
      </c>
      <c r="M945" s="51"/>
      <c r="N945" s="52" t="str">
        <f t="shared" si="84"/>
        <v>Included</v>
      </c>
      <c r="O945" s="53">
        <f t="shared" si="85"/>
        <v>0</v>
      </c>
      <c r="P945" s="8">
        <f t="shared" si="86"/>
        <v>0</v>
      </c>
      <c r="Q945" s="9">
        <f t="shared" si="87"/>
        <v>0</v>
      </c>
      <c r="R945" s="16">
        <f t="shared" si="88"/>
        <v>0</v>
      </c>
      <c r="S945" s="8"/>
      <c r="T945" s="122">
        <f t="shared" si="89"/>
        <v>0</v>
      </c>
      <c r="V945" s="55"/>
      <c r="AB945" s="9"/>
      <c r="AL945" s="9"/>
      <c r="AM945" s="9"/>
      <c r="AN945" s="9"/>
      <c r="AO945" s="9"/>
      <c r="AP945" s="9"/>
      <c r="AQ945" s="9"/>
      <c r="AR945" s="9"/>
      <c r="AS945" s="9"/>
      <c r="AT945" s="9"/>
      <c r="AU945" s="9"/>
      <c r="AV945" s="9"/>
      <c r="AW945" s="9"/>
      <c r="AX945" s="9"/>
      <c r="AY945" s="9"/>
    </row>
    <row r="946" spans="1:51" ht="43.5" customHeight="1" x14ac:dyDescent="0.3">
      <c r="A946" s="48">
        <v>922</v>
      </c>
      <c r="B946" s="768">
        <v>7000032293</v>
      </c>
      <c r="C946" s="768">
        <v>10</v>
      </c>
      <c r="D946" s="768" t="s">
        <v>442</v>
      </c>
      <c r="E946" s="768">
        <v>1000077561</v>
      </c>
      <c r="F946" s="768">
        <v>85176930</v>
      </c>
      <c r="G946" s="49"/>
      <c r="H946" s="769">
        <v>18</v>
      </c>
      <c r="I946" s="50"/>
      <c r="J946" s="768" t="s">
        <v>386</v>
      </c>
      <c r="K946" s="768" t="s">
        <v>106</v>
      </c>
      <c r="L946" s="768">
        <v>2</v>
      </c>
      <c r="M946" s="51"/>
      <c r="N946" s="52" t="str">
        <f t="shared" si="84"/>
        <v>Included</v>
      </c>
      <c r="O946" s="53">
        <f t="shared" si="85"/>
        <v>0</v>
      </c>
      <c r="P946" s="8">
        <f t="shared" si="86"/>
        <v>0</v>
      </c>
      <c r="Q946" s="9">
        <f t="shared" si="87"/>
        <v>0</v>
      </c>
      <c r="R946" s="16">
        <f t="shared" si="88"/>
        <v>0</v>
      </c>
      <c r="S946" s="8"/>
      <c r="T946" s="122">
        <f t="shared" si="89"/>
        <v>0</v>
      </c>
      <c r="V946" s="55"/>
      <c r="AB946" s="9"/>
      <c r="AL946" s="9"/>
      <c r="AM946" s="9"/>
      <c r="AN946" s="9"/>
      <c r="AO946" s="9"/>
      <c r="AP946" s="9"/>
      <c r="AQ946" s="9"/>
      <c r="AR946" s="9"/>
      <c r="AS946" s="9"/>
      <c r="AT946" s="9"/>
      <c r="AU946" s="9"/>
      <c r="AV946" s="9"/>
      <c r="AW946" s="9"/>
      <c r="AX946" s="9"/>
      <c r="AY946" s="9"/>
    </row>
    <row r="947" spans="1:51" ht="43.5" customHeight="1" x14ac:dyDescent="0.3">
      <c r="A947" s="48">
        <v>923</v>
      </c>
      <c r="B947" s="768">
        <v>7000032294</v>
      </c>
      <c r="C947" s="768">
        <v>10</v>
      </c>
      <c r="D947" s="768" t="s">
        <v>442</v>
      </c>
      <c r="E947" s="768">
        <v>1000077565</v>
      </c>
      <c r="F947" s="768">
        <v>85176930</v>
      </c>
      <c r="G947" s="49"/>
      <c r="H947" s="769">
        <v>18</v>
      </c>
      <c r="I947" s="50"/>
      <c r="J947" s="768" t="s">
        <v>387</v>
      </c>
      <c r="K947" s="768" t="s">
        <v>106</v>
      </c>
      <c r="L947" s="768">
        <v>2</v>
      </c>
      <c r="M947" s="51"/>
      <c r="N947" s="52" t="str">
        <f t="shared" si="84"/>
        <v>Included</v>
      </c>
      <c r="O947" s="53">
        <f t="shared" si="85"/>
        <v>0</v>
      </c>
      <c r="P947" s="8">
        <f t="shared" si="86"/>
        <v>0</v>
      </c>
      <c r="Q947" s="9">
        <f t="shared" si="87"/>
        <v>0</v>
      </c>
      <c r="R947" s="16">
        <f t="shared" si="88"/>
        <v>0</v>
      </c>
      <c r="S947" s="8"/>
      <c r="T947" s="122">
        <f t="shared" si="89"/>
        <v>0</v>
      </c>
      <c r="V947" s="55"/>
      <c r="AB947" s="9"/>
      <c r="AL947" s="9"/>
      <c r="AM947" s="9"/>
      <c r="AN947" s="9"/>
      <c r="AO947" s="9"/>
      <c r="AP947" s="9"/>
      <c r="AQ947" s="9"/>
      <c r="AR947" s="9"/>
      <c r="AS947" s="9"/>
      <c r="AT947" s="9"/>
      <c r="AU947" s="9"/>
      <c r="AV947" s="9"/>
      <c r="AW947" s="9"/>
      <c r="AX947" s="9"/>
      <c r="AY947" s="9"/>
    </row>
    <row r="948" spans="1:51" ht="43.5" customHeight="1" x14ac:dyDescent="0.3">
      <c r="A948" s="48">
        <v>924</v>
      </c>
      <c r="B948" s="768">
        <v>7000032295</v>
      </c>
      <c r="C948" s="768">
        <v>10</v>
      </c>
      <c r="D948" s="768" t="s">
        <v>442</v>
      </c>
      <c r="E948" s="768">
        <v>1000077751</v>
      </c>
      <c r="F948" s="768">
        <v>85176930</v>
      </c>
      <c r="G948" s="49"/>
      <c r="H948" s="769">
        <v>18</v>
      </c>
      <c r="I948" s="50"/>
      <c r="J948" s="768" t="s">
        <v>388</v>
      </c>
      <c r="K948" s="768" t="s">
        <v>105</v>
      </c>
      <c r="L948" s="768">
        <v>1</v>
      </c>
      <c r="M948" s="51"/>
      <c r="N948" s="52" t="str">
        <f t="shared" si="84"/>
        <v>Included</v>
      </c>
      <c r="O948" s="53">
        <f t="shared" si="85"/>
        <v>0</v>
      </c>
      <c r="P948" s="8">
        <f t="shared" si="86"/>
        <v>0</v>
      </c>
      <c r="Q948" s="9">
        <f t="shared" si="87"/>
        <v>0</v>
      </c>
      <c r="R948" s="16">
        <f t="shared" si="88"/>
        <v>0</v>
      </c>
      <c r="S948" s="8"/>
      <c r="T948" s="122">
        <f t="shared" si="89"/>
        <v>0</v>
      </c>
      <c r="V948" s="55"/>
      <c r="AB948" s="9"/>
      <c r="AL948" s="9"/>
      <c r="AM948" s="9"/>
      <c r="AN948" s="9"/>
      <c r="AO948" s="9"/>
      <c r="AP948" s="9"/>
      <c r="AQ948" s="9"/>
      <c r="AR948" s="9"/>
      <c r="AS948" s="9"/>
      <c r="AT948" s="9"/>
      <c r="AU948" s="9"/>
      <c r="AV948" s="9"/>
      <c r="AW948" s="9"/>
      <c r="AX948" s="9"/>
      <c r="AY948" s="9"/>
    </row>
    <row r="949" spans="1:51" ht="43.5" customHeight="1" x14ac:dyDescent="0.3">
      <c r="A949" s="48">
        <v>925</v>
      </c>
      <c r="B949" s="768">
        <v>7000032296</v>
      </c>
      <c r="C949" s="768">
        <v>10</v>
      </c>
      <c r="D949" s="768" t="s">
        <v>442</v>
      </c>
      <c r="E949" s="768">
        <v>1000077568</v>
      </c>
      <c r="F949" s="768">
        <v>85389000</v>
      </c>
      <c r="G949" s="49"/>
      <c r="H949" s="769">
        <v>18</v>
      </c>
      <c r="I949" s="50"/>
      <c r="J949" s="768" t="s">
        <v>389</v>
      </c>
      <c r="K949" s="768" t="s">
        <v>106</v>
      </c>
      <c r="L949" s="768">
        <v>1</v>
      </c>
      <c r="M949" s="51"/>
      <c r="N949" s="52" t="str">
        <f t="shared" si="84"/>
        <v>Included</v>
      </c>
      <c r="O949" s="53">
        <f t="shared" si="85"/>
        <v>0</v>
      </c>
      <c r="P949" s="8">
        <f t="shared" si="86"/>
        <v>0</v>
      </c>
      <c r="Q949" s="9">
        <f t="shared" si="87"/>
        <v>0</v>
      </c>
      <c r="R949" s="16">
        <f t="shared" si="88"/>
        <v>0</v>
      </c>
      <c r="S949" s="8"/>
      <c r="T949" s="122">
        <f t="shared" si="89"/>
        <v>0</v>
      </c>
      <c r="V949" s="55"/>
      <c r="AB949" s="9"/>
      <c r="AL949" s="9"/>
      <c r="AM949" s="9"/>
      <c r="AN949" s="9"/>
      <c r="AO949" s="9"/>
      <c r="AP949" s="9"/>
      <c r="AQ949" s="9"/>
      <c r="AR949" s="9"/>
      <c r="AS949" s="9"/>
      <c r="AT949" s="9"/>
      <c r="AU949" s="9"/>
      <c r="AV949" s="9"/>
      <c r="AW949" s="9"/>
      <c r="AX949" s="9"/>
      <c r="AY949" s="9"/>
    </row>
    <row r="950" spans="1:51" ht="43.5" customHeight="1" x14ac:dyDescent="0.3">
      <c r="A950" s="48">
        <v>926</v>
      </c>
      <c r="B950" s="768">
        <v>7000032297</v>
      </c>
      <c r="C950" s="768">
        <v>10</v>
      </c>
      <c r="D950" s="768" t="s">
        <v>442</v>
      </c>
      <c r="E950" s="768">
        <v>1000028014</v>
      </c>
      <c r="F950" s="768">
        <v>94038900</v>
      </c>
      <c r="G950" s="49"/>
      <c r="H950" s="769">
        <v>18</v>
      </c>
      <c r="I950" s="50"/>
      <c r="J950" s="768" t="s">
        <v>108</v>
      </c>
      <c r="K950" s="768" t="s">
        <v>106</v>
      </c>
      <c r="L950" s="768">
        <v>1</v>
      </c>
      <c r="M950" s="51"/>
      <c r="N950" s="52" t="str">
        <f t="shared" si="84"/>
        <v>Included</v>
      </c>
      <c r="O950" s="53">
        <f t="shared" si="85"/>
        <v>0</v>
      </c>
      <c r="P950" s="8">
        <f t="shared" si="86"/>
        <v>0</v>
      </c>
      <c r="Q950" s="9">
        <f t="shared" si="87"/>
        <v>0</v>
      </c>
      <c r="R950" s="16">
        <f t="shared" si="88"/>
        <v>0</v>
      </c>
      <c r="S950" s="8"/>
      <c r="T950" s="122">
        <f t="shared" si="89"/>
        <v>0</v>
      </c>
      <c r="V950" s="55"/>
      <c r="AB950" s="9"/>
      <c r="AL950" s="9"/>
      <c r="AM950" s="9"/>
      <c r="AN950" s="9"/>
      <c r="AO950" s="9"/>
      <c r="AP950" s="9"/>
      <c r="AQ950" s="9"/>
      <c r="AR950" s="9"/>
      <c r="AS950" s="9"/>
      <c r="AT950" s="9"/>
      <c r="AU950" s="9"/>
      <c r="AV950" s="9"/>
      <c r="AW950" s="9"/>
      <c r="AX950" s="9"/>
      <c r="AY950" s="9"/>
    </row>
    <row r="951" spans="1:51" ht="43.5" customHeight="1" x14ac:dyDescent="0.3">
      <c r="A951" s="48">
        <v>927</v>
      </c>
      <c r="B951" s="768">
        <v>7000032298</v>
      </c>
      <c r="C951" s="768">
        <v>10</v>
      </c>
      <c r="D951" s="768" t="s">
        <v>442</v>
      </c>
      <c r="E951" s="768">
        <v>1000026380</v>
      </c>
      <c r="F951" s="768">
        <v>85389000</v>
      </c>
      <c r="G951" s="49"/>
      <c r="H951" s="769">
        <v>18</v>
      </c>
      <c r="I951" s="50"/>
      <c r="J951" s="768" t="s">
        <v>109</v>
      </c>
      <c r="K951" s="768" t="s">
        <v>105</v>
      </c>
      <c r="L951" s="768">
        <v>1</v>
      </c>
      <c r="M951" s="51"/>
      <c r="N951" s="52" t="str">
        <f t="shared" si="84"/>
        <v>Included</v>
      </c>
      <c r="O951" s="53">
        <f t="shared" si="85"/>
        <v>0</v>
      </c>
      <c r="P951" s="8">
        <f t="shared" si="86"/>
        <v>0</v>
      </c>
      <c r="Q951" s="9">
        <f t="shared" si="87"/>
        <v>0</v>
      </c>
      <c r="R951" s="16">
        <f t="shared" si="88"/>
        <v>0</v>
      </c>
      <c r="S951" s="8"/>
      <c r="T951" s="122">
        <f t="shared" si="89"/>
        <v>0</v>
      </c>
      <c r="V951" s="55"/>
      <c r="AB951" s="9"/>
      <c r="AL951" s="9"/>
      <c r="AM951" s="9"/>
      <c r="AN951" s="9"/>
      <c r="AO951" s="9"/>
      <c r="AP951" s="9"/>
      <c r="AQ951" s="9"/>
      <c r="AR951" s="9"/>
      <c r="AS951" s="9"/>
      <c r="AT951" s="9"/>
      <c r="AU951" s="9"/>
      <c r="AV951" s="9"/>
      <c r="AW951" s="9"/>
      <c r="AX951" s="9"/>
      <c r="AY951" s="9"/>
    </row>
    <row r="952" spans="1:51" ht="43.5" customHeight="1" x14ac:dyDescent="0.3">
      <c r="A952" s="48">
        <v>928</v>
      </c>
      <c r="B952" s="768">
        <v>7000032437</v>
      </c>
      <c r="C952" s="768">
        <v>10</v>
      </c>
      <c r="D952" s="768" t="s">
        <v>442</v>
      </c>
      <c r="E952" s="768">
        <v>1000077853</v>
      </c>
      <c r="F952" s="768">
        <v>85176220</v>
      </c>
      <c r="G952" s="49"/>
      <c r="H952" s="769">
        <v>18</v>
      </c>
      <c r="I952" s="50"/>
      <c r="J952" s="768" t="s">
        <v>390</v>
      </c>
      <c r="K952" s="768" t="s">
        <v>106</v>
      </c>
      <c r="L952" s="768">
        <v>1</v>
      </c>
      <c r="M952" s="51"/>
      <c r="N952" s="52" t="str">
        <f t="shared" si="84"/>
        <v>Included</v>
      </c>
      <c r="O952" s="53">
        <f t="shared" si="85"/>
        <v>0</v>
      </c>
      <c r="P952" s="8">
        <f t="shared" si="86"/>
        <v>0</v>
      </c>
      <c r="Q952" s="9">
        <f t="shared" si="87"/>
        <v>0</v>
      </c>
      <c r="R952" s="16">
        <f t="shared" si="88"/>
        <v>0</v>
      </c>
      <c r="S952" s="8"/>
      <c r="T952" s="122">
        <f t="shared" si="89"/>
        <v>0</v>
      </c>
      <c r="V952" s="55"/>
      <c r="AB952" s="9"/>
      <c r="AL952" s="9"/>
      <c r="AM952" s="9"/>
      <c r="AN952" s="9"/>
      <c r="AO952" s="9"/>
      <c r="AP952" s="9"/>
      <c r="AQ952" s="9"/>
      <c r="AR952" s="9"/>
      <c r="AS952" s="9"/>
      <c r="AT952" s="9"/>
      <c r="AU952" s="9"/>
      <c r="AV952" s="9"/>
      <c r="AW952" s="9"/>
      <c r="AX952" s="9"/>
      <c r="AY952" s="9"/>
    </row>
    <row r="953" spans="1:51" ht="43.5" customHeight="1" x14ac:dyDescent="0.3">
      <c r="A953" s="48">
        <v>929</v>
      </c>
      <c r="B953" s="768">
        <v>7000032485</v>
      </c>
      <c r="C953" s="768">
        <v>10</v>
      </c>
      <c r="D953" s="768" t="s">
        <v>442</v>
      </c>
      <c r="E953" s="768">
        <v>1000078084</v>
      </c>
      <c r="F953" s="768">
        <v>85176930</v>
      </c>
      <c r="G953" s="49"/>
      <c r="H953" s="769">
        <v>18</v>
      </c>
      <c r="I953" s="50"/>
      <c r="J953" s="768" t="s">
        <v>397</v>
      </c>
      <c r="K953" s="768" t="s">
        <v>106</v>
      </c>
      <c r="L953" s="768">
        <v>2</v>
      </c>
      <c r="M953" s="51"/>
      <c r="N953" s="52" t="str">
        <f t="shared" si="84"/>
        <v>Included</v>
      </c>
      <c r="O953" s="53">
        <f t="shared" si="85"/>
        <v>0</v>
      </c>
      <c r="P953" s="8">
        <f t="shared" si="86"/>
        <v>0</v>
      </c>
      <c r="Q953" s="9">
        <f t="shared" si="87"/>
        <v>0</v>
      </c>
      <c r="R953" s="16">
        <f t="shared" si="88"/>
        <v>0</v>
      </c>
      <c r="S953" s="8"/>
      <c r="T953" s="122">
        <f t="shared" si="89"/>
        <v>0</v>
      </c>
      <c r="V953" s="55"/>
      <c r="AB953" s="9"/>
      <c r="AL953" s="9"/>
      <c r="AM953" s="9"/>
      <c r="AN953" s="9"/>
      <c r="AO953" s="9"/>
      <c r="AP953" s="9"/>
      <c r="AQ953" s="9"/>
      <c r="AR953" s="9"/>
      <c r="AS953" s="9"/>
      <c r="AT953" s="9"/>
      <c r="AU953" s="9"/>
      <c r="AV953" s="9"/>
      <c r="AW953" s="9"/>
      <c r="AX953" s="9"/>
      <c r="AY953" s="9"/>
    </row>
    <row r="954" spans="1:51" ht="43.5" customHeight="1" x14ac:dyDescent="0.3">
      <c r="A954" s="48">
        <v>930</v>
      </c>
      <c r="B954" s="768">
        <v>7000032299</v>
      </c>
      <c r="C954" s="768">
        <v>10</v>
      </c>
      <c r="D954" s="768" t="s">
        <v>443</v>
      </c>
      <c r="E954" s="768">
        <v>1000077713</v>
      </c>
      <c r="F954" s="768">
        <v>84715000</v>
      </c>
      <c r="G954" s="49"/>
      <c r="H954" s="769">
        <v>18</v>
      </c>
      <c r="I954" s="50"/>
      <c r="J954" s="768" t="s">
        <v>376</v>
      </c>
      <c r="K954" s="768" t="s">
        <v>106</v>
      </c>
      <c r="L954" s="768">
        <v>1</v>
      </c>
      <c r="M954" s="51"/>
      <c r="N954" s="52" t="str">
        <f t="shared" si="84"/>
        <v>Included</v>
      </c>
      <c r="O954" s="53">
        <f t="shared" si="85"/>
        <v>0</v>
      </c>
      <c r="P954" s="8">
        <f t="shared" si="86"/>
        <v>0</v>
      </c>
      <c r="Q954" s="9">
        <f t="shared" si="87"/>
        <v>0</v>
      </c>
      <c r="R954" s="16">
        <f t="shared" si="88"/>
        <v>0</v>
      </c>
      <c r="S954" s="8"/>
      <c r="T954" s="122">
        <f t="shared" si="89"/>
        <v>0</v>
      </c>
      <c r="V954" s="55"/>
      <c r="AB954" s="9"/>
      <c r="AL954" s="9"/>
      <c r="AM954" s="9"/>
      <c r="AN954" s="9"/>
      <c r="AO954" s="9"/>
      <c r="AP954" s="9"/>
      <c r="AQ954" s="9"/>
      <c r="AR954" s="9"/>
      <c r="AS954" s="9"/>
      <c r="AT954" s="9"/>
      <c r="AU954" s="9"/>
      <c r="AV954" s="9"/>
      <c r="AW954" s="9"/>
      <c r="AX954" s="9"/>
      <c r="AY954" s="9"/>
    </row>
    <row r="955" spans="1:51" ht="43.5" customHeight="1" x14ac:dyDescent="0.3">
      <c r="A955" s="48">
        <v>931</v>
      </c>
      <c r="B955" s="768">
        <v>7000032300</v>
      </c>
      <c r="C955" s="768">
        <v>10</v>
      </c>
      <c r="D955" s="768" t="s">
        <v>443</v>
      </c>
      <c r="E955" s="768">
        <v>1000077753</v>
      </c>
      <c r="F955" s="768">
        <v>85176930</v>
      </c>
      <c r="G955" s="49"/>
      <c r="H955" s="769">
        <v>18</v>
      </c>
      <c r="I955" s="50"/>
      <c r="J955" s="768" t="s">
        <v>377</v>
      </c>
      <c r="K955" s="768" t="s">
        <v>105</v>
      </c>
      <c r="L955" s="768">
        <v>1</v>
      </c>
      <c r="M955" s="51"/>
      <c r="N955" s="52" t="str">
        <f t="shared" si="84"/>
        <v>Included</v>
      </c>
      <c r="O955" s="53">
        <f t="shared" si="85"/>
        <v>0</v>
      </c>
      <c r="P955" s="8">
        <f t="shared" si="86"/>
        <v>0</v>
      </c>
      <c r="Q955" s="9">
        <f t="shared" si="87"/>
        <v>0</v>
      </c>
      <c r="R955" s="16">
        <f t="shared" si="88"/>
        <v>0</v>
      </c>
      <c r="S955" s="8"/>
      <c r="T955" s="122">
        <f t="shared" si="89"/>
        <v>0</v>
      </c>
      <c r="V955" s="55"/>
      <c r="AB955" s="9"/>
      <c r="AL955" s="9"/>
      <c r="AM955" s="9"/>
      <c r="AN955" s="9"/>
      <c r="AO955" s="9"/>
      <c r="AP955" s="9"/>
      <c r="AQ955" s="9"/>
      <c r="AR955" s="9"/>
      <c r="AS955" s="9"/>
      <c r="AT955" s="9"/>
      <c r="AU955" s="9"/>
      <c r="AV955" s="9"/>
      <c r="AW955" s="9"/>
      <c r="AX955" s="9"/>
      <c r="AY955" s="9"/>
    </row>
    <row r="956" spans="1:51" ht="43.5" customHeight="1" x14ac:dyDescent="0.3">
      <c r="A956" s="48">
        <v>932</v>
      </c>
      <c r="B956" s="768">
        <v>7000032301</v>
      </c>
      <c r="C956" s="768">
        <v>10</v>
      </c>
      <c r="D956" s="768" t="s">
        <v>443</v>
      </c>
      <c r="E956" s="768">
        <v>1000077573</v>
      </c>
      <c r="F956" s="768">
        <v>85176930</v>
      </c>
      <c r="G956" s="49"/>
      <c r="H956" s="769">
        <v>18</v>
      </c>
      <c r="I956" s="50"/>
      <c r="J956" s="768" t="s">
        <v>378</v>
      </c>
      <c r="K956" s="768" t="s">
        <v>106</v>
      </c>
      <c r="L956" s="768">
        <v>1</v>
      </c>
      <c r="M956" s="51"/>
      <c r="N956" s="52" t="str">
        <f t="shared" si="84"/>
        <v>Included</v>
      </c>
      <c r="O956" s="53">
        <f t="shared" si="85"/>
        <v>0</v>
      </c>
      <c r="P956" s="8">
        <f t="shared" si="86"/>
        <v>0</v>
      </c>
      <c r="Q956" s="9">
        <f t="shared" si="87"/>
        <v>0</v>
      </c>
      <c r="R956" s="16">
        <f t="shared" si="88"/>
        <v>0</v>
      </c>
      <c r="S956" s="8"/>
      <c r="T956" s="122">
        <f t="shared" si="89"/>
        <v>0</v>
      </c>
      <c r="V956" s="55"/>
      <c r="AB956" s="9"/>
      <c r="AL956" s="9"/>
      <c r="AM956" s="9"/>
      <c r="AN956" s="9"/>
      <c r="AO956" s="9"/>
      <c r="AP956" s="9"/>
      <c r="AQ956" s="9"/>
      <c r="AR956" s="9"/>
      <c r="AS956" s="9"/>
      <c r="AT956" s="9"/>
      <c r="AU956" s="9"/>
      <c r="AV956" s="9"/>
      <c r="AW956" s="9"/>
      <c r="AX956" s="9"/>
      <c r="AY956" s="9"/>
    </row>
    <row r="957" spans="1:51" ht="43.5" customHeight="1" x14ac:dyDescent="0.3">
      <c r="A957" s="48">
        <v>933</v>
      </c>
      <c r="B957" s="768">
        <v>7000032302</v>
      </c>
      <c r="C957" s="768">
        <v>10</v>
      </c>
      <c r="D957" s="768" t="s">
        <v>443</v>
      </c>
      <c r="E957" s="768">
        <v>1000077739</v>
      </c>
      <c r="F957" s="768">
        <v>85177090</v>
      </c>
      <c r="G957" s="49"/>
      <c r="H957" s="769">
        <v>18</v>
      </c>
      <c r="I957" s="50"/>
      <c r="J957" s="768" t="s">
        <v>379</v>
      </c>
      <c r="K957" s="768" t="s">
        <v>106</v>
      </c>
      <c r="L957" s="768">
        <v>30</v>
      </c>
      <c r="M957" s="51"/>
      <c r="N957" s="52" t="str">
        <f t="shared" si="84"/>
        <v>Included</v>
      </c>
      <c r="O957" s="53">
        <f t="shared" si="85"/>
        <v>0</v>
      </c>
      <c r="P957" s="8">
        <f t="shared" si="86"/>
        <v>0</v>
      </c>
      <c r="Q957" s="9">
        <f t="shared" si="87"/>
        <v>0</v>
      </c>
      <c r="R957" s="16">
        <f t="shared" si="88"/>
        <v>0</v>
      </c>
      <c r="S957" s="8"/>
      <c r="T957" s="122">
        <f t="shared" si="89"/>
        <v>0</v>
      </c>
      <c r="V957" s="55"/>
      <c r="AB957" s="9"/>
      <c r="AL957" s="9"/>
      <c r="AM957" s="9"/>
      <c r="AN957" s="9"/>
      <c r="AO957" s="9"/>
      <c r="AP957" s="9"/>
      <c r="AQ957" s="9"/>
      <c r="AR957" s="9"/>
      <c r="AS957" s="9"/>
      <c r="AT957" s="9"/>
      <c r="AU957" s="9"/>
      <c r="AV957" s="9"/>
      <c r="AW957" s="9"/>
      <c r="AX957" s="9"/>
      <c r="AY957" s="9"/>
    </row>
    <row r="958" spans="1:51" ht="43.5" customHeight="1" x14ac:dyDescent="0.3">
      <c r="A958" s="48">
        <v>934</v>
      </c>
      <c r="B958" s="768">
        <v>7000032303</v>
      </c>
      <c r="C958" s="768">
        <v>10</v>
      </c>
      <c r="D958" s="768" t="s">
        <v>443</v>
      </c>
      <c r="E958" s="768">
        <v>1000077740</v>
      </c>
      <c r="F958" s="768">
        <v>85177090</v>
      </c>
      <c r="G958" s="49"/>
      <c r="H958" s="769">
        <v>18</v>
      </c>
      <c r="I958" s="50"/>
      <c r="J958" s="768" t="s">
        <v>380</v>
      </c>
      <c r="K958" s="768" t="s">
        <v>106</v>
      </c>
      <c r="L958" s="768">
        <v>38</v>
      </c>
      <c r="M958" s="51"/>
      <c r="N958" s="52" t="str">
        <f t="shared" si="84"/>
        <v>Included</v>
      </c>
      <c r="O958" s="53">
        <f t="shared" si="85"/>
        <v>0</v>
      </c>
      <c r="P958" s="8">
        <f t="shared" si="86"/>
        <v>0</v>
      </c>
      <c r="Q958" s="9">
        <f t="shared" si="87"/>
        <v>0</v>
      </c>
      <c r="R958" s="16">
        <f t="shared" si="88"/>
        <v>0</v>
      </c>
      <c r="S958" s="8"/>
      <c r="T958" s="122">
        <f t="shared" si="89"/>
        <v>0</v>
      </c>
      <c r="V958" s="55"/>
      <c r="AB958" s="9"/>
      <c r="AL958" s="9"/>
      <c r="AM958" s="9"/>
      <c r="AN958" s="9"/>
      <c r="AO958" s="9"/>
      <c r="AP958" s="9"/>
      <c r="AQ958" s="9"/>
      <c r="AR958" s="9"/>
      <c r="AS958" s="9"/>
      <c r="AT958" s="9"/>
      <c r="AU958" s="9"/>
      <c r="AV958" s="9"/>
      <c r="AW958" s="9"/>
      <c r="AX958" s="9"/>
      <c r="AY958" s="9"/>
    </row>
    <row r="959" spans="1:51" ht="43.5" customHeight="1" x14ac:dyDescent="0.3">
      <c r="A959" s="48">
        <v>935</v>
      </c>
      <c r="B959" s="768">
        <v>7000032304</v>
      </c>
      <c r="C959" s="768">
        <v>10</v>
      </c>
      <c r="D959" s="768" t="s">
        <v>443</v>
      </c>
      <c r="E959" s="768">
        <v>1000077711</v>
      </c>
      <c r="F959" s="768">
        <v>85177090</v>
      </c>
      <c r="G959" s="49"/>
      <c r="H959" s="769">
        <v>18</v>
      </c>
      <c r="I959" s="50"/>
      <c r="J959" s="768" t="s">
        <v>381</v>
      </c>
      <c r="K959" s="768" t="s">
        <v>106</v>
      </c>
      <c r="L959" s="768">
        <v>1</v>
      </c>
      <c r="M959" s="51"/>
      <c r="N959" s="52" t="str">
        <f t="shared" si="84"/>
        <v>Included</v>
      </c>
      <c r="O959" s="53">
        <f t="shared" si="85"/>
        <v>0</v>
      </c>
      <c r="P959" s="8">
        <f t="shared" si="86"/>
        <v>0</v>
      </c>
      <c r="Q959" s="9">
        <f t="shared" si="87"/>
        <v>0</v>
      </c>
      <c r="R959" s="16">
        <f t="shared" si="88"/>
        <v>0</v>
      </c>
      <c r="S959" s="8"/>
      <c r="T959" s="122">
        <f t="shared" si="89"/>
        <v>0</v>
      </c>
      <c r="V959" s="55"/>
      <c r="AB959" s="9"/>
      <c r="AL959" s="9"/>
      <c r="AM959" s="9"/>
      <c r="AN959" s="9"/>
      <c r="AO959" s="9"/>
      <c r="AP959" s="9"/>
      <c r="AQ959" s="9"/>
      <c r="AR959" s="9"/>
      <c r="AS959" s="9"/>
      <c r="AT959" s="9"/>
      <c r="AU959" s="9"/>
      <c r="AV959" s="9"/>
      <c r="AW959" s="9"/>
      <c r="AX959" s="9"/>
      <c r="AY959" s="9"/>
    </row>
    <row r="960" spans="1:51" ht="43.5" customHeight="1" x14ac:dyDescent="0.3">
      <c r="A960" s="48">
        <v>936</v>
      </c>
      <c r="B960" s="768">
        <v>7000032305</v>
      </c>
      <c r="C960" s="768">
        <v>10</v>
      </c>
      <c r="D960" s="768" t="s">
        <v>443</v>
      </c>
      <c r="E960" s="768">
        <v>1000077562</v>
      </c>
      <c r="F960" s="768">
        <v>85177090</v>
      </c>
      <c r="G960" s="49"/>
      <c r="H960" s="769">
        <v>18</v>
      </c>
      <c r="I960" s="50"/>
      <c r="J960" s="768" t="s">
        <v>382</v>
      </c>
      <c r="K960" s="768" t="s">
        <v>106</v>
      </c>
      <c r="L960" s="768">
        <v>23</v>
      </c>
      <c r="M960" s="51"/>
      <c r="N960" s="52" t="str">
        <f t="shared" si="84"/>
        <v>Included</v>
      </c>
      <c r="O960" s="53">
        <f t="shared" si="85"/>
        <v>0</v>
      </c>
      <c r="P960" s="8">
        <f t="shared" si="86"/>
        <v>0</v>
      </c>
      <c r="Q960" s="9">
        <f t="shared" si="87"/>
        <v>0</v>
      </c>
      <c r="R960" s="16">
        <f t="shared" si="88"/>
        <v>0</v>
      </c>
      <c r="S960" s="8"/>
      <c r="T960" s="122">
        <f t="shared" si="89"/>
        <v>0</v>
      </c>
      <c r="V960" s="55"/>
      <c r="AB960" s="9"/>
      <c r="AL960" s="9"/>
      <c r="AM960" s="9"/>
      <c r="AN960" s="9"/>
      <c r="AO960" s="9"/>
      <c r="AP960" s="9"/>
      <c r="AQ960" s="9"/>
      <c r="AR960" s="9"/>
      <c r="AS960" s="9"/>
      <c r="AT960" s="9"/>
      <c r="AU960" s="9"/>
      <c r="AV960" s="9"/>
      <c r="AW960" s="9"/>
      <c r="AX960" s="9"/>
      <c r="AY960" s="9"/>
    </row>
    <row r="961" spans="1:51" ht="43.5" customHeight="1" x14ac:dyDescent="0.3">
      <c r="A961" s="48">
        <v>937</v>
      </c>
      <c r="B961" s="768">
        <v>7000032306</v>
      </c>
      <c r="C961" s="768">
        <v>10</v>
      </c>
      <c r="D961" s="768" t="s">
        <v>443</v>
      </c>
      <c r="E961" s="768">
        <v>1000077750</v>
      </c>
      <c r="F961" s="768">
        <v>85176930</v>
      </c>
      <c r="G961" s="49"/>
      <c r="H961" s="769">
        <v>18</v>
      </c>
      <c r="I961" s="50"/>
      <c r="J961" s="768" t="s">
        <v>383</v>
      </c>
      <c r="K961" s="768" t="s">
        <v>105</v>
      </c>
      <c r="L961" s="768">
        <v>1</v>
      </c>
      <c r="M961" s="51"/>
      <c r="N961" s="52" t="str">
        <f t="shared" si="84"/>
        <v>Included</v>
      </c>
      <c r="O961" s="53">
        <f t="shared" si="85"/>
        <v>0</v>
      </c>
      <c r="P961" s="8">
        <f t="shared" si="86"/>
        <v>0</v>
      </c>
      <c r="Q961" s="9">
        <f t="shared" si="87"/>
        <v>0</v>
      </c>
      <c r="R961" s="16">
        <f t="shared" si="88"/>
        <v>0</v>
      </c>
      <c r="S961" s="8"/>
      <c r="T961" s="122">
        <f t="shared" si="89"/>
        <v>0</v>
      </c>
      <c r="V961" s="55"/>
      <c r="AB961" s="9"/>
      <c r="AL961" s="9"/>
      <c r="AM961" s="9"/>
      <c r="AN961" s="9"/>
      <c r="AO961" s="9"/>
      <c r="AP961" s="9"/>
      <c r="AQ961" s="9"/>
      <c r="AR961" s="9"/>
      <c r="AS961" s="9"/>
      <c r="AT961" s="9"/>
      <c r="AU961" s="9"/>
      <c r="AV961" s="9"/>
      <c r="AW961" s="9"/>
      <c r="AX961" s="9"/>
      <c r="AY961" s="9"/>
    </row>
    <row r="962" spans="1:51" ht="43.5" customHeight="1" x14ac:dyDescent="0.3">
      <c r="A962" s="48">
        <v>938</v>
      </c>
      <c r="B962" s="768">
        <v>7000032307</v>
      </c>
      <c r="C962" s="768">
        <v>10</v>
      </c>
      <c r="D962" s="768" t="s">
        <v>443</v>
      </c>
      <c r="E962" s="768">
        <v>1000077709</v>
      </c>
      <c r="F962" s="768">
        <v>85176990</v>
      </c>
      <c r="G962" s="49"/>
      <c r="H962" s="769">
        <v>18</v>
      </c>
      <c r="I962" s="50"/>
      <c r="J962" s="768" t="s">
        <v>384</v>
      </c>
      <c r="K962" s="768" t="s">
        <v>106</v>
      </c>
      <c r="L962" s="768">
        <v>38</v>
      </c>
      <c r="M962" s="51"/>
      <c r="N962" s="52" t="str">
        <f t="shared" si="84"/>
        <v>Included</v>
      </c>
      <c r="O962" s="53">
        <f t="shared" si="85"/>
        <v>0</v>
      </c>
      <c r="P962" s="8">
        <f t="shared" si="86"/>
        <v>0</v>
      </c>
      <c r="Q962" s="9">
        <f t="shared" si="87"/>
        <v>0</v>
      </c>
      <c r="R962" s="16">
        <f t="shared" si="88"/>
        <v>0</v>
      </c>
      <c r="S962" s="8"/>
      <c r="T962" s="122">
        <f t="shared" si="89"/>
        <v>0</v>
      </c>
      <c r="V962" s="55"/>
      <c r="AB962" s="9"/>
      <c r="AL962" s="9"/>
      <c r="AM962" s="9"/>
      <c r="AN962" s="9"/>
      <c r="AO962" s="9"/>
      <c r="AP962" s="9"/>
      <c r="AQ962" s="9"/>
      <c r="AR962" s="9"/>
      <c r="AS962" s="9"/>
      <c r="AT962" s="9"/>
      <c r="AU962" s="9"/>
      <c r="AV962" s="9"/>
      <c r="AW962" s="9"/>
      <c r="AX962" s="9"/>
      <c r="AY962" s="9"/>
    </row>
    <row r="963" spans="1:51" ht="43.5" customHeight="1" x14ac:dyDescent="0.3">
      <c r="A963" s="48">
        <v>939</v>
      </c>
      <c r="B963" s="768">
        <v>7000032308</v>
      </c>
      <c r="C963" s="768">
        <v>10</v>
      </c>
      <c r="D963" s="768" t="s">
        <v>443</v>
      </c>
      <c r="E963" s="768">
        <v>1000077563</v>
      </c>
      <c r="F963" s="768">
        <v>85444292</v>
      </c>
      <c r="G963" s="49"/>
      <c r="H963" s="769">
        <v>18</v>
      </c>
      <c r="I963" s="50"/>
      <c r="J963" s="768" t="s">
        <v>385</v>
      </c>
      <c r="K963" s="768" t="s">
        <v>110</v>
      </c>
      <c r="L963" s="768">
        <v>38</v>
      </c>
      <c r="M963" s="51"/>
      <c r="N963" s="52" t="str">
        <f t="shared" si="84"/>
        <v>Included</v>
      </c>
      <c r="O963" s="53">
        <f t="shared" si="85"/>
        <v>0</v>
      </c>
      <c r="P963" s="8">
        <f t="shared" si="86"/>
        <v>0</v>
      </c>
      <c r="Q963" s="9">
        <f t="shared" si="87"/>
        <v>0</v>
      </c>
      <c r="R963" s="16">
        <f t="shared" si="88"/>
        <v>0</v>
      </c>
      <c r="S963" s="8"/>
      <c r="T963" s="122">
        <f t="shared" si="89"/>
        <v>0</v>
      </c>
      <c r="V963" s="55"/>
      <c r="AB963" s="9"/>
      <c r="AL963" s="9"/>
      <c r="AM963" s="9"/>
      <c r="AN963" s="9"/>
      <c r="AO963" s="9"/>
      <c r="AP963" s="9"/>
      <c r="AQ963" s="9"/>
      <c r="AR963" s="9"/>
      <c r="AS963" s="9"/>
      <c r="AT963" s="9"/>
      <c r="AU963" s="9"/>
      <c r="AV963" s="9"/>
      <c r="AW963" s="9"/>
      <c r="AX963" s="9"/>
      <c r="AY963" s="9"/>
    </row>
    <row r="964" spans="1:51" ht="43.5" customHeight="1" x14ac:dyDescent="0.3">
      <c r="A964" s="48">
        <v>940</v>
      </c>
      <c r="B964" s="768">
        <v>7000032309</v>
      </c>
      <c r="C964" s="768">
        <v>10</v>
      </c>
      <c r="D964" s="768" t="s">
        <v>443</v>
      </c>
      <c r="E964" s="768">
        <v>1000077561</v>
      </c>
      <c r="F964" s="768">
        <v>85176930</v>
      </c>
      <c r="G964" s="49"/>
      <c r="H964" s="769">
        <v>18</v>
      </c>
      <c r="I964" s="50"/>
      <c r="J964" s="768" t="s">
        <v>386</v>
      </c>
      <c r="K964" s="768" t="s">
        <v>106</v>
      </c>
      <c r="L964" s="768">
        <v>2</v>
      </c>
      <c r="M964" s="51"/>
      <c r="N964" s="52" t="str">
        <f t="shared" si="84"/>
        <v>Included</v>
      </c>
      <c r="O964" s="53">
        <f t="shared" si="85"/>
        <v>0</v>
      </c>
      <c r="P964" s="8">
        <f t="shared" si="86"/>
        <v>0</v>
      </c>
      <c r="Q964" s="9">
        <f t="shared" si="87"/>
        <v>0</v>
      </c>
      <c r="R964" s="16">
        <f t="shared" si="88"/>
        <v>0</v>
      </c>
      <c r="S964" s="8"/>
      <c r="T964" s="122">
        <f t="shared" si="89"/>
        <v>0</v>
      </c>
      <c r="V964" s="55"/>
      <c r="AB964" s="9"/>
      <c r="AL964" s="9"/>
      <c r="AM964" s="9"/>
      <c r="AN964" s="9"/>
      <c r="AO964" s="9"/>
      <c r="AP964" s="9"/>
      <c r="AQ964" s="9"/>
      <c r="AR964" s="9"/>
      <c r="AS964" s="9"/>
      <c r="AT964" s="9"/>
      <c r="AU964" s="9"/>
      <c r="AV964" s="9"/>
      <c r="AW964" s="9"/>
      <c r="AX964" s="9"/>
      <c r="AY964" s="9"/>
    </row>
    <row r="965" spans="1:51" ht="43.5" customHeight="1" x14ac:dyDescent="0.3">
      <c r="A965" s="48">
        <v>941</v>
      </c>
      <c r="B965" s="768">
        <v>7000032310</v>
      </c>
      <c r="C965" s="768">
        <v>10</v>
      </c>
      <c r="D965" s="768" t="s">
        <v>443</v>
      </c>
      <c r="E965" s="768">
        <v>1000077565</v>
      </c>
      <c r="F965" s="768">
        <v>85176930</v>
      </c>
      <c r="G965" s="49"/>
      <c r="H965" s="769">
        <v>18</v>
      </c>
      <c r="I965" s="50"/>
      <c r="J965" s="768" t="s">
        <v>387</v>
      </c>
      <c r="K965" s="768" t="s">
        <v>106</v>
      </c>
      <c r="L965" s="768">
        <v>2</v>
      </c>
      <c r="M965" s="51"/>
      <c r="N965" s="52" t="str">
        <f t="shared" si="84"/>
        <v>Included</v>
      </c>
      <c r="O965" s="53">
        <f t="shared" si="85"/>
        <v>0</v>
      </c>
      <c r="P965" s="8">
        <f t="shared" si="86"/>
        <v>0</v>
      </c>
      <c r="Q965" s="9">
        <f t="shared" si="87"/>
        <v>0</v>
      </c>
      <c r="R965" s="16">
        <f t="shared" si="88"/>
        <v>0</v>
      </c>
      <c r="S965" s="8"/>
      <c r="T965" s="122">
        <f t="shared" si="89"/>
        <v>0</v>
      </c>
      <c r="V965" s="55"/>
      <c r="AB965" s="9"/>
      <c r="AL965" s="9"/>
      <c r="AM965" s="9"/>
      <c r="AN965" s="9"/>
      <c r="AO965" s="9"/>
      <c r="AP965" s="9"/>
      <c r="AQ965" s="9"/>
      <c r="AR965" s="9"/>
      <c r="AS965" s="9"/>
      <c r="AT965" s="9"/>
      <c r="AU965" s="9"/>
      <c r="AV965" s="9"/>
      <c r="AW965" s="9"/>
      <c r="AX965" s="9"/>
      <c r="AY965" s="9"/>
    </row>
    <row r="966" spans="1:51" ht="43.5" customHeight="1" x14ac:dyDescent="0.3">
      <c r="A966" s="48">
        <v>942</v>
      </c>
      <c r="B966" s="768">
        <v>7000032311</v>
      </c>
      <c r="C966" s="768">
        <v>10</v>
      </c>
      <c r="D966" s="768" t="s">
        <v>443</v>
      </c>
      <c r="E966" s="768">
        <v>1000077751</v>
      </c>
      <c r="F966" s="768">
        <v>85176930</v>
      </c>
      <c r="G966" s="49"/>
      <c r="H966" s="769">
        <v>18</v>
      </c>
      <c r="I966" s="50"/>
      <c r="J966" s="768" t="s">
        <v>388</v>
      </c>
      <c r="K966" s="768" t="s">
        <v>105</v>
      </c>
      <c r="L966" s="768">
        <v>1</v>
      </c>
      <c r="M966" s="51"/>
      <c r="N966" s="52" t="str">
        <f t="shared" si="84"/>
        <v>Included</v>
      </c>
      <c r="O966" s="53">
        <f t="shared" si="85"/>
        <v>0</v>
      </c>
      <c r="P966" s="8">
        <f t="shared" si="86"/>
        <v>0</v>
      </c>
      <c r="Q966" s="9">
        <f t="shared" si="87"/>
        <v>0</v>
      </c>
      <c r="R966" s="16">
        <f t="shared" si="88"/>
        <v>0</v>
      </c>
      <c r="S966" s="8"/>
      <c r="T966" s="122">
        <f t="shared" si="89"/>
        <v>0</v>
      </c>
      <c r="V966" s="55"/>
      <c r="AB966" s="9"/>
      <c r="AL966" s="9"/>
      <c r="AM966" s="9"/>
      <c r="AN966" s="9"/>
      <c r="AO966" s="9"/>
      <c r="AP966" s="9"/>
      <c r="AQ966" s="9"/>
      <c r="AR966" s="9"/>
      <c r="AS966" s="9"/>
      <c r="AT966" s="9"/>
      <c r="AU966" s="9"/>
      <c r="AV966" s="9"/>
      <c r="AW966" s="9"/>
      <c r="AX966" s="9"/>
      <c r="AY966" s="9"/>
    </row>
    <row r="967" spans="1:51" ht="43.5" customHeight="1" x14ac:dyDescent="0.3">
      <c r="A967" s="48">
        <v>943</v>
      </c>
      <c r="B967" s="768">
        <v>7000032312</v>
      </c>
      <c r="C967" s="768">
        <v>10</v>
      </c>
      <c r="D967" s="768" t="s">
        <v>443</v>
      </c>
      <c r="E967" s="768">
        <v>1000077568</v>
      </c>
      <c r="F967" s="768">
        <v>85389000</v>
      </c>
      <c r="G967" s="49"/>
      <c r="H967" s="769">
        <v>18</v>
      </c>
      <c r="I967" s="50"/>
      <c r="J967" s="768" t="s">
        <v>389</v>
      </c>
      <c r="K967" s="768" t="s">
        <v>106</v>
      </c>
      <c r="L967" s="768">
        <v>1</v>
      </c>
      <c r="M967" s="51"/>
      <c r="N967" s="52" t="str">
        <f t="shared" si="84"/>
        <v>Included</v>
      </c>
      <c r="O967" s="53">
        <f t="shared" si="85"/>
        <v>0</v>
      </c>
      <c r="P967" s="8">
        <f t="shared" si="86"/>
        <v>0</v>
      </c>
      <c r="Q967" s="9">
        <f t="shared" si="87"/>
        <v>0</v>
      </c>
      <c r="R967" s="16">
        <f t="shared" si="88"/>
        <v>0</v>
      </c>
      <c r="S967" s="8"/>
      <c r="T967" s="122">
        <f t="shared" si="89"/>
        <v>0</v>
      </c>
      <c r="V967" s="55"/>
      <c r="AB967" s="9"/>
      <c r="AL967" s="9"/>
      <c r="AM967" s="9"/>
      <c r="AN967" s="9"/>
      <c r="AO967" s="9"/>
      <c r="AP967" s="9"/>
      <c r="AQ967" s="9"/>
      <c r="AR967" s="9"/>
      <c r="AS967" s="9"/>
      <c r="AT967" s="9"/>
      <c r="AU967" s="9"/>
      <c r="AV967" s="9"/>
      <c r="AW967" s="9"/>
      <c r="AX967" s="9"/>
      <c r="AY967" s="9"/>
    </row>
    <row r="968" spans="1:51" ht="43.5" customHeight="1" x14ac:dyDescent="0.3">
      <c r="A968" s="48">
        <v>944</v>
      </c>
      <c r="B968" s="768">
        <v>7000032313</v>
      </c>
      <c r="C968" s="768">
        <v>10</v>
      </c>
      <c r="D968" s="768" t="s">
        <v>443</v>
      </c>
      <c r="E968" s="768">
        <v>1000012788</v>
      </c>
      <c r="F968" s="768">
        <v>85329000</v>
      </c>
      <c r="G968" s="49"/>
      <c r="H968" s="769">
        <v>18</v>
      </c>
      <c r="I968" s="50"/>
      <c r="J968" s="768" t="s">
        <v>111</v>
      </c>
      <c r="K968" s="768" t="s">
        <v>106</v>
      </c>
      <c r="L968" s="768">
        <v>1</v>
      </c>
      <c r="M968" s="51"/>
      <c r="N968" s="52" t="str">
        <f t="shared" si="84"/>
        <v>Included</v>
      </c>
      <c r="O968" s="53">
        <f t="shared" si="85"/>
        <v>0</v>
      </c>
      <c r="P968" s="8">
        <f t="shared" si="86"/>
        <v>0</v>
      </c>
      <c r="Q968" s="9">
        <f t="shared" si="87"/>
        <v>0</v>
      </c>
      <c r="R968" s="16">
        <f t="shared" si="88"/>
        <v>0</v>
      </c>
      <c r="S968" s="8"/>
      <c r="T968" s="122">
        <f t="shared" si="89"/>
        <v>0</v>
      </c>
      <c r="V968" s="55"/>
      <c r="AB968" s="9"/>
      <c r="AL968" s="9"/>
      <c r="AM968" s="9"/>
      <c r="AN968" s="9"/>
      <c r="AO968" s="9"/>
      <c r="AP968" s="9"/>
      <c r="AQ968" s="9"/>
      <c r="AR968" s="9"/>
      <c r="AS968" s="9"/>
      <c r="AT968" s="9"/>
      <c r="AU968" s="9"/>
      <c r="AV968" s="9"/>
      <c r="AW968" s="9"/>
      <c r="AX968" s="9"/>
      <c r="AY968" s="9"/>
    </row>
    <row r="969" spans="1:51" ht="43.5" customHeight="1" x14ac:dyDescent="0.3">
      <c r="A969" s="48">
        <v>945</v>
      </c>
      <c r="B969" s="768">
        <v>7000032314</v>
      </c>
      <c r="C969" s="768">
        <v>10</v>
      </c>
      <c r="D969" s="768" t="s">
        <v>443</v>
      </c>
      <c r="E969" s="768">
        <v>1000028014</v>
      </c>
      <c r="F969" s="768">
        <v>94038900</v>
      </c>
      <c r="G969" s="49"/>
      <c r="H969" s="769">
        <v>18</v>
      </c>
      <c r="I969" s="50"/>
      <c r="J969" s="768" t="s">
        <v>108</v>
      </c>
      <c r="K969" s="768" t="s">
        <v>106</v>
      </c>
      <c r="L969" s="768">
        <v>1</v>
      </c>
      <c r="M969" s="51"/>
      <c r="N969" s="52" t="str">
        <f t="shared" si="84"/>
        <v>Included</v>
      </c>
      <c r="O969" s="53">
        <f t="shared" si="85"/>
        <v>0</v>
      </c>
      <c r="P969" s="8">
        <f t="shared" si="86"/>
        <v>0</v>
      </c>
      <c r="Q969" s="9">
        <f t="shared" si="87"/>
        <v>0</v>
      </c>
      <c r="R969" s="16">
        <f t="shared" si="88"/>
        <v>0</v>
      </c>
      <c r="S969" s="8"/>
      <c r="T969" s="122">
        <f t="shared" si="89"/>
        <v>0</v>
      </c>
      <c r="V969" s="55"/>
      <c r="AB969" s="9"/>
      <c r="AL969" s="9"/>
      <c r="AM969" s="9"/>
      <c r="AN969" s="9"/>
      <c r="AO969" s="9"/>
      <c r="AP969" s="9"/>
      <c r="AQ969" s="9"/>
      <c r="AR969" s="9"/>
      <c r="AS969" s="9"/>
      <c r="AT969" s="9"/>
      <c r="AU969" s="9"/>
      <c r="AV969" s="9"/>
      <c r="AW969" s="9"/>
      <c r="AX969" s="9"/>
      <c r="AY969" s="9"/>
    </row>
    <row r="970" spans="1:51" ht="43.5" customHeight="1" x14ac:dyDescent="0.3">
      <c r="A970" s="48">
        <v>946</v>
      </c>
      <c r="B970" s="768">
        <v>7000032315</v>
      </c>
      <c r="C970" s="768">
        <v>10</v>
      </c>
      <c r="D970" s="768" t="s">
        <v>443</v>
      </c>
      <c r="E970" s="768">
        <v>1000026380</v>
      </c>
      <c r="F970" s="768">
        <v>85389000</v>
      </c>
      <c r="G970" s="49"/>
      <c r="H970" s="769">
        <v>18</v>
      </c>
      <c r="I970" s="50"/>
      <c r="J970" s="768" t="s">
        <v>109</v>
      </c>
      <c r="K970" s="768" t="s">
        <v>105</v>
      </c>
      <c r="L970" s="768">
        <v>1</v>
      </c>
      <c r="M970" s="51"/>
      <c r="N970" s="52" t="str">
        <f t="shared" si="84"/>
        <v>Included</v>
      </c>
      <c r="O970" s="53">
        <f t="shared" si="85"/>
        <v>0</v>
      </c>
      <c r="P970" s="8">
        <f t="shared" si="86"/>
        <v>0</v>
      </c>
      <c r="Q970" s="9">
        <f t="shared" si="87"/>
        <v>0</v>
      </c>
      <c r="R970" s="16">
        <f t="shared" si="88"/>
        <v>0</v>
      </c>
      <c r="S970" s="8"/>
      <c r="T970" s="122">
        <f t="shared" si="89"/>
        <v>0</v>
      </c>
      <c r="V970" s="55"/>
      <c r="AB970" s="9"/>
      <c r="AL970" s="9"/>
      <c r="AM970" s="9"/>
      <c r="AN970" s="9"/>
      <c r="AO970" s="9"/>
      <c r="AP970" s="9"/>
      <c r="AQ970" s="9"/>
      <c r="AR970" s="9"/>
      <c r="AS970" s="9"/>
      <c r="AT970" s="9"/>
      <c r="AU970" s="9"/>
      <c r="AV970" s="9"/>
      <c r="AW970" s="9"/>
      <c r="AX970" s="9"/>
      <c r="AY970" s="9"/>
    </row>
    <row r="971" spans="1:51" ht="43.5" customHeight="1" x14ac:dyDescent="0.3">
      <c r="A971" s="48">
        <v>947</v>
      </c>
      <c r="B971" s="768">
        <v>7000032438</v>
      </c>
      <c r="C971" s="768">
        <v>10</v>
      </c>
      <c r="D971" s="768" t="s">
        <v>443</v>
      </c>
      <c r="E971" s="768">
        <v>1000077853</v>
      </c>
      <c r="F971" s="768">
        <v>85176220</v>
      </c>
      <c r="G971" s="49"/>
      <c r="H971" s="769">
        <v>18</v>
      </c>
      <c r="I971" s="50"/>
      <c r="J971" s="768" t="s">
        <v>390</v>
      </c>
      <c r="K971" s="768" t="s">
        <v>106</v>
      </c>
      <c r="L971" s="768">
        <v>1</v>
      </c>
      <c r="M971" s="51"/>
      <c r="N971" s="52" t="str">
        <f t="shared" si="84"/>
        <v>Included</v>
      </c>
      <c r="O971" s="53">
        <f t="shared" si="85"/>
        <v>0</v>
      </c>
      <c r="P971" s="8">
        <f t="shared" si="86"/>
        <v>0</v>
      </c>
      <c r="Q971" s="9">
        <f t="shared" si="87"/>
        <v>0</v>
      </c>
      <c r="R971" s="16">
        <f t="shared" si="88"/>
        <v>0</v>
      </c>
      <c r="S971" s="8"/>
      <c r="T971" s="122">
        <f t="shared" si="89"/>
        <v>0</v>
      </c>
      <c r="V971" s="55"/>
      <c r="AB971" s="9"/>
      <c r="AL971" s="9"/>
      <c r="AM971" s="9"/>
      <c r="AN971" s="9"/>
      <c r="AO971" s="9"/>
      <c r="AP971" s="9"/>
      <c r="AQ971" s="9"/>
      <c r="AR971" s="9"/>
      <c r="AS971" s="9"/>
      <c r="AT971" s="9"/>
      <c r="AU971" s="9"/>
      <c r="AV971" s="9"/>
      <c r="AW971" s="9"/>
      <c r="AX971" s="9"/>
      <c r="AY971" s="9"/>
    </row>
    <row r="972" spans="1:51" ht="43.5" customHeight="1" x14ac:dyDescent="0.3">
      <c r="A972" s="48">
        <v>948</v>
      </c>
      <c r="B972" s="768">
        <v>7000032439</v>
      </c>
      <c r="C972" s="768">
        <v>10</v>
      </c>
      <c r="D972" s="768" t="s">
        <v>443</v>
      </c>
      <c r="E972" s="768">
        <v>1000077863</v>
      </c>
      <c r="F972" s="768">
        <v>84715000</v>
      </c>
      <c r="G972" s="49"/>
      <c r="H972" s="769">
        <v>18</v>
      </c>
      <c r="I972" s="50"/>
      <c r="J972" s="768" t="s">
        <v>391</v>
      </c>
      <c r="K972" s="768" t="s">
        <v>106</v>
      </c>
      <c r="L972" s="768">
        <v>2</v>
      </c>
      <c r="M972" s="51"/>
      <c r="N972" s="52" t="str">
        <f t="shared" si="84"/>
        <v>Included</v>
      </c>
      <c r="O972" s="53">
        <f t="shared" si="85"/>
        <v>0</v>
      </c>
      <c r="P972" s="8">
        <f t="shared" si="86"/>
        <v>0</v>
      </c>
      <c r="Q972" s="9">
        <f t="shared" si="87"/>
        <v>0</v>
      </c>
      <c r="R972" s="16">
        <f t="shared" si="88"/>
        <v>0</v>
      </c>
      <c r="S972" s="8"/>
      <c r="T972" s="122">
        <f t="shared" si="89"/>
        <v>0</v>
      </c>
      <c r="V972" s="55"/>
      <c r="AB972" s="9"/>
      <c r="AL972" s="9"/>
      <c r="AM972" s="9"/>
      <c r="AN972" s="9"/>
      <c r="AO972" s="9"/>
      <c r="AP972" s="9"/>
      <c r="AQ972" s="9"/>
      <c r="AR972" s="9"/>
      <c r="AS972" s="9"/>
      <c r="AT972" s="9"/>
      <c r="AU972" s="9"/>
      <c r="AV972" s="9"/>
      <c r="AW972" s="9"/>
      <c r="AX972" s="9"/>
      <c r="AY972" s="9"/>
    </row>
    <row r="973" spans="1:51" ht="43.5" customHeight="1" x14ac:dyDescent="0.3">
      <c r="A973" s="48">
        <v>949</v>
      </c>
      <c r="B973" s="768">
        <v>7000032440</v>
      </c>
      <c r="C973" s="768">
        <v>10</v>
      </c>
      <c r="D973" s="768" t="s">
        <v>443</v>
      </c>
      <c r="E973" s="768">
        <v>1000077866</v>
      </c>
      <c r="F973" s="768">
        <v>85176930</v>
      </c>
      <c r="G973" s="49"/>
      <c r="H973" s="769">
        <v>18</v>
      </c>
      <c r="I973" s="50"/>
      <c r="J973" s="768" t="s">
        <v>392</v>
      </c>
      <c r="K973" s="768" t="s">
        <v>105</v>
      </c>
      <c r="L973" s="768">
        <v>1</v>
      </c>
      <c r="M973" s="51"/>
      <c r="N973" s="52" t="str">
        <f t="shared" si="84"/>
        <v>Included</v>
      </c>
      <c r="O973" s="53">
        <f t="shared" si="85"/>
        <v>0</v>
      </c>
      <c r="P973" s="8">
        <f t="shared" si="86"/>
        <v>0</v>
      </c>
      <c r="Q973" s="9">
        <f t="shared" si="87"/>
        <v>0</v>
      </c>
      <c r="R973" s="16">
        <f t="shared" si="88"/>
        <v>0</v>
      </c>
      <c r="S973" s="8"/>
      <c r="T973" s="122">
        <f t="shared" si="89"/>
        <v>0</v>
      </c>
      <c r="V973" s="55"/>
      <c r="AB973" s="9"/>
      <c r="AL973" s="9"/>
      <c r="AM973" s="9"/>
      <c r="AN973" s="9"/>
      <c r="AO973" s="9"/>
      <c r="AP973" s="9"/>
      <c r="AQ973" s="9"/>
      <c r="AR973" s="9"/>
      <c r="AS973" s="9"/>
      <c r="AT973" s="9"/>
      <c r="AU973" s="9"/>
      <c r="AV973" s="9"/>
      <c r="AW973" s="9"/>
      <c r="AX973" s="9"/>
      <c r="AY973" s="9"/>
    </row>
    <row r="974" spans="1:51" ht="43.5" customHeight="1" x14ac:dyDescent="0.3">
      <c r="A974" s="48">
        <v>950</v>
      </c>
      <c r="B974" s="768">
        <v>7000032441</v>
      </c>
      <c r="C974" s="768">
        <v>10</v>
      </c>
      <c r="D974" s="768" t="s">
        <v>443</v>
      </c>
      <c r="E974" s="768">
        <v>1000077862</v>
      </c>
      <c r="F974" s="768">
        <v>85176990</v>
      </c>
      <c r="G974" s="49"/>
      <c r="H974" s="769">
        <v>18</v>
      </c>
      <c r="I974" s="50"/>
      <c r="J974" s="768" t="s">
        <v>394</v>
      </c>
      <c r="K974" s="768" t="s">
        <v>106</v>
      </c>
      <c r="L974" s="768">
        <v>1</v>
      </c>
      <c r="M974" s="51"/>
      <c r="N974" s="52" t="str">
        <f t="shared" si="84"/>
        <v>Included</v>
      </c>
      <c r="O974" s="53">
        <f t="shared" si="85"/>
        <v>0</v>
      </c>
      <c r="P974" s="8">
        <f t="shared" si="86"/>
        <v>0</v>
      </c>
      <c r="Q974" s="9">
        <f t="shared" si="87"/>
        <v>0</v>
      </c>
      <c r="R974" s="16">
        <f t="shared" si="88"/>
        <v>0</v>
      </c>
      <c r="S974" s="8"/>
      <c r="T974" s="122">
        <f t="shared" si="89"/>
        <v>0</v>
      </c>
      <c r="V974" s="55"/>
      <c r="AB974" s="9"/>
      <c r="AL974" s="9"/>
      <c r="AM974" s="9"/>
      <c r="AN974" s="9"/>
      <c r="AO974" s="9"/>
      <c r="AP974" s="9"/>
      <c r="AQ974" s="9"/>
      <c r="AR974" s="9"/>
      <c r="AS974" s="9"/>
      <c r="AT974" s="9"/>
      <c r="AU974" s="9"/>
      <c r="AV974" s="9"/>
      <c r="AW974" s="9"/>
      <c r="AX974" s="9"/>
      <c r="AY974" s="9"/>
    </row>
    <row r="975" spans="1:51" ht="43.5" customHeight="1" x14ac:dyDescent="0.3">
      <c r="A975" s="48">
        <v>951</v>
      </c>
      <c r="B975" s="768">
        <v>7000032466</v>
      </c>
      <c r="C975" s="768">
        <v>10</v>
      </c>
      <c r="D975" s="768" t="s">
        <v>443</v>
      </c>
      <c r="E975" s="768">
        <v>1000077899</v>
      </c>
      <c r="F975" s="768">
        <v>85176290</v>
      </c>
      <c r="G975" s="49"/>
      <c r="H975" s="769">
        <v>18</v>
      </c>
      <c r="I975" s="50"/>
      <c r="J975" s="768" t="s">
        <v>395</v>
      </c>
      <c r="K975" s="768" t="s">
        <v>110</v>
      </c>
      <c r="L975" s="768">
        <v>1</v>
      </c>
      <c r="M975" s="51"/>
      <c r="N975" s="52" t="str">
        <f t="shared" si="84"/>
        <v>Included</v>
      </c>
      <c r="O975" s="53">
        <f t="shared" si="85"/>
        <v>0</v>
      </c>
      <c r="P975" s="8">
        <f t="shared" si="86"/>
        <v>0</v>
      </c>
      <c r="Q975" s="9">
        <f t="shared" si="87"/>
        <v>0</v>
      </c>
      <c r="R975" s="16">
        <f t="shared" si="88"/>
        <v>0</v>
      </c>
      <c r="S975" s="8"/>
      <c r="T975" s="122">
        <f t="shared" si="89"/>
        <v>0</v>
      </c>
      <c r="V975" s="55"/>
      <c r="AB975" s="9"/>
      <c r="AL975" s="9"/>
      <c r="AM975" s="9"/>
      <c r="AN975" s="9"/>
      <c r="AO975" s="9"/>
      <c r="AP975" s="9"/>
      <c r="AQ975" s="9"/>
      <c r="AR975" s="9"/>
      <c r="AS975" s="9"/>
      <c r="AT975" s="9"/>
      <c r="AU975" s="9"/>
      <c r="AV975" s="9"/>
      <c r="AW975" s="9"/>
      <c r="AX975" s="9"/>
      <c r="AY975" s="9"/>
    </row>
    <row r="976" spans="1:51" ht="43.5" customHeight="1" x14ac:dyDescent="0.3">
      <c r="A976" s="48">
        <v>952</v>
      </c>
      <c r="B976" s="768">
        <v>7000032467</v>
      </c>
      <c r="C976" s="768">
        <v>10</v>
      </c>
      <c r="D976" s="768" t="s">
        <v>443</v>
      </c>
      <c r="E976" s="768">
        <v>1000031361</v>
      </c>
      <c r="F976" s="768">
        <v>85389000</v>
      </c>
      <c r="G976" s="49"/>
      <c r="H976" s="769">
        <v>18</v>
      </c>
      <c r="I976" s="50"/>
      <c r="J976" s="768" t="s">
        <v>107</v>
      </c>
      <c r="K976" s="768" t="s">
        <v>106</v>
      </c>
      <c r="L976" s="768">
        <v>1</v>
      </c>
      <c r="M976" s="51"/>
      <c r="N976" s="52" t="str">
        <f t="shared" si="84"/>
        <v>Included</v>
      </c>
      <c r="O976" s="53">
        <f t="shared" si="85"/>
        <v>0</v>
      </c>
      <c r="P976" s="8">
        <f t="shared" si="86"/>
        <v>0</v>
      </c>
      <c r="Q976" s="9">
        <f t="shared" si="87"/>
        <v>0</v>
      </c>
      <c r="R976" s="16">
        <f t="shared" si="88"/>
        <v>0</v>
      </c>
      <c r="S976" s="8"/>
      <c r="T976" s="122">
        <f t="shared" si="89"/>
        <v>0</v>
      </c>
      <c r="V976" s="55"/>
      <c r="AB976" s="9"/>
      <c r="AL976" s="9"/>
      <c r="AM976" s="9"/>
      <c r="AN976" s="9"/>
      <c r="AO976" s="9"/>
      <c r="AP976" s="9"/>
      <c r="AQ976" s="9"/>
      <c r="AR976" s="9"/>
      <c r="AS976" s="9"/>
      <c r="AT976" s="9"/>
      <c r="AU976" s="9"/>
      <c r="AV976" s="9"/>
      <c r="AW976" s="9"/>
      <c r="AX976" s="9"/>
      <c r="AY976" s="9"/>
    </row>
    <row r="977" spans="1:51" ht="43.5" customHeight="1" x14ac:dyDescent="0.3">
      <c r="A977" s="48">
        <v>953</v>
      </c>
      <c r="B977" s="768">
        <v>7000032486</v>
      </c>
      <c r="C977" s="768">
        <v>10</v>
      </c>
      <c r="D977" s="768" t="s">
        <v>443</v>
      </c>
      <c r="E977" s="768">
        <v>1000077736</v>
      </c>
      <c r="F977" s="768">
        <v>85176290</v>
      </c>
      <c r="G977" s="49"/>
      <c r="H977" s="769">
        <v>18</v>
      </c>
      <c r="I977" s="50"/>
      <c r="J977" s="768" t="s">
        <v>396</v>
      </c>
      <c r="K977" s="768" t="s">
        <v>106</v>
      </c>
      <c r="L977" s="768">
        <v>1</v>
      </c>
      <c r="M977" s="51"/>
      <c r="N977" s="52" t="str">
        <f t="shared" si="84"/>
        <v>Included</v>
      </c>
      <c r="O977" s="53">
        <f t="shared" si="85"/>
        <v>0</v>
      </c>
      <c r="P977" s="8">
        <f t="shared" si="86"/>
        <v>0</v>
      </c>
      <c r="Q977" s="9">
        <f t="shared" si="87"/>
        <v>0</v>
      </c>
      <c r="R977" s="16">
        <f t="shared" si="88"/>
        <v>0</v>
      </c>
      <c r="S977" s="8"/>
      <c r="T977" s="122">
        <f t="shared" si="89"/>
        <v>0</v>
      </c>
      <c r="V977" s="55"/>
      <c r="AB977" s="9"/>
      <c r="AL977" s="9"/>
      <c r="AM977" s="9"/>
      <c r="AN977" s="9"/>
      <c r="AO977" s="9"/>
      <c r="AP977" s="9"/>
      <c r="AQ977" s="9"/>
      <c r="AR977" s="9"/>
      <c r="AS977" s="9"/>
      <c r="AT977" s="9"/>
      <c r="AU977" s="9"/>
      <c r="AV977" s="9"/>
      <c r="AW977" s="9"/>
      <c r="AX977" s="9"/>
      <c r="AY977" s="9"/>
    </row>
    <row r="978" spans="1:51" ht="43.5" customHeight="1" x14ac:dyDescent="0.3">
      <c r="A978" s="48">
        <v>954</v>
      </c>
      <c r="B978" s="768">
        <v>7000032487</v>
      </c>
      <c r="C978" s="768">
        <v>10</v>
      </c>
      <c r="D978" s="768" t="s">
        <v>443</v>
      </c>
      <c r="E978" s="768">
        <v>1000078084</v>
      </c>
      <c r="F978" s="768">
        <v>85176930</v>
      </c>
      <c r="G978" s="49"/>
      <c r="H978" s="769">
        <v>18</v>
      </c>
      <c r="I978" s="50"/>
      <c r="J978" s="768" t="s">
        <v>397</v>
      </c>
      <c r="K978" s="768" t="s">
        <v>106</v>
      </c>
      <c r="L978" s="768">
        <v>2</v>
      </c>
      <c r="M978" s="51"/>
      <c r="N978" s="52" t="str">
        <f t="shared" si="84"/>
        <v>Included</v>
      </c>
      <c r="O978" s="53">
        <f t="shared" si="85"/>
        <v>0</v>
      </c>
      <c r="P978" s="8">
        <f t="shared" si="86"/>
        <v>0</v>
      </c>
      <c r="Q978" s="9">
        <f t="shared" si="87"/>
        <v>0</v>
      </c>
      <c r="R978" s="16">
        <f t="shared" si="88"/>
        <v>0</v>
      </c>
      <c r="S978" s="8"/>
      <c r="T978" s="122">
        <f t="shared" si="89"/>
        <v>0</v>
      </c>
      <c r="V978" s="55"/>
      <c r="AB978" s="9"/>
      <c r="AL978" s="9"/>
      <c r="AM978" s="9"/>
      <c r="AN978" s="9"/>
      <c r="AO978" s="9"/>
      <c r="AP978" s="9"/>
      <c r="AQ978" s="9"/>
      <c r="AR978" s="9"/>
      <c r="AS978" s="9"/>
      <c r="AT978" s="9"/>
      <c r="AU978" s="9"/>
      <c r="AV978" s="9"/>
      <c r="AW978" s="9"/>
      <c r="AX978" s="9"/>
      <c r="AY978" s="9"/>
    </row>
    <row r="979" spans="1:51" ht="43.5" customHeight="1" x14ac:dyDescent="0.3">
      <c r="A979" s="48">
        <v>955</v>
      </c>
      <c r="B979" s="768">
        <v>7000032316</v>
      </c>
      <c r="C979" s="768">
        <v>10</v>
      </c>
      <c r="D979" s="768" t="s">
        <v>444</v>
      </c>
      <c r="E979" s="768">
        <v>1000077713</v>
      </c>
      <c r="F979" s="768">
        <v>84715000</v>
      </c>
      <c r="G979" s="49"/>
      <c r="H979" s="769">
        <v>18</v>
      </c>
      <c r="I979" s="50"/>
      <c r="J979" s="768" t="s">
        <v>376</v>
      </c>
      <c r="K979" s="768" t="s">
        <v>106</v>
      </c>
      <c r="L979" s="768">
        <v>1</v>
      </c>
      <c r="M979" s="51"/>
      <c r="N979" s="52" t="str">
        <f t="shared" si="84"/>
        <v>Included</v>
      </c>
      <c r="O979" s="53">
        <f t="shared" si="85"/>
        <v>0</v>
      </c>
      <c r="P979" s="8">
        <f t="shared" si="86"/>
        <v>0</v>
      </c>
      <c r="Q979" s="9">
        <f t="shared" si="87"/>
        <v>0</v>
      </c>
      <c r="R979" s="16">
        <f t="shared" si="88"/>
        <v>0</v>
      </c>
      <c r="S979" s="8"/>
      <c r="T979" s="122">
        <f t="shared" si="89"/>
        <v>0</v>
      </c>
      <c r="V979" s="55"/>
      <c r="AB979" s="9"/>
      <c r="AL979" s="9"/>
      <c r="AM979" s="9"/>
      <c r="AN979" s="9"/>
      <c r="AO979" s="9"/>
      <c r="AP979" s="9"/>
      <c r="AQ979" s="9"/>
      <c r="AR979" s="9"/>
      <c r="AS979" s="9"/>
      <c r="AT979" s="9"/>
      <c r="AU979" s="9"/>
      <c r="AV979" s="9"/>
      <c r="AW979" s="9"/>
      <c r="AX979" s="9"/>
      <c r="AY979" s="9"/>
    </row>
    <row r="980" spans="1:51" ht="43.5" customHeight="1" x14ac:dyDescent="0.3">
      <c r="A980" s="48">
        <v>956</v>
      </c>
      <c r="B980" s="768">
        <v>7000032317</v>
      </c>
      <c r="C980" s="768">
        <v>10</v>
      </c>
      <c r="D980" s="768" t="s">
        <v>444</v>
      </c>
      <c r="E980" s="768">
        <v>1000077753</v>
      </c>
      <c r="F980" s="768">
        <v>85176930</v>
      </c>
      <c r="G980" s="49"/>
      <c r="H980" s="769">
        <v>18</v>
      </c>
      <c r="I980" s="50"/>
      <c r="J980" s="768" t="s">
        <v>377</v>
      </c>
      <c r="K980" s="768" t="s">
        <v>105</v>
      </c>
      <c r="L980" s="768">
        <v>1</v>
      </c>
      <c r="M980" s="51"/>
      <c r="N980" s="52" t="str">
        <f t="shared" ref="N980:N1043" si="90">IF(M980=0, "Included",IF(ISERROR(L980*M980), M980, L980*M980))</f>
        <v>Included</v>
      </c>
      <c r="O980" s="53">
        <f t="shared" ref="O980:O1043" si="91">R980</f>
        <v>0</v>
      </c>
      <c r="P980" s="8">
        <f t="shared" ref="P980:P1043" si="92">+L980*M980</f>
        <v>0</v>
      </c>
      <c r="Q980" s="9">
        <f t="shared" ref="Q980:Q1043" si="93">IF(N980="Included",0,N980)</f>
        <v>0</v>
      </c>
      <c r="R980" s="16">
        <f t="shared" ref="R980:R1043" si="94">IF(I980="", H980*Q980/100,I980*Q980)</f>
        <v>0</v>
      </c>
      <c r="S980" s="8"/>
      <c r="T980" s="122">
        <f t="shared" ref="T980:T1043" si="95">+P980*H980/100</f>
        <v>0</v>
      </c>
      <c r="V980" s="55"/>
      <c r="AB980" s="9"/>
      <c r="AL980" s="9"/>
      <c r="AM980" s="9"/>
      <c r="AN980" s="9"/>
      <c r="AO980" s="9"/>
      <c r="AP980" s="9"/>
      <c r="AQ980" s="9"/>
      <c r="AR980" s="9"/>
      <c r="AS980" s="9"/>
      <c r="AT980" s="9"/>
      <c r="AU980" s="9"/>
      <c r="AV980" s="9"/>
      <c r="AW980" s="9"/>
      <c r="AX980" s="9"/>
      <c r="AY980" s="9"/>
    </row>
    <row r="981" spans="1:51" ht="43.5" customHeight="1" x14ac:dyDescent="0.3">
      <c r="A981" s="48">
        <v>957</v>
      </c>
      <c r="B981" s="768">
        <v>7000032318</v>
      </c>
      <c r="C981" s="768">
        <v>10</v>
      </c>
      <c r="D981" s="768" t="s">
        <v>444</v>
      </c>
      <c r="E981" s="768">
        <v>1000077573</v>
      </c>
      <c r="F981" s="768">
        <v>85176930</v>
      </c>
      <c r="G981" s="49"/>
      <c r="H981" s="769">
        <v>18</v>
      </c>
      <c r="I981" s="50"/>
      <c r="J981" s="768" t="s">
        <v>378</v>
      </c>
      <c r="K981" s="768" t="s">
        <v>106</v>
      </c>
      <c r="L981" s="768">
        <v>1</v>
      </c>
      <c r="M981" s="51"/>
      <c r="N981" s="52" t="str">
        <f t="shared" si="90"/>
        <v>Included</v>
      </c>
      <c r="O981" s="53">
        <f t="shared" si="91"/>
        <v>0</v>
      </c>
      <c r="P981" s="8">
        <f t="shared" si="92"/>
        <v>0</v>
      </c>
      <c r="Q981" s="9">
        <f t="shared" si="93"/>
        <v>0</v>
      </c>
      <c r="R981" s="16">
        <f t="shared" si="94"/>
        <v>0</v>
      </c>
      <c r="S981" s="8"/>
      <c r="T981" s="122">
        <f t="shared" si="95"/>
        <v>0</v>
      </c>
      <c r="V981" s="55"/>
      <c r="AB981" s="9"/>
      <c r="AL981" s="9"/>
      <c r="AM981" s="9"/>
      <c r="AN981" s="9"/>
      <c r="AO981" s="9"/>
      <c r="AP981" s="9"/>
      <c r="AQ981" s="9"/>
      <c r="AR981" s="9"/>
      <c r="AS981" s="9"/>
      <c r="AT981" s="9"/>
      <c r="AU981" s="9"/>
      <c r="AV981" s="9"/>
      <c r="AW981" s="9"/>
      <c r="AX981" s="9"/>
      <c r="AY981" s="9"/>
    </row>
    <row r="982" spans="1:51" ht="43.5" customHeight="1" x14ac:dyDescent="0.3">
      <c r="A982" s="48">
        <v>958</v>
      </c>
      <c r="B982" s="768">
        <v>7000032319</v>
      </c>
      <c r="C982" s="768">
        <v>10</v>
      </c>
      <c r="D982" s="768" t="s">
        <v>444</v>
      </c>
      <c r="E982" s="768">
        <v>1000077711</v>
      </c>
      <c r="F982" s="768">
        <v>85177090</v>
      </c>
      <c r="G982" s="49"/>
      <c r="H982" s="769">
        <v>18</v>
      </c>
      <c r="I982" s="50"/>
      <c r="J982" s="768" t="s">
        <v>381</v>
      </c>
      <c r="K982" s="768" t="s">
        <v>106</v>
      </c>
      <c r="L982" s="768">
        <v>1</v>
      </c>
      <c r="M982" s="51"/>
      <c r="N982" s="52" t="str">
        <f t="shared" si="90"/>
        <v>Included</v>
      </c>
      <c r="O982" s="53">
        <f t="shared" si="91"/>
        <v>0</v>
      </c>
      <c r="P982" s="8">
        <f t="shared" si="92"/>
        <v>0</v>
      </c>
      <c r="Q982" s="9">
        <f t="shared" si="93"/>
        <v>0</v>
      </c>
      <c r="R982" s="16">
        <f t="shared" si="94"/>
        <v>0</v>
      </c>
      <c r="S982" s="8"/>
      <c r="T982" s="122">
        <f t="shared" si="95"/>
        <v>0</v>
      </c>
      <c r="V982" s="55"/>
      <c r="AB982" s="9"/>
      <c r="AL982" s="9"/>
      <c r="AM982" s="9"/>
      <c r="AN982" s="9"/>
      <c r="AO982" s="9"/>
      <c r="AP982" s="9"/>
      <c r="AQ982" s="9"/>
      <c r="AR982" s="9"/>
      <c r="AS982" s="9"/>
      <c r="AT982" s="9"/>
      <c r="AU982" s="9"/>
      <c r="AV982" s="9"/>
      <c r="AW982" s="9"/>
      <c r="AX982" s="9"/>
      <c r="AY982" s="9"/>
    </row>
    <row r="983" spans="1:51" ht="43.5" customHeight="1" x14ac:dyDescent="0.3">
      <c r="A983" s="48">
        <v>959</v>
      </c>
      <c r="B983" s="768">
        <v>7000032320</v>
      </c>
      <c r="C983" s="768">
        <v>10</v>
      </c>
      <c r="D983" s="768" t="s">
        <v>444</v>
      </c>
      <c r="E983" s="768">
        <v>1000077750</v>
      </c>
      <c r="F983" s="768">
        <v>85176930</v>
      </c>
      <c r="G983" s="49"/>
      <c r="H983" s="769">
        <v>18</v>
      </c>
      <c r="I983" s="50"/>
      <c r="J983" s="768" t="s">
        <v>383</v>
      </c>
      <c r="K983" s="768" t="s">
        <v>105</v>
      </c>
      <c r="L983" s="768">
        <v>1</v>
      </c>
      <c r="M983" s="51"/>
      <c r="N983" s="52" t="str">
        <f t="shared" si="90"/>
        <v>Included</v>
      </c>
      <c r="O983" s="53">
        <f t="shared" si="91"/>
        <v>0</v>
      </c>
      <c r="P983" s="8">
        <f t="shared" si="92"/>
        <v>0</v>
      </c>
      <c r="Q983" s="9">
        <f t="shared" si="93"/>
        <v>0</v>
      </c>
      <c r="R983" s="16">
        <f t="shared" si="94"/>
        <v>0</v>
      </c>
      <c r="S983" s="8"/>
      <c r="T983" s="122">
        <f t="shared" si="95"/>
        <v>0</v>
      </c>
      <c r="V983" s="55"/>
      <c r="AB983" s="9"/>
      <c r="AL983" s="9"/>
      <c r="AM983" s="9"/>
      <c r="AN983" s="9"/>
      <c r="AO983" s="9"/>
      <c r="AP983" s="9"/>
      <c r="AQ983" s="9"/>
      <c r="AR983" s="9"/>
      <c r="AS983" s="9"/>
      <c r="AT983" s="9"/>
      <c r="AU983" s="9"/>
      <c r="AV983" s="9"/>
      <c r="AW983" s="9"/>
      <c r="AX983" s="9"/>
      <c r="AY983" s="9"/>
    </row>
    <row r="984" spans="1:51" ht="43.5" customHeight="1" x14ac:dyDescent="0.3">
      <c r="A984" s="48">
        <v>960</v>
      </c>
      <c r="B984" s="768">
        <v>7000032321</v>
      </c>
      <c r="C984" s="768">
        <v>10</v>
      </c>
      <c r="D984" s="768" t="s">
        <v>444</v>
      </c>
      <c r="E984" s="768">
        <v>1000077561</v>
      </c>
      <c r="F984" s="768">
        <v>85176930</v>
      </c>
      <c r="G984" s="49"/>
      <c r="H984" s="769">
        <v>18</v>
      </c>
      <c r="I984" s="50"/>
      <c r="J984" s="768" t="s">
        <v>386</v>
      </c>
      <c r="K984" s="768" t="s">
        <v>106</v>
      </c>
      <c r="L984" s="768">
        <v>2</v>
      </c>
      <c r="M984" s="51"/>
      <c r="N984" s="52" t="str">
        <f t="shared" si="90"/>
        <v>Included</v>
      </c>
      <c r="O984" s="53">
        <f t="shared" si="91"/>
        <v>0</v>
      </c>
      <c r="P984" s="8">
        <f t="shared" si="92"/>
        <v>0</v>
      </c>
      <c r="Q984" s="9">
        <f t="shared" si="93"/>
        <v>0</v>
      </c>
      <c r="R984" s="16">
        <f t="shared" si="94"/>
        <v>0</v>
      </c>
      <c r="S984" s="8"/>
      <c r="T984" s="122">
        <f t="shared" si="95"/>
        <v>0</v>
      </c>
      <c r="V984" s="55"/>
      <c r="AB984" s="9"/>
      <c r="AL984" s="9"/>
      <c r="AM984" s="9"/>
      <c r="AN984" s="9"/>
      <c r="AO984" s="9"/>
      <c r="AP984" s="9"/>
      <c r="AQ984" s="9"/>
      <c r="AR984" s="9"/>
      <c r="AS984" s="9"/>
      <c r="AT984" s="9"/>
      <c r="AU984" s="9"/>
      <c r="AV984" s="9"/>
      <c r="AW984" s="9"/>
      <c r="AX984" s="9"/>
      <c r="AY984" s="9"/>
    </row>
    <row r="985" spans="1:51" ht="43.5" customHeight="1" x14ac:dyDescent="0.3">
      <c r="A985" s="48">
        <v>961</v>
      </c>
      <c r="B985" s="768">
        <v>7000032322</v>
      </c>
      <c r="C985" s="768">
        <v>10</v>
      </c>
      <c r="D985" s="768" t="s">
        <v>444</v>
      </c>
      <c r="E985" s="768">
        <v>1000077565</v>
      </c>
      <c r="F985" s="768">
        <v>85176930</v>
      </c>
      <c r="G985" s="49"/>
      <c r="H985" s="769">
        <v>18</v>
      </c>
      <c r="I985" s="50"/>
      <c r="J985" s="768" t="s">
        <v>387</v>
      </c>
      <c r="K985" s="768" t="s">
        <v>106</v>
      </c>
      <c r="L985" s="768">
        <v>2</v>
      </c>
      <c r="M985" s="51"/>
      <c r="N985" s="52" t="str">
        <f t="shared" si="90"/>
        <v>Included</v>
      </c>
      <c r="O985" s="53">
        <f t="shared" si="91"/>
        <v>0</v>
      </c>
      <c r="P985" s="8">
        <f t="shared" si="92"/>
        <v>0</v>
      </c>
      <c r="Q985" s="9">
        <f t="shared" si="93"/>
        <v>0</v>
      </c>
      <c r="R985" s="16">
        <f t="shared" si="94"/>
        <v>0</v>
      </c>
      <c r="S985" s="8"/>
      <c r="T985" s="122">
        <f t="shared" si="95"/>
        <v>0</v>
      </c>
      <c r="V985" s="55"/>
      <c r="AB985" s="9"/>
      <c r="AL985" s="9"/>
      <c r="AM985" s="9"/>
      <c r="AN985" s="9"/>
      <c r="AO985" s="9"/>
      <c r="AP985" s="9"/>
      <c r="AQ985" s="9"/>
      <c r="AR985" s="9"/>
      <c r="AS985" s="9"/>
      <c r="AT985" s="9"/>
      <c r="AU985" s="9"/>
      <c r="AV985" s="9"/>
      <c r="AW985" s="9"/>
      <c r="AX985" s="9"/>
      <c r="AY985" s="9"/>
    </row>
    <row r="986" spans="1:51" ht="43.5" customHeight="1" x14ac:dyDescent="0.3">
      <c r="A986" s="48">
        <v>962</v>
      </c>
      <c r="B986" s="768">
        <v>7000032323</v>
      </c>
      <c r="C986" s="768">
        <v>10</v>
      </c>
      <c r="D986" s="768" t="s">
        <v>444</v>
      </c>
      <c r="E986" s="768">
        <v>1000077751</v>
      </c>
      <c r="F986" s="768">
        <v>85176930</v>
      </c>
      <c r="G986" s="49"/>
      <c r="H986" s="769">
        <v>18</v>
      </c>
      <c r="I986" s="50"/>
      <c r="J986" s="768" t="s">
        <v>388</v>
      </c>
      <c r="K986" s="768" t="s">
        <v>105</v>
      </c>
      <c r="L986" s="768">
        <v>1</v>
      </c>
      <c r="M986" s="51"/>
      <c r="N986" s="52" t="str">
        <f t="shared" si="90"/>
        <v>Included</v>
      </c>
      <c r="O986" s="53">
        <f t="shared" si="91"/>
        <v>0</v>
      </c>
      <c r="P986" s="8">
        <f t="shared" si="92"/>
        <v>0</v>
      </c>
      <c r="Q986" s="9">
        <f t="shared" si="93"/>
        <v>0</v>
      </c>
      <c r="R986" s="16">
        <f t="shared" si="94"/>
        <v>0</v>
      </c>
      <c r="S986" s="8"/>
      <c r="T986" s="122">
        <f t="shared" si="95"/>
        <v>0</v>
      </c>
      <c r="V986" s="55"/>
      <c r="AB986" s="9"/>
      <c r="AL986" s="9"/>
      <c r="AM986" s="9"/>
      <c r="AN986" s="9"/>
      <c r="AO986" s="9"/>
      <c r="AP986" s="9"/>
      <c r="AQ986" s="9"/>
      <c r="AR986" s="9"/>
      <c r="AS986" s="9"/>
      <c r="AT986" s="9"/>
      <c r="AU986" s="9"/>
      <c r="AV986" s="9"/>
      <c r="AW986" s="9"/>
      <c r="AX986" s="9"/>
      <c r="AY986" s="9"/>
    </row>
    <row r="987" spans="1:51" ht="43.5" customHeight="1" x14ac:dyDescent="0.3">
      <c r="A987" s="48">
        <v>963</v>
      </c>
      <c r="B987" s="768">
        <v>7000032324</v>
      </c>
      <c r="C987" s="768">
        <v>10</v>
      </c>
      <c r="D987" s="768" t="s">
        <v>444</v>
      </c>
      <c r="E987" s="768">
        <v>1000077568</v>
      </c>
      <c r="F987" s="768">
        <v>85389000</v>
      </c>
      <c r="G987" s="49"/>
      <c r="H987" s="769">
        <v>18</v>
      </c>
      <c r="I987" s="50"/>
      <c r="J987" s="768" t="s">
        <v>389</v>
      </c>
      <c r="K987" s="768" t="s">
        <v>106</v>
      </c>
      <c r="L987" s="768">
        <v>1</v>
      </c>
      <c r="M987" s="51"/>
      <c r="N987" s="52" t="str">
        <f t="shared" si="90"/>
        <v>Included</v>
      </c>
      <c r="O987" s="53">
        <f t="shared" si="91"/>
        <v>0</v>
      </c>
      <c r="P987" s="8">
        <f t="shared" si="92"/>
        <v>0</v>
      </c>
      <c r="Q987" s="9">
        <f t="shared" si="93"/>
        <v>0</v>
      </c>
      <c r="R987" s="16">
        <f t="shared" si="94"/>
        <v>0</v>
      </c>
      <c r="S987" s="8"/>
      <c r="T987" s="122">
        <f t="shared" si="95"/>
        <v>0</v>
      </c>
      <c r="V987" s="55"/>
      <c r="AB987" s="9"/>
      <c r="AL987" s="9"/>
      <c r="AM987" s="9"/>
      <c r="AN987" s="9"/>
      <c r="AO987" s="9"/>
      <c r="AP987" s="9"/>
      <c r="AQ987" s="9"/>
      <c r="AR987" s="9"/>
      <c r="AS987" s="9"/>
      <c r="AT987" s="9"/>
      <c r="AU987" s="9"/>
      <c r="AV987" s="9"/>
      <c r="AW987" s="9"/>
      <c r="AX987" s="9"/>
      <c r="AY987" s="9"/>
    </row>
    <row r="988" spans="1:51" ht="43.5" customHeight="1" x14ac:dyDescent="0.3">
      <c r="A988" s="48">
        <v>964</v>
      </c>
      <c r="B988" s="768">
        <v>7000032325</v>
      </c>
      <c r="C988" s="768">
        <v>10</v>
      </c>
      <c r="D988" s="768" t="s">
        <v>444</v>
      </c>
      <c r="E988" s="768">
        <v>1000028014</v>
      </c>
      <c r="F988" s="768">
        <v>94038900</v>
      </c>
      <c r="G988" s="49"/>
      <c r="H988" s="769">
        <v>18</v>
      </c>
      <c r="I988" s="50"/>
      <c r="J988" s="768" t="s">
        <v>108</v>
      </c>
      <c r="K988" s="768" t="s">
        <v>106</v>
      </c>
      <c r="L988" s="768">
        <v>1</v>
      </c>
      <c r="M988" s="51"/>
      <c r="N988" s="52" t="str">
        <f t="shared" si="90"/>
        <v>Included</v>
      </c>
      <c r="O988" s="53">
        <f t="shared" si="91"/>
        <v>0</v>
      </c>
      <c r="P988" s="8">
        <f t="shared" si="92"/>
        <v>0</v>
      </c>
      <c r="Q988" s="9">
        <f t="shared" si="93"/>
        <v>0</v>
      </c>
      <c r="R988" s="16">
        <f t="shared" si="94"/>
        <v>0</v>
      </c>
      <c r="S988" s="8"/>
      <c r="T988" s="122">
        <f t="shared" si="95"/>
        <v>0</v>
      </c>
      <c r="V988" s="55"/>
      <c r="AB988" s="9"/>
      <c r="AL988" s="9"/>
      <c r="AM988" s="9"/>
      <c r="AN988" s="9"/>
      <c r="AO988" s="9"/>
      <c r="AP988" s="9"/>
      <c r="AQ988" s="9"/>
      <c r="AR988" s="9"/>
      <c r="AS988" s="9"/>
      <c r="AT988" s="9"/>
      <c r="AU988" s="9"/>
      <c r="AV988" s="9"/>
      <c r="AW988" s="9"/>
      <c r="AX988" s="9"/>
      <c r="AY988" s="9"/>
    </row>
    <row r="989" spans="1:51" ht="43.5" customHeight="1" x14ac:dyDescent="0.3">
      <c r="A989" s="48">
        <v>965</v>
      </c>
      <c r="B989" s="768">
        <v>7000032326</v>
      </c>
      <c r="C989" s="768">
        <v>10</v>
      </c>
      <c r="D989" s="768" t="s">
        <v>444</v>
      </c>
      <c r="E989" s="768">
        <v>1000026380</v>
      </c>
      <c r="F989" s="768">
        <v>85389000</v>
      </c>
      <c r="G989" s="49"/>
      <c r="H989" s="769">
        <v>18</v>
      </c>
      <c r="I989" s="50"/>
      <c r="J989" s="768" t="s">
        <v>109</v>
      </c>
      <c r="K989" s="768" t="s">
        <v>105</v>
      </c>
      <c r="L989" s="768">
        <v>1</v>
      </c>
      <c r="M989" s="51"/>
      <c r="N989" s="52" t="str">
        <f t="shared" si="90"/>
        <v>Included</v>
      </c>
      <c r="O989" s="53">
        <f t="shared" si="91"/>
        <v>0</v>
      </c>
      <c r="P989" s="8">
        <f t="shared" si="92"/>
        <v>0</v>
      </c>
      <c r="Q989" s="9">
        <f t="shared" si="93"/>
        <v>0</v>
      </c>
      <c r="R989" s="16">
        <f t="shared" si="94"/>
        <v>0</v>
      </c>
      <c r="S989" s="8"/>
      <c r="T989" s="122">
        <f t="shared" si="95"/>
        <v>0</v>
      </c>
      <c r="V989" s="55"/>
      <c r="AB989" s="9"/>
      <c r="AL989" s="9"/>
      <c r="AM989" s="9"/>
      <c r="AN989" s="9"/>
      <c r="AO989" s="9"/>
      <c r="AP989" s="9"/>
      <c r="AQ989" s="9"/>
      <c r="AR989" s="9"/>
      <c r="AS989" s="9"/>
      <c r="AT989" s="9"/>
      <c r="AU989" s="9"/>
      <c r="AV989" s="9"/>
      <c r="AW989" s="9"/>
      <c r="AX989" s="9"/>
      <c r="AY989" s="9"/>
    </row>
    <row r="990" spans="1:51" ht="43.5" customHeight="1" x14ac:dyDescent="0.3">
      <c r="A990" s="48">
        <v>966</v>
      </c>
      <c r="B990" s="768">
        <v>7000032442</v>
      </c>
      <c r="C990" s="768">
        <v>10</v>
      </c>
      <c r="D990" s="768" t="s">
        <v>444</v>
      </c>
      <c r="E990" s="768">
        <v>1000077853</v>
      </c>
      <c r="F990" s="768">
        <v>85176220</v>
      </c>
      <c r="G990" s="49"/>
      <c r="H990" s="769">
        <v>18</v>
      </c>
      <c r="I990" s="50"/>
      <c r="J990" s="768" t="s">
        <v>390</v>
      </c>
      <c r="K990" s="768" t="s">
        <v>106</v>
      </c>
      <c r="L990" s="768">
        <v>1</v>
      </c>
      <c r="M990" s="51"/>
      <c r="N990" s="52" t="str">
        <f t="shared" si="90"/>
        <v>Included</v>
      </c>
      <c r="O990" s="53">
        <f t="shared" si="91"/>
        <v>0</v>
      </c>
      <c r="P990" s="8">
        <f t="shared" si="92"/>
        <v>0</v>
      </c>
      <c r="Q990" s="9">
        <f t="shared" si="93"/>
        <v>0</v>
      </c>
      <c r="R990" s="16">
        <f t="shared" si="94"/>
        <v>0</v>
      </c>
      <c r="S990" s="8"/>
      <c r="T990" s="122">
        <f t="shared" si="95"/>
        <v>0</v>
      </c>
      <c r="V990" s="55"/>
      <c r="AB990" s="9"/>
      <c r="AL990" s="9"/>
      <c r="AM990" s="9"/>
      <c r="AN990" s="9"/>
      <c r="AO990" s="9"/>
      <c r="AP990" s="9"/>
      <c r="AQ990" s="9"/>
      <c r="AR990" s="9"/>
      <c r="AS990" s="9"/>
      <c r="AT990" s="9"/>
      <c r="AU990" s="9"/>
      <c r="AV990" s="9"/>
      <c r="AW990" s="9"/>
      <c r="AX990" s="9"/>
      <c r="AY990" s="9"/>
    </row>
    <row r="991" spans="1:51" ht="43.5" customHeight="1" x14ac:dyDescent="0.3">
      <c r="A991" s="48">
        <v>967</v>
      </c>
      <c r="B991" s="768">
        <v>7000032488</v>
      </c>
      <c r="C991" s="768">
        <v>10</v>
      </c>
      <c r="D991" s="768" t="s">
        <v>444</v>
      </c>
      <c r="E991" s="768">
        <v>1000078084</v>
      </c>
      <c r="F991" s="768">
        <v>85176930</v>
      </c>
      <c r="G991" s="49"/>
      <c r="H991" s="769">
        <v>18</v>
      </c>
      <c r="I991" s="50"/>
      <c r="J991" s="768" t="s">
        <v>397</v>
      </c>
      <c r="K991" s="768" t="s">
        <v>106</v>
      </c>
      <c r="L991" s="768">
        <v>2</v>
      </c>
      <c r="M991" s="51"/>
      <c r="N991" s="52" t="str">
        <f t="shared" si="90"/>
        <v>Included</v>
      </c>
      <c r="O991" s="53">
        <f t="shared" si="91"/>
        <v>0</v>
      </c>
      <c r="P991" s="8">
        <f t="shared" si="92"/>
        <v>0</v>
      </c>
      <c r="Q991" s="9">
        <f t="shared" si="93"/>
        <v>0</v>
      </c>
      <c r="R991" s="16">
        <f t="shared" si="94"/>
        <v>0</v>
      </c>
      <c r="S991" s="8"/>
      <c r="T991" s="122">
        <f t="shared" si="95"/>
        <v>0</v>
      </c>
      <c r="V991" s="55"/>
      <c r="AB991" s="9"/>
      <c r="AL991" s="9"/>
      <c r="AM991" s="9"/>
      <c r="AN991" s="9"/>
      <c r="AO991" s="9"/>
      <c r="AP991" s="9"/>
      <c r="AQ991" s="9"/>
      <c r="AR991" s="9"/>
      <c r="AS991" s="9"/>
      <c r="AT991" s="9"/>
      <c r="AU991" s="9"/>
      <c r="AV991" s="9"/>
      <c r="AW991" s="9"/>
      <c r="AX991" s="9"/>
      <c r="AY991" s="9"/>
    </row>
    <row r="992" spans="1:51" ht="43.5" customHeight="1" x14ac:dyDescent="0.3">
      <c r="A992" s="48">
        <v>968</v>
      </c>
      <c r="B992" s="768">
        <v>7000032327</v>
      </c>
      <c r="C992" s="768">
        <v>10</v>
      </c>
      <c r="D992" s="768" t="s">
        <v>445</v>
      </c>
      <c r="E992" s="768">
        <v>1000077713</v>
      </c>
      <c r="F992" s="768">
        <v>84715000</v>
      </c>
      <c r="G992" s="49"/>
      <c r="H992" s="769">
        <v>18</v>
      </c>
      <c r="I992" s="50"/>
      <c r="J992" s="768" t="s">
        <v>376</v>
      </c>
      <c r="K992" s="768" t="s">
        <v>106</v>
      </c>
      <c r="L992" s="768">
        <v>1</v>
      </c>
      <c r="M992" s="51"/>
      <c r="N992" s="52" t="str">
        <f t="shared" si="90"/>
        <v>Included</v>
      </c>
      <c r="O992" s="53">
        <f t="shared" si="91"/>
        <v>0</v>
      </c>
      <c r="P992" s="8">
        <f t="shared" si="92"/>
        <v>0</v>
      </c>
      <c r="Q992" s="9">
        <f t="shared" si="93"/>
        <v>0</v>
      </c>
      <c r="R992" s="16">
        <f t="shared" si="94"/>
        <v>0</v>
      </c>
      <c r="S992" s="8"/>
      <c r="T992" s="122">
        <f t="shared" si="95"/>
        <v>0</v>
      </c>
      <c r="V992" s="55"/>
      <c r="AB992" s="9"/>
      <c r="AL992" s="9"/>
      <c r="AM992" s="9"/>
      <c r="AN992" s="9"/>
      <c r="AO992" s="9"/>
      <c r="AP992" s="9"/>
      <c r="AQ992" s="9"/>
      <c r="AR992" s="9"/>
      <c r="AS992" s="9"/>
      <c r="AT992" s="9"/>
      <c r="AU992" s="9"/>
      <c r="AV992" s="9"/>
      <c r="AW992" s="9"/>
      <c r="AX992" s="9"/>
      <c r="AY992" s="9"/>
    </row>
    <row r="993" spans="1:51" ht="43.5" customHeight="1" x14ac:dyDescent="0.3">
      <c r="A993" s="48">
        <v>969</v>
      </c>
      <c r="B993" s="768">
        <v>7000032328</v>
      </c>
      <c r="C993" s="768">
        <v>10</v>
      </c>
      <c r="D993" s="768" t="s">
        <v>445</v>
      </c>
      <c r="E993" s="768">
        <v>1000077753</v>
      </c>
      <c r="F993" s="768">
        <v>85176930</v>
      </c>
      <c r="G993" s="49"/>
      <c r="H993" s="769">
        <v>18</v>
      </c>
      <c r="I993" s="50"/>
      <c r="J993" s="768" t="s">
        <v>377</v>
      </c>
      <c r="K993" s="768" t="s">
        <v>105</v>
      </c>
      <c r="L993" s="768">
        <v>1</v>
      </c>
      <c r="M993" s="51"/>
      <c r="N993" s="52" t="str">
        <f t="shared" si="90"/>
        <v>Included</v>
      </c>
      <c r="O993" s="53">
        <f t="shared" si="91"/>
        <v>0</v>
      </c>
      <c r="P993" s="8">
        <f t="shared" si="92"/>
        <v>0</v>
      </c>
      <c r="Q993" s="9">
        <f t="shared" si="93"/>
        <v>0</v>
      </c>
      <c r="R993" s="16">
        <f t="shared" si="94"/>
        <v>0</v>
      </c>
      <c r="S993" s="8"/>
      <c r="T993" s="122">
        <f t="shared" si="95"/>
        <v>0</v>
      </c>
      <c r="V993" s="55"/>
      <c r="AB993" s="9"/>
      <c r="AL993" s="9"/>
      <c r="AM993" s="9"/>
      <c r="AN993" s="9"/>
      <c r="AO993" s="9"/>
      <c r="AP993" s="9"/>
      <c r="AQ993" s="9"/>
      <c r="AR993" s="9"/>
      <c r="AS993" s="9"/>
      <c r="AT993" s="9"/>
      <c r="AU993" s="9"/>
      <c r="AV993" s="9"/>
      <c r="AW993" s="9"/>
      <c r="AX993" s="9"/>
      <c r="AY993" s="9"/>
    </row>
    <row r="994" spans="1:51" ht="43.5" customHeight="1" x14ac:dyDescent="0.3">
      <c r="A994" s="48">
        <v>970</v>
      </c>
      <c r="B994" s="768">
        <v>7000032329</v>
      </c>
      <c r="C994" s="768">
        <v>10</v>
      </c>
      <c r="D994" s="768" t="s">
        <v>445</v>
      </c>
      <c r="E994" s="768">
        <v>1000077573</v>
      </c>
      <c r="F994" s="768">
        <v>85176930</v>
      </c>
      <c r="G994" s="49"/>
      <c r="H994" s="769">
        <v>18</v>
      </c>
      <c r="I994" s="50"/>
      <c r="J994" s="768" t="s">
        <v>378</v>
      </c>
      <c r="K994" s="768" t="s">
        <v>106</v>
      </c>
      <c r="L994" s="768">
        <v>1</v>
      </c>
      <c r="M994" s="51"/>
      <c r="N994" s="52" t="str">
        <f t="shared" si="90"/>
        <v>Included</v>
      </c>
      <c r="O994" s="53">
        <f t="shared" si="91"/>
        <v>0</v>
      </c>
      <c r="P994" s="8">
        <f t="shared" si="92"/>
        <v>0</v>
      </c>
      <c r="Q994" s="9">
        <f t="shared" si="93"/>
        <v>0</v>
      </c>
      <c r="R994" s="16">
        <f t="shared" si="94"/>
        <v>0</v>
      </c>
      <c r="S994" s="8"/>
      <c r="T994" s="122">
        <f t="shared" si="95"/>
        <v>0</v>
      </c>
      <c r="V994" s="55"/>
      <c r="AB994" s="9"/>
      <c r="AL994" s="9"/>
      <c r="AM994" s="9"/>
      <c r="AN994" s="9"/>
      <c r="AO994" s="9"/>
      <c r="AP994" s="9"/>
      <c r="AQ994" s="9"/>
      <c r="AR994" s="9"/>
      <c r="AS994" s="9"/>
      <c r="AT994" s="9"/>
      <c r="AU994" s="9"/>
      <c r="AV994" s="9"/>
      <c r="AW994" s="9"/>
      <c r="AX994" s="9"/>
      <c r="AY994" s="9"/>
    </row>
    <row r="995" spans="1:51" ht="43.5" customHeight="1" x14ac:dyDescent="0.3">
      <c r="A995" s="48">
        <v>971</v>
      </c>
      <c r="B995" s="768">
        <v>7000032330</v>
      </c>
      <c r="C995" s="768">
        <v>10</v>
      </c>
      <c r="D995" s="768" t="s">
        <v>445</v>
      </c>
      <c r="E995" s="768">
        <v>1000077739</v>
      </c>
      <c r="F995" s="768">
        <v>85177090</v>
      </c>
      <c r="G995" s="49"/>
      <c r="H995" s="769">
        <v>18</v>
      </c>
      <c r="I995" s="50"/>
      <c r="J995" s="768" t="s">
        <v>379</v>
      </c>
      <c r="K995" s="768" t="s">
        <v>106</v>
      </c>
      <c r="L995" s="768">
        <v>30</v>
      </c>
      <c r="M995" s="51"/>
      <c r="N995" s="52" t="str">
        <f t="shared" si="90"/>
        <v>Included</v>
      </c>
      <c r="O995" s="53">
        <f t="shared" si="91"/>
        <v>0</v>
      </c>
      <c r="P995" s="8">
        <f t="shared" si="92"/>
        <v>0</v>
      </c>
      <c r="Q995" s="9">
        <f t="shared" si="93"/>
        <v>0</v>
      </c>
      <c r="R995" s="16">
        <f t="shared" si="94"/>
        <v>0</v>
      </c>
      <c r="S995" s="8"/>
      <c r="T995" s="122">
        <f t="shared" si="95"/>
        <v>0</v>
      </c>
      <c r="V995" s="55"/>
      <c r="AB995" s="9"/>
      <c r="AL995" s="9"/>
      <c r="AM995" s="9"/>
      <c r="AN995" s="9"/>
      <c r="AO995" s="9"/>
      <c r="AP995" s="9"/>
      <c r="AQ995" s="9"/>
      <c r="AR995" s="9"/>
      <c r="AS995" s="9"/>
      <c r="AT995" s="9"/>
      <c r="AU995" s="9"/>
      <c r="AV995" s="9"/>
      <c r="AW995" s="9"/>
      <c r="AX995" s="9"/>
      <c r="AY995" s="9"/>
    </row>
    <row r="996" spans="1:51" ht="43.5" customHeight="1" x14ac:dyDescent="0.3">
      <c r="A996" s="48">
        <v>972</v>
      </c>
      <c r="B996" s="768">
        <v>7000032331</v>
      </c>
      <c r="C996" s="768">
        <v>10</v>
      </c>
      <c r="D996" s="768" t="s">
        <v>445</v>
      </c>
      <c r="E996" s="768">
        <v>1000077740</v>
      </c>
      <c r="F996" s="768">
        <v>85177090</v>
      </c>
      <c r="G996" s="49"/>
      <c r="H996" s="769">
        <v>18</v>
      </c>
      <c r="I996" s="50"/>
      <c r="J996" s="768" t="s">
        <v>380</v>
      </c>
      <c r="K996" s="768" t="s">
        <v>106</v>
      </c>
      <c r="L996" s="768">
        <v>44</v>
      </c>
      <c r="M996" s="51"/>
      <c r="N996" s="52" t="str">
        <f t="shared" si="90"/>
        <v>Included</v>
      </c>
      <c r="O996" s="53">
        <f t="shared" si="91"/>
        <v>0</v>
      </c>
      <c r="P996" s="8">
        <f t="shared" si="92"/>
        <v>0</v>
      </c>
      <c r="Q996" s="9">
        <f t="shared" si="93"/>
        <v>0</v>
      </c>
      <c r="R996" s="16">
        <f t="shared" si="94"/>
        <v>0</v>
      </c>
      <c r="S996" s="8"/>
      <c r="T996" s="122">
        <f t="shared" si="95"/>
        <v>0</v>
      </c>
      <c r="V996" s="55"/>
      <c r="AB996" s="9"/>
      <c r="AL996" s="9"/>
      <c r="AM996" s="9"/>
      <c r="AN996" s="9"/>
      <c r="AO996" s="9"/>
      <c r="AP996" s="9"/>
      <c r="AQ996" s="9"/>
      <c r="AR996" s="9"/>
      <c r="AS996" s="9"/>
      <c r="AT996" s="9"/>
      <c r="AU996" s="9"/>
      <c r="AV996" s="9"/>
      <c r="AW996" s="9"/>
      <c r="AX996" s="9"/>
      <c r="AY996" s="9"/>
    </row>
    <row r="997" spans="1:51" ht="43.5" customHeight="1" x14ac:dyDescent="0.3">
      <c r="A997" s="48">
        <v>973</v>
      </c>
      <c r="B997" s="768">
        <v>7000032332</v>
      </c>
      <c r="C997" s="768">
        <v>10</v>
      </c>
      <c r="D997" s="768" t="s">
        <v>445</v>
      </c>
      <c r="E997" s="768">
        <v>1000077711</v>
      </c>
      <c r="F997" s="768">
        <v>85177090</v>
      </c>
      <c r="G997" s="49"/>
      <c r="H997" s="769">
        <v>18</v>
      </c>
      <c r="I997" s="50"/>
      <c r="J997" s="768" t="s">
        <v>381</v>
      </c>
      <c r="K997" s="768" t="s">
        <v>106</v>
      </c>
      <c r="L997" s="768">
        <v>1</v>
      </c>
      <c r="M997" s="51"/>
      <c r="N997" s="52" t="str">
        <f t="shared" si="90"/>
        <v>Included</v>
      </c>
      <c r="O997" s="53">
        <f t="shared" si="91"/>
        <v>0</v>
      </c>
      <c r="P997" s="8">
        <f t="shared" si="92"/>
        <v>0</v>
      </c>
      <c r="Q997" s="9">
        <f t="shared" si="93"/>
        <v>0</v>
      </c>
      <c r="R997" s="16">
        <f t="shared" si="94"/>
        <v>0</v>
      </c>
      <c r="S997" s="8"/>
      <c r="T997" s="122">
        <f t="shared" si="95"/>
        <v>0</v>
      </c>
      <c r="V997" s="55"/>
      <c r="AB997" s="9"/>
      <c r="AL997" s="9"/>
      <c r="AM997" s="9"/>
      <c r="AN997" s="9"/>
      <c r="AO997" s="9"/>
      <c r="AP997" s="9"/>
      <c r="AQ997" s="9"/>
      <c r="AR997" s="9"/>
      <c r="AS997" s="9"/>
      <c r="AT997" s="9"/>
      <c r="AU997" s="9"/>
      <c r="AV997" s="9"/>
      <c r="AW997" s="9"/>
      <c r="AX997" s="9"/>
      <c r="AY997" s="9"/>
    </row>
    <row r="998" spans="1:51" ht="43.5" customHeight="1" x14ac:dyDescent="0.3">
      <c r="A998" s="48">
        <v>974</v>
      </c>
      <c r="B998" s="768">
        <v>7000032333</v>
      </c>
      <c r="C998" s="768">
        <v>10</v>
      </c>
      <c r="D998" s="768" t="s">
        <v>445</v>
      </c>
      <c r="E998" s="768">
        <v>1000077562</v>
      </c>
      <c r="F998" s="768">
        <v>85177090</v>
      </c>
      <c r="G998" s="49"/>
      <c r="H998" s="769">
        <v>18</v>
      </c>
      <c r="I998" s="50"/>
      <c r="J998" s="768" t="s">
        <v>382</v>
      </c>
      <c r="K998" s="768" t="s">
        <v>106</v>
      </c>
      <c r="L998" s="768">
        <v>26</v>
      </c>
      <c r="M998" s="51"/>
      <c r="N998" s="52" t="str">
        <f t="shared" si="90"/>
        <v>Included</v>
      </c>
      <c r="O998" s="53">
        <f t="shared" si="91"/>
        <v>0</v>
      </c>
      <c r="P998" s="8">
        <f t="shared" si="92"/>
        <v>0</v>
      </c>
      <c r="Q998" s="9">
        <f t="shared" si="93"/>
        <v>0</v>
      </c>
      <c r="R998" s="16">
        <f t="shared" si="94"/>
        <v>0</v>
      </c>
      <c r="S998" s="8"/>
      <c r="T998" s="122">
        <f t="shared" si="95"/>
        <v>0</v>
      </c>
      <c r="V998" s="55"/>
      <c r="AB998" s="9"/>
      <c r="AL998" s="9"/>
      <c r="AM998" s="9"/>
      <c r="AN998" s="9"/>
      <c r="AO998" s="9"/>
      <c r="AP998" s="9"/>
      <c r="AQ998" s="9"/>
      <c r="AR998" s="9"/>
      <c r="AS998" s="9"/>
      <c r="AT998" s="9"/>
      <c r="AU998" s="9"/>
      <c r="AV998" s="9"/>
      <c r="AW998" s="9"/>
      <c r="AX998" s="9"/>
      <c r="AY998" s="9"/>
    </row>
    <row r="999" spans="1:51" ht="43.5" customHeight="1" x14ac:dyDescent="0.3">
      <c r="A999" s="48">
        <v>975</v>
      </c>
      <c r="B999" s="768">
        <v>7000032334</v>
      </c>
      <c r="C999" s="768">
        <v>10</v>
      </c>
      <c r="D999" s="768" t="s">
        <v>445</v>
      </c>
      <c r="E999" s="768">
        <v>1000077750</v>
      </c>
      <c r="F999" s="768">
        <v>85176930</v>
      </c>
      <c r="G999" s="49"/>
      <c r="H999" s="769">
        <v>18</v>
      </c>
      <c r="I999" s="50"/>
      <c r="J999" s="768" t="s">
        <v>383</v>
      </c>
      <c r="K999" s="768" t="s">
        <v>105</v>
      </c>
      <c r="L999" s="768">
        <v>1</v>
      </c>
      <c r="M999" s="51"/>
      <c r="N999" s="52" t="str">
        <f t="shared" si="90"/>
        <v>Included</v>
      </c>
      <c r="O999" s="53">
        <f t="shared" si="91"/>
        <v>0</v>
      </c>
      <c r="P999" s="8">
        <f t="shared" si="92"/>
        <v>0</v>
      </c>
      <c r="Q999" s="9">
        <f t="shared" si="93"/>
        <v>0</v>
      </c>
      <c r="R999" s="16">
        <f t="shared" si="94"/>
        <v>0</v>
      </c>
      <c r="S999" s="8"/>
      <c r="T999" s="122">
        <f t="shared" si="95"/>
        <v>0</v>
      </c>
      <c r="V999" s="55"/>
      <c r="AB999" s="9"/>
      <c r="AL999" s="9"/>
      <c r="AM999" s="9"/>
      <c r="AN999" s="9"/>
      <c r="AO999" s="9"/>
      <c r="AP999" s="9"/>
      <c r="AQ999" s="9"/>
      <c r="AR999" s="9"/>
      <c r="AS999" s="9"/>
      <c r="AT999" s="9"/>
      <c r="AU999" s="9"/>
      <c r="AV999" s="9"/>
      <c r="AW999" s="9"/>
      <c r="AX999" s="9"/>
      <c r="AY999" s="9"/>
    </row>
    <row r="1000" spans="1:51" ht="43.5" customHeight="1" x14ac:dyDescent="0.3">
      <c r="A1000" s="48">
        <v>976</v>
      </c>
      <c r="B1000" s="768">
        <v>7000032335</v>
      </c>
      <c r="C1000" s="768">
        <v>10</v>
      </c>
      <c r="D1000" s="768" t="s">
        <v>445</v>
      </c>
      <c r="E1000" s="768">
        <v>1000077709</v>
      </c>
      <c r="F1000" s="768">
        <v>85176990</v>
      </c>
      <c r="G1000" s="49"/>
      <c r="H1000" s="769">
        <v>18</v>
      </c>
      <c r="I1000" s="50"/>
      <c r="J1000" s="768" t="s">
        <v>384</v>
      </c>
      <c r="K1000" s="768" t="s">
        <v>106</v>
      </c>
      <c r="L1000" s="768">
        <v>44</v>
      </c>
      <c r="M1000" s="51"/>
      <c r="N1000" s="52" t="str">
        <f t="shared" si="90"/>
        <v>Included</v>
      </c>
      <c r="O1000" s="53">
        <f t="shared" si="91"/>
        <v>0</v>
      </c>
      <c r="P1000" s="8">
        <f t="shared" si="92"/>
        <v>0</v>
      </c>
      <c r="Q1000" s="9">
        <f t="shared" si="93"/>
        <v>0</v>
      </c>
      <c r="R1000" s="16">
        <f t="shared" si="94"/>
        <v>0</v>
      </c>
      <c r="S1000" s="8"/>
      <c r="T1000" s="122">
        <f t="shared" si="95"/>
        <v>0</v>
      </c>
      <c r="V1000" s="55"/>
      <c r="AB1000" s="9"/>
      <c r="AL1000" s="9"/>
      <c r="AM1000" s="9"/>
      <c r="AN1000" s="9"/>
      <c r="AO1000" s="9"/>
      <c r="AP1000" s="9"/>
      <c r="AQ1000" s="9"/>
      <c r="AR1000" s="9"/>
      <c r="AS1000" s="9"/>
      <c r="AT1000" s="9"/>
      <c r="AU1000" s="9"/>
      <c r="AV1000" s="9"/>
      <c r="AW1000" s="9"/>
      <c r="AX1000" s="9"/>
      <c r="AY1000" s="9"/>
    </row>
    <row r="1001" spans="1:51" ht="43.5" customHeight="1" x14ac:dyDescent="0.3">
      <c r="A1001" s="48">
        <v>977</v>
      </c>
      <c r="B1001" s="768">
        <v>7000032336</v>
      </c>
      <c r="C1001" s="768">
        <v>10</v>
      </c>
      <c r="D1001" s="768" t="s">
        <v>445</v>
      </c>
      <c r="E1001" s="768">
        <v>1000077563</v>
      </c>
      <c r="F1001" s="768">
        <v>85444292</v>
      </c>
      <c r="G1001" s="49"/>
      <c r="H1001" s="769">
        <v>18</v>
      </c>
      <c r="I1001" s="50"/>
      <c r="J1001" s="768" t="s">
        <v>385</v>
      </c>
      <c r="K1001" s="768" t="s">
        <v>110</v>
      </c>
      <c r="L1001" s="768">
        <v>44</v>
      </c>
      <c r="M1001" s="51"/>
      <c r="N1001" s="52" t="str">
        <f t="shared" si="90"/>
        <v>Included</v>
      </c>
      <c r="O1001" s="53">
        <f t="shared" si="91"/>
        <v>0</v>
      </c>
      <c r="P1001" s="8">
        <f t="shared" si="92"/>
        <v>0</v>
      </c>
      <c r="Q1001" s="9">
        <f t="shared" si="93"/>
        <v>0</v>
      </c>
      <c r="R1001" s="16">
        <f t="shared" si="94"/>
        <v>0</v>
      </c>
      <c r="S1001" s="8"/>
      <c r="T1001" s="122">
        <f t="shared" si="95"/>
        <v>0</v>
      </c>
      <c r="V1001" s="55"/>
      <c r="AB1001" s="9"/>
      <c r="AL1001" s="9"/>
      <c r="AM1001" s="9"/>
      <c r="AN1001" s="9"/>
      <c r="AO1001" s="9"/>
      <c r="AP1001" s="9"/>
      <c r="AQ1001" s="9"/>
      <c r="AR1001" s="9"/>
      <c r="AS1001" s="9"/>
      <c r="AT1001" s="9"/>
      <c r="AU1001" s="9"/>
      <c r="AV1001" s="9"/>
      <c r="AW1001" s="9"/>
      <c r="AX1001" s="9"/>
      <c r="AY1001" s="9"/>
    </row>
    <row r="1002" spans="1:51" ht="43.5" customHeight="1" x14ac:dyDescent="0.3">
      <c r="A1002" s="48">
        <v>978</v>
      </c>
      <c r="B1002" s="768">
        <v>7000032337</v>
      </c>
      <c r="C1002" s="768">
        <v>10</v>
      </c>
      <c r="D1002" s="768" t="s">
        <v>445</v>
      </c>
      <c r="E1002" s="768">
        <v>1000077561</v>
      </c>
      <c r="F1002" s="768">
        <v>85176930</v>
      </c>
      <c r="G1002" s="49"/>
      <c r="H1002" s="769">
        <v>18</v>
      </c>
      <c r="I1002" s="50"/>
      <c r="J1002" s="768" t="s">
        <v>386</v>
      </c>
      <c r="K1002" s="768" t="s">
        <v>106</v>
      </c>
      <c r="L1002" s="768">
        <v>2</v>
      </c>
      <c r="M1002" s="51"/>
      <c r="N1002" s="52" t="str">
        <f t="shared" si="90"/>
        <v>Included</v>
      </c>
      <c r="O1002" s="53">
        <f t="shared" si="91"/>
        <v>0</v>
      </c>
      <c r="P1002" s="8">
        <f t="shared" si="92"/>
        <v>0</v>
      </c>
      <c r="Q1002" s="9">
        <f t="shared" si="93"/>
        <v>0</v>
      </c>
      <c r="R1002" s="16">
        <f t="shared" si="94"/>
        <v>0</v>
      </c>
      <c r="S1002" s="8"/>
      <c r="T1002" s="122">
        <f t="shared" si="95"/>
        <v>0</v>
      </c>
      <c r="V1002" s="55"/>
      <c r="AB1002" s="9"/>
      <c r="AL1002" s="9"/>
      <c r="AM1002" s="9"/>
      <c r="AN1002" s="9"/>
      <c r="AO1002" s="9"/>
      <c r="AP1002" s="9"/>
      <c r="AQ1002" s="9"/>
      <c r="AR1002" s="9"/>
      <c r="AS1002" s="9"/>
      <c r="AT1002" s="9"/>
      <c r="AU1002" s="9"/>
      <c r="AV1002" s="9"/>
      <c r="AW1002" s="9"/>
      <c r="AX1002" s="9"/>
      <c r="AY1002" s="9"/>
    </row>
    <row r="1003" spans="1:51" ht="43.5" customHeight="1" x14ac:dyDescent="0.3">
      <c r="A1003" s="48">
        <v>979</v>
      </c>
      <c r="B1003" s="768">
        <v>7000032338</v>
      </c>
      <c r="C1003" s="768">
        <v>10</v>
      </c>
      <c r="D1003" s="768" t="s">
        <v>445</v>
      </c>
      <c r="E1003" s="768">
        <v>1000077565</v>
      </c>
      <c r="F1003" s="768">
        <v>85176930</v>
      </c>
      <c r="G1003" s="49"/>
      <c r="H1003" s="769">
        <v>18</v>
      </c>
      <c r="I1003" s="50"/>
      <c r="J1003" s="768" t="s">
        <v>387</v>
      </c>
      <c r="K1003" s="768" t="s">
        <v>106</v>
      </c>
      <c r="L1003" s="768">
        <v>2</v>
      </c>
      <c r="M1003" s="51"/>
      <c r="N1003" s="52" t="str">
        <f t="shared" si="90"/>
        <v>Included</v>
      </c>
      <c r="O1003" s="53">
        <f t="shared" si="91"/>
        <v>0</v>
      </c>
      <c r="P1003" s="8">
        <f t="shared" si="92"/>
        <v>0</v>
      </c>
      <c r="Q1003" s="9">
        <f t="shared" si="93"/>
        <v>0</v>
      </c>
      <c r="R1003" s="16">
        <f t="shared" si="94"/>
        <v>0</v>
      </c>
      <c r="S1003" s="8"/>
      <c r="T1003" s="122">
        <f t="shared" si="95"/>
        <v>0</v>
      </c>
      <c r="V1003" s="55"/>
      <c r="AB1003" s="9"/>
      <c r="AL1003" s="9"/>
      <c r="AM1003" s="9"/>
      <c r="AN1003" s="9"/>
      <c r="AO1003" s="9"/>
      <c r="AP1003" s="9"/>
      <c r="AQ1003" s="9"/>
      <c r="AR1003" s="9"/>
      <c r="AS1003" s="9"/>
      <c r="AT1003" s="9"/>
      <c r="AU1003" s="9"/>
      <c r="AV1003" s="9"/>
      <c r="AW1003" s="9"/>
      <c r="AX1003" s="9"/>
      <c r="AY1003" s="9"/>
    </row>
    <row r="1004" spans="1:51" ht="43.5" customHeight="1" x14ac:dyDescent="0.3">
      <c r="A1004" s="48">
        <v>980</v>
      </c>
      <c r="B1004" s="768">
        <v>7000032339</v>
      </c>
      <c r="C1004" s="768">
        <v>10</v>
      </c>
      <c r="D1004" s="768" t="s">
        <v>445</v>
      </c>
      <c r="E1004" s="768">
        <v>1000077751</v>
      </c>
      <c r="F1004" s="768">
        <v>85176930</v>
      </c>
      <c r="G1004" s="49"/>
      <c r="H1004" s="769">
        <v>18</v>
      </c>
      <c r="I1004" s="50"/>
      <c r="J1004" s="768" t="s">
        <v>388</v>
      </c>
      <c r="K1004" s="768" t="s">
        <v>105</v>
      </c>
      <c r="L1004" s="768">
        <v>1</v>
      </c>
      <c r="M1004" s="51"/>
      <c r="N1004" s="52" t="str">
        <f t="shared" si="90"/>
        <v>Included</v>
      </c>
      <c r="O1004" s="53">
        <f t="shared" si="91"/>
        <v>0</v>
      </c>
      <c r="P1004" s="8">
        <f t="shared" si="92"/>
        <v>0</v>
      </c>
      <c r="Q1004" s="9">
        <f t="shared" si="93"/>
        <v>0</v>
      </c>
      <c r="R1004" s="16">
        <f t="shared" si="94"/>
        <v>0</v>
      </c>
      <c r="S1004" s="8"/>
      <c r="T1004" s="122">
        <f t="shared" si="95"/>
        <v>0</v>
      </c>
      <c r="V1004" s="55"/>
      <c r="AB1004" s="9"/>
      <c r="AL1004" s="9"/>
      <c r="AM1004" s="9"/>
      <c r="AN1004" s="9"/>
      <c r="AO1004" s="9"/>
      <c r="AP1004" s="9"/>
      <c r="AQ1004" s="9"/>
      <c r="AR1004" s="9"/>
      <c r="AS1004" s="9"/>
      <c r="AT1004" s="9"/>
      <c r="AU1004" s="9"/>
      <c r="AV1004" s="9"/>
      <c r="AW1004" s="9"/>
      <c r="AX1004" s="9"/>
      <c r="AY1004" s="9"/>
    </row>
    <row r="1005" spans="1:51" ht="43.5" customHeight="1" x14ac:dyDescent="0.3">
      <c r="A1005" s="48">
        <v>981</v>
      </c>
      <c r="B1005" s="768">
        <v>7000032340</v>
      </c>
      <c r="C1005" s="768">
        <v>10</v>
      </c>
      <c r="D1005" s="768" t="s">
        <v>445</v>
      </c>
      <c r="E1005" s="768">
        <v>1000077568</v>
      </c>
      <c r="F1005" s="768">
        <v>85389000</v>
      </c>
      <c r="G1005" s="49"/>
      <c r="H1005" s="769">
        <v>18</v>
      </c>
      <c r="I1005" s="50"/>
      <c r="J1005" s="768" t="s">
        <v>389</v>
      </c>
      <c r="K1005" s="768" t="s">
        <v>106</v>
      </c>
      <c r="L1005" s="768">
        <v>1</v>
      </c>
      <c r="M1005" s="51"/>
      <c r="N1005" s="52" t="str">
        <f t="shared" si="90"/>
        <v>Included</v>
      </c>
      <c r="O1005" s="53">
        <f t="shared" si="91"/>
        <v>0</v>
      </c>
      <c r="P1005" s="8">
        <f t="shared" si="92"/>
        <v>0</v>
      </c>
      <c r="Q1005" s="9">
        <f t="shared" si="93"/>
        <v>0</v>
      </c>
      <c r="R1005" s="16">
        <f t="shared" si="94"/>
        <v>0</v>
      </c>
      <c r="S1005" s="8"/>
      <c r="T1005" s="122">
        <f t="shared" si="95"/>
        <v>0</v>
      </c>
      <c r="V1005" s="55"/>
      <c r="AB1005" s="9"/>
      <c r="AL1005" s="9"/>
      <c r="AM1005" s="9"/>
      <c r="AN1005" s="9"/>
      <c r="AO1005" s="9"/>
      <c r="AP1005" s="9"/>
      <c r="AQ1005" s="9"/>
      <c r="AR1005" s="9"/>
      <c r="AS1005" s="9"/>
      <c r="AT1005" s="9"/>
      <c r="AU1005" s="9"/>
      <c r="AV1005" s="9"/>
      <c r="AW1005" s="9"/>
      <c r="AX1005" s="9"/>
      <c r="AY1005" s="9"/>
    </row>
    <row r="1006" spans="1:51" ht="43.5" customHeight="1" x14ac:dyDescent="0.3">
      <c r="A1006" s="48">
        <v>982</v>
      </c>
      <c r="B1006" s="768">
        <v>7000032341</v>
      </c>
      <c r="C1006" s="768">
        <v>10</v>
      </c>
      <c r="D1006" s="768" t="s">
        <v>445</v>
      </c>
      <c r="E1006" s="768">
        <v>1000012788</v>
      </c>
      <c r="F1006" s="768">
        <v>85329000</v>
      </c>
      <c r="G1006" s="49"/>
      <c r="H1006" s="769">
        <v>18</v>
      </c>
      <c r="I1006" s="50"/>
      <c r="J1006" s="768" t="s">
        <v>111</v>
      </c>
      <c r="K1006" s="768" t="s">
        <v>106</v>
      </c>
      <c r="L1006" s="768">
        <v>1</v>
      </c>
      <c r="M1006" s="51"/>
      <c r="N1006" s="52" t="str">
        <f t="shared" si="90"/>
        <v>Included</v>
      </c>
      <c r="O1006" s="53">
        <f t="shared" si="91"/>
        <v>0</v>
      </c>
      <c r="P1006" s="8">
        <f t="shared" si="92"/>
        <v>0</v>
      </c>
      <c r="Q1006" s="9">
        <f t="shared" si="93"/>
        <v>0</v>
      </c>
      <c r="R1006" s="16">
        <f t="shared" si="94"/>
        <v>0</v>
      </c>
      <c r="S1006" s="8"/>
      <c r="T1006" s="122">
        <f t="shared" si="95"/>
        <v>0</v>
      </c>
      <c r="V1006" s="55"/>
      <c r="AB1006" s="9"/>
      <c r="AL1006" s="9"/>
      <c r="AM1006" s="9"/>
      <c r="AN1006" s="9"/>
      <c r="AO1006" s="9"/>
      <c r="AP1006" s="9"/>
      <c r="AQ1006" s="9"/>
      <c r="AR1006" s="9"/>
      <c r="AS1006" s="9"/>
      <c r="AT1006" s="9"/>
      <c r="AU1006" s="9"/>
      <c r="AV1006" s="9"/>
      <c r="AW1006" s="9"/>
      <c r="AX1006" s="9"/>
      <c r="AY1006" s="9"/>
    </row>
    <row r="1007" spans="1:51" ht="43.5" customHeight="1" x14ac:dyDescent="0.3">
      <c r="A1007" s="48">
        <v>983</v>
      </c>
      <c r="B1007" s="768">
        <v>7000032342</v>
      </c>
      <c r="C1007" s="768">
        <v>10</v>
      </c>
      <c r="D1007" s="768" t="s">
        <v>445</v>
      </c>
      <c r="E1007" s="768">
        <v>1000028014</v>
      </c>
      <c r="F1007" s="768">
        <v>94038900</v>
      </c>
      <c r="G1007" s="49"/>
      <c r="H1007" s="769">
        <v>18</v>
      </c>
      <c r="I1007" s="50"/>
      <c r="J1007" s="768" t="s">
        <v>108</v>
      </c>
      <c r="K1007" s="768" t="s">
        <v>106</v>
      </c>
      <c r="L1007" s="768">
        <v>1</v>
      </c>
      <c r="M1007" s="51"/>
      <c r="N1007" s="52" t="str">
        <f t="shared" si="90"/>
        <v>Included</v>
      </c>
      <c r="O1007" s="53">
        <f t="shared" si="91"/>
        <v>0</v>
      </c>
      <c r="P1007" s="8">
        <f t="shared" si="92"/>
        <v>0</v>
      </c>
      <c r="Q1007" s="9">
        <f t="shared" si="93"/>
        <v>0</v>
      </c>
      <c r="R1007" s="16">
        <f t="shared" si="94"/>
        <v>0</v>
      </c>
      <c r="S1007" s="8"/>
      <c r="T1007" s="122">
        <f t="shared" si="95"/>
        <v>0</v>
      </c>
      <c r="V1007" s="55"/>
      <c r="AB1007" s="9"/>
      <c r="AL1007" s="9"/>
      <c r="AM1007" s="9"/>
      <c r="AN1007" s="9"/>
      <c r="AO1007" s="9"/>
      <c r="AP1007" s="9"/>
      <c r="AQ1007" s="9"/>
      <c r="AR1007" s="9"/>
      <c r="AS1007" s="9"/>
      <c r="AT1007" s="9"/>
      <c r="AU1007" s="9"/>
      <c r="AV1007" s="9"/>
      <c r="AW1007" s="9"/>
      <c r="AX1007" s="9"/>
      <c r="AY1007" s="9"/>
    </row>
    <row r="1008" spans="1:51" ht="43.5" customHeight="1" x14ac:dyDescent="0.3">
      <c r="A1008" s="48">
        <v>984</v>
      </c>
      <c r="B1008" s="768">
        <v>7000032343</v>
      </c>
      <c r="C1008" s="768">
        <v>10</v>
      </c>
      <c r="D1008" s="768" t="s">
        <v>445</v>
      </c>
      <c r="E1008" s="768">
        <v>1000026380</v>
      </c>
      <c r="F1008" s="768">
        <v>85389000</v>
      </c>
      <c r="G1008" s="49"/>
      <c r="H1008" s="769">
        <v>18</v>
      </c>
      <c r="I1008" s="50"/>
      <c r="J1008" s="768" t="s">
        <v>109</v>
      </c>
      <c r="K1008" s="768" t="s">
        <v>105</v>
      </c>
      <c r="L1008" s="768">
        <v>1</v>
      </c>
      <c r="M1008" s="51"/>
      <c r="N1008" s="52" t="str">
        <f t="shared" si="90"/>
        <v>Included</v>
      </c>
      <c r="O1008" s="53">
        <f t="shared" si="91"/>
        <v>0</v>
      </c>
      <c r="P1008" s="8">
        <f t="shared" si="92"/>
        <v>0</v>
      </c>
      <c r="Q1008" s="9">
        <f t="shared" si="93"/>
        <v>0</v>
      </c>
      <c r="R1008" s="16">
        <f t="shared" si="94"/>
        <v>0</v>
      </c>
      <c r="S1008" s="8"/>
      <c r="T1008" s="122">
        <f t="shared" si="95"/>
        <v>0</v>
      </c>
      <c r="V1008" s="55"/>
      <c r="AB1008" s="9"/>
      <c r="AL1008" s="9"/>
      <c r="AM1008" s="9"/>
      <c r="AN1008" s="9"/>
      <c r="AO1008" s="9"/>
      <c r="AP1008" s="9"/>
      <c r="AQ1008" s="9"/>
      <c r="AR1008" s="9"/>
      <c r="AS1008" s="9"/>
      <c r="AT1008" s="9"/>
      <c r="AU1008" s="9"/>
      <c r="AV1008" s="9"/>
      <c r="AW1008" s="9"/>
      <c r="AX1008" s="9"/>
      <c r="AY1008" s="9"/>
    </row>
    <row r="1009" spans="1:51" ht="43.5" customHeight="1" x14ac:dyDescent="0.3">
      <c r="A1009" s="48">
        <v>985</v>
      </c>
      <c r="B1009" s="768">
        <v>7000032443</v>
      </c>
      <c r="C1009" s="768">
        <v>10</v>
      </c>
      <c r="D1009" s="768" t="s">
        <v>445</v>
      </c>
      <c r="E1009" s="768">
        <v>1000077853</v>
      </c>
      <c r="F1009" s="768">
        <v>85176220</v>
      </c>
      <c r="G1009" s="49"/>
      <c r="H1009" s="769">
        <v>18</v>
      </c>
      <c r="I1009" s="50"/>
      <c r="J1009" s="768" t="s">
        <v>390</v>
      </c>
      <c r="K1009" s="768" t="s">
        <v>106</v>
      </c>
      <c r="L1009" s="768">
        <v>1</v>
      </c>
      <c r="M1009" s="51"/>
      <c r="N1009" s="52" t="str">
        <f t="shared" si="90"/>
        <v>Included</v>
      </c>
      <c r="O1009" s="53">
        <f t="shared" si="91"/>
        <v>0</v>
      </c>
      <c r="P1009" s="8">
        <f t="shared" si="92"/>
        <v>0</v>
      </c>
      <c r="Q1009" s="9">
        <f t="shared" si="93"/>
        <v>0</v>
      </c>
      <c r="R1009" s="16">
        <f t="shared" si="94"/>
        <v>0</v>
      </c>
      <c r="S1009" s="8"/>
      <c r="T1009" s="122">
        <f t="shared" si="95"/>
        <v>0</v>
      </c>
      <c r="V1009" s="55"/>
      <c r="AB1009" s="9"/>
      <c r="AL1009" s="9"/>
      <c r="AM1009" s="9"/>
      <c r="AN1009" s="9"/>
      <c r="AO1009" s="9"/>
      <c r="AP1009" s="9"/>
      <c r="AQ1009" s="9"/>
      <c r="AR1009" s="9"/>
      <c r="AS1009" s="9"/>
      <c r="AT1009" s="9"/>
      <c r="AU1009" s="9"/>
      <c r="AV1009" s="9"/>
      <c r="AW1009" s="9"/>
      <c r="AX1009" s="9"/>
      <c r="AY1009" s="9"/>
    </row>
    <row r="1010" spans="1:51" ht="43.5" customHeight="1" x14ac:dyDescent="0.3">
      <c r="A1010" s="48">
        <v>986</v>
      </c>
      <c r="B1010" s="768">
        <v>7000032444</v>
      </c>
      <c r="C1010" s="768">
        <v>10</v>
      </c>
      <c r="D1010" s="768" t="s">
        <v>445</v>
      </c>
      <c r="E1010" s="768">
        <v>1000077863</v>
      </c>
      <c r="F1010" s="768">
        <v>84715000</v>
      </c>
      <c r="G1010" s="49"/>
      <c r="H1010" s="769">
        <v>18</v>
      </c>
      <c r="I1010" s="50"/>
      <c r="J1010" s="768" t="s">
        <v>391</v>
      </c>
      <c r="K1010" s="768" t="s">
        <v>106</v>
      </c>
      <c r="L1010" s="768">
        <v>2</v>
      </c>
      <c r="M1010" s="51"/>
      <c r="N1010" s="52" t="str">
        <f t="shared" si="90"/>
        <v>Included</v>
      </c>
      <c r="O1010" s="53">
        <f t="shared" si="91"/>
        <v>0</v>
      </c>
      <c r="P1010" s="8">
        <f t="shared" si="92"/>
        <v>0</v>
      </c>
      <c r="Q1010" s="9">
        <f t="shared" si="93"/>
        <v>0</v>
      </c>
      <c r="R1010" s="16">
        <f t="shared" si="94"/>
        <v>0</v>
      </c>
      <c r="S1010" s="8"/>
      <c r="T1010" s="122">
        <f t="shared" si="95"/>
        <v>0</v>
      </c>
      <c r="V1010" s="55"/>
      <c r="AB1010" s="9"/>
      <c r="AL1010" s="9"/>
      <c r="AM1010" s="9"/>
      <c r="AN1010" s="9"/>
      <c r="AO1010" s="9"/>
      <c r="AP1010" s="9"/>
      <c r="AQ1010" s="9"/>
      <c r="AR1010" s="9"/>
      <c r="AS1010" s="9"/>
      <c r="AT1010" s="9"/>
      <c r="AU1010" s="9"/>
      <c r="AV1010" s="9"/>
      <c r="AW1010" s="9"/>
      <c r="AX1010" s="9"/>
      <c r="AY1010" s="9"/>
    </row>
    <row r="1011" spans="1:51" ht="43.5" customHeight="1" x14ac:dyDescent="0.3">
      <c r="A1011" s="48">
        <v>987</v>
      </c>
      <c r="B1011" s="768">
        <v>7000032445</v>
      </c>
      <c r="C1011" s="768">
        <v>10</v>
      </c>
      <c r="D1011" s="768" t="s">
        <v>445</v>
      </c>
      <c r="E1011" s="768">
        <v>1000077866</v>
      </c>
      <c r="F1011" s="768">
        <v>85176930</v>
      </c>
      <c r="G1011" s="49"/>
      <c r="H1011" s="769">
        <v>18</v>
      </c>
      <c r="I1011" s="50"/>
      <c r="J1011" s="768" t="s">
        <v>392</v>
      </c>
      <c r="K1011" s="768" t="s">
        <v>105</v>
      </c>
      <c r="L1011" s="768">
        <v>1</v>
      </c>
      <c r="M1011" s="51"/>
      <c r="N1011" s="52" t="str">
        <f t="shared" si="90"/>
        <v>Included</v>
      </c>
      <c r="O1011" s="53">
        <f t="shared" si="91"/>
        <v>0</v>
      </c>
      <c r="P1011" s="8">
        <f t="shared" si="92"/>
        <v>0</v>
      </c>
      <c r="Q1011" s="9">
        <f t="shared" si="93"/>
        <v>0</v>
      </c>
      <c r="R1011" s="16">
        <f t="shared" si="94"/>
        <v>0</v>
      </c>
      <c r="S1011" s="8"/>
      <c r="T1011" s="122">
        <f t="shared" si="95"/>
        <v>0</v>
      </c>
      <c r="V1011" s="55"/>
      <c r="AB1011" s="9"/>
      <c r="AL1011" s="9"/>
      <c r="AM1011" s="9"/>
      <c r="AN1011" s="9"/>
      <c r="AO1011" s="9"/>
      <c r="AP1011" s="9"/>
      <c r="AQ1011" s="9"/>
      <c r="AR1011" s="9"/>
      <c r="AS1011" s="9"/>
      <c r="AT1011" s="9"/>
      <c r="AU1011" s="9"/>
      <c r="AV1011" s="9"/>
      <c r="AW1011" s="9"/>
      <c r="AX1011" s="9"/>
      <c r="AY1011" s="9"/>
    </row>
    <row r="1012" spans="1:51" ht="43.5" customHeight="1" x14ac:dyDescent="0.3">
      <c r="A1012" s="48">
        <v>988</v>
      </c>
      <c r="B1012" s="768">
        <v>7000032446</v>
      </c>
      <c r="C1012" s="768">
        <v>10</v>
      </c>
      <c r="D1012" s="768" t="s">
        <v>445</v>
      </c>
      <c r="E1012" s="768">
        <v>1000077862</v>
      </c>
      <c r="F1012" s="768">
        <v>85176990</v>
      </c>
      <c r="G1012" s="49"/>
      <c r="H1012" s="769">
        <v>18</v>
      </c>
      <c r="I1012" s="50"/>
      <c r="J1012" s="768" t="s">
        <v>394</v>
      </c>
      <c r="K1012" s="768" t="s">
        <v>106</v>
      </c>
      <c r="L1012" s="768">
        <v>1</v>
      </c>
      <c r="M1012" s="51"/>
      <c r="N1012" s="52" t="str">
        <f t="shared" si="90"/>
        <v>Included</v>
      </c>
      <c r="O1012" s="53">
        <f t="shared" si="91"/>
        <v>0</v>
      </c>
      <c r="P1012" s="8">
        <f t="shared" si="92"/>
        <v>0</v>
      </c>
      <c r="Q1012" s="9">
        <f t="shared" si="93"/>
        <v>0</v>
      </c>
      <c r="R1012" s="16">
        <f t="shared" si="94"/>
        <v>0</v>
      </c>
      <c r="S1012" s="8"/>
      <c r="T1012" s="122">
        <f t="shared" si="95"/>
        <v>0</v>
      </c>
      <c r="V1012" s="55"/>
      <c r="AB1012" s="9"/>
      <c r="AL1012" s="9"/>
      <c r="AM1012" s="9"/>
      <c r="AN1012" s="9"/>
      <c r="AO1012" s="9"/>
      <c r="AP1012" s="9"/>
      <c r="AQ1012" s="9"/>
      <c r="AR1012" s="9"/>
      <c r="AS1012" s="9"/>
      <c r="AT1012" s="9"/>
      <c r="AU1012" s="9"/>
      <c r="AV1012" s="9"/>
      <c r="AW1012" s="9"/>
      <c r="AX1012" s="9"/>
      <c r="AY1012" s="9"/>
    </row>
    <row r="1013" spans="1:51" ht="43.5" customHeight="1" x14ac:dyDescent="0.3">
      <c r="A1013" s="48">
        <v>989</v>
      </c>
      <c r="B1013" s="768">
        <v>7000032468</v>
      </c>
      <c r="C1013" s="768">
        <v>10</v>
      </c>
      <c r="D1013" s="768" t="s">
        <v>445</v>
      </c>
      <c r="E1013" s="768">
        <v>1000077899</v>
      </c>
      <c r="F1013" s="768">
        <v>85176290</v>
      </c>
      <c r="G1013" s="49"/>
      <c r="H1013" s="769">
        <v>18</v>
      </c>
      <c r="I1013" s="50"/>
      <c r="J1013" s="768" t="s">
        <v>395</v>
      </c>
      <c r="K1013" s="768" t="s">
        <v>110</v>
      </c>
      <c r="L1013" s="768">
        <v>1</v>
      </c>
      <c r="M1013" s="51"/>
      <c r="N1013" s="52" t="str">
        <f t="shared" si="90"/>
        <v>Included</v>
      </c>
      <c r="O1013" s="53">
        <f t="shared" si="91"/>
        <v>0</v>
      </c>
      <c r="P1013" s="8">
        <f t="shared" si="92"/>
        <v>0</v>
      </c>
      <c r="Q1013" s="9">
        <f t="shared" si="93"/>
        <v>0</v>
      </c>
      <c r="R1013" s="16">
        <f t="shared" si="94"/>
        <v>0</v>
      </c>
      <c r="S1013" s="8"/>
      <c r="T1013" s="122">
        <f t="shared" si="95"/>
        <v>0</v>
      </c>
      <c r="V1013" s="55"/>
      <c r="AB1013" s="9"/>
      <c r="AL1013" s="9"/>
      <c r="AM1013" s="9"/>
      <c r="AN1013" s="9"/>
      <c r="AO1013" s="9"/>
      <c r="AP1013" s="9"/>
      <c r="AQ1013" s="9"/>
      <c r="AR1013" s="9"/>
      <c r="AS1013" s="9"/>
      <c r="AT1013" s="9"/>
      <c r="AU1013" s="9"/>
      <c r="AV1013" s="9"/>
      <c r="AW1013" s="9"/>
      <c r="AX1013" s="9"/>
      <c r="AY1013" s="9"/>
    </row>
    <row r="1014" spans="1:51" ht="43.5" customHeight="1" x14ac:dyDescent="0.3">
      <c r="A1014" s="48">
        <v>990</v>
      </c>
      <c r="B1014" s="768">
        <v>7000032469</v>
      </c>
      <c r="C1014" s="768">
        <v>10</v>
      </c>
      <c r="D1014" s="768" t="s">
        <v>445</v>
      </c>
      <c r="E1014" s="768">
        <v>1000031361</v>
      </c>
      <c r="F1014" s="768">
        <v>85389000</v>
      </c>
      <c r="G1014" s="49"/>
      <c r="H1014" s="769">
        <v>18</v>
      </c>
      <c r="I1014" s="50"/>
      <c r="J1014" s="768" t="s">
        <v>107</v>
      </c>
      <c r="K1014" s="768" t="s">
        <v>106</v>
      </c>
      <c r="L1014" s="768">
        <v>1</v>
      </c>
      <c r="M1014" s="51"/>
      <c r="N1014" s="52" t="str">
        <f t="shared" si="90"/>
        <v>Included</v>
      </c>
      <c r="O1014" s="53">
        <f t="shared" si="91"/>
        <v>0</v>
      </c>
      <c r="P1014" s="8">
        <f t="shared" si="92"/>
        <v>0</v>
      </c>
      <c r="Q1014" s="9">
        <f t="shared" si="93"/>
        <v>0</v>
      </c>
      <c r="R1014" s="16">
        <f t="shared" si="94"/>
        <v>0</v>
      </c>
      <c r="S1014" s="8"/>
      <c r="T1014" s="122">
        <f t="shared" si="95"/>
        <v>0</v>
      </c>
      <c r="V1014" s="55"/>
      <c r="AB1014" s="9"/>
      <c r="AL1014" s="9"/>
      <c r="AM1014" s="9"/>
      <c r="AN1014" s="9"/>
      <c r="AO1014" s="9"/>
      <c r="AP1014" s="9"/>
      <c r="AQ1014" s="9"/>
      <c r="AR1014" s="9"/>
      <c r="AS1014" s="9"/>
      <c r="AT1014" s="9"/>
      <c r="AU1014" s="9"/>
      <c r="AV1014" s="9"/>
      <c r="AW1014" s="9"/>
      <c r="AX1014" s="9"/>
      <c r="AY1014" s="9"/>
    </row>
    <row r="1015" spans="1:51" ht="43.5" customHeight="1" x14ac:dyDescent="0.3">
      <c r="A1015" s="48">
        <v>991</v>
      </c>
      <c r="B1015" s="768">
        <v>7000032489</v>
      </c>
      <c r="C1015" s="768">
        <v>10</v>
      </c>
      <c r="D1015" s="768" t="s">
        <v>445</v>
      </c>
      <c r="E1015" s="768">
        <v>1000077736</v>
      </c>
      <c r="F1015" s="768">
        <v>85176290</v>
      </c>
      <c r="G1015" s="49"/>
      <c r="H1015" s="769">
        <v>18</v>
      </c>
      <c r="I1015" s="50"/>
      <c r="J1015" s="768" t="s">
        <v>396</v>
      </c>
      <c r="K1015" s="768" t="s">
        <v>106</v>
      </c>
      <c r="L1015" s="768">
        <v>1</v>
      </c>
      <c r="M1015" s="51"/>
      <c r="N1015" s="52" t="str">
        <f t="shared" si="90"/>
        <v>Included</v>
      </c>
      <c r="O1015" s="53">
        <f t="shared" si="91"/>
        <v>0</v>
      </c>
      <c r="P1015" s="8">
        <f t="shared" si="92"/>
        <v>0</v>
      </c>
      <c r="Q1015" s="9">
        <f t="shared" si="93"/>
        <v>0</v>
      </c>
      <c r="R1015" s="16">
        <f t="shared" si="94"/>
        <v>0</v>
      </c>
      <c r="S1015" s="8"/>
      <c r="T1015" s="122">
        <f t="shared" si="95"/>
        <v>0</v>
      </c>
      <c r="V1015" s="55"/>
      <c r="AB1015" s="9"/>
      <c r="AL1015" s="9"/>
      <c r="AM1015" s="9"/>
      <c r="AN1015" s="9"/>
      <c r="AO1015" s="9"/>
      <c r="AP1015" s="9"/>
      <c r="AQ1015" s="9"/>
      <c r="AR1015" s="9"/>
      <c r="AS1015" s="9"/>
      <c r="AT1015" s="9"/>
      <c r="AU1015" s="9"/>
      <c r="AV1015" s="9"/>
      <c r="AW1015" s="9"/>
      <c r="AX1015" s="9"/>
      <c r="AY1015" s="9"/>
    </row>
    <row r="1016" spans="1:51" ht="43.5" customHeight="1" x14ac:dyDescent="0.3">
      <c r="A1016" s="48">
        <v>992</v>
      </c>
      <c r="B1016" s="768">
        <v>7000032490</v>
      </c>
      <c r="C1016" s="768">
        <v>10</v>
      </c>
      <c r="D1016" s="768" t="s">
        <v>445</v>
      </c>
      <c r="E1016" s="768">
        <v>1000078084</v>
      </c>
      <c r="F1016" s="768">
        <v>85176930</v>
      </c>
      <c r="G1016" s="49"/>
      <c r="H1016" s="769">
        <v>18</v>
      </c>
      <c r="I1016" s="50"/>
      <c r="J1016" s="768" t="s">
        <v>397</v>
      </c>
      <c r="K1016" s="768" t="s">
        <v>106</v>
      </c>
      <c r="L1016" s="768">
        <v>2</v>
      </c>
      <c r="M1016" s="51"/>
      <c r="N1016" s="52" t="str">
        <f t="shared" si="90"/>
        <v>Included</v>
      </c>
      <c r="O1016" s="53">
        <f t="shared" si="91"/>
        <v>0</v>
      </c>
      <c r="P1016" s="8">
        <f t="shared" si="92"/>
        <v>0</v>
      </c>
      <c r="Q1016" s="9">
        <f t="shared" si="93"/>
        <v>0</v>
      </c>
      <c r="R1016" s="16">
        <f t="shared" si="94"/>
        <v>0</v>
      </c>
      <c r="S1016" s="8"/>
      <c r="T1016" s="122">
        <f t="shared" si="95"/>
        <v>0</v>
      </c>
      <c r="V1016" s="55"/>
      <c r="AB1016" s="9"/>
      <c r="AL1016" s="9"/>
      <c r="AM1016" s="9"/>
      <c r="AN1016" s="9"/>
      <c r="AO1016" s="9"/>
      <c r="AP1016" s="9"/>
      <c r="AQ1016" s="9"/>
      <c r="AR1016" s="9"/>
      <c r="AS1016" s="9"/>
      <c r="AT1016" s="9"/>
      <c r="AU1016" s="9"/>
      <c r="AV1016" s="9"/>
      <c r="AW1016" s="9"/>
      <c r="AX1016" s="9"/>
      <c r="AY1016" s="9"/>
    </row>
    <row r="1017" spans="1:51" ht="43.5" customHeight="1" x14ac:dyDescent="0.3">
      <c r="A1017" s="48">
        <v>993</v>
      </c>
      <c r="B1017" s="768">
        <v>7000032344</v>
      </c>
      <c r="C1017" s="768">
        <v>10</v>
      </c>
      <c r="D1017" s="768" t="s">
        <v>446</v>
      </c>
      <c r="E1017" s="768">
        <v>1000077713</v>
      </c>
      <c r="F1017" s="768">
        <v>84715000</v>
      </c>
      <c r="G1017" s="49"/>
      <c r="H1017" s="769">
        <v>18</v>
      </c>
      <c r="I1017" s="50"/>
      <c r="J1017" s="768" t="s">
        <v>376</v>
      </c>
      <c r="K1017" s="768" t="s">
        <v>106</v>
      </c>
      <c r="L1017" s="768">
        <v>1</v>
      </c>
      <c r="M1017" s="51"/>
      <c r="N1017" s="52" t="str">
        <f t="shared" si="90"/>
        <v>Included</v>
      </c>
      <c r="O1017" s="53">
        <f t="shared" si="91"/>
        <v>0</v>
      </c>
      <c r="P1017" s="8">
        <f t="shared" si="92"/>
        <v>0</v>
      </c>
      <c r="Q1017" s="9">
        <f t="shared" si="93"/>
        <v>0</v>
      </c>
      <c r="R1017" s="16">
        <f t="shared" si="94"/>
        <v>0</v>
      </c>
      <c r="S1017" s="8"/>
      <c r="T1017" s="122">
        <f t="shared" si="95"/>
        <v>0</v>
      </c>
      <c r="V1017" s="55"/>
      <c r="AB1017" s="9"/>
      <c r="AL1017" s="9"/>
      <c r="AM1017" s="9"/>
      <c r="AN1017" s="9"/>
      <c r="AO1017" s="9"/>
      <c r="AP1017" s="9"/>
      <c r="AQ1017" s="9"/>
      <c r="AR1017" s="9"/>
      <c r="AS1017" s="9"/>
      <c r="AT1017" s="9"/>
      <c r="AU1017" s="9"/>
      <c r="AV1017" s="9"/>
      <c r="AW1017" s="9"/>
      <c r="AX1017" s="9"/>
      <c r="AY1017" s="9"/>
    </row>
    <row r="1018" spans="1:51" ht="43.5" customHeight="1" x14ac:dyDescent="0.3">
      <c r="A1018" s="48">
        <v>994</v>
      </c>
      <c r="B1018" s="768">
        <v>7000032345</v>
      </c>
      <c r="C1018" s="768">
        <v>10</v>
      </c>
      <c r="D1018" s="768" t="s">
        <v>446</v>
      </c>
      <c r="E1018" s="768">
        <v>1000077753</v>
      </c>
      <c r="F1018" s="768">
        <v>85176930</v>
      </c>
      <c r="G1018" s="49"/>
      <c r="H1018" s="769">
        <v>18</v>
      </c>
      <c r="I1018" s="50"/>
      <c r="J1018" s="768" t="s">
        <v>377</v>
      </c>
      <c r="K1018" s="768" t="s">
        <v>105</v>
      </c>
      <c r="L1018" s="768">
        <v>1</v>
      </c>
      <c r="M1018" s="51"/>
      <c r="N1018" s="52" t="str">
        <f t="shared" si="90"/>
        <v>Included</v>
      </c>
      <c r="O1018" s="53">
        <f t="shared" si="91"/>
        <v>0</v>
      </c>
      <c r="P1018" s="8">
        <f t="shared" si="92"/>
        <v>0</v>
      </c>
      <c r="Q1018" s="9">
        <f t="shared" si="93"/>
        <v>0</v>
      </c>
      <c r="R1018" s="16">
        <f t="shared" si="94"/>
        <v>0</v>
      </c>
      <c r="S1018" s="8"/>
      <c r="T1018" s="122">
        <f t="shared" si="95"/>
        <v>0</v>
      </c>
      <c r="V1018" s="55"/>
      <c r="AB1018" s="9"/>
      <c r="AL1018" s="9"/>
      <c r="AM1018" s="9"/>
      <c r="AN1018" s="9"/>
      <c r="AO1018" s="9"/>
      <c r="AP1018" s="9"/>
      <c r="AQ1018" s="9"/>
      <c r="AR1018" s="9"/>
      <c r="AS1018" s="9"/>
      <c r="AT1018" s="9"/>
      <c r="AU1018" s="9"/>
      <c r="AV1018" s="9"/>
      <c r="AW1018" s="9"/>
      <c r="AX1018" s="9"/>
      <c r="AY1018" s="9"/>
    </row>
    <row r="1019" spans="1:51" ht="43.5" customHeight="1" x14ac:dyDescent="0.3">
      <c r="A1019" s="48">
        <v>995</v>
      </c>
      <c r="B1019" s="768">
        <v>7000032346</v>
      </c>
      <c r="C1019" s="768">
        <v>10</v>
      </c>
      <c r="D1019" s="768" t="s">
        <v>446</v>
      </c>
      <c r="E1019" s="768">
        <v>1000077573</v>
      </c>
      <c r="F1019" s="768">
        <v>85176930</v>
      </c>
      <c r="G1019" s="49"/>
      <c r="H1019" s="769">
        <v>18</v>
      </c>
      <c r="I1019" s="50"/>
      <c r="J1019" s="768" t="s">
        <v>378</v>
      </c>
      <c r="K1019" s="768" t="s">
        <v>106</v>
      </c>
      <c r="L1019" s="768">
        <v>1</v>
      </c>
      <c r="M1019" s="51"/>
      <c r="N1019" s="52" t="str">
        <f t="shared" si="90"/>
        <v>Included</v>
      </c>
      <c r="O1019" s="53">
        <f t="shared" si="91"/>
        <v>0</v>
      </c>
      <c r="P1019" s="8">
        <f t="shared" si="92"/>
        <v>0</v>
      </c>
      <c r="Q1019" s="9">
        <f t="shared" si="93"/>
        <v>0</v>
      </c>
      <c r="R1019" s="16">
        <f t="shared" si="94"/>
        <v>0</v>
      </c>
      <c r="S1019" s="8"/>
      <c r="T1019" s="122">
        <f t="shared" si="95"/>
        <v>0</v>
      </c>
      <c r="V1019" s="55"/>
      <c r="AB1019" s="9"/>
      <c r="AL1019" s="9"/>
      <c r="AM1019" s="9"/>
      <c r="AN1019" s="9"/>
      <c r="AO1019" s="9"/>
      <c r="AP1019" s="9"/>
      <c r="AQ1019" s="9"/>
      <c r="AR1019" s="9"/>
      <c r="AS1019" s="9"/>
      <c r="AT1019" s="9"/>
      <c r="AU1019" s="9"/>
      <c r="AV1019" s="9"/>
      <c r="AW1019" s="9"/>
      <c r="AX1019" s="9"/>
      <c r="AY1019" s="9"/>
    </row>
    <row r="1020" spans="1:51" ht="43.5" customHeight="1" x14ac:dyDescent="0.3">
      <c r="A1020" s="48">
        <v>996</v>
      </c>
      <c r="B1020" s="768">
        <v>7000032347</v>
      </c>
      <c r="C1020" s="768">
        <v>10</v>
      </c>
      <c r="D1020" s="768" t="s">
        <v>446</v>
      </c>
      <c r="E1020" s="768">
        <v>1000077711</v>
      </c>
      <c r="F1020" s="768">
        <v>85177090</v>
      </c>
      <c r="G1020" s="49"/>
      <c r="H1020" s="769">
        <v>18</v>
      </c>
      <c r="I1020" s="50"/>
      <c r="J1020" s="768" t="s">
        <v>381</v>
      </c>
      <c r="K1020" s="768" t="s">
        <v>106</v>
      </c>
      <c r="L1020" s="768">
        <v>1</v>
      </c>
      <c r="M1020" s="51"/>
      <c r="N1020" s="52" t="str">
        <f t="shared" si="90"/>
        <v>Included</v>
      </c>
      <c r="O1020" s="53">
        <f t="shared" si="91"/>
        <v>0</v>
      </c>
      <c r="P1020" s="8">
        <f t="shared" si="92"/>
        <v>0</v>
      </c>
      <c r="Q1020" s="9">
        <f t="shared" si="93"/>
        <v>0</v>
      </c>
      <c r="R1020" s="16">
        <f t="shared" si="94"/>
        <v>0</v>
      </c>
      <c r="S1020" s="8"/>
      <c r="T1020" s="122">
        <f t="shared" si="95"/>
        <v>0</v>
      </c>
      <c r="V1020" s="55"/>
      <c r="AB1020" s="9"/>
      <c r="AL1020" s="9"/>
      <c r="AM1020" s="9"/>
      <c r="AN1020" s="9"/>
      <c r="AO1020" s="9"/>
      <c r="AP1020" s="9"/>
      <c r="AQ1020" s="9"/>
      <c r="AR1020" s="9"/>
      <c r="AS1020" s="9"/>
      <c r="AT1020" s="9"/>
      <c r="AU1020" s="9"/>
      <c r="AV1020" s="9"/>
      <c r="AW1020" s="9"/>
      <c r="AX1020" s="9"/>
      <c r="AY1020" s="9"/>
    </row>
    <row r="1021" spans="1:51" ht="43.5" customHeight="1" x14ac:dyDescent="0.3">
      <c r="A1021" s="48">
        <v>997</v>
      </c>
      <c r="B1021" s="768">
        <v>7000032348</v>
      </c>
      <c r="C1021" s="768">
        <v>10</v>
      </c>
      <c r="D1021" s="768" t="s">
        <v>446</v>
      </c>
      <c r="E1021" s="768">
        <v>1000077750</v>
      </c>
      <c r="F1021" s="768">
        <v>85176930</v>
      </c>
      <c r="G1021" s="49"/>
      <c r="H1021" s="769">
        <v>18</v>
      </c>
      <c r="I1021" s="50"/>
      <c r="J1021" s="768" t="s">
        <v>383</v>
      </c>
      <c r="K1021" s="768" t="s">
        <v>105</v>
      </c>
      <c r="L1021" s="768">
        <v>1</v>
      </c>
      <c r="M1021" s="51"/>
      <c r="N1021" s="52" t="str">
        <f t="shared" si="90"/>
        <v>Included</v>
      </c>
      <c r="O1021" s="53">
        <f t="shared" si="91"/>
        <v>0</v>
      </c>
      <c r="P1021" s="8">
        <f t="shared" si="92"/>
        <v>0</v>
      </c>
      <c r="Q1021" s="9">
        <f t="shared" si="93"/>
        <v>0</v>
      </c>
      <c r="R1021" s="16">
        <f t="shared" si="94"/>
        <v>0</v>
      </c>
      <c r="S1021" s="8"/>
      <c r="T1021" s="122">
        <f t="shared" si="95"/>
        <v>0</v>
      </c>
      <c r="V1021" s="55"/>
      <c r="AB1021" s="9"/>
      <c r="AL1021" s="9"/>
      <c r="AM1021" s="9"/>
      <c r="AN1021" s="9"/>
      <c r="AO1021" s="9"/>
      <c r="AP1021" s="9"/>
      <c r="AQ1021" s="9"/>
      <c r="AR1021" s="9"/>
      <c r="AS1021" s="9"/>
      <c r="AT1021" s="9"/>
      <c r="AU1021" s="9"/>
      <c r="AV1021" s="9"/>
      <c r="AW1021" s="9"/>
      <c r="AX1021" s="9"/>
      <c r="AY1021" s="9"/>
    </row>
    <row r="1022" spans="1:51" ht="43.5" customHeight="1" x14ac:dyDescent="0.3">
      <c r="A1022" s="48">
        <v>998</v>
      </c>
      <c r="B1022" s="768">
        <v>7000032349</v>
      </c>
      <c r="C1022" s="768">
        <v>10</v>
      </c>
      <c r="D1022" s="768" t="s">
        <v>446</v>
      </c>
      <c r="E1022" s="768">
        <v>1000077561</v>
      </c>
      <c r="F1022" s="768">
        <v>85176930</v>
      </c>
      <c r="G1022" s="49"/>
      <c r="H1022" s="769">
        <v>18</v>
      </c>
      <c r="I1022" s="50"/>
      <c r="J1022" s="768" t="s">
        <v>386</v>
      </c>
      <c r="K1022" s="768" t="s">
        <v>106</v>
      </c>
      <c r="L1022" s="768">
        <v>2</v>
      </c>
      <c r="M1022" s="51"/>
      <c r="N1022" s="52" t="str">
        <f t="shared" si="90"/>
        <v>Included</v>
      </c>
      <c r="O1022" s="53">
        <f t="shared" si="91"/>
        <v>0</v>
      </c>
      <c r="P1022" s="8">
        <f t="shared" si="92"/>
        <v>0</v>
      </c>
      <c r="Q1022" s="9">
        <f t="shared" si="93"/>
        <v>0</v>
      </c>
      <c r="R1022" s="16">
        <f t="shared" si="94"/>
        <v>0</v>
      </c>
      <c r="S1022" s="8"/>
      <c r="T1022" s="122">
        <f t="shared" si="95"/>
        <v>0</v>
      </c>
      <c r="V1022" s="55"/>
      <c r="AB1022" s="9"/>
      <c r="AL1022" s="9"/>
      <c r="AM1022" s="9"/>
      <c r="AN1022" s="9"/>
      <c r="AO1022" s="9"/>
      <c r="AP1022" s="9"/>
      <c r="AQ1022" s="9"/>
      <c r="AR1022" s="9"/>
      <c r="AS1022" s="9"/>
      <c r="AT1022" s="9"/>
      <c r="AU1022" s="9"/>
      <c r="AV1022" s="9"/>
      <c r="AW1022" s="9"/>
      <c r="AX1022" s="9"/>
      <c r="AY1022" s="9"/>
    </row>
    <row r="1023" spans="1:51" ht="43.5" customHeight="1" x14ac:dyDescent="0.3">
      <c r="A1023" s="48">
        <v>999</v>
      </c>
      <c r="B1023" s="768">
        <v>7000032350</v>
      </c>
      <c r="C1023" s="768">
        <v>10</v>
      </c>
      <c r="D1023" s="768" t="s">
        <v>446</v>
      </c>
      <c r="E1023" s="768">
        <v>1000077565</v>
      </c>
      <c r="F1023" s="768">
        <v>85176930</v>
      </c>
      <c r="G1023" s="49"/>
      <c r="H1023" s="769">
        <v>18</v>
      </c>
      <c r="I1023" s="50"/>
      <c r="J1023" s="768" t="s">
        <v>387</v>
      </c>
      <c r="K1023" s="768" t="s">
        <v>106</v>
      </c>
      <c r="L1023" s="768">
        <v>2</v>
      </c>
      <c r="M1023" s="51"/>
      <c r="N1023" s="52" t="str">
        <f t="shared" si="90"/>
        <v>Included</v>
      </c>
      <c r="O1023" s="53">
        <f t="shared" si="91"/>
        <v>0</v>
      </c>
      <c r="P1023" s="8">
        <f t="shared" si="92"/>
        <v>0</v>
      </c>
      <c r="Q1023" s="9">
        <f t="shared" si="93"/>
        <v>0</v>
      </c>
      <c r="R1023" s="16">
        <f t="shared" si="94"/>
        <v>0</v>
      </c>
      <c r="S1023" s="8"/>
      <c r="T1023" s="122">
        <f t="shared" si="95"/>
        <v>0</v>
      </c>
      <c r="V1023" s="55"/>
      <c r="AB1023" s="9"/>
      <c r="AL1023" s="9"/>
      <c r="AM1023" s="9"/>
      <c r="AN1023" s="9"/>
      <c r="AO1023" s="9"/>
      <c r="AP1023" s="9"/>
      <c r="AQ1023" s="9"/>
      <c r="AR1023" s="9"/>
      <c r="AS1023" s="9"/>
      <c r="AT1023" s="9"/>
      <c r="AU1023" s="9"/>
      <c r="AV1023" s="9"/>
      <c r="AW1023" s="9"/>
      <c r="AX1023" s="9"/>
      <c r="AY1023" s="9"/>
    </row>
    <row r="1024" spans="1:51" ht="43.5" customHeight="1" x14ac:dyDescent="0.3">
      <c r="A1024" s="48">
        <v>1000</v>
      </c>
      <c r="B1024" s="768">
        <v>7000032351</v>
      </c>
      <c r="C1024" s="768">
        <v>10</v>
      </c>
      <c r="D1024" s="768" t="s">
        <v>446</v>
      </c>
      <c r="E1024" s="768">
        <v>1000077751</v>
      </c>
      <c r="F1024" s="768">
        <v>85176930</v>
      </c>
      <c r="G1024" s="49"/>
      <c r="H1024" s="769">
        <v>18</v>
      </c>
      <c r="I1024" s="50"/>
      <c r="J1024" s="768" t="s">
        <v>388</v>
      </c>
      <c r="K1024" s="768" t="s">
        <v>105</v>
      </c>
      <c r="L1024" s="768">
        <v>1</v>
      </c>
      <c r="M1024" s="51"/>
      <c r="N1024" s="52" t="str">
        <f t="shared" si="90"/>
        <v>Included</v>
      </c>
      <c r="O1024" s="53">
        <f t="shared" si="91"/>
        <v>0</v>
      </c>
      <c r="P1024" s="8">
        <f t="shared" si="92"/>
        <v>0</v>
      </c>
      <c r="Q1024" s="9">
        <f t="shared" si="93"/>
        <v>0</v>
      </c>
      <c r="R1024" s="16">
        <f t="shared" si="94"/>
        <v>0</v>
      </c>
      <c r="S1024" s="8"/>
      <c r="T1024" s="122">
        <f t="shared" si="95"/>
        <v>0</v>
      </c>
      <c r="V1024" s="55"/>
      <c r="AB1024" s="9"/>
      <c r="AL1024" s="9"/>
      <c r="AM1024" s="9"/>
      <c r="AN1024" s="9"/>
      <c r="AO1024" s="9"/>
      <c r="AP1024" s="9"/>
      <c r="AQ1024" s="9"/>
      <c r="AR1024" s="9"/>
      <c r="AS1024" s="9"/>
      <c r="AT1024" s="9"/>
      <c r="AU1024" s="9"/>
      <c r="AV1024" s="9"/>
      <c r="AW1024" s="9"/>
      <c r="AX1024" s="9"/>
      <c r="AY1024" s="9"/>
    </row>
    <row r="1025" spans="1:51" ht="43.5" customHeight="1" x14ac:dyDescent="0.3">
      <c r="A1025" s="48">
        <v>1001</v>
      </c>
      <c r="B1025" s="768">
        <v>7000032352</v>
      </c>
      <c r="C1025" s="768">
        <v>10</v>
      </c>
      <c r="D1025" s="768" t="s">
        <v>446</v>
      </c>
      <c r="E1025" s="768">
        <v>1000077568</v>
      </c>
      <c r="F1025" s="768">
        <v>85389000</v>
      </c>
      <c r="G1025" s="49"/>
      <c r="H1025" s="769">
        <v>18</v>
      </c>
      <c r="I1025" s="50"/>
      <c r="J1025" s="768" t="s">
        <v>389</v>
      </c>
      <c r="K1025" s="768" t="s">
        <v>106</v>
      </c>
      <c r="L1025" s="768">
        <v>1</v>
      </c>
      <c r="M1025" s="51"/>
      <c r="N1025" s="52" t="str">
        <f t="shared" si="90"/>
        <v>Included</v>
      </c>
      <c r="O1025" s="53">
        <f t="shared" si="91"/>
        <v>0</v>
      </c>
      <c r="P1025" s="8">
        <f t="shared" si="92"/>
        <v>0</v>
      </c>
      <c r="Q1025" s="9">
        <f t="shared" si="93"/>
        <v>0</v>
      </c>
      <c r="R1025" s="16">
        <f t="shared" si="94"/>
        <v>0</v>
      </c>
      <c r="S1025" s="8"/>
      <c r="T1025" s="122">
        <f t="shared" si="95"/>
        <v>0</v>
      </c>
      <c r="V1025" s="55"/>
      <c r="AB1025" s="9"/>
      <c r="AL1025" s="9"/>
      <c r="AM1025" s="9"/>
      <c r="AN1025" s="9"/>
      <c r="AO1025" s="9"/>
      <c r="AP1025" s="9"/>
      <c r="AQ1025" s="9"/>
      <c r="AR1025" s="9"/>
      <c r="AS1025" s="9"/>
      <c r="AT1025" s="9"/>
      <c r="AU1025" s="9"/>
      <c r="AV1025" s="9"/>
      <c r="AW1025" s="9"/>
      <c r="AX1025" s="9"/>
      <c r="AY1025" s="9"/>
    </row>
    <row r="1026" spans="1:51" ht="43.5" customHeight="1" x14ac:dyDescent="0.3">
      <c r="A1026" s="48">
        <v>1002</v>
      </c>
      <c r="B1026" s="768">
        <v>7000032353</v>
      </c>
      <c r="C1026" s="768">
        <v>10</v>
      </c>
      <c r="D1026" s="768" t="s">
        <v>446</v>
      </c>
      <c r="E1026" s="768">
        <v>1000028014</v>
      </c>
      <c r="F1026" s="768">
        <v>94038900</v>
      </c>
      <c r="G1026" s="49"/>
      <c r="H1026" s="769">
        <v>18</v>
      </c>
      <c r="I1026" s="50"/>
      <c r="J1026" s="768" t="s">
        <v>108</v>
      </c>
      <c r="K1026" s="768" t="s">
        <v>106</v>
      </c>
      <c r="L1026" s="768">
        <v>1</v>
      </c>
      <c r="M1026" s="51"/>
      <c r="N1026" s="52" t="str">
        <f t="shared" si="90"/>
        <v>Included</v>
      </c>
      <c r="O1026" s="53">
        <f t="shared" si="91"/>
        <v>0</v>
      </c>
      <c r="P1026" s="8">
        <f t="shared" si="92"/>
        <v>0</v>
      </c>
      <c r="Q1026" s="9">
        <f t="shared" si="93"/>
        <v>0</v>
      </c>
      <c r="R1026" s="16">
        <f t="shared" si="94"/>
        <v>0</v>
      </c>
      <c r="S1026" s="8"/>
      <c r="T1026" s="122">
        <f t="shared" si="95"/>
        <v>0</v>
      </c>
      <c r="V1026" s="55"/>
      <c r="AB1026" s="9"/>
      <c r="AL1026" s="9"/>
      <c r="AM1026" s="9"/>
      <c r="AN1026" s="9"/>
      <c r="AO1026" s="9"/>
      <c r="AP1026" s="9"/>
      <c r="AQ1026" s="9"/>
      <c r="AR1026" s="9"/>
      <c r="AS1026" s="9"/>
      <c r="AT1026" s="9"/>
      <c r="AU1026" s="9"/>
      <c r="AV1026" s="9"/>
      <c r="AW1026" s="9"/>
      <c r="AX1026" s="9"/>
      <c r="AY1026" s="9"/>
    </row>
    <row r="1027" spans="1:51" ht="43.5" customHeight="1" x14ac:dyDescent="0.3">
      <c r="A1027" s="48">
        <v>1003</v>
      </c>
      <c r="B1027" s="768">
        <v>7000032354</v>
      </c>
      <c r="C1027" s="768">
        <v>10</v>
      </c>
      <c r="D1027" s="768" t="s">
        <v>446</v>
      </c>
      <c r="E1027" s="768">
        <v>1000026380</v>
      </c>
      <c r="F1027" s="768">
        <v>85389000</v>
      </c>
      <c r="G1027" s="49"/>
      <c r="H1027" s="769">
        <v>18</v>
      </c>
      <c r="I1027" s="50"/>
      <c r="J1027" s="768" t="s">
        <v>109</v>
      </c>
      <c r="K1027" s="768" t="s">
        <v>105</v>
      </c>
      <c r="L1027" s="768">
        <v>1</v>
      </c>
      <c r="M1027" s="51"/>
      <c r="N1027" s="52" t="str">
        <f t="shared" si="90"/>
        <v>Included</v>
      </c>
      <c r="O1027" s="53">
        <f t="shared" si="91"/>
        <v>0</v>
      </c>
      <c r="P1027" s="8">
        <f t="shared" si="92"/>
        <v>0</v>
      </c>
      <c r="Q1027" s="9">
        <f t="shared" si="93"/>
        <v>0</v>
      </c>
      <c r="R1027" s="16">
        <f t="shared" si="94"/>
        <v>0</v>
      </c>
      <c r="S1027" s="8"/>
      <c r="T1027" s="122">
        <f t="shared" si="95"/>
        <v>0</v>
      </c>
      <c r="V1027" s="55"/>
      <c r="AB1027" s="9"/>
      <c r="AL1027" s="9"/>
      <c r="AM1027" s="9"/>
      <c r="AN1027" s="9"/>
      <c r="AO1027" s="9"/>
      <c r="AP1027" s="9"/>
      <c r="AQ1027" s="9"/>
      <c r="AR1027" s="9"/>
      <c r="AS1027" s="9"/>
      <c r="AT1027" s="9"/>
      <c r="AU1027" s="9"/>
      <c r="AV1027" s="9"/>
      <c r="AW1027" s="9"/>
      <c r="AX1027" s="9"/>
      <c r="AY1027" s="9"/>
    </row>
    <row r="1028" spans="1:51" ht="43.5" customHeight="1" x14ac:dyDescent="0.3">
      <c r="A1028" s="48">
        <v>1004</v>
      </c>
      <c r="B1028" s="768">
        <v>7000032447</v>
      </c>
      <c r="C1028" s="768">
        <v>10</v>
      </c>
      <c r="D1028" s="768" t="s">
        <v>446</v>
      </c>
      <c r="E1028" s="768">
        <v>1000077853</v>
      </c>
      <c r="F1028" s="768">
        <v>85176220</v>
      </c>
      <c r="G1028" s="49"/>
      <c r="H1028" s="769">
        <v>18</v>
      </c>
      <c r="I1028" s="50"/>
      <c r="J1028" s="768" t="s">
        <v>390</v>
      </c>
      <c r="K1028" s="768" t="s">
        <v>106</v>
      </c>
      <c r="L1028" s="768">
        <v>1</v>
      </c>
      <c r="M1028" s="51"/>
      <c r="N1028" s="52" t="str">
        <f t="shared" si="90"/>
        <v>Included</v>
      </c>
      <c r="O1028" s="53">
        <f t="shared" si="91"/>
        <v>0</v>
      </c>
      <c r="P1028" s="8">
        <f t="shared" si="92"/>
        <v>0</v>
      </c>
      <c r="Q1028" s="9">
        <f t="shared" si="93"/>
        <v>0</v>
      </c>
      <c r="R1028" s="16">
        <f t="shared" si="94"/>
        <v>0</v>
      </c>
      <c r="S1028" s="8"/>
      <c r="T1028" s="122">
        <f t="shared" si="95"/>
        <v>0</v>
      </c>
      <c r="V1028" s="55"/>
      <c r="AB1028" s="9"/>
      <c r="AL1028" s="9"/>
      <c r="AM1028" s="9"/>
      <c r="AN1028" s="9"/>
      <c r="AO1028" s="9"/>
      <c r="AP1028" s="9"/>
      <c r="AQ1028" s="9"/>
      <c r="AR1028" s="9"/>
      <c r="AS1028" s="9"/>
      <c r="AT1028" s="9"/>
      <c r="AU1028" s="9"/>
      <c r="AV1028" s="9"/>
      <c r="AW1028" s="9"/>
      <c r="AX1028" s="9"/>
      <c r="AY1028" s="9"/>
    </row>
    <row r="1029" spans="1:51" ht="43.5" customHeight="1" x14ac:dyDescent="0.3">
      <c r="A1029" s="48">
        <v>1005</v>
      </c>
      <c r="B1029" s="768">
        <v>7000032491</v>
      </c>
      <c r="C1029" s="768">
        <v>10</v>
      </c>
      <c r="D1029" s="768" t="s">
        <v>446</v>
      </c>
      <c r="E1029" s="768">
        <v>1000078084</v>
      </c>
      <c r="F1029" s="768">
        <v>85176930</v>
      </c>
      <c r="G1029" s="49"/>
      <c r="H1029" s="769">
        <v>18</v>
      </c>
      <c r="I1029" s="50"/>
      <c r="J1029" s="768" t="s">
        <v>397</v>
      </c>
      <c r="K1029" s="768" t="s">
        <v>106</v>
      </c>
      <c r="L1029" s="768">
        <v>2</v>
      </c>
      <c r="M1029" s="51"/>
      <c r="N1029" s="52" t="str">
        <f t="shared" si="90"/>
        <v>Included</v>
      </c>
      <c r="O1029" s="53">
        <f t="shared" si="91"/>
        <v>0</v>
      </c>
      <c r="P1029" s="8">
        <f t="shared" si="92"/>
        <v>0</v>
      </c>
      <c r="Q1029" s="9">
        <f t="shared" si="93"/>
        <v>0</v>
      </c>
      <c r="R1029" s="16">
        <f t="shared" si="94"/>
        <v>0</v>
      </c>
      <c r="S1029" s="8"/>
      <c r="T1029" s="122">
        <f t="shared" si="95"/>
        <v>0</v>
      </c>
      <c r="V1029" s="55"/>
      <c r="AB1029" s="9"/>
      <c r="AL1029" s="9"/>
      <c r="AM1029" s="9"/>
      <c r="AN1029" s="9"/>
      <c r="AO1029" s="9"/>
      <c r="AP1029" s="9"/>
      <c r="AQ1029" s="9"/>
      <c r="AR1029" s="9"/>
      <c r="AS1029" s="9"/>
      <c r="AT1029" s="9"/>
      <c r="AU1029" s="9"/>
      <c r="AV1029" s="9"/>
      <c r="AW1029" s="9"/>
      <c r="AX1029" s="9"/>
      <c r="AY1029" s="9"/>
    </row>
    <row r="1030" spans="1:51" ht="43.5" customHeight="1" x14ac:dyDescent="0.3">
      <c r="A1030" s="48">
        <v>1006</v>
      </c>
      <c r="B1030" s="768">
        <v>7000032355</v>
      </c>
      <c r="C1030" s="768">
        <v>10</v>
      </c>
      <c r="D1030" s="768" t="s">
        <v>447</v>
      </c>
      <c r="E1030" s="768">
        <v>1000077713</v>
      </c>
      <c r="F1030" s="768">
        <v>84715000</v>
      </c>
      <c r="G1030" s="49"/>
      <c r="H1030" s="769">
        <v>18</v>
      </c>
      <c r="I1030" s="50"/>
      <c r="J1030" s="768" t="s">
        <v>376</v>
      </c>
      <c r="K1030" s="768" t="s">
        <v>106</v>
      </c>
      <c r="L1030" s="768">
        <v>1</v>
      </c>
      <c r="M1030" s="51"/>
      <c r="N1030" s="52" t="str">
        <f t="shared" si="90"/>
        <v>Included</v>
      </c>
      <c r="O1030" s="53">
        <f t="shared" si="91"/>
        <v>0</v>
      </c>
      <c r="P1030" s="8">
        <f t="shared" si="92"/>
        <v>0</v>
      </c>
      <c r="Q1030" s="9">
        <f t="shared" si="93"/>
        <v>0</v>
      </c>
      <c r="R1030" s="16">
        <f t="shared" si="94"/>
        <v>0</v>
      </c>
      <c r="S1030" s="8"/>
      <c r="T1030" s="122">
        <f t="shared" si="95"/>
        <v>0</v>
      </c>
      <c r="V1030" s="55"/>
      <c r="AB1030" s="9"/>
      <c r="AL1030" s="9"/>
      <c r="AM1030" s="9"/>
      <c r="AN1030" s="9"/>
      <c r="AO1030" s="9"/>
      <c r="AP1030" s="9"/>
      <c r="AQ1030" s="9"/>
      <c r="AR1030" s="9"/>
      <c r="AS1030" s="9"/>
      <c r="AT1030" s="9"/>
      <c r="AU1030" s="9"/>
      <c r="AV1030" s="9"/>
      <c r="AW1030" s="9"/>
      <c r="AX1030" s="9"/>
      <c r="AY1030" s="9"/>
    </row>
    <row r="1031" spans="1:51" ht="43.5" customHeight="1" x14ac:dyDescent="0.3">
      <c r="A1031" s="48">
        <v>1007</v>
      </c>
      <c r="B1031" s="768">
        <v>7000032356</v>
      </c>
      <c r="C1031" s="768">
        <v>10</v>
      </c>
      <c r="D1031" s="768" t="s">
        <v>447</v>
      </c>
      <c r="E1031" s="768">
        <v>1000077753</v>
      </c>
      <c r="F1031" s="768">
        <v>85176930</v>
      </c>
      <c r="G1031" s="49"/>
      <c r="H1031" s="769">
        <v>18</v>
      </c>
      <c r="I1031" s="50"/>
      <c r="J1031" s="768" t="s">
        <v>377</v>
      </c>
      <c r="K1031" s="768" t="s">
        <v>105</v>
      </c>
      <c r="L1031" s="768">
        <v>1</v>
      </c>
      <c r="M1031" s="51"/>
      <c r="N1031" s="52" t="str">
        <f t="shared" si="90"/>
        <v>Included</v>
      </c>
      <c r="O1031" s="53">
        <f t="shared" si="91"/>
        <v>0</v>
      </c>
      <c r="P1031" s="8">
        <f t="shared" si="92"/>
        <v>0</v>
      </c>
      <c r="Q1031" s="9">
        <f t="shared" si="93"/>
        <v>0</v>
      </c>
      <c r="R1031" s="16">
        <f t="shared" si="94"/>
        <v>0</v>
      </c>
      <c r="S1031" s="8"/>
      <c r="T1031" s="122">
        <f t="shared" si="95"/>
        <v>0</v>
      </c>
      <c r="V1031" s="55"/>
      <c r="AB1031" s="9"/>
      <c r="AL1031" s="9"/>
      <c r="AM1031" s="9"/>
      <c r="AN1031" s="9"/>
      <c r="AO1031" s="9"/>
      <c r="AP1031" s="9"/>
      <c r="AQ1031" s="9"/>
      <c r="AR1031" s="9"/>
      <c r="AS1031" s="9"/>
      <c r="AT1031" s="9"/>
      <c r="AU1031" s="9"/>
      <c r="AV1031" s="9"/>
      <c r="AW1031" s="9"/>
      <c r="AX1031" s="9"/>
      <c r="AY1031" s="9"/>
    </row>
    <row r="1032" spans="1:51" ht="43.5" customHeight="1" x14ac:dyDescent="0.3">
      <c r="A1032" s="48">
        <v>1008</v>
      </c>
      <c r="B1032" s="768">
        <v>7000032357</v>
      </c>
      <c r="C1032" s="768">
        <v>10</v>
      </c>
      <c r="D1032" s="768" t="s">
        <v>447</v>
      </c>
      <c r="E1032" s="768">
        <v>1000077573</v>
      </c>
      <c r="F1032" s="768">
        <v>85176930</v>
      </c>
      <c r="G1032" s="49"/>
      <c r="H1032" s="769">
        <v>18</v>
      </c>
      <c r="I1032" s="50"/>
      <c r="J1032" s="768" t="s">
        <v>378</v>
      </c>
      <c r="K1032" s="768" t="s">
        <v>106</v>
      </c>
      <c r="L1032" s="768">
        <v>1</v>
      </c>
      <c r="M1032" s="51"/>
      <c r="N1032" s="52" t="str">
        <f t="shared" si="90"/>
        <v>Included</v>
      </c>
      <c r="O1032" s="53">
        <f t="shared" si="91"/>
        <v>0</v>
      </c>
      <c r="P1032" s="8">
        <f t="shared" si="92"/>
        <v>0</v>
      </c>
      <c r="Q1032" s="9">
        <f t="shared" si="93"/>
        <v>0</v>
      </c>
      <c r="R1032" s="16">
        <f t="shared" si="94"/>
        <v>0</v>
      </c>
      <c r="S1032" s="8"/>
      <c r="T1032" s="122">
        <f t="shared" si="95"/>
        <v>0</v>
      </c>
      <c r="V1032" s="55"/>
      <c r="AB1032" s="9"/>
      <c r="AL1032" s="9"/>
      <c r="AM1032" s="9"/>
      <c r="AN1032" s="9"/>
      <c r="AO1032" s="9"/>
      <c r="AP1032" s="9"/>
      <c r="AQ1032" s="9"/>
      <c r="AR1032" s="9"/>
      <c r="AS1032" s="9"/>
      <c r="AT1032" s="9"/>
      <c r="AU1032" s="9"/>
      <c r="AV1032" s="9"/>
      <c r="AW1032" s="9"/>
      <c r="AX1032" s="9"/>
      <c r="AY1032" s="9"/>
    </row>
    <row r="1033" spans="1:51" ht="43.5" customHeight="1" x14ac:dyDescent="0.3">
      <c r="A1033" s="48">
        <v>1009</v>
      </c>
      <c r="B1033" s="768">
        <v>7000032358</v>
      </c>
      <c r="C1033" s="768">
        <v>10</v>
      </c>
      <c r="D1033" s="768" t="s">
        <v>447</v>
      </c>
      <c r="E1033" s="768">
        <v>1000077739</v>
      </c>
      <c r="F1033" s="768">
        <v>85177090</v>
      </c>
      <c r="G1033" s="49"/>
      <c r="H1033" s="769">
        <v>18</v>
      </c>
      <c r="I1033" s="50"/>
      <c r="J1033" s="768" t="s">
        <v>379</v>
      </c>
      <c r="K1033" s="768" t="s">
        <v>106</v>
      </c>
      <c r="L1033" s="768">
        <v>30</v>
      </c>
      <c r="M1033" s="51"/>
      <c r="N1033" s="52" t="str">
        <f t="shared" si="90"/>
        <v>Included</v>
      </c>
      <c r="O1033" s="53">
        <f t="shared" si="91"/>
        <v>0</v>
      </c>
      <c r="P1033" s="8">
        <f t="shared" si="92"/>
        <v>0</v>
      </c>
      <c r="Q1033" s="9">
        <f t="shared" si="93"/>
        <v>0</v>
      </c>
      <c r="R1033" s="16">
        <f t="shared" si="94"/>
        <v>0</v>
      </c>
      <c r="S1033" s="8"/>
      <c r="T1033" s="122">
        <f t="shared" si="95"/>
        <v>0</v>
      </c>
      <c r="V1033" s="55"/>
      <c r="AB1033" s="9"/>
      <c r="AL1033" s="9"/>
      <c r="AM1033" s="9"/>
      <c r="AN1033" s="9"/>
      <c r="AO1033" s="9"/>
      <c r="AP1033" s="9"/>
      <c r="AQ1033" s="9"/>
      <c r="AR1033" s="9"/>
      <c r="AS1033" s="9"/>
      <c r="AT1033" s="9"/>
      <c r="AU1033" s="9"/>
      <c r="AV1033" s="9"/>
      <c r="AW1033" s="9"/>
      <c r="AX1033" s="9"/>
      <c r="AY1033" s="9"/>
    </row>
    <row r="1034" spans="1:51" ht="43.5" customHeight="1" x14ac:dyDescent="0.3">
      <c r="A1034" s="48">
        <v>1010</v>
      </c>
      <c r="B1034" s="768">
        <v>7000032359</v>
      </c>
      <c r="C1034" s="768">
        <v>10</v>
      </c>
      <c r="D1034" s="768" t="s">
        <v>447</v>
      </c>
      <c r="E1034" s="768">
        <v>1000077740</v>
      </c>
      <c r="F1034" s="768">
        <v>85177090</v>
      </c>
      <c r="G1034" s="49"/>
      <c r="H1034" s="769">
        <v>18</v>
      </c>
      <c r="I1034" s="50"/>
      <c r="J1034" s="768" t="s">
        <v>380</v>
      </c>
      <c r="K1034" s="768" t="s">
        <v>106</v>
      </c>
      <c r="L1034" s="768">
        <v>60</v>
      </c>
      <c r="M1034" s="51"/>
      <c r="N1034" s="52" t="str">
        <f t="shared" si="90"/>
        <v>Included</v>
      </c>
      <c r="O1034" s="53">
        <f t="shared" si="91"/>
        <v>0</v>
      </c>
      <c r="P1034" s="8">
        <f t="shared" si="92"/>
        <v>0</v>
      </c>
      <c r="Q1034" s="9">
        <f t="shared" si="93"/>
        <v>0</v>
      </c>
      <c r="R1034" s="16">
        <f t="shared" si="94"/>
        <v>0</v>
      </c>
      <c r="S1034" s="8"/>
      <c r="T1034" s="122">
        <f t="shared" si="95"/>
        <v>0</v>
      </c>
      <c r="V1034" s="55"/>
      <c r="AB1034" s="9"/>
      <c r="AL1034" s="9"/>
      <c r="AM1034" s="9"/>
      <c r="AN1034" s="9"/>
      <c r="AO1034" s="9"/>
      <c r="AP1034" s="9"/>
      <c r="AQ1034" s="9"/>
      <c r="AR1034" s="9"/>
      <c r="AS1034" s="9"/>
      <c r="AT1034" s="9"/>
      <c r="AU1034" s="9"/>
      <c r="AV1034" s="9"/>
      <c r="AW1034" s="9"/>
      <c r="AX1034" s="9"/>
      <c r="AY1034" s="9"/>
    </row>
    <row r="1035" spans="1:51" ht="43.5" customHeight="1" x14ac:dyDescent="0.3">
      <c r="A1035" s="48">
        <v>1011</v>
      </c>
      <c r="B1035" s="768">
        <v>7000032360</v>
      </c>
      <c r="C1035" s="768">
        <v>10</v>
      </c>
      <c r="D1035" s="768" t="s">
        <v>447</v>
      </c>
      <c r="E1035" s="768">
        <v>1000077711</v>
      </c>
      <c r="F1035" s="768">
        <v>85177090</v>
      </c>
      <c r="G1035" s="49"/>
      <c r="H1035" s="769">
        <v>18</v>
      </c>
      <c r="I1035" s="50"/>
      <c r="J1035" s="768" t="s">
        <v>381</v>
      </c>
      <c r="K1035" s="768" t="s">
        <v>106</v>
      </c>
      <c r="L1035" s="768">
        <v>1</v>
      </c>
      <c r="M1035" s="51"/>
      <c r="N1035" s="52" t="str">
        <f t="shared" si="90"/>
        <v>Included</v>
      </c>
      <c r="O1035" s="53">
        <f t="shared" si="91"/>
        <v>0</v>
      </c>
      <c r="P1035" s="8">
        <f t="shared" si="92"/>
        <v>0</v>
      </c>
      <c r="Q1035" s="9">
        <f t="shared" si="93"/>
        <v>0</v>
      </c>
      <c r="R1035" s="16">
        <f t="shared" si="94"/>
        <v>0</v>
      </c>
      <c r="S1035" s="8"/>
      <c r="T1035" s="122">
        <f t="shared" si="95"/>
        <v>0</v>
      </c>
      <c r="V1035" s="55"/>
      <c r="AB1035" s="9"/>
      <c r="AL1035" s="9"/>
      <c r="AM1035" s="9"/>
      <c r="AN1035" s="9"/>
      <c r="AO1035" s="9"/>
      <c r="AP1035" s="9"/>
      <c r="AQ1035" s="9"/>
      <c r="AR1035" s="9"/>
      <c r="AS1035" s="9"/>
      <c r="AT1035" s="9"/>
      <c r="AU1035" s="9"/>
      <c r="AV1035" s="9"/>
      <c r="AW1035" s="9"/>
      <c r="AX1035" s="9"/>
      <c r="AY1035" s="9"/>
    </row>
    <row r="1036" spans="1:51" ht="43.5" customHeight="1" x14ac:dyDescent="0.3">
      <c r="A1036" s="48">
        <v>1012</v>
      </c>
      <c r="B1036" s="768">
        <v>7000032361</v>
      </c>
      <c r="C1036" s="768">
        <v>10</v>
      </c>
      <c r="D1036" s="768" t="s">
        <v>447</v>
      </c>
      <c r="E1036" s="768">
        <v>1000077562</v>
      </c>
      <c r="F1036" s="768">
        <v>85177090</v>
      </c>
      <c r="G1036" s="49"/>
      <c r="H1036" s="769">
        <v>18</v>
      </c>
      <c r="I1036" s="50"/>
      <c r="J1036" s="768" t="s">
        <v>382</v>
      </c>
      <c r="K1036" s="768" t="s">
        <v>106</v>
      </c>
      <c r="L1036" s="768">
        <v>34</v>
      </c>
      <c r="M1036" s="51"/>
      <c r="N1036" s="52" t="str">
        <f t="shared" si="90"/>
        <v>Included</v>
      </c>
      <c r="O1036" s="53">
        <f t="shared" si="91"/>
        <v>0</v>
      </c>
      <c r="P1036" s="8">
        <f t="shared" si="92"/>
        <v>0</v>
      </c>
      <c r="Q1036" s="9">
        <f t="shared" si="93"/>
        <v>0</v>
      </c>
      <c r="R1036" s="16">
        <f t="shared" si="94"/>
        <v>0</v>
      </c>
      <c r="S1036" s="8"/>
      <c r="T1036" s="122">
        <f t="shared" si="95"/>
        <v>0</v>
      </c>
      <c r="V1036" s="55"/>
      <c r="AB1036" s="9"/>
      <c r="AL1036" s="9"/>
      <c r="AM1036" s="9"/>
      <c r="AN1036" s="9"/>
      <c r="AO1036" s="9"/>
      <c r="AP1036" s="9"/>
      <c r="AQ1036" s="9"/>
      <c r="AR1036" s="9"/>
      <c r="AS1036" s="9"/>
      <c r="AT1036" s="9"/>
      <c r="AU1036" s="9"/>
      <c r="AV1036" s="9"/>
      <c r="AW1036" s="9"/>
      <c r="AX1036" s="9"/>
      <c r="AY1036" s="9"/>
    </row>
    <row r="1037" spans="1:51" ht="43.5" customHeight="1" x14ac:dyDescent="0.3">
      <c r="A1037" s="48">
        <v>1013</v>
      </c>
      <c r="B1037" s="768">
        <v>7000032362</v>
      </c>
      <c r="C1037" s="768">
        <v>10</v>
      </c>
      <c r="D1037" s="768" t="s">
        <v>447</v>
      </c>
      <c r="E1037" s="768">
        <v>1000077750</v>
      </c>
      <c r="F1037" s="768">
        <v>85176930</v>
      </c>
      <c r="G1037" s="49"/>
      <c r="H1037" s="769">
        <v>18</v>
      </c>
      <c r="I1037" s="50"/>
      <c r="J1037" s="768" t="s">
        <v>383</v>
      </c>
      <c r="K1037" s="768" t="s">
        <v>105</v>
      </c>
      <c r="L1037" s="768">
        <v>1</v>
      </c>
      <c r="M1037" s="51"/>
      <c r="N1037" s="52" t="str">
        <f t="shared" si="90"/>
        <v>Included</v>
      </c>
      <c r="O1037" s="53">
        <f t="shared" si="91"/>
        <v>0</v>
      </c>
      <c r="P1037" s="8">
        <f t="shared" si="92"/>
        <v>0</v>
      </c>
      <c r="Q1037" s="9">
        <f t="shared" si="93"/>
        <v>0</v>
      </c>
      <c r="R1037" s="16">
        <f t="shared" si="94"/>
        <v>0</v>
      </c>
      <c r="S1037" s="8"/>
      <c r="T1037" s="122">
        <f t="shared" si="95"/>
        <v>0</v>
      </c>
      <c r="V1037" s="55"/>
      <c r="AB1037" s="9"/>
      <c r="AL1037" s="9"/>
      <c r="AM1037" s="9"/>
      <c r="AN1037" s="9"/>
      <c r="AO1037" s="9"/>
      <c r="AP1037" s="9"/>
      <c r="AQ1037" s="9"/>
      <c r="AR1037" s="9"/>
      <c r="AS1037" s="9"/>
      <c r="AT1037" s="9"/>
      <c r="AU1037" s="9"/>
      <c r="AV1037" s="9"/>
      <c r="AW1037" s="9"/>
      <c r="AX1037" s="9"/>
      <c r="AY1037" s="9"/>
    </row>
    <row r="1038" spans="1:51" ht="43.5" customHeight="1" x14ac:dyDescent="0.3">
      <c r="A1038" s="48">
        <v>1014</v>
      </c>
      <c r="B1038" s="768">
        <v>7000032363</v>
      </c>
      <c r="C1038" s="768">
        <v>10</v>
      </c>
      <c r="D1038" s="768" t="s">
        <v>447</v>
      </c>
      <c r="E1038" s="768">
        <v>1000077709</v>
      </c>
      <c r="F1038" s="768">
        <v>85176990</v>
      </c>
      <c r="G1038" s="49"/>
      <c r="H1038" s="769">
        <v>18</v>
      </c>
      <c r="I1038" s="50"/>
      <c r="J1038" s="768" t="s">
        <v>384</v>
      </c>
      <c r="K1038" s="768" t="s">
        <v>106</v>
      </c>
      <c r="L1038" s="768">
        <v>60</v>
      </c>
      <c r="M1038" s="51"/>
      <c r="N1038" s="52" t="str">
        <f t="shared" si="90"/>
        <v>Included</v>
      </c>
      <c r="O1038" s="53">
        <f t="shared" si="91"/>
        <v>0</v>
      </c>
      <c r="P1038" s="8">
        <f t="shared" si="92"/>
        <v>0</v>
      </c>
      <c r="Q1038" s="9">
        <f t="shared" si="93"/>
        <v>0</v>
      </c>
      <c r="R1038" s="16">
        <f t="shared" si="94"/>
        <v>0</v>
      </c>
      <c r="S1038" s="8"/>
      <c r="T1038" s="122">
        <f t="shared" si="95"/>
        <v>0</v>
      </c>
      <c r="V1038" s="55"/>
      <c r="AB1038" s="9"/>
      <c r="AL1038" s="9"/>
      <c r="AM1038" s="9"/>
      <c r="AN1038" s="9"/>
      <c r="AO1038" s="9"/>
      <c r="AP1038" s="9"/>
      <c r="AQ1038" s="9"/>
      <c r="AR1038" s="9"/>
      <c r="AS1038" s="9"/>
      <c r="AT1038" s="9"/>
      <c r="AU1038" s="9"/>
      <c r="AV1038" s="9"/>
      <c r="AW1038" s="9"/>
      <c r="AX1038" s="9"/>
      <c r="AY1038" s="9"/>
    </row>
    <row r="1039" spans="1:51" ht="43.5" customHeight="1" x14ac:dyDescent="0.3">
      <c r="A1039" s="48">
        <v>1015</v>
      </c>
      <c r="B1039" s="768">
        <v>7000032364</v>
      </c>
      <c r="C1039" s="768">
        <v>10</v>
      </c>
      <c r="D1039" s="768" t="s">
        <v>447</v>
      </c>
      <c r="E1039" s="768">
        <v>1000077563</v>
      </c>
      <c r="F1039" s="768">
        <v>85444292</v>
      </c>
      <c r="G1039" s="49"/>
      <c r="H1039" s="769">
        <v>18</v>
      </c>
      <c r="I1039" s="50"/>
      <c r="J1039" s="768" t="s">
        <v>385</v>
      </c>
      <c r="K1039" s="768" t="s">
        <v>110</v>
      </c>
      <c r="L1039" s="768">
        <v>60</v>
      </c>
      <c r="M1039" s="51"/>
      <c r="N1039" s="52" t="str">
        <f t="shared" si="90"/>
        <v>Included</v>
      </c>
      <c r="O1039" s="53">
        <f t="shared" si="91"/>
        <v>0</v>
      </c>
      <c r="P1039" s="8">
        <f t="shared" si="92"/>
        <v>0</v>
      </c>
      <c r="Q1039" s="9">
        <f t="shared" si="93"/>
        <v>0</v>
      </c>
      <c r="R1039" s="16">
        <f t="shared" si="94"/>
        <v>0</v>
      </c>
      <c r="S1039" s="8"/>
      <c r="T1039" s="122">
        <f t="shared" si="95"/>
        <v>0</v>
      </c>
      <c r="V1039" s="55"/>
      <c r="AB1039" s="9"/>
      <c r="AL1039" s="9"/>
      <c r="AM1039" s="9"/>
      <c r="AN1039" s="9"/>
      <c r="AO1039" s="9"/>
      <c r="AP1039" s="9"/>
      <c r="AQ1039" s="9"/>
      <c r="AR1039" s="9"/>
      <c r="AS1039" s="9"/>
      <c r="AT1039" s="9"/>
      <c r="AU1039" s="9"/>
      <c r="AV1039" s="9"/>
      <c r="AW1039" s="9"/>
      <c r="AX1039" s="9"/>
      <c r="AY1039" s="9"/>
    </row>
    <row r="1040" spans="1:51" ht="43.5" customHeight="1" x14ac:dyDescent="0.3">
      <c r="A1040" s="48">
        <v>1016</v>
      </c>
      <c r="B1040" s="768">
        <v>7000032365</v>
      </c>
      <c r="C1040" s="768">
        <v>10</v>
      </c>
      <c r="D1040" s="768" t="s">
        <v>447</v>
      </c>
      <c r="E1040" s="768">
        <v>1000077561</v>
      </c>
      <c r="F1040" s="768">
        <v>85176930</v>
      </c>
      <c r="G1040" s="49"/>
      <c r="H1040" s="769">
        <v>18</v>
      </c>
      <c r="I1040" s="50"/>
      <c r="J1040" s="768" t="s">
        <v>386</v>
      </c>
      <c r="K1040" s="768" t="s">
        <v>106</v>
      </c>
      <c r="L1040" s="768">
        <v>2</v>
      </c>
      <c r="M1040" s="51"/>
      <c r="N1040" s="52" t="str">
        <f t="shared" si="90"/>
        <v>Included</v>
      </c>
      <c r="O1040" s="53">
        <f t="shared" si="91"/>
        <v>0</v>
      </c>
      <c r="P1040" s="8">
        <f t="shared" si="92"/>
        <v>0</v>
      </c>
      <c r="Q1040" s="9">
        <f t="shared" si="93"/>
        <v>0</v>
      </c>
      <c r="R1040" s="16">
        <f t="shared" si="94"/>
        <v>0</v>
      </c>
      <c r="S1040" s="8"/>
      <c r="T1040" s="122">
        <f t="shared" si="95"/>
        <v>0</v>
      </c>
      <c r="V1040" s="55"/>
      <c r="AB1040" s="9"/>
      <c r="AL1040" s="9"/>
      <c r="AM1040" s="9"/>
      <c r="AN1040" s="9"/>
      <c r="AO1040" s="9"/>
      <c r="AP1040" s="9"/>
      <c r="AQ1040" s="9"/>
      <c r="AR1040" s="9"/>
      <c r="AS1040" s="9"/>
      <c r="AT1040" s="9"/>
      <c r="AU1040" s="9"/>
      <c r="AV1040" s="9"/>
      <c r="AW1040" s="9"/>
      <c r="AX1040" s="9"/>
      <c r="AY1040" s="9"/>
    </row>
    <row r="1041" spans="1:51" ht="43.5" customHeight="1" x14ac:dyDescent="0.3">
      <c r="A1041" s="48">
        <v>1017</v>
      </c>
      <c r="B1041" s="768">
        <v>7000032366</v>
      </c>
      <c r="C1041" s="768">
        <v>10</v>
      </c>
      <c r="D1041" s="768" t="s">
        <v>447</v>
      </c>
      <c r="E1041" s="768">
        <v>1000077565</v>
      </c>
      <c r="F1041" s="768">
        <v>85176930</v>
      </c>
      <c r="G1041" s="49"/>
      <c r="H1041" s="769">
        <v>18</v>
      </c>
      <c r="I1041" s="50"/>
      <c r="J1041" s="768" t="s">
        <v>387</v>
      </c>
      <c r="K1041" s="768" t="s">
        <v>106</v>
      </c>
      <c r="L1041" s="768">
        <v>2</v>
      </c>
      <c r="M1041" s="51"/>
      <c r="N1041" s="52" t="str">
        <f t="shared" si="90"/>
        <v>Included</v>
      </c>
      <c r="O1041" s="53">
        <f t="shared" si="91"/>
        <v>0</v>
      </c>
      <c r="P1041" s="8">
        <f t="shared" si="92"/>
        <v>0</v>
      </c>
      <c r="Q1041" s="9">
        <f t="shared" si="93"/>
        <v>0</v>
      </c>
      <c r="R1041" s="16">
        <f t="shared" si="94"/>
        <v>0</v>
      </c>
      <c r="S1041" s="8"/>
      <c r="T1041" s="122">
        <f t="shared" si="95"/>
        <v>0</v>
      </c>
      <c r="V1041" s="55"/>
      <c r="AB1041" s="9"/>
      <c r="AL1041" s="9"/>
      <c r="AM1041" s="9"/>
      <c r="AN1041" s="9"/>
      <c r="AO1041" s="9"/>
      <c r="AP1041" s="9"/>
      <c r="AQ1041" s="9"/>
      <c r="AR1041" s="9"/>
      <c r="AS1041" s="9"/>
      <c r="AT1041" s="9"/>
      <c r="AU1041" s="9"/>
      <c r="AV1041" s="9"/>
      <c r="AW1041" s="9"/>
      <c r="AX1041" s="9"/>
      <c r="AY1041" s="9"/>
    </row>
    <row r="1042" spans="1:51" ht="43.5" customHeight="1" x14ac:dyDescent="0.3">
      <c r="A1042" s="48">
        <v>1018</v>
      </c>
      <c r="B1042" s="768">
        <v>7000032367</v>
      </c>
      <c r="C1042" s="768">
        <v>10</v>
      </c>
      <c r="D1042" s="768" t="s">
        <v>447</v>
      </c>
      <c r="E1042" s="768">
        <v>1000077751</v>
      </c>
      <c r="F1042" s="768">
        <v>85176930</v>
      </c>
      <c r="G1042" s="49"/>
      <c r="H1042" s="769">
        <v>18</v>
      </c>
      <c r="I1042" s="50"/>
      <c r="J1042" s="768" t="s">
        <v>388</v>
      </c>
      <c r="K1042" s="768" t="s">
        <v>105</v>
      </c>
      <c r="L1042" s="768">
        <v>1</v>
      </c>
      <c r="M1042" s="51"/>
      <c r="N1042" s="52" t="str">
        <f t="shared" si="90"/>
        <v>Included</v>
      </c>
      <c r="O1042" s="53">
        <f t="shared" si="91"/>
        <v>0</v>
      </c>
      <c r="P1042" s="8">
        <f t="shared" si="92"/>
        <v>0</v>
      </c>
      <c r="Q1042" s="9">
        <f t="shared" si="93"/>
        <v>0</v>
      </c>
      <c r="R1042" s="16">
        <f t="shared" si="94"/>
        <v>0</v>
      </c>
      <c r="S1042" s="8"/>
      <c r="T1042" s="122">
        <f t="shared" si="95"/>
        <v>0</v>
      </c>
      <c r="V1042" s="55"/>
      <c r="AB1042" s="9"/>
      <c r="AL1042" s="9"/>
      <c r="AM1042" s="9"/>
      <c r="AN1042" s="9"/>
      <c r="AO1042" s="9"/>
      <c r="AP1042" s="9"/>
      <c r="AQ1042" s="9"/>
      <c r="AR1042" s="9"/>
      <c r="AS1042" s="9"/>
      <c r="AT1042" s="9"/>
      <c r="AU1042" s="9"/>
      <c r="AV1042" s="9"/>
      <c r="AW1042" s="9"/>
      <c r="AX1042" s="9"/>
      <c r="AY1042" s="9"/>
    </row>
    <row r="1043" spans="1:51" ht="43.5" customHeight="1" x14ac:dyDescent="0.3">
      <c r="A1043" s="48">
        <v>1019</v>
      </c>
      <c r="B1043" s="768">
        <v>7000032368</v>
      </c>
      <c r="C1043" s="768">
        <v>10</v>
      </c>
      <c r="D1043" s="768" t="s">
        <v>447</v>
      </c>
      <c r="E1043" s="768">
        <v>1000077568</v>
      </c>
      <c r="F1043" s="768">
        <v>85389000</v>
      </c>
      <c r="G1043" s="49"/>
      <c r="H1043" s="769">
        <v>18</v>
      </c>
      <c r="I1043" s="50"/>
      <c r="J1043" s="768" t="s">
        <v>389</v>
      </c>
      <c r="K1043" s="768" t="s">
        <v>106</v>
      </c>
      <c r="L1043" s="768">
        <v>1</v>
      </c>
      <c r="M1043" s="51"/>
      <c r="N1043" s="52" t="str">
        <f t="shared" si="90"/>
        <v>Included</v>
      </c>
      <c r="O1043" s="53">
        <f t="shared" si="91"/>
        <v>0</v>
      </c>
      <c r="P1043" s="8">
        <f t="shared" si="92"/>
        <v>0</v>
      </c>
      <c r="Q1043" s="9">
        <f t="shared" si="93"/>
        <v>0</v>
      </c>
      <c r="R1043" s="16">
        <f t="shared" si="94"/>
        <v>0</v>
      </c>
      <c r="S1043" s="8"/>
      <c r="T1043" s="122">
        <f t="shared" si="95"/>
        <v>0</v>
      </c>
      <c r="V1043" s="55"/>
      <c r="AB1043" s="9"/>
      <c r="AL1043" s="9"/>
      <c r="AM1043" s="9"/>
      <c r="AN1043" s="9"/>
      <c r="AO1043" s="9"/>
      <c r="AP1043" s="9"/>
      <c r="AQ1043" s="9"/>
      <c r="AR1043" s="9"/>
      <c r="AS1043" s="9"/>
      <c r="AT1043" s="9"/>
      <c r="AU1043" s="9"/>
      <c r="AV1043" s="9"/>
      <c r="AW1043" s="9"/>
      <c r="AX1043" s="9"/>
      <c r="AY1043" s="9"/>
    </row>
    <row r="1044" spans="1:51" ht="43.5" customHeight="1" x14ac:dyDescent="0.3">
      <c r="A1044" s="48">
        <v>1020</v>
      </c>
      <c r="B1044" s="768">
        <v>7000032369</v>
      </c>
      <c r="C1044" s="768">
        <v>10</v>
      </c>
      <c r="D1044" s="768" t="s">
        <v>447</v>
      </c>
      <c r="E1044" s="768">
        <v>1000012788</v>
      </c>
      <c r="F1044" s="768">
        <v>85329000</v>
      </c>
      <c r="G1044" s="49"/>
      <c r="H1044" s="769">
        <v>18</v>
      </c>
      <c r="I1044" s="50"/>
      <c r="J1044" s="768" t="s">
        <v>111</v>
      </c>
      <c r="K1044" s="768" t="s">
        <v>106</v>
      </c>
      <c r="L1044" s="768">
        <v>1</v>
      </c>
      <c r="M1044" s="51"/>
      <c r="N1044" s="52" t="str">
        <f t="shared" ref="N1044:N1106" si="96">IF(M1044=0, "Included",IF(ISERROR(L1044*M1044), M1044, L1044*M1044))</f>
        <v>Included</v>
      </c>
      <c r="O1044" s="53">
        <f t="shared" ref="O1044:O1106" si="97">R1044</f>
        <v>0</v>
      </c>
      <c r="P1044" s="8">
        <f t="shared" ref="P1044:P1106" si="98">+L1044*M1044</f>
        <v>0</v>
      </c>
      <c r="Q1044" s="9">
        <f t="shared" ref="Q1044:Q1106" si="99">IF(N1044="Included",0,N1044)</f>
        <v>0</v>
      </c>
      <c r="R1044" s="16">
        <f t="shared" ref="R1044:R1106" si="100">IF(I1044="", H1044*Q1044/100,I1044*Q1044)</f>
        <v>0</v>
      </c>
      <c r="S1044" s="8"/>
      <c r="T1044" s="122">
        <f t="shared" ref="T1044:T1106" si="101">+P1044*H1044/100</f>
        <v>0</v>
      </c>
      <c r="V1044" s="55"/>
      <c r="AB1044" s="9"/>
      <c r="AL1044" s="9"/>
      <c r="AM1044" s="9"/>
      <c r="AN1044" s="9"/>
      <c r="AO1044" s="9"/>
      <c r="AP1044" s="9"/>
      <c r="AQ1044" s="9"/>
      <c r="AR1044" s="9"/>
      <c r="AS1044" s="9"/>
      <c r="AT1044" s="9"/>
      <c r="AU1044" s="9"/>
      <c r="AV1044" s="9"/>
      <c r="AW1044" s="9"/>
      <c r="AX1044" s="9"/>
      <c r="AY1044" s="9"/>
    </row>
    <row r="1045" spans="1:51" ht="43.5" customHeight="1" x14ac:dyDescent="0.3">
      <c r="A1045" s="48">
        <v>1021</v>
      </c>
      <c r="B1045" s="768">
        <v>7000032370</v>
      </c>
      <c r="C1045" s="768">
        <v>10</v>
      </c>
      <c r="D1045" s="768" t="s">
        <v>447</v>
      </c>
      <c r="E1045" s="768">
        <v>1000028014</v>
      </c>
      <c r="F1045" s="768">
        <v>94038900</v>
      </c>
      <c r="G1045" s="49"/>
      <c r="H1045" s="769">
        <v>18</v>
      </c>
      <c r="I1045" s="50"/>
      <c r="J1045" s="768" t="s">
        <v>108</v>
      </c>
      <c r="K1045" s="768" t="s">
        <v>106</v>
      </c>
      <c r="L1045" s="768">
        <v>1</v>
      </c>
      <c r="M1045" s="51"/>
      <c r="N1045" s="52" t="str">
        <f t="shared" si="96"/>
        <v>Included</v>
      </c>
      <c r="O1045" s="53">
        <f t="shared" si="97"/>
        <v>0</v>
      </c>
      <c r="P1045" s="8">
        <f t="shared" si="98"/>
        <v>0</v>
      </c>
      <c r="Q1045" s="9">
        <f t="shared" si="99"/>
        <v>0</v>
      </c>
      <c r="R1045" s="16">
        <f t="shared" si="100"/>
        <v>0</v>
      </c>
      <c r="S1045" s="8"/>
      <c r="T1045" s="122">
        <f t="shared" si="101"/>
        <v>0</v>
      </c>
      <c r="V1045" s="55"/>
      <c r="AB1045" s="9"/>
      <c r="AL1045" s="9"/>
      <c r="AM1045" s="9"/>
      <c r="AN1045" s="9"/>
      <c r="AO1045" s="9"/>
      <c r="AP1045" s="9"/>
      <c r="AQ1045" s="9"/>
      <c r="AR1045" s="9"/>
      <c r="AS1045" s="9"/>
      <c r="AT1045" s="9"/>
      <c r="AU1045" s="9"/>
      <c r="AV1045" s="9"/>
      <c r="AW1045" s="9"/>
      <c r="AX1045" s="9"/>
      <c r="AY1045" s="9"/>
    </row>
    <row r="1046" spans="1:51" ht="43.5" customHeight="1" x14ac:dyDescent="0.3">
      <c r="A1046" s="48">
        <v>1022</v>
      </c>
      <c r="B1046" s="768">
        <v>7000032371</v>
      </c>
      <c r="C1046" s="768">
        <v>10</v>
      </c>
      <c r="D1046" s="768" t="s">
        <v>447</v>
      </c>
      <c r="E1046" s="768">
        <v>1000026380</v>
      </c>
      <c r="F1046" s="768">
        <v>85389000</v>
      </c>
      <c r="G1046" s="49"/>
      <c r="H1046" s="769">
        <v>18</v>
      </c>
      <c r="I1046" s="50"/>
      <c r="J1046" s="768" t="s">
        <v>109</v>
      </c>
      <c r="K1046" s="768" t="s">
        <v>105</v>
      </c>
      <c r="L1046" s="768">
        <v>1</v>
      </c>
      <c r="M1046" s="51"/>
      <c r="N1046" s="52" t="str">
        <f t="shared" si="96"/>
        <v>Included</v>
      </c>
      <c r="O1046" s="53">
        <f t="shared" si="97"/>
        <v>0</v>
      </c>
      <c r="P1046" s="8">
        <f t="shared" si="98"/>
        <v>0</v>
      </c>
      <c r="Q1046" s="9">
        <f t="shared" si="99"/>
        <v>0</v>
      </c>
      <c r="R1046" s="16">
        <f t="shared" si="100"/>
        <v>0</v>
      </c>
      <c r="S1046" s="8"/>
      <c r="T1046" s="122">
        <f t="shared" si="101"/>
        <v>0</v>
      </c>
      <c r="V1046" s="55"/>
      <c r="AB1046" s="9"/>
      <c r="AL1046" s="9"/>
      <c r="AM1046" s="9"/>
      <c r="AN1046" s="9"/>
      <c r="AO1046" s="9"/>
      <c r="AP1046" s="9"/>
      <c r="AQ1046" s="9"/>
      <c r="AR1046" s="9"/>
      <c r="AS1046" s="9"/>
      <c r="AT1046" s="9"/>
      <c r="AU1046" s="9"/>
      <c r="AV1046" s="9"/>
      <c r="AW1046" s="9"/>
      <c r="AX1046" s="9"/>
      <c r="AY1046" s="9"/>
    </row>
    <row r="1047" spans="1:51" ht="43.5" customHeight="1" x14ac:dyDescent="0.3">
      <c r="A1047" s="48">
        <v>1023</v>
      </c>
      <c r="B1047" s="768">
        <v>7000032448</v>
      </c>
      <c r="C1047" s="768">
        <v>10</v>
      </c>
      <c r="D1047" s="768" t="s">
        <v>447</v>
      </c>
      <c r="E1047" s="768">
        <v>1000077853</v>
      </c>
      <c r="F1047" s="768">
        <v>85176220</v>
      </c>
      <c r="G1047" s="49"/>
      <c r="H1047" s="769">
        <v>18</v>
      </c>
      <c r="I1047" s="50"/>
      <c r="J1047" s="768" t="s">
        <v>390</v>
      </c>
      <c r="K1047" s="768" t="s">
        <v>106</v>
      </c>
      <c r="L1047" s="768">
        <v>1</v>
      </c>
      <c r="M1047" s="51"/>
      <c r="N1047" s="52" t="str">
        <f t="shared" si="96"/>
        <v>Included</v>
      </c>
      <c r="O1047" s="53">
        <f t="shared" si="97"/>
        <v>0</v>
      </c>
      <c r="P1047" s="8">
        <f t="shared" si="98"/>
        <v>0</v>
      </c>
      <c r="Q1047" s="9">
        <f t="shared" si="99"/>
        <v>0</v>
      </c>
      <c r="R1047" s="16">
        <f t="shared" si="100"/>
        <v>0</v>
      </c>
      <c r="S1047" s="8"/>
      <c r="T1047" s="122">
        <f t="shared" si="101"/>
        <v>0</v>
      </c>
      <c r="V1047" s="55"/>
      <c r="AB1047" s="9"/>
      <c r="AL1047" s="9"/>
      <c r="AM1047" s="9"/>
      <c r="AN1047" s="9"/>
      <c r="AO1047" s="9"/>
      <c r="AP1047" s="9"/>
      <c r="AQ1047" s="9"/>
      <c r="AR1047" s="9"/>
      <c r="AS1047" s="9"/>
      <c r="AT1047" s="9"/>
      <c r="AU1047" s="9"/>
      <c r="AV1047" s="9"/>
      <c r="AW1047" s="9"/>
      <c r="AX1047" s="9"/>
      <c r="AY1047" s="9"/>
    </row>
    <row r="1048" spans="1:51" ht="43.5" customHeight="1" x14ac:dyDescent="0.3">
      <c r="A1048" s="48">
        <v>1024</v>
      </c>
      <c r="B1048" s="768">
        <v>7000032449</v>
      </c>
      <c r="C1048" s="768">
        <v>10</v>
      </c>
      <c r="D1048" s="768" t="s">
        <v>447</v>
      </c>
      <c r="E1048" s="768">
        <v>1000077863</v>
      </c>
      <c r="F1048" s="768">
        <v>84715000</v>
      </c>
      <c r="G1048" s="49"/>
      <c r="H1048" s="769">
        <v>18</v>
      </c>
      <c r="I1048" s="50"/>
      <c r="J1048" s="768" t="s">
        <v>391</v>
      </c>
      <c r="K1048" s="768" t="s">
        <v>106</v>
      </c>
      <c r="L1048" s="768">
        <v>2</v>
      </c>
      <c r="M1048" s="51"/>
      <c r="N1048" s="52" t="str">
        <f t="shared" si="96"/>
        <v>Included</v>
      </c>
      <c r="O1048" s="53">
        <f t="shared" si="97"/>
        <v>0</v>
      </c>
      <c r="P1048" s="8">
        <f t="shared" si="98"/>
        <v>0</v>
      </c>
      <c r="Q1048" s="9">
        <f t="shared" si="99"/>
        <v>0</v>
      </c>
      <c r="R1048" s="16">
        <f t="shared" si="100"/>
        <v>0</v>
      </c>
      <c r="S1048" s="8"/>
      <c r="T1048" s="122">
        <f t="shared" si="101"/>
        <v>0</v>
      </c>
      <c r="V1048" s="55"/>
      <c r="AB1048" s="9"/>
      <c r="AL1048" s="9"/>
      <c r="AM1048" s="9"/>
      <c r="AN1048" s="9"/>
      <c r="AO1048" s="9"/>
      <c r="AP1048" s="9"/>
      <c r="AQ1048" s="9"/>
      <c r="AR1048" s="9"/>
      <c r="AS1048" s="9"/>
      <c r="AT1048" s="9"/>
      <c r="AU1048" s="9"/>
      <c r="AV1048" s="9"/>
      <c r="AW1048" s="9"/>
      <c r="AX1048" s="9"/>
      <c r="AY1048" s="9"/>
    </row>
    <row r="1049" spans="1:51" ht="43.5" customHeight="1" x14ac:dyDescent="0.3">
      <c r="A1049" s="48">
        <v>1025</v>
      </c>
      <c r="B1049" s="768">
        <v>7000032450</v>
      </c>
      <c r="C1049" s="768">
        <v>10</v>
      </c>
      <c r="D1049" s="768" t="s">
        <v>447</v>
      </c>
      <c r="E1049" s="768">
        <v>1000077866</v>
      </c>
      <c r="F1049" s="768">
        <v>85176930</v>
      </c>
      <c r="G1049" s="49"/>
      <c r="H1049" s="769">
        <v>18</v>
      </c>
      <c r="I1049" s="50"/>
      <c r="J1049" s="768" t="s">
        <v>392</v>
      </c>
      <c r="K1049" s="768" t="s">
        <v>105</v>
      </c>
      <c r="L1049" s="768">
        <v>1</v>
      </c>
      <c r="M1049" s="51"/>
      <c r="N1049" s="52" t="str">
        <f t="shared" si="96"/>
        <v>Included</v>
      </c>
      <c r="O1049" s="53">
        <f t="shared" si="97"/>
        <v>0</v>
      </c>
      <c r="P1049" s="8">
        <f t="shared" si="98"/>
        <v>0</v>
      </c>
      <c r="Q1049" s="9">
        <f t="shared" si="99"/>
        <v>0</v>
      </c>
      <c r="R1049" s="16">
        <f t="shared" si="100"/>
        <v>0</v>
      </c>
      <c r="S1049" s="8"/>
      <c r="T1049" s="122">
        <f t="shared" si="101"/>
        <v>0</v>
      </c>
      <c r="V1049" s="55"/>
      <c r="AB1049" s="9"/>
      <c r="AL1049" s="9"/>
      <c r="AM1049" s="9"/>
      <c r="AN1049" s="9"/>
      <c r="AO1049" s="9"/>
      <c r="AP1049" s="9"/>
      <c r="AQ1049" s="9"/>
      <c r="AR1049" s="9"/>
      <c r="AS1049" s="9"/>
      <c r="AT1049" s="9"/>
      <c r="AU1049" s="9"/>
      <c r="AV1049" s="9"/>
      <c r="AW1049" s="9"/>
      <c r="AX1049" s="9"/>
      <c r="AY1049" s="9"/>
    </row>
    <row r="1050" spans="1:51" ht="43.5" customHeight="1" x14ac:dyDescent="0.3">
      <c r="A1050" s="48">
        <v>1026</v>
      </c>
      <c r="B1050" s="768">
        <v>7000032451</v>
      </c>
      <c r="C1050" s="768">
        <v>10</v>
      </c>
      <c r="D1050" s="768" t="s">
        <v>447</v>
      </c>
      <c r="E1050" s="768">
        <v>1000077862</v>
      </c>
      <c r="F1050" s="768">
        <v>85176990</v>
      </c>
      <c r="G1050" s="49"/>
      <c r="H1050" s="769">
        <v>18</v>
      </c>
      <c r="I1050" s="50"/>
      <c r="J1050" s="768" t="s">
        <v>394</v>
      </c>
      <c r="K1050" s="768" t="s">
        <v>106</v>
      </c>
      <c r="L1050" s="768">
        <v>1</v>
      </c>
      <c r="M1050" s="51"/>
      <c r="N1050" s="52" t="str">
        <f t="shared" si="96"/>
        <v>Included</v>
      </c>
      <c r="O1050" s="53">
        <f t="shared" si="97"/>
        <v>0</v>
      </c>
      <c r="P1050" s="8">
        <f t="shared" si="98"/>
        <v>0</v>
      </c>
      <c r="Q1050" s="9">
        <f t="shared" si="99"/>
        <v>0</v>
      </c>
      <c r="R1050" s="16">
        <f t="shared" si="100"/>
        <v>0</v>
      </c>
      <c r="S1050" s="8"/>
      <c r="T1050" s="122">
        <f t="shared" si="101"/>
        <v>0</v>
      </c>
      <c r="V1050" s="55"/>
      <c r="AB1050" s="9"/>
      <c r="AL1050" s="9"/>
      <c r="AM1050" s="9"/>
      <c r="AN1050" s="9"/>
      <c r="AO1050" s="9"/>
      <c r="AP1050" s="9"/>
      <c r="AQ1050" s="9"/>
      <c r="AR1050" s="9"/>
      <c r="AS1050" s="9"/>
      <c r="AT1050" s="9"/>
      <c r="AU1050" s="9"/>
      <c r="AV1050" s="9"/>
      <c r="AW1050" s="9"/>
      <c r="AX1050" s="9"/>
      <c r="AY1050" s="9"/>
    </row>
    <row r="1051" spans="1:51" ht="43.5" customHeight="1" x14ac:dyDescent="0.3">
      <c r="A1051" s="48">
        <v>1027</v>
      </c>
      <c r="B1051" s="768">
        <v>7000032470</v>
      </c>
      <c r="C1051" s="768">
        <v>10</v>
      </c>
      <c r="D1051" s="768" t="s">
        <v>447</v>
      </c>
      <c r="E1051" s="768">
        <v>1000077899</v>
      </c>
      <c r="F1051" s="768">
        <v>85176290</v>
      </c>
      <c r="G1051" s="49"/>
      <c r="H1051" s="769">
        <v>18</v>
      </c>
      <c r="I1051" s="50"/>
      <c r="J1051" s="768" t="s">
        <v>395</v>
      </c>
      <c r="K1051" s="768" t="s">
        <v>110</v>
      </c>
      <c r="L1051" s="768">
        <v>1</v>
      </c>
      <c r="M1051" s="51"/>
      <c r="N1051" s="52" t="str">
        <f t="shared" si="96"/>
        <v>Included</v>
      </c>
      <c r="O1051" s="53">
        <f t="shared" si="97"/>
        <v>0</v>
      </c>
      <c r="P1051" s="8">
        <f t="shared" si="98"/>
        <v>0</v>
      </c>
      <c r="Q1051" s="9">
        <f t="shared" si="99"/>
        <v>0</v>
      </c>
      <c r="R1051" s="16">
        <f t="shared" si="100"/>
        <v>0</v>
      </c>
      <c r="S1051" s="8"/>
      <c r="T1051" s="122">
        <f t="shared" si="101"/>
        <v>0</v>
      </c>
      <c r="V1051" s="55"/>
      <c r="AB1051" s="9"/>
      <c r="AL1051" s="9"/>
      <c r="AM1051" s="9"/>
      <c r="AN1051" s="9"/>
      <c r="AO1051" s="9"/>
      <c r="AP1051" s="9"/>
      <c r="AQ1051" s="9"/>
      <c r="AR1051" s="9"/>
      <c r="AS1051" s="9"/>
      <c r="AT1051" s="9"/>
      <c r="AU1051" s="9"/>
      <c r="AV1051" s="9"/>
      <c r="AW1051" s="9"/>
      <c r="AX1051" s="9"/>
      <c r="AY1051" s="9"/>
    </row>
    <row r="1052" spans="1:51" ht="43.5" customHeight="1" x14ac:dyDescent="0.3">
      <c r="A1052" s="48">
        <v>1028</v>
      </c>
      <c r="B1052" s="768">
        <v>7000032471</v>
      </c>
      <c r="C1052" s="768">
        <v>10</v>
      </c>
      <c r="D1052" s="768" t="s">
        <v>447</v>
      </c>
      <c r="E1052" s="768">
        <v>1000031361</v>
      </c>
      <c r="F1052" s="768">
        <v>85389000</v>
      </c>
      <c r="G1052" s="49"/>
      <c r="H1052" s="769">
        <v>18</v>
      </c>
      <c r="I1052" s="50"/>
      <c r="J1052" s="768" t="s">
        <v>107</v>
      </c>
      <c r="K1052" s="768" t="s">
        <v>106</v>
      </c>
      <c r="L1052" s="768">
        <v>1</v>
      </c>
      <c r="M1052" s="51"/>
      <c r="N1052" s="52" t="str">
        <f t="shared" si="96"/>
        <v>Included</v>
      </c>
      <c r="O1052" s="53">
        <f t="shared" si="97"/>
        <v>0</v>
      </c>
      <c r="P1052" s="8">
        <f t="shared" si="98"/>
        <v>0</v>
      </c>
      <c r="Q1052" s="9">
        <f t="shared" si="99"/>
        <v>0</v>
      </c>
      <c r="R1052" s="16">
        <f t="shared" si="100"/>
        <v>0</v>
      </c>
      <c r="S1052" s="8"/>
      <c r="T1052" s="122">
        <f t="shared" si="101"/>
        <v>0</v>
      </c>
      <c r="V1052" s="55"/>
      <c r="AB1052" s="9"/>
      <c r="AL1052" s="9"/>
      <c r="AM1052" s="9"/>
      <c r="AN1052" s="9"/>
      <c r="AO1052" s="9"/>
      <c r="AP1052" s="9"/>
      <c r="AQ1052" s="9"/>
      <c r="AR1052" s="9"/>
      <c r="AS1052" s="9"/>
      <c r="AT1052" s="9"/>
      <c r="AU1052" s="9"/>
      <c r="AV1052" s="9"/>
      <c r="AW1052" s="9"/>
      <c r="AX1052" s="9"/>
      <c r="AY1052" s="9"/>
    </row>
    <row r="1053" spans="1:51" ht="43.5" customHeight="1" x14ac:dyDescent="0.3">
      <c r="A1053" s="48">
        <v>1029</v>
      </c>
      <c r="B1053" s="768">
        <v>7000032492</v>
      </c>
      <c r="C1053" s="768">
        <v>10</v>
      </c>
      <c r="D1053" s="768" t="s">
        <v>447</v>
      </c>
      <c r="E1053" s="768">
        <v>1000077736</v>
      </c>
      <c r="F1053" s="768">
        <v>85176290</v>
      </c>
      <c r="G1053" s="49"/>
      <c r="H1053" s="769">
        <v>18</v>
      </c>
      <c r="I1053" s="50"/>
      <c r="J1053" s="768" t="s">
        <v>396</v>
      </c>
      <c r="K1053" s="768" t="s">
        <v>106</v>
      </c>
      <c r="L1053" s="768">
        <v>1</v>
      </c>
      <c r="M1053" s="51"/>
      <c r="N1053" s="52" t="str">
        <f t="shared" si="96"/>
        <v>Included</v>
      </c>
      <c r="O1053" s="53">
        <f t="shared" si="97"/>
        <v>0</v>
      </c>
      <c r="P1053" s="8">
        <f t="shared" si="98"/>
        <v>0</v>
      </c>
      <c r="Q1053" s="9">
        <f t="shared" si="99"/>
        <v>0</v>
      </c>
      <c r="R1053" s="16">
        <f t="shared" si="100"/>
        <v>0</v>
      </c>
      <c r="S1053" s="8"/>
      <c r="T1053" s="122">
        <f t="shared" si="101"/>
        <v>0</v>
      </c>
      <c r="V1053" s="55"/>
      <c r="AB1053" s="9"/>
      <c r="AL1053" s="9"/>
      <c r="AM1053" s="9"/>
      <c r="AN1053" s="9"/>
      <c r="AO1053" s="9"/>
      <c r="AP1053" s="9"/>
      <c r="AQ1053" s="9"/>
      <c r="AR1053" s="9"/>
      <c r="AS1053" s="9"/>
      <c r="AT1053" s="9"/>
      <c r="AU1053" s="9"/>
      <c r="AV1053" s="9"/>
      <c r="AW1053" s="9"/>
      <c r="AX1053" s="9"/>
      <c r="AY1053" s="9"/>
    </row>
    <row r="1054" spans="1:51" ht="43.5" customHeight="1" x14ac:dyDescent="0.3">
      <c r="A1054" s="48">
        <v>1030</v>
      </c>
      <c r="B1054" s="768">
        <v>7000032493</v>
      </c>
      <c r="C1054" s="768">
        <v>10</v>
      </c>
      <c r="D1054" s="768" t="s">
        <v>447</v>
      </c>
      <c r="E1054" s="768">
        <v>1000078084</v>
      </c>
      <c r="F1054" s="768">
        <v>85176930</v>
      </c>
      <c r="G1054" s="49"/>
      <c r="H1054" s="769">
        <v>18</v>
      </c>
      <c r="I1054" s="50"/>
      <c r="J1054" s="768" t="s">
        <v>397</v>
      </c>
      <c r="K1054" s="768" t="s">
        <v>106</v>
      </c>
      <c r="L1054" s="768">
        <v>2</v>
      </c>
      <c r="M1054" s="51"/>
      <c r="N1054" s="52" t="str">
        <f t="shared" si="96"/>
        <v>Included</v>
      </c>
      <c r="O1054" s="53">
        <f t="shared" si="97"/>
        <v>0</v>
      </c>
      <c r="P1054" s="8">
        <f t="shared" si="98"/>
        <v>0</v>
      </c>
      <c r="Q1054" s="9">
        <f t="shared" si="99"/>
        <v>0</v>
      </c>
      <c r="R1054" s="16">
        <f t="shared" si="100"/>
        <v>0</v>
      </c>
      <c r="S1054" s="8"/>
      <c r="T1054" s="122">
        <f t="shared" si="101"/>
        <v>0</v>
      </c>
      <c r="V1054" s="55"/>
      <c r="AB1054" s="9"/>
      <c r="AL1054" s="9"/>
      <c r="AM1054" s="9"/>
      <c r="AN1054" s="9"/>
      <c r="AO1054" s="9"/>
      <c r="AP1054" s="9"/>
      <c r="AQ1054" s="9"/>
      <c r="AR1054" s="9"/>
      <c r="AS1054" s="9"/>
      <c r="AT1054" s="9"/>
      <c r="AU1054" s="9"/>
      <c r="AV1054" s="9"/>
      <c r="AW1054" s="9"/>
      <c r="AX1054" s="9"/>
      <c r="AY1054" s="9"/>
    </row>
    <row r="1055" spans="1:51" ht="43.5" customHeight="1" x14ac:dyDescent="0.3">
      <c r="A1055" s="48">
        <v>1031</v>
      </c>
      <c r="B1055" s="768">
        <v>7000032372</v>
      </c>
      <c r="C1055" s="768">
        <v>10</v>
      </c>
      <c r="D1055" s="768" t="s">
        <v>448</v>
      </c>
      <c r="E1055" s="768">
        <v>1000077713</v>
      </c>
      <c r="F1055" s="768">
        <v>84715000</v>
      </c>
      <c r="G1055" s="49"/>
      <c r="H1055" s="769">
        <v>18</v>
      </c>
      <c r="I1055" s="50"/>
      <c r="J1055" s="768" t="s">
        <v>376</v>
      </c>
      <c r="K1055" s="768" t="s">
        <v>106</v>
      </c>
      <c r="L1055" s="768">
        <v>1</v>
      </c>
      <c r="M1055" s="51"/>
      <c r="N1055" s="52" t="str">
        <f t="shared" si="96"/>
        <v>Included</v>
      </c>
      <c r="O1055" s="53">
        <f t="shared" si="97"/>
        <v>0</v>
      </c>
      <c r="P1055" s="8">
        <f t="shared" si="98"/>
        <v>0</v>
      </c>
      <c r="Q1055" s="9">
        <f t="shared" si="99"/>
        <v>0</v>
      </c>
      <c r="R1055" s="16">
        <f t="shared" si="100"/>
        <v>0</v>
      </c>
      <c r="S1055" s="8"/>
      <c r="T1055" s="122">
        <f t="shared" si="101"/>
        <v>0</v>
      </c>
      <c r="V1055" s="55"/>
      <c r="AB1055" s="9"/>
      <c r="AL1055" s="9"/>
      <c r="AM1055" s="9"/>
      <c r="AN1055" s="9"/>
      <c r="AO1055" s="9"/>
      <c r="AP1055" s="9"/>
      <c r="AQ1055" s="9"/>
      <c r="AR1055" s="9"/>
      <c r="AS1055" s="9"/>
      <c r="AT1055" s="9"/>
      <c r="AU1055" s="9"/>
      <c r="AV1055" s="9"/>
      <c r="AW1055" s="9"/>
      <c r="AX1055" s="9"/>
      <c r="AY1055" s="9"/>
    </row>
    <row r="1056" spans="1:51" ht="43.5" customHeight="1" x14ac:dyDescent="0.3">
      <c r="A1056" s="48">
        <v>1032</v>
      </c>
      <c r="B1056" s="768">
        <v>7000032373</v>
      </c>
      <c r="C1056" s="768">
        <v>10</v>
      </c>
      <c r="D1056" s="768" t="s">
        <v>448</v>
      </c>
      <c r="E1056" s="768">
        <v>1000077753</v>
      </c>
      <c r="F1056" s="768">
        <v>85176930</v>
      </c>
      <c r="G1056" s="49"/>
      <c r="H1056" s="769">
        <v>18</v>
      </c>
      <c r="I1056" s="50"/>
      <c r="J1056" s="768" t="s">
        <v>377</v>
      </c>
      <c r="K1056" s="768" t="s">
        <v>105</v>
      </c>
      <c r="L1056" s="768">
        <v>1</v>
      </c>
      <c r="M1056" s="51"/>
      <c r="N1056" s="52" t="str">
        <f t="shared" si="96"/>
        <v>Included</v>
      </c>
      <c r="O1056" s="53">
        <f t="shared" si="97"/>
        <v>0</v>
      </c>
      <c r="P1056" s="8">
        <f t="shared" si="98"/>
        <v>0</v>
      </c>
      <c r="Q1056" s="9">
        <f t="shared" si="99"/>
        <v>0</v>
      </c>
      <c r="R1056" s="16">
        <f t="shared" si="100"/>
        <v>0</v>
      </c>
      <c r="S1056" s="8"/>
      <c r="T1056" s="122">
        <f t="shared" si="101"/>
        <v>0</v>
      </c>
      <c r="V1056" s="55"/>
      <c r="AB1056" s="9"/>
      <c r="AL1056" s="9"/>
      <c r="AM1056" s="9"/>
      <c r="AN1056" s="9"/>
      <c r="AO1056" s="9"/>
      <c r="AP1056" s="9"/>
      <c r="AQ1056" s="9"/>
      <c r="AR1056" s="9"/>
      <c r="AS1056" s="9"/>
      <c r="AT1056" s="9"/>
      <c r="AU1056" s="9"/>
      <c r="AV1056" s="9"/>
      <c r="AW1056" s="9"/>
      <c r="AX1056" s="9"/>
      <c r="AY1056" s="9"/>
    </row>
    <row r="1057" spans="1:51" ht="43.5" customHeight="1" x14ac:dyDescent="0.3">
      <c r="A1057" s="48">
        <v>1033</v>
      </c>
      <c r="B1057" s="768">
        <v>7000032374</v>
      </c>
      <c r="C1057" s="768">
        <v>10</v>
      </c>
      <c r="D1057" s="768" t="s">
        <v>448</v>
      </c>
      <c r="E1057" s="768">
        <v>1000077573</v>
      </c>
      <c r="F1057" s="768">
        <v>85176930</v>
      </c>
      <c r="G1057" s="49"/>
      <c r="H1057" s="769">
        <v>18</v>
      </c>
      <c r="I1057" s="50"/>
      <c r="J1057" s="768" t="s">
        <v>378</v>
      </c>
      <c r="K1057" s="768" t="s">
        <v>106</v>
      </c>
      <c r="L1057" s="768">
        <v>1</v>
      </c>
      <c r="M1057" s="51"/>
      <c r="N1057" s="52" t="str">
        <f t="shared" si="96"/>
        <v>Included</v>
      </c>
      <c r="O1057" s="53">
        <f t="shared" si="97"/>
        <v>0</v>
      </c>
      <c r="P1057" s="8">
        <f t="shared" si="98"/>
        <v>0</v>
      </c>
      <c r="Q1057" s="9">
        <f t="shared" si="99"/>
        <v>0</v>
      </c>
      <c r="R1057" s="16">
        <f t="shared" si="100"/>
        <v>0</v>
      </c>
      <c r="S1057" s="8"/>
      <c r="T1057" s="122">
        <f t="shared" si="101"/>
        <v>0</v>
      </c>
      <c r="V1057" s="55"/>
      <c r="AB1057" s="9"/>
      <c r="AL1057" s="9"/>
      <c r="AM1057" s="9"/>
      <c r="AN1057" s="9"/>
      <c r="AO1057" s="9"/>
      <c r="AP1057" s="9"/>
      <c r="AQ1057" s="9"/>
      <c r="AR1057" s="9"/>
      <c r="AS1057" s="9"/>
      <c r="AT1057" s="9"/>
      <c r="AU1057" s="9"/>
      <c r="AV1057" s="9"/>
      <c r="AW1057" s="9"/>
      <c r="AX1057" s="9"/>
      <c r="AY1057" s="9"/>
    </row>
    <row r="1058" spans="1:51" ht="43.5" customHeight="1" x14ac:dyDescent="0.3">
      <c r="A1058" s="48">
        <v>1034</v>
      </c>
      <c r="B1058" s="768">
        <v>7000032375</v>
      </c>
      <c r="C1058" s="768">
        <v>10</v>
      </c>
      <c r="D1058" s="768" t="s">
        <v>448</v>
      </c>
      <c r="E1058" s="768">
        <v>1000077711</v>
      </c>
      <c r="F1058" s="768">
        <v>85177090</v>
      </c>
      <c r="G1058" s="49"/>
      <c r="H1058" s="769">
        <v>18</v>
      </c>
      <c r="I1058" s="50"/>
      <c r="J1058" s="768" t="s">
        <v>381</v>
      </c>
      <c r="K1058" s="768" t="s">
        <v>106</v>
      </c>
      <c r="L1058" s="768">
        <v>1</v>
      </c>
      <c r="M1058" s="51"/>
      <c r="N1058" s="52" t="str">
        <f t="shared" si="96"/>
        <v>Included</v>
      </c>
      <c r="O1058" s="53">
        <f t="shared" si="97"/>
        <v>0</v>
      </c>
      <c r="P1058" s="8">
        <f t="shared" si="98"/>
        <v>0</v>
      </c>
      <c r="Q1058" s="9">
        <f t="shared" si="99"/>
        <v>0</v>
      </c>
      <c r="R1058" s="16">
        <f t="shared" si="100"/>
        <v>0</v>
      </c>
      <c r="S1058" s="8"/>
      <c r="T1058" s="122">
        <f t="shared" si="101"/>
        <v>0</v>
      </c>
      <c r="V1058" s="55"/>
      <c r="AB1058" s="9"/>
      <c r="AL1058" s="9"/>
      <c r="AM1058" s="9"/>
      <c r="AN1058" s="9"/>
      <c r="AO1058" s="9"/>
      <c r="AP1058" s="9"/>
      <c r="AQ1058" s="9"/>
      <c r="AR1058" s="9"/>
      <c r="AS1058" s="9"/>
      <c r="AT1058" s="9"/>
      <c r="AU1058" s="9"/>
      <c r="AV1058" s="9"/>
      <c r="AW1058" s="9"/>
      <c r="AX1058" s="9"/>
      <c r="AY1058" s="9"/>
    </row>
    <row r="1059" spans="1:51" ht="43.5" customHeight="1" x14ac:dyDescent="0.3">
      <c r="A1059" s="48">
        <v>1035</v>
      </c>
      <c r="B1059" s="768">
        <v>7000032376</v>
      </c>
      <c r="C1059" s="768">
        <v>10</v>
      </c>
      <c r="D1059" s="768" t="s">
        <v>448</v>
      </c>
      <c r="E1059" s="768">
        <v>1000077750</v>
      </c>
      <c r="F1059" s="768">
        <v>85176930</v>
      </c>
      <c r="G1059" s="49"/>
      <c r="H1059" s="769">
        <v>18</v>
      </c>
      <c r="I1059" s="50"/>
      <c r="J1059" s="768" t="s">
        <v>383</v>
      </c>
      <c r="K1059" s="768" t="s">
        <v>105</v>
      </c>
      <c r="L1059" s="768">
        <v>1</v>
      </c>
      <c r="M1059" s="51"/>
      <c r="N1059" s="52" t="str">
        <f t="shared" si="96"/>
        <v>Included</v>
      </c>
      <c r="O1059" s="53">
        <f t="shared" si="97"/>
        <v>0</v>
      </c>
      <c r="P1059" s="8">
        <f t="shared" si="98"/>
        <v>0</v>
      </c>
      <c r="Q1059" s="9">
        <f t="shared" si="99"/>
        <v>0</v>
      </c>
      <c r="R1059" s="16">
        <f t="shared" si="100"/>
        <v>0</v>
      </c>
      <c r="S1059" s="8"/>
      <c r="T1059" s="122">
        <f t="shared" si="101"/>
        <v>0</v>
      </c>
      <c r="V1059" s="55"/>
      <c r="AB1059" s="9"/>
      <c r="AL1059" s="9"/>
      <c r="AM1059" s="9"/>
      <c r="AN1059" s="9"/>
      <c r="AO1059" s="9"/>
      <c r="AP1059" s="9"/>
      <c r="AQ1059" s="9"/>
      <c r="AR1059" s="9"/>
      <c r="AS1059" s="9"/>
      <c r="AT1059" s="9"/>
      <c r="AU1059" s="9"/>
      <c r="AV1059" s="9"/>
      <c r="AW1059" s="9"/>
      <c r="AX1059" s="9"/>
      <c r="AY1059" s="9"/>
    </row>
    <row r="1060" spans="1:51" ht="43.5" customHeight="1" x14ac:dyDescent="0.3">
      <c r="A1060" s="48">
        <v>1036</v>
      </c>
      <c r="B1060" s="768">
        <v>7000032377</v>
      </c>
      <c r="C1060" s="768">
        <v>10</v>
      </c>
      <c r="D1060" s="768" t="s">
        <v>448</v>
      </c>
      <c r="E1060" s="768">
        <v>1000077561</v>
      </c>
      <c r="F1060" s="768">
        <v>85176930</v>
      </c>
      <c r="G1060" s="49"/>
      <c r="H1060" s="769">
        <v>18</v>
      </c>
      <c r="I1060" s="50"/>
      <c r="J1060" s="768" t="s">
        <v>386</v>
      </c>
      <c r="K1060" s="768" t="s">
        <v>106</v>
      </c>
      <c r="L1060" s="768">
        <v>2</v>
      </c>
      <c r="M1060" s="51"/>
      <c r="N1060" s="52" t="str">
        <f t="shared" si="96"/>
        <v>Included</v>
      </c>
      <c r="O1060" s="53">
        <f t="shared" si="97"/>
        <v>0</v>
      </c>
      <c r="P1060" s="8">
        <f t="shared" si="98"/>
        <v>0</v>
      </c>
      <c r="Q1060" s="9">
        <f t="shared" si="99"/>
        <v>0</v>
      </c>
      <c r="R1060" s="16">
        <f t="shared" si="100"/>
        <v>0</v>
      </c>
      <c r="S1060" s="8"/>
      <c r="T1060" s="122">
        <f t="shared" si="101"/>
        <v>0</v>
      </c>
      <c r="V1060" s="55"/>
      <c r="AB1060" s="9"/>
      <c r="AL1060" s="9"/>
      <c r="AM1060" s="9"/>
      <c r="AN1060" s="9"/>
      <c r="AO1060" s="9"/>
      <c r="AP1060" s="9"/>
      <c r="AQ1060" s="9"/>
      <c r="AR1060" s="9"/>
      <c r="AS1060" s="9"/>
      <c r="AT1060" s="9"/>
      <c r="AU1060" s="9"/>
      <c r="AV1060" s="9"/>
      <c r="AW1060" s="9"/>
      <c r="AX1060" s="9"/>
      <c r="AY1060" s="9"/>
    </row>
    <row r="1061" spans="1:51" ht="43.5" customHeight="1" x14ac:dyDescent="0.3">
      <c r="A1061" s="48">
        <v>1037</v>
      </c>
      <c r="B1061" s="768">
        <v>7000032378</v>
      </c>
      <c r="C1061" s="768">
        <v>10</v>
      </c>
      <c r="D1061" s="768" t="s">
        <v>448</v>
      </c>
      <c r="E1061" s="768">
        <v>1000077565</v>
      </c>
      <c r="F1061" s="768">
        <v>85176930</v>
      </c>
      <c r="G1061" s="49"/>
      <c r="H1061" s="769">
        <v>18</v>
      </c>
      <c r="I1061" s="50"/>
      <c r="J1061" s="768" t="s">
        <v>387</v>
      </c>
      <c r="K1061" s="768" t="s">
        <v>106</v>
      </c>
      <c r="L1061" s="768">
        <v>2</v>
      </c>
      <c r="M1061" s="51"/>
      <c r="N1061" s="52" t="str">
        <f t="shared" si="96"/>
        <v>Included</v>
      </c>
      <c r="O1061" s="53">
        <f t="shared" si="97"/>
        <v>0</v>
      </c>
      <c r="P1061" s="8">
        <f t="shared" si="98"/>
        <v>0</v>
      </c>
      <c r="Q1061" s="9">
        <f t="shared" si="99"/>
        <v>0</v>
      </c>
      <c r="R1061" s="16">
        <f t="shared" si="100"/>
        <v>0</v>
      </c>
      <c r="S1061" s="8"/>
      <c r="T1061" s="122">
        <f t="shared" si="101"/>
        <v>0</v>
      </c>
      <c r="V1061" s="55"/>
      <c r="AB1061" s="9"/>
      <c r="AL1061" s="9"/>
      <c r="AM1061" s="9"/>
      <c r="AN1061" s="9"/>
      <c r="AO1061" s="9"/>
      <c r="AP1061" s="9"/>
      <c r="AQ1061" s="9"/>
      <c r="AR1061" s="9"/>
      <c r="AS1061" s="9"/>
      <c r="AT1061" s="9"/>
      <c r="AU1061" s="9"/>
      <c r="AV1061" s="9"/>
      <c r="AW1061" s="9"/>
      <c r="AX1061" s="9"/>
      <c r="AY1061" s="9"/>
    </row>
    <row r="1062" spans="1:51" ht="43.5" customHeight="1" x14ac:dyDescent="0.3">
      <c r="A1062" s="48">
        <v>1038</v>
      </c>
      <c r="B1062" s="768">
        <v>7000032379</v>
      </c>
      <c r="C1062" s="768">
        <v>10</v>
      </c>
      <c r="D1062" s="768" t="s">
        <v>448</v>
      </c>
      <c r="E1062" s="768">
        <v>1000077751</v>
      </c>
      <c r="F1062" s="768">
        <v>85176930</v>
      </c>
      <c r="G1062" s="49"/>
      <c r="H1062" s="769">
        <v>18</v>
      </c>
      <c r="I1062" s="50"/>
      <c r="J1062" s="768" t="s">
        <v>388</v>
      </c>
      <c r="K1062" s="768" t="s">
        <v>105</v>
      </c>
      <c r="L1062" s="768">
        <v>1</v>
      </c>
      <c r="M1062" s="51"/>
      <c r="N1062" s="52" t="str">
        <f t="shared" si="96"/>
        <v>Included</v>
      </c>
      <c r="O1062" s="53">
        <f t="shared" si="97"/>
        <v>0</v>
      </c>
      <c r="P1062" s="8">
        <f t="shared" si="98"/>
        <v>0</v>
      </c>
      <c r="Q1062" s="9">
        <f t="shared" si="99"/>
        <v>0</v>
      </c>
      <c r="R1062" s="16">
        <f t="shared" si="100"/>
        <v>0</v>
      </c>
      <c r="S1062" s="8"/>
      <c r="T1062" s="122">
        <f t="shared" si="101"/>
        <v>0</v>
      </c>
      <c r="V1062" s="55"/>
      <c r="AB1062" s="9"/>
      <c r="AL1062" s="9"/>
      <c r="AM1062" s="9"/>
      <c r="AN1062" s="9"/>
      <c r="AO1062" s="9"/>
      <c r="AP1062" s="9"/>
      <c r="AQ1062" s="9"/>
      <c r="AR1062" s="9"/>
      <c r="AS1062" s="9"/>
      <c r="AT1062" s="9"/>
      <c r="AU1062" s="9"/>
      <c r="AV1062" s="9"/>
      <c r="AW1062" s="9"/>
      <c r="AX1062" s="9"/>
      <c r="AY1062" s="9"/>
    </row>
    <row r="1063" spans="1:51" ht="43.5" customHeight="1" x14ac:dyDescent="0.3">
      <c r="A1063" s="48">
        <v>1039</v>
      </c>
      <c r="B1063" s="768">
        <v>7000032380</v>
      </c>
      <c r="C1063" s="768">
        <v>10</v>
      </c>
      <c r="D1063" s="768" t="s">
        <v>448</v>
      </c>
      <c r="E1063" s="768">
        <v>1000077568</v>
      </c>
      <c r="F1063" s="768">
        <v>85389000</v>
      </c>
      <c r="G1063" s="49"/>
      <c r="H1063" s="769">
        <v>18</v>
      </c>
      <c r="I1063" s="50"/>
      <c r="J1063" s="768" t="s">
        <v>389</v>
      </c>
      <c r="K1063" s="768" t="s">
        <v>106</v>
      </c>
      <c r="L1063" s="768">
        <v>1</v>
      </c>
      <c r="M1063" s="51"/>
      <c r="N1063" s="52" t="str">
        <f t="shared" si="96"/>
        <v>Included</v>
      </c>
      <c r="O1063" s="53">
        <f t="shared" si="97"/>
        <v>0</v>
      </c>
      <c r="P1063" s="8">
        <f t="shared" si="98"/>
        <v>0</v>
      </c>
      <c r="Q1063" s="9">
        <f t="shared" si="99"/>
        <v>0</v>
      </c>
      <c r="R1063" s="16">
        <f t="shared" si="100"/>
        <v>0</v>
      </c>
      <c r="S1063" s="8"/>
      <c r="T1063" s="122">
        <f t="shared" si="101"/>
        <v>0</v>
      </c>
      <c r="V1063" s="55"/>
      <c r="AB1063" s="9"/>
      <c r="AL1063" s="9"/>
      <c r="AM1063" s="9"/>
      <c r="AN1063" s="9"/>
      <c r="AO1063" s="9"/>
      <c r="AP1063" s="9"/>
      <c r="AQ1063" s="9"/>
      <c r="AR1063" s="9"/>
      <c r="AS1063" s="9"/>
      <c r="AT1063" s="9"/>
      <c r="AU1063" s="9"/>
      <c r="AV1063" s="9"/>
      <c r="AW1063" s="9"/>
      <c r="AX1063" s="9"/>
      <c r="AY1063" s="9"/>
    </row>
    <row r="1064" spans="1:51" ht="43.5" customHeight="1" x14ac:dyDescent="0.3">
      <c r="A1064" s="48">
        <v>1040</v>
      </c>
      <c r="B1064" s="768">
        <v>7000032381</v>
      </c>
      <c r="C1064" s="768">
        <v>10</v>
      </c>
      <c r="D1064" s="768" t="s">
        <v>448</v>
      </c>
      <c r="E1064" s="768">
        <v>1000028014</v>
      </c>
      <c r="F1064" s="768">
        <v>94038900</v>
      </c>
      <c r="G1064" s="49"/>
      <c r="H1064" s="769">
        <v>18</v>
      </c>
      <c r="I1064" s="50"/>
      <c r="J1064" s="768" t="s">
        <v>108</v>
      </c>
      <c r="K1064" s="768" t="s">
        <v>106</v>
      </c>
      <c r="L1064" s="768">
        <v>1</v>
      </c>
      <c r="M1064" s="51"/>
      <c r="N1064" s="52" t="str">
        <f t="shared" si="96"/>
        <v>Included</v>
      </c>
      <c r="O1064" s="53">
        <f t="shared" si="97"/>
        <v>0</v>
      </c>
      <c r="P1064" s="8">
        <f t="shared" si="98"/>
        <v>0</v>
      </c>
      <c r="Q1064" s="9">
        <f t="shared" si="99"/>
        <v>0</v>
      </c>
      <c r="R1064" s="16">
        <f t="shared" si="100"/>
        <v>0</v>
      </c>
      <c r="S1064" s="8"/>
      <c r="T1064" s="122">
        <f t="shared" si="101"/>
        <v>0</v>
      </c>
      <c r="V1064" s="55"/>
      <c r="AB1064" s="9"/>
      <c r="AL1064" s="9"/>
      <c r="AM1064" s="9"/>
      <c r="AN1064" s="9"/>
      <c r="AO1064" s="9"/>
      <c r="AP1064" s="9"/>
      <c r="AQ1064" s="9"/>
      <c r="AR1064" s="9"/>
      <c r="AS1064" s="9"/>
      <c r="AT1064" s="9"/>
      <c r="AU1064" s="9"/>
      <c r="AV1064" s="9"/>
      <c r="AW1064" s="9"/>
      <c r="AX1064" s="9"/>
      <c r="AY1064" s="9"/>
    </row>
    <row r="1065" spans="1:51" ht="43.5" customHeight="1" x14ac:dyDescent="0.3">
      <c r="A1065" s="48">
        <v>1041</v>
      </c>
      <c r="B1065" s="768">
        <v>7000032382</v>
      </c>
      <c r="C1065" s="768">
        <v>10</v>
      </c>
      <c r="D1065" s="768" t="s">
        <v>448</v>
      </c>
      <c r="E1065" s="768">
        <v>1000026380</v>
      </c>
      <c r="F1065" s="768">
        <v>85389000</v>
      </c>
      <c r="G1065" s="49"/>
      <c r="H1065" s="769">
        <v>18</v>
      </c>
      <c r="I1065" s="50"/>
      <c r="J1065" s="768" t="s">
        <v>109</v>
      </c>
      <c r="K1065" s="768" t="s">
        <v>105</v>
      </c>
      <c r="L1065" s="768">
        <v>1</v>
      </c>
      <c r="M1065" s="51"/>
      <c r="N1065" s="52" t="str">
        <f t="shared" si="96"/>
        <v>Included</v>
      </c>
      <c r="O1065" s="53">
        <f t="shared" si="97"/>
        <v>0</v>
      </c>
      <c r="P1065" s="8">
        <f t="shared" si="98"/>
        <v>0</v>
      </c>
      <c r="Q1065" s="9">
        <f t="shared" si="99"/>
        <v>0</v>
      </c>
      <c r="R1065" s="16">
        <f t="shared" si="100"/>
        <v>0</v>
      </c>
      <c r="S1065" s="8"/>
      <c r="T1065" s="122">
        <f t="shared" si="101"/>
        <v>0</v>
      </c>
      <c r="V1065" s="55"/>
      <c r="AB1065" s="9"/>
      <c r="AL1065" s="9"/>
      <c r="AM1065" s="9"/>
      <c r="AN1065" s="9"/>
      <c r="AO1065" s="9"/>
      <c r="AP1065" s="9"/>
      <c r="AQ1065" s="9"/>
      <c r="AR1065" s="9"/>
      <c r="AS1065" s="9"/>
      <c r="AT1065" s="9"/>
      <c r="AU1065" s="9"/>
      <c r="AV1065" s="9"/>
      <c r="AW1065" s="9"/>
      <c r="AX1065" s="9"/>
      <c r="AY1065" s="9"/>
    </row>
    <row r="1066" spans="1:51" ht="43.5" customHeight="1" x14ac:dyDescent="0.3">
      <c r="A1066" s="48">
        <v>1042</v>
      </c>
      <c r="B1066" s="768">
        <v>7000032452</v>
      </c>
      <c r="C1066" s="768">
        <v>10</v>
      </c>
      <c r="D1066" s="768" t="s">
        <v>448</v>
      </c>
      <c r="E1066" s="768">
        <v>1000077853</v>
      </c>
      <c r="F1066" s="768">
        <v>85176220</v>
      </c>
      <c r="G1066" s="49"/>
      <c r="H1066" s="769">
        <v>18</v>
      </c>
      <c r="I1066" s="50"/>
      <c r="J1066" s="768" t="s">
        <v>390</v>
      </c>
      <c r="K1066" s="768" t="s">
        <v>106</v>
      </c>
      <c r="L1066" s="768">
        <v>1</v>
      </c>
      <c r="M1066" s="51"/>
      <c r="N1066" s="52" t="str">
        <f t="shared" si="96"/>
        <v>Included</v>
      </c>
      <c r="O1066" s="53">
        <f t="shared" si="97"/>
        <v>0</v>
      </c>
      <c r="P1066" s="8">
        <f t="shared" si="98"/>
        <v>0</v>
      </c>
      <c r="Q1066" s="9">
        <f t="shared" si="99"/>
        <v>0</v>
      </c>
      <c r="R1066" s="16">
        <f t="shared" si="100"/>
        <v>0</v>
      </c>
      <c r="S1066" s="8"/>
      <c r="T1066" s="122">
        <f t="shared" si="101"/>
        <v>0</v>
      </c>
      <c r="V1066" s="55"/>
      <c r="AB1066" s="9"/>
      <c r="AL1066" s="9"/>
      <c r="AM1066" s="9"/>
      <c r="AN1066" s="9"/>
      <c r="AO1066" s="9"/>
      <c r="AP1066" s="9"/>
      <c r="AQ1066" s="9"/>
      <c r="AR1066" s="9"/>
      <c r="AS1066" s="9"/>
      <c r="AT1066" s="9"/>
      <c r="AU1066" s="9"/>
      <c r="AV1066" s="9"/>
      <c r="AW1066" s="9"/>
      <c r="AX1066" s="9"/>
      <c r="AY1066" s="9"/>
    </row>
    <row r="1067" spans="1:51" ht="43.5" customHeight="1" x14ac:dyDescent="0.3">
      <c r="A1067" s="48">
        <v>1043</v>
      </c>
      <c r="B1067" s="768">
        <v>7000032494</v>
      </c>
      <c r="C1067" s="768">
        <v>10</v>
      </c>
      <c r="D1067" s="768" t="s">
        <v>448</v>
      </c>
      <c r="E1067" s="768">
        <v>1000078084</v>
      </c>
      <c r="F1067" s="768">
        <v>85176930</v>
      </c>
      <c r="G1067" s="49"/>
      <c r="H1067" s="769">
        <v>18</v>
      </c>
      <c r="I1067" s="50"/>
      <c r="J1067" s="768" t="s">
        <v>397</v>
      </c>
      <c r="K1067" s="768" t="s">
        <v>106</v>
      </c>
      <c r="L1067" s="768">
        <v>2</v>
      </c>
      <c r="M1067" s="51"/>
      <c r="N1067" s="52" t="str">
        <f t="shared" si="96"/>
        <v>Included</v>
      </c>
      <c r="O1067" s="53">
        <f t="shared" si="97"/>
        <v>0</v>
      </c>
      <c r="P1067" s="8">
        <f t="shared" si="98"/>
        <v>0</v>
      </c>
      <c r="Q1067" s="9">
        <f t="shared" si="99"/>
        <v>0</v>
      </c>
      <c r="R1067" s="16">
        <f t="shared" si="100"/>
        <v>0</v>
      </c>
      <c r="S1067" s="8"/>
      <c r="T1067" s="122">
        <f t="shared" si="101"/>
        <v>0</v>
      </c>
      <c r="V1067" s="55"/>
      <c r="AB1067" s="9"/>
      <c r="AL1067" s="9"/>
      <c r="AM1067" s="9"/>
      <c r="AN1067" s="9"/>
      <c r="AO1067" s="9"/>
      <c r="AP1067" s="9"/>
      <c r="AQ1067" s="9"/>
      <c r="AR1067" s="9"/>
      <c r="AS1067" s="9"/>
      <c r="AT1067" s="9"/>
      <c r="AU1067" s="9"/>
      <c r="AV1067" s="9"/>
      <c r="AW1067" s="9"/>
      <c r="AX1067" s="9"/>
      <c r="AY1067" s="9"/>
    </row>
    <row r="1068" spans="1:51" ht="43.5" customHeight="1" x14ac:dyDescent="0.3">
      <c r="A1068" s="48">
        <v>1044</v>
      </c>
      <c r="B1068" s="768">
        <v>7000032383</v>
      </c>
      <c r="C1068" s="768">
        <v>10</v>
      </c>
      <c r="D1068" s="768" t="s">
        <v>449</v>
      </c>
      <c r="E1068" s="768">
        <v>1000077713</v>
      </c>
      <c r="F1068" s="768">
        <v>84715000</v>
      </c>
      <c r="G1068" s="49"/>
      <c r="H1068" s="769">
        <v>18</v>
      </c>
      <c r="I1068" s="50"/>
      <c r="J1068" s="768" t="s">
        <v>376</v>
      </c>
      <c r="K1068" s="768" t="s">
        <v>106</v>
      </c>
      <c r="L1068" s="768">
        <v>1</v>
      </c>
      <c r="M1068" s="51"/>
      <c r="N1068" s="52" t="str">
        <f t="shared" si="96"/>
        <v>Included</v>
      </c>
      <c r="O1068" s="53">
        <f t="shared" si="97"/>
        <v>0</v>
      </c>
      <c r="P1068" s="8">
        <f t="shared" si="98"/>
        <v>0</v>
      </c>
      <c r="Q1068" s="9">
        <f t="shared" si="99"/>
        <v>0</v>
      </c>
      <c r="R1068" s="16">
        <f t="shared" si="100"/>
        <v>0</v>
      </c>
      <c r="S1068" s="8"/>
      <c r="T1068" s="122">
        <f t="shared" si="101"/>
        <v>0</v>
      </c>
      <c r="V1068" s="55"/>
      <c r="AB1068" s="9"/>
      <c r="AL1068" s="9"/>
      <c r="AM1068" s="9"/>
      <c r="AN1068" s="9"/>
      <c r="AO1068" s="9"/>
      <c r="AP1068" s="9"/>
      <c r="AQ1068" s="9"/>
      <c r="AR1068" s="9"/>
      <c r="AS1068" s="9"/>
      <c r="AT1068" s="9"/>
      <c r="AU1068" s="9"/>
      <c r="AV1068" s="9"/>
      <c r="AW1068" s="9"/>
      <c r="AX1068" s="9"/>
      <c r="AY1068" s="9"/>
    </row>
    <row r="1069" spans="1:51" ht="43.5" customHeight="1" x14ac:dyDescent="0.3">
      <c r="A1069" s="48">
        <v>1045</v>
      </c>
      <c r="B1069" s="768">
        <v>7000032384</v>
      </c>
      <c r="C1069" s="768">
        <v>10</v>
      </c>
      <c r="D1069" s="768" t="s">
        <v>449</v>
      </c>
      <c r="E1069" s="768">
        <v>1000077753</v>
      </c>
      <c r="F1069" s="768">
        <v>85176930</v>
      </c>
      <c r="G1069" s="49"/>
      <c r="H1069" s="769">
        <v>18</v>
      </c>
      <c r="I1069" s="50"/>
      <c r="J1069" s="768" t="s">
        <v>377</v>
      </c>
      <c r="K1069" s="768" t="s">
        <v>105</v>
      </c>
      <c r="L1069" s="768">
        <v>1</v>
      </c>
      <c r="M1069" s="51"/>
      <c r="N1069" s="52" t="str">
        <f t="shared" si="96"/>
        <v>Included</v>
      </c>
      <c r="O1069" s="53">
        <f t="shared" si="97"/>
        <v>0</v>
      </c>
      <c r="P1069" s="8">
        <f t="shared" si="98"/>
        <v>0</v>
      </c>
      <c r="Q1069" s="9">
        <f t="shared" si="99"/>
        <v>0</v>
      </c>
      <c r="R1069" s="16">
        <f t="shared" si="100"/>
        <v>0</v>
      </c>
      <c r="S1069" s="8"/>
      <c r="T1069" s="122">
        <f t="shared" si="101"/>
        <v>0</v>
      </c>
      <c r="V1069" s="55"/>
      <c r="AB1069" s="9"/>
      <c r="AL1069" s="9"/>
      <c r="AM1069" s="9"/>
      <c r="AN1069" s="9"/>
      <c r="AO1069" s="9"/>
      <c r="AP1069" s="9"/>
      <c r="AQ1069" s="9"/>
      <c r="AR1069" s="9"/>
      <c r="AS1069" s="9"/>
      <c r="AT1069" s="9"/>
      <c r="AU1069" s="9"/>
      <c r="AV1069" s="9"/>
      <c r="AW1069" s="9"/>
      <c r="AX1069" s="9"/>
      <c r="AY1069" s="9"/>
    </row>
    <row r="1070" spans="1:51" ht="43.5" customHeight="1" x14ac:dyDescent="0.3">
      <c r="A1070" s="48">
        <v>1046</v>
      </c>
      <c r="B1070" s="768">
        <v>7000032385</v>
      </c>
      <c r="C1070" s="768">
        <v>10</v>
      </c>
      <c r="D1070" s="768" t="s">
        <v>449</v>
      </c>
      <c r="E1070" s="768">
        <v>1000077573</v>
      </c>
      <c r="F1070" s="768">
        <v>85176930</v>
      </c>
      <c r="G1070" s="49"/>
      <c r="H1070" s="769">
        <v>18</v>
      </c>
      <c r="I1070" s="50"/>
      <c r="J1070" s="768" t="s">
        <v>378</v>
      </c>
      <c r="K1070" s="768" t="s">
        <v>106</v>
      </c>
      <c r="L1070" s="768">
        <v>1</v>
      </c>
      <c r="M1070" s="51"/>
      <c r="N1070" s="52" t="str">
        <f t="shared" si="96"/>
        <v>Included</v>
      </c>
      <c r="O1070" s="53">
        <f t="shared" si="97"/>
        <v>0</v>
      </c>
      <c r="P1070" s="8">
        <f t="shared" si="98"/>
        <v>0</v>
      </c>
      <c r="Q1070" s="9">
        <f t="shared" si="99"/>
        <v>0</v>
      </c>
      <c r="R1070" s="16">
        <f t="shared" si="100"/>
        <v>0</v>
      </c>
      <c r="S1070" s="8"/>
      <c r="T1070" s="122">
        <f t="shared" si="101"/>
        <v>0</v>
      </c>
      <c r="V1070" s="55"/>
      <c r="AB1070" s="9"/>
      <c r="AL1070" s="9"/>
      <c r="AM1070" s="9"/>
      <c r="AN1070" s="9"/>
      <c r="AO1070" s="9"/>
      <c r="AP1070" s="9"/>
      <c r="AQ1070" s="9"/>
      <c r="AR1070" s="9"/>
      <c r="AS1070" s="9"/>
      <c r="AT1070" s="9"/>
      <c r="AU1070" s="9"/>
      <c r="AV1070" s="9"/>
      <c r="AW1070" s="9"/>
      <c r="AX1070" s="9"/>
      <c r="AY1070" s="9"/>
    </row>
    <row r="1071" spans="1:51" ht="43.5" customHeight="1" x14ac:dyDescent="0.3">
      <c r="A1071" s="48">
        <v>1047</v>
      </c>
      <c r="B1071" s="768">
        <v>7000032386</v>
      </c>
      <c r="C1071" s="768">
        <v>10</v>
      </c>
      <c r="D1071" s="768" t="s">
        <v>449</v>
      </c>
      <c r="E1071" s="768">
        <v>1000077739</v>
      </c>
      <c r="F1071" s="768">
        <v>85177090</v>
      </c>
      <c r="G1071" s="49"/>
      <c r="H1071" s="769">
        <v>18</v>
      </c>
      <c r="I1071" s="50"/>
      <c r="J1071" s="768" t="s">
        <v>379</v>
      </c>
      <c r="K1071" s="768" t="s">
        <v>106</v>
      </c>
      <c r="L1071" s="768">
        <v>30</v>
      </c>
      <c r="M1071" s="51"/>
      <c r="N1071" s="52" t="str">
        <f t="shared" si="96"/>
        <v>Included</v>
      </c>
      <c r="O1071" s="53">
        <f t="shared" si="97"/>
        <v>0</v>
      </c>
      <c r="P1071" s="8">
        <f t="shared" si="98"/>
        <v>0</v>
      </c>
      <c r="Q1071" s="9">
        <f t="shared" si="99"/>
        <v>0</v>
      </c>
      <c r="R1071" s="16">
        <f t="shared" si="100"/>
        <v>0</v>
      </c>
      <c r="S1071" s="8"/>
      <c r="T1071" s="122">
        <f t="shared" si="101"/>
        <v>0</v>
      </c>
      <c r="V1071" s="55"/>
      <c r="AB1071" s="9"/>
      <c r="AL1071" s="9"/>
      <c r="AM1071" s="9"/>
      <c r="AN1071" s="9"/>
      <c r="AO1071" s="9"/>
      <c r="AP1071" s="9"/>
      <c r="AQ1071" s="9"/>
      <c r="AR1071" s="9"/>
      <c r="AS1071" s="9"/>
      <c r="AT1071" s="9"/>
      <c r="AU1071" s="9"/>
      <c r="AV1071" s="9"/>
      <c r="AW1071" s="9"/>
      <c r="AX1071" s="9"/>
      <c r="AY1071" s="9"/>
    </row>
    <row r="1072" spans="1:51" ht="43.5" customHeight="1" x14ac:dyDescent="0.3">
      <c r="A1072" s="48">
        <v>1048</v>
      </c>
      <c r="B1072" s="768">
        <v>7000032387</v>
      </c>
      <c r="C1072" s="768">
        <v>10</v>
      </c>
      <c r="D1072" s="768" t="s">
        <v>449</v>
      </c>
      <c r="E1072" s="768">
        <v>1000077740</v>
      </c>
      <c r="F1072" s="768">
        <v>85177090</v>
      </c>
      <c r="G1072" s="49"/>
      <c r="H1072" s="769">
        <v>18</v>
      </c>
      <c r="I1072" s="50"/>
      <c r="J1072" s="768" t="s">
        <v>380</v>
      </c>
      <c r="K1072" s="768" t="s">
        <v>106</v>
      </c>
      <c r="L1072" s="768">
        <v>84</v>
      </c>
      <c r="M1072" s="51"/>
      <c r="N1072" s="52" t="str">
        <f t="shared" si="96"/>
        <v>Included</v>
      </c>
      <c r="O1072" s="53">
        <f t="shared" si="97"/>
        <v>0</v>
      </c>
      <c r="P1072" s="8">
        <f t="shared" si="98"/>
        <v>0</v>
      </c>
      <c r="Q1072" s="9">
        <f t="shared" si="99"/>
        <v>0</v>
      </c>
      <c r="R1072" s="16">
        <f t="shared" si="100"/>
        <v>0</v>
      </c>
      <c r="S1072" s="8"/>
      <c r="T1072" s="122">
        <f t="shared" si="101"/>
        <v>0</v>
      </c>
      <c r="V1072" s="55"/>
      <c r="AB1072" s="9"/>
      <c r="AL1072" s="9"/>
      <c r="AM1072" s="9"/>
      <c r="AN1072" s="9"/>
      <c r="AO1072" s="9"/>
      <c r="AP1072" s="9"/>
      <c r="AQ1072" s="9"/>
      <c r="AR1072" s="9"/>
      <c r="AS1072" s="9"/>
      <c r="AT1072" s="9"/>
      <c r="AU1072" s="9"/>
      <c r="AV1072" s="9"/>
      <c r="AW1072" s="9"/>
      <c r="AX1072" s="9"/>
      <c r="AY1072" s="9"/>
    </row>
    <row r="1073" spans="1:51" ht="43.5" customHeight="1" x14ac:dyDescent="0.3">
      <c r="A1073" s="48">
        <v>1049</v>
      </c>
      <c r="B1073" s="768">
        <v>7000032388</v>
      </c>
      <c r="C1073" s="768">
        <v>10</v>
      </c>
      <c r="D1073" s="768" t="s">
        <v>449</v>
      </c>
      <c r="E1073" s="768">
        <v>1000077711</v>
      </c>
      <c r="F1073" s="768">
        <v>85177090</v>
      </c>
      <c r="G1073" s="49"/>
      <c r="H1073" s="769">
        <v>18</v>
      </c>
      <c r="I1073" s="50"/>
      <c r="J1073" s="768" t="s">
        <v>381</v>
      </c>
      <c r="K1073" s="768" t="s">
        <v>106</v>
      </c>
      <c r="L1073" s="768">
        <v>1</v>
      </c>
      <c r="M1073" s="51"/>
      <c r="N1073" s="52" t="str">
        <f t="shared" si="96"/>
        <v>Included</v>
      </c>
      <c r="O1073" s="53">
        <f t="shared" si="97"/>
        <v>0</v>
      </c>
      <c r="P1073" s="8">
        <f t="shared" si="98"/>
        <v>0</v>
      </c>
      <c r="Q1073" s="9">
        <f t="shared" si="99"/>
        <v>0</v>
      </c>
      <c r="R1073" s="16">
        <f t="shared" si="100"/>
        <v>0</v>
      </c>
      <c r="S1073" s="8"/>
      <c r="T1073" s="122">
        <f t="shared" si="101"/>
        <v>0</v>
      </c>
      <c r="V1073" s="55"/>
      <c r="AB1073" s="9"/>
      <c r="AL1073" s="9"/>
      <c r="AM1073" s="9"/>
      <c r="AN1073" s="9"/>
      <c r="AO1073" s="9"/>
      <c r="AP1073" s="9"/>
      <c r="AQ1073" s="9"/>
      <c r="AR1073" s="9"/>
      <c r="AS1073" s="9"/>
      <c r="AT1073" s="9"/>
      <c r="AU1073" s="9"/>
      <c r="AV1073" s="9"/>
      <c r="AW1073" s="9"/>
      <c r="AX1073" s="9"/>
      <c r="AY1073" s="9"/>
    </row>
    <row r="1074" spans="1:51" ht="43.5" customHeight="1" x14ac:dyDescent="0.3">
      <c r="A1074" s="48">
        <v>1050</v>
      </c>
      <c r="B1074" s="768">
        <v>7000032389</v>
      </c>
      <c r="C1074" s="768">
        <v>10</v>
      </c>
      <c r="D1074" s="768" t="s">
        <v>449</v>
      </c>
      <c r="E1074" s="768">
        <v>1000077562</v>
      </c>
      <c r="F1074" s="768">
        <v>85177090</v>
      </c>
      <c r="G1074" s="49"/>
      <c r="H1074" s="769">
        <v>18</v>
      </c>
      <c r="I1074" s="50"/>
      <c r="J1074" s="768" t="s">
        <v>382</v>
      </c>
      <c r="K1074" s="768" t="s">
        <v>106</v>
      </c>
      <c r="L1074" s="768">
        <v>46</v>
      </c>
      <c r="M1074" s="51"/>
      <c r="N1074" s="52" t="str">
        <f t="shared" si="96"/>
        <v>Included</v>
      </c>
      <c r="O1074" s="53">
        <f t="shared" si="97"/>
        <v>0</v>
      </c>
      <c r="P1074" s="8">
        <f t="shared" si="98"/>
        <v>0</v>
      </c>
      <c r="Q1074" s="9">
        <f t="shared" si="99"/>
        <v>0</v>
      </c>
      <c r="R1074" s="16">
        <f t="shared" si="100"/>
        <v>0</v>
      </c>
      <c r="S1074" s="8"/>
      <c r="T1074" s="122">
        <f t="shared" si="101"/>
        <v>0</v>
      </c>
      <c r="V1074" s="55"/>
      <c r="AB1074" s="9"/>
      <c r="AL1074" s="9"/>
      <c r="AM1074" s="9"/>
      <c r="AN1074" s="9"/>
      <c r="AO1074" s="9"/>
      <c r="AP1074" s="9"/>
      <c r="AQ1074" s="9"/>
      <c r="AR1074" s="9"/>
      <c r="AS1074" s="9"/>
      <c r="AT1074" s="9"/>
      <c r="AU1074" s="9"/>
      <c r="AV1074" s="9"/>
      <c r="AW1074" s="9"/>
      <c r="AX1074" s="9"/>
      <c r="AY1074" s="9"/>
    </row>
    <row r="1075" spans="1:51" ht="43.5" customHeight="1" x14ac:dyDescent="0.3">
      <c r="A1075" s="48">
        <v>1051</v>
      </c>
      <c r="B1075" s="768">
        <v>7000032390</v>
      </c>
      <c r="C1075" s="768">
        <v>10</v>
      </c>
      <c r="D1075" s="768" t="s">
        <v>449</v>
      </c>
      <c r="E1075" s="768">
        <v>1000077750</v>
      </c>
      <c r="F1075" s="768">
        <v>85176930</v>
      </c>
      <c r="G1075" s="49"/>
      <c r="H1075" s="769">
        <v>18</v>
      </c>
      <c r="I1075" s="50"/>
      <c r="J1075" s="768" t="s">
        <v>383</v>
      </c>
      <c r="K1075" s="768" t="s">
        <v>105</v>
      </c>
      <c r="L1075" s="768">
        <v>1</v>
      </c>
      <c r="M1075" s="51"/>
      <c r="N1075" s="52" t="str">
        <f t="shared" si="96"/>
        <v>Included</v>
      </c>
      <c r="O1075" s="53">
        <f t="shared" si="97"/>
        <v>0</v>
      </c>
      <c r="P1075" s="8">
        <f t="shared" si="98"/>
        <v>0</v>
      </c>
      <c r="Q1075" s="9">
        <f t="shared" si="99"/>
        <v>0</v>
      </c>
      <c r="R1075" s="16">
        <f t="shared" si="100"/>
        <v>0</v>
      </c>
      <c r="S1075" s="8"/>
      <c r="T1075" s="122">
        <f t="shared" si="101"/>
        <v>0</v>
      </c>
      <c r="V1075" s="55"/>
      <c r="AB1075" s="9"/>
      <c r="AL1075" s="9"/>
      <c r="AM1075" s="9"/>
      <c r="AN1075" s="9"/>
      <c r="AO1075" s="9"/>
      <c r="AP1075" s="9"/>
      <c r="AQ1075" s="9"/>
      <c r="AR1075" s="9"/>
      <c r="AS1075" s="9"/>
      <c r="AT1075" s="9"/>
      <c r="AU1075" s="9"/>
      <c r="AV1075" s="9"/>
      <c r="AW1075" s="9"/>
      <c r="AX1075" s="9"/>
      <c r="AY1075" s="9"/>
    </row>
    <row r="1076" spans="1:51" ht="43.5" customHeight="1" x14ac:dyDescent="0.3">
      <c r="A1076" s="48">
        <v>1052</v>
      </c>
      <c r="B1076" s="768">
        <v>7000032391</v>
      </c>
      <c r="C1076" s="768">
        <v>10</v>
      </c>
      <c r="D1076" s="768" t="s">
        <v>449</v>
      </c>
      <c r="E1076" s="768">
        <v>1000077709</v>
      </c>
      <c r="F1076" s="768">
        <v>85176990</v>
      </c>
      <c r="G1076" s="49"/>
      <c r="H1076" s="769">
        <v>18</v>
      </c>
      <c r="I1076" s="50"/>
      <c r="J1076" s="768" t="s">
        <v>384</v>
      </c>
      <c r="K1076" s="768" t="s">
        <v>106</v>
      </c>
      <c r="L1076" s="768">
        <v>84</v>
      </c>
      <c r="M1076" s="51"/>
      <c r="N1076" s="52" t="str">
        <f t="shared" si="96"/>
        <v>Included</v>
      </c>
      <c r="O1076" s="53">
        <f t="shared" si="97"/>
        <v>0</v>
      </c>
      <c r="P1076" s="8">
        <f t="shared" si="98"/>
        <v>0</v>
      </c>
      <c r="Q1076" s="9">
        <f t="shared" si="99"/>
        <v>0</v>
      </c>
      <c r="R1076" s="16">
        <f t="shared" si="100"/>
        <v>0</v>
      </c>
      <c r="S1076" s="8"/>
      <c r="T1076" s="122">
        <f t="shared" si="101"/>
        <v>0</v>
      </c>
      <c r="V1076" s="55"/>
      <c r="AB1076" s="9"/>
      <c r="AL1076" s="9"/>
      <c r="AM1076" s="9"/>
      <c r="AN1076" s="9"/>
      <c r="AO1076" s="9"/>
      <c r="AP1076" s="9"/>
      <c r="AQ1076" s="9"/>
      <c r="AR1076" s="9"/>
      <c r="AS1076" s="9"/>
      <c r="AT1076" s="9"/>
      <c r="AU1076" s="9"/>
      <c r="AV1076" s="9"/>
      <c r="AW1076" s="9"/>
      <c r="AX1076" s="9"/>
      <c r="AY1076" s="9"/>
    </row>
    <row r="1077" spans="1:51" ht="43.5" customHeight="1" x14ac:dyDescent="0.3">
      <c r="A1077" s="48">
        <v>1053</v>
      </c>
      <c r="B1077" s="768">
        <v>7000032392</v>
      </c>
      <c r="C1077" s="768">
        <v>10</v>
      </c>
      <c r="D1077" s="768" t="s">
        <v>449</v>
      </c>
      <c r="E1077" s="768">
        <v>1000077563</v>
      </c>
      <c r="F1077" s="768">
        <v>85444292</v>
      </c>
      <c r="G1077" s="49"/>
      <c r="H1077" s="769">
        <v>18</v>
      </c>
      <c r="I1077" s="50"/>
      <c r="J1077" s="768" t="s">
        <v>385</v>
      </c>
      <c r="K1077" s="768" t="s">
        <v>110</v>
      </c>
      <c r="L1077" s="768">
        <v>84</v>
      </c>
      <c r="M1077" s="51"/>
      <c r="N1077" s="52" t="str">
        <f t="shared" si="96"/>
        <v>Included</v>
      </c>
      <c r="O1077" s="53">
        <f t="shared" si="97"/>
        <v>0</v>
      </c>
      <c r="P1077" s="8">
        <f t="shared" si="98"/>
        <v>0</v>
      </c>
      <c r="Q1077" s="9">
        <f t="shared" si="99"/>
        <v>0</v>
      </c>
      <c r="R1077" s="16">
        <f t="shared" si="100"/>
        <v>0</v>
      </c>
      <c r="S1077" s="8"/>
      <c r="T1077" s="122">
        <f t="shared" si="101"/>
        <v>0</v>
      </c>
      <c r="V1077" s="55"/>
      <c r="AB1077" s="9"/>
      <c r="AL1077" s="9"/>
      <c r="AM1077" s="9"/>
      <c r="AN1077" s="9"/>
      <c r="AO1077" s="9"/>
      <c r="AP1077" s="9"/>
      <c r="AQ1077" s="9"/>
      <c r="AR1077" s="9"/>
      <c r="AS1077" s="9"/>
      <c r="AT1077" s="9"/>
      <c r="AU1077" s="9"/>
      <c r="AV1077" s="9"/>
      <c r="AW1077" s="9"/>
      <c r="AX1077" s="9"/>
      <c r="AY1077" s="9"/>
    </row>
    <row r="1078" spans="1:51" ht="43.5" customHeight="1" x14ac:dyDescent="0.3">
      <c r="A1078" s="48">
        <v>1054</v>
      </c>
      <c r="B1078" s="768">
        <v>7000032393</v>
      </c>
      <c r="C1078" s="768">
        <v>10</v>
      </c>
      <c r="D1078" s="768" t="s">
        <v>449</v>
      </c>
      <c r="E1078" s="768">
        <v>1000077561</v>
      </c>
      <c r="F1078" s="768">
        <v>85176930</v>
      </c>
      <c r="G1078" s="49"/>
      <c r="H1078" s="769">
        <v>18</v>
      </c>
      <c r="I1078" s="50"/>
      <c r="J1078" s="768" t="s">
        <v>386</v>
      </c>
      <c r="K1078" s="768" t="s">
        <v>106</v>
      </c>
      <c r="L1078" s="768">
        <v>2</v>
      </c>
      <c r="M1078" s="51"/>
      <c r="N1078" s="52" t="str">
        <f t="shared" si="96"/>
        <v>Included</v>
      </c>
      <c r="O1078" s="53">
        <f t="shared" si="97"/>
        <v>0</v>
      </c>
      <c r="P1078" s="8">
        <f t="shared" si="98"/>
        <v>0</v>
      </c>
      <c r="Q1078" s="9">
        <f t="shared" si="99"/>
        <v>0</v>
      </c>
      <c r="R1078" s="16">
        <f t="shared" si="100"/>
        <v>0</v>
      </c>
      <c r="S1078" s="8"/>
      <c r="T1078" s="122">
        <f t="shared" si="101"/>
        <v>0</v>
      </c>
      <c r="V1078" s="55"/>
      <c r="AB1078" s="9"/>
      <c r="AL1078" s="9"/>
      <c r="AM1078" s="9"/>
      <c r="AN1078" s="9"/>
      <c r="AO1078" s="9"/>
      <c r="AP1078" s="9"/>
      <c r="AQ1078" s="9"/>
      <c r="AR1078" s="9"/>
      <c r="AS1078" s="9"/>
      <c r="AT1078" s="9"/>
      <c r="AU1078" s="9"/>
      <c r="AV1078" s="9"/>
      <c r="AW1078" s="9"/>
      <c r="AX1078" s="9"/>
      <c r="AY1078" s="9"/>
    </row>
    <row r="1079" spans="1:51" ht="43.5" customHeight="1" x14ac:dyDescent="0.3">
      <c r="A1079" s="48">
        <v>1055</v>
      </c>
      <c r="B1079" s="768">
        <v>7000032394</v>
      </c>
      <c r="C1079" s="768">
        <v>10</v>
      </c>
      <c r="D1079" s="768" t="s">
        <v>449</v>
      </c>
      <c r="E1079" s="768">
        <v>1000077565</v>
      </c>
      <c r="F1079" s="768">
        <v>85176930</v>
      </c>
      <c r="G1079" s="49"/>
      <c r="H1079" s="769">
        <v>18</v>
      </c>
      <c r="I1079" s="50"/>
      <c r="J1079" s="768" t="s">
        <v>387</v>
      </c>
      <c r="K1079" s="768" t="s">
        <v>106</v>
      </c>
      <c r="L1079" s="768">
        <v>2</v>
      </c>
      <c r="M1079" s="51"/>
      <c r="N1079" s="52" t="str">
        <f t="shared" si="96"/>
        <v>Included</v>
      </c>
      <c r="O1079" s="53">
        <f t="shared" si="97"/>
        <v>0</v>
      </c>
      <c r="P1079" s="8">
        <f t="shared" si="98"/>
        <v>0</v>
      </c>
      <c r="Q1079" s="9">
        <f t="shared" si="99"/>
        <v>0</v>
      </c>
      <c r="R1079" s="16">
        <f t="shared" si="100"/>
        <v>0</v>
      </c>
      <c r="S1079" s="8"/>
      <c r="T1079" s="122">
        <f t="shared" si="101"/>
        <v>0</v>
      </c>
      <c r="V1079" s="55"/>
      <c r="AB1079" s="9"/>
      <c r="AL1079" s="9"/>
      <c r="AM1079" s="9"/>
      <c r="AN1079" s="9"/>
      <c r="AO1079" s="9"/>
      <c r="AP1079" s="9"/>
      <c r="AQ1079" s="9"/>
      <c r="AR1079" s="9"/>
      <c r="AS1079" s="9"/>
      <c r="AT1079" s="9"/>
      <c r="AU1079" s="9"/>
      <c r="AV1079" s="9"/>
      <c r="AW1079" s="9"/>
      <c r="AX1079" s="9"/>
      <c r="AY1079" s="9"/>
    </row>
    <row r="1080" spans="1:51" ht="43.5" customHeight="1" x14ac:dyDescent="0.3">
      <c r="A1080" s="48">
        <v>1056</v>
      </c>
      <c r="B1080" s="768">
        <v>7000032395</v>
      </c>
      <c r="C1080" s="768">
        <v>10</v>
      </c>
      <c r="D1080" s="768" t="s">
        <v>449</v>
      </c>
      <c r="E1080" s="768">
        <v>1000077751</v>
      </c>
      <c r="F1080" s="768">
        <v>85176930</v>
      </c>
      <c r="G1080" s="49"/>
      <c r="H1080" s="769">
        <v>18</v>
      </c>
      <c r="I1080" s="50"/>
      <c r="J1080" s="768" t="s">
        <v>388</v>
      </c>
      <c r="K1080" s="768" t="s">
        <v>105</v>
      </c>
      <c r="L1080" s="768">
        <v>1</v>
      </c>
      <c r="M1080" s="51"/>
      <c r="N1080" s="52" t="str">
        <f t="shared" si="96"/>
        <v>Included</v>
      </c>
      <c r="O1080" s="53">
        <f t="shared" si="97"/>
        <v>0</v>
      </c>
      <c r="P1080" s="8">
        <f t="shared" si="98"/>
        <v>0</v>
      </c>
      <c r="Q1080" s="9">
        <f t="shared" si="99"/>
        <v>0</v>
      </c>
      <c r="R1080" s="16">
        <f t="shared" si="100"/>
        <v>0</v>
      </c>
      <c r="S1080" s="8"/>
      <c r="T1080" s="122">
        <f t="shared" si="101"/>
        <v>0</v>
      </c>
      <c r="V1080" s="55"/>
      <c r="AB1080" s="9"/>
      <c r="AL1080" s="9"/>
      <c r="AM1080" s="9"/>
      <c r="AN1080" s="9"/>
      <c r="AO1080" s="9"/>
      <c r="AP1080" s="9"/>
      <c r="AQ1080" s="9"/>
      <c r="AR1080" s="9"/>
      <c r="AS1080" s="9"/>
      <c r="AT1080" s="9"/>
      <c r="AU1080" s="9"/>
      <c r="AV1080" s="9"/>
      <c r="AW1080" s="9"/>
      <c r="AX1080" s="9"/>
      <c r="AY1080" s="9"/>
    </row>
    <row r="1081" spans="1:51" ht="43.5" customHeight="1" x14ac:dyDescent="0.3">
      <c r="A1081" s="48">
        <v>1057</v>
      </c>
      <c r="B1081" s="768">
        <v>7000032396</v>
      </c>
      <c r="C1081" s="768">
        <v>10</v>
      </c>
      <c r="D1081" s="768" t="s">
        <v>449</v>
      </c>
      <c r="E1081" s="768">
        <v>1000077568</v>
      </c>
      <c r="F1081" s="768">
        <v>85389000</v>
      </c>
      <c r="G1081" s="49"/>
      <c r="H1081" s="769">
        <v>18</v>
      </c>
      <c r="I1081" s="50"/>
      <c r="J1081" s="768" t="s">
        <v>389</v>
      </c>
      <c r="K1081" s="768" t="s">
        <v>106</v>
      </c>
      <c r="L1081" s="768">
        <v>1</v>
      </c>
      <c r="M1081" s="51"/>
      <c r="N1081" s="52" t="str">
        <f t="shared" si="96"/>
        <v>Included</v>
      </c>
      <c r="O1081" s="53">
        <f t="shared" si="97"/>
        <v>0</v>
      </c>
      <c r="P1081" s="8">
        <f t="shared" si="98"/>
        <v>0</v>
      </c>
      <c r="Q1081" s="9">
        <f t="shared" si="99"/>
        <v>0</v>
      </c>
      <c r="R1081" s="16">
        <f t="shared" si="100"/>
        <v>0</v>
      </c>
      <c r="S1081" s="8"/>
      <c r="T1081" s="122">
        <f t="shared" si="101"/>
        <v>0</v>
      </c>
      <c r="V1081" s="55"/>
      <c r="AB1081" s="9"/>
      <c r="AL1081" s="9"/>
      <c r="AM1081" s="9"/>
      <c r="AN1081" s="9"/>
      <c r="AO1081" s="9"/>
      <c r="AP1081" s="9"/>
      <c r="AQ1081" s="9"/>
      <c r="AR1081" s="9"/>
      <c r="AS1081" s="9"/>
      <c r="AT1081" s="9"/>
      <c r="AU1081" s="9"/>
      <c r="AV1081" s="9"/>
      <c r="AW1081" s="9"/>
      <c r="AX1081" s="9"/>
      <c r="AY1081" s="9"/>
    </row>
    <row r="1082" spans="1:51" ht="43.5" customHeight="1" x14ac:dyDescent="0.3">
      <c r="A1082" s="48">
        <v>1058</v>
      </c>
      <c r="B1082" s="768">
        <v>7000032397</v>
      </c>
      <c r="C1082" s="768">
        <v>10</v>
      </c>
      <c r="D1082" s="768" t="s">
        <v>449</v>
      </c>
      <c r="E1082" s="768">
        <v>1000012788</v>
      </c>
      <c r="F1082" s="768">
        <v>85329000</v>
      </c>
      <c r="G1082" s="49"/>
      <c r="H1082" s="769">
        <v>18</v>
      </c>
      <c r="I1082" s="50"/>
      <c r="J1082" s="768" t="s">
        <v>111</v>
      </c>
      <c r="K1082" s="768" t="s">
        <v>106</v>
      </c>
      <c r="L1082" s="768">
        <v>1</v>
      </c>
      <c r="M1082" s="51"/>
      <c r="N1082" s="52" t="str">
        <f t="shared" si="96"/>
        <v>Included</v>
      </c>
      <c r="O1082" s="53">
        <f t="shared" si="97"/>
        <v>0</v>
      </c>
      <c r="P1082" s="8">
        <f t="shared" si="98"/>
        <v>0</v>
      </c>
      <c r="Q1082" s="9">
        <f t="shared" si="99"/>
        <v>0</v>
      </c>
      <c r="R1082" s="16">
        <f t="shared" si="100"/>
        <v>0</v>
      </c>
      <c r="S1082" s="8"/>
      <c r="T1082" s="122">
        <f t="shared" si="101"/>
        <v>0</v>
      </c>
      <c r="V1082" s="55"/>
      <c r="AB1082" s="9"/>
      <c r="AL1082" s="9"/>
      <c r="AM1082" s="9"/>
      <c r="AN1082" s="9"/>
      <c r="AO1082" s="9"/>
      <c r="AP1082" s="9"/>
      <c r="AQ1082" s="9"/>
      <c r="AR1082" s="9"/>
      <c r="AS1082" s="9"/>
      <c r="AT1082" s="9"/>
      <c r="AU1082" s="9"/>
      <c r="AV1082" s="9"/>
      <c r="AW1082" s="9"/>
      <c r="AX1082" s="9"/>
      <c r="AY1082" s="9"/>
    </row>
    <row r="1083" spans="1:51" ht="43.5" customHeight="1" x14ac:dyDescent="0.3">
      <c r="A1083" s="48">
        <v>1059</v>
      </c>
      <c r="B1083" s="768">
        <v>7000032398</v>
      </c>
      <c r="C1083" s="768">
        <v>10</v>
      </c>
      <c r="D1083" s="768" t="s">
        <v>449</v>
      </c>
      <c r="E1083" s="768">
        <v>1000028014</v>
      </c>
      <c r="F1083" s="768">
        <v>94038900</v>
      </c>
      <c r="G1083" s="49"/>
      <c r="H1083" s="769">
        <v>18</v>
      </c>
      <c r="I1083" s="50"/>
      <c r="J1083" s="768" t="s">
        <v>108</v>
      </c>
      <c r="K1083" s="768" t="s">
        <v>106</v>
      </c>
      <c r="L1083" s="768">
        <v>1</v>
      </c>
      <c r="M1083" s="51"/>
      <c r="N1083" s="52" t="str">
        <f t="shared" si="96"/>
        <v>Included</v>
      </c>
      <c r="O1083" s="53">
        <f t="shared" si="97"/>
        <v>0</v>
      </c>
      <c r="P1083" s="8">
        <f t="shared" si="98"/>
        <v>0</v>
      </c>
      <c r="Q1083" s="9">
        <f t="shared" si="99"/>
        <v>0</v>
      </c>
      <c r="R1083" s="16">
        <f t="shared" si="100"/>
        <v>0</v>
      </c>
      <c r="S1083" s="8"/>
      <c r="T1083" s="122">
        <f t="shared" si="101"/>
        <v>0</v>
      </c>
      <c r="V1083" s="55"/>
      <c r="AB1083" s="9"/>
      <c r="AL1083" s="9"/>
      <c r="AM1083" s="9"/>
      <c r="AN1083" s="9"/>
      <c r="AO1083" s="9"/>
      <c r="AP1083" s="9"/>
      <c r="AQ1083" s="9"/>
      <c r="AR1083" s="9"/>
      <c r="AS1083" s="9"/>
      <c r="AT1083" s="9"/>
      <c r="AU1083" s="9"/>
      <c r="AV1083" s="9"/>
      <c r="AW1083" s="9"/>
      <c r="AX1083" s="9"/>
      <c r="AY1083" s="9"/>
    </row>
    <row r="1084" spans="1:51" ht="43.5" customHeight="1" x14ac:dyDescent="0.3">
      <c r="A1084" s="48">
        <v>1060</v>
      </c>
      <c r="B1084" s="768">
        <v>7000032399</v>
      </c>
      <c r="C1084" s="768">
        <v>10</v>
      </c>
      <c r="D1084" s="768" t="s">
        <v>449</v>
      </c>
      <c r="E1084" s="768">
        <v>1000026380</v>
      </c>
      <c r="F1084" s="768">
        <v>85389000</v>
      </c>
      <c r="G1084" s="49"/>
      <c r="H1084" s="769">
        <v>18</v>
      </c>
      <c r="I1084" s="50"/>
      <c r="J1084" s="768" t="s">
        <v>109</v>
      </c>
      <c r="K1084" s="768" t="s">
        <v>105</v>
      </c>
      <c r="L1084" s="768">
        <v>1</v>
      </c>
      <c r="M1084" s="51"/>
      <c r="N1084" s="52" t="str">
        <f t="shared" si="96"/>
        <v>Included</v>
      </c>
      <c r="O1084" s="53">
        <f t="shared" si="97"/>
        <v>0</v>
      </c>
      <c r="P1084" s="8">
        <f t="shared" si="98"/>
        <v>0</v>
      </c>
      <c r="Q1084" s="9">
        <f t="shared" si="99"/>
        <v>0</v>
      </c>
      <c r="R1084" s="16">
        <f t="shared" si="100"/>
        <v>0</v>
      </c>
      <c r="S1084" s="8"/>
      <c r="T1084" s="122">
        <f t="shared" si="101"/>
        <v>0</v>
      </c>
      <c r="V1084" s="55"/>
      <c r="AB1084" s="9"/>
      <c r="AL1084" s="9"/>
      <c r="AM1084" s="9"/>
      <c r="AN1084" s="9"/>
      <c r="AO1084" s="9"/>
      <c r="AP1084" s="9"/>
      <c r="AQ1084" s="9"/>
      <c r="AR1084" s="9"/>
      <c r="AS1084" s="9"/>
      <c r="AT1084" s="9"/>
      <c r="AU1084" s="9"/>
      <c r="AV1084" s="9"/>
      <c r="AW1084" s="9"/>
      <c r="AX1084" s="9"/>
      <c r="AY1084" s="9"/>
    </row>
    <row r="1085" spans="1:51" ht="43.5" customHeight="1" x14ac:dyDescent="0.3">
      <c r="A1085" s="48">
        <v>1061</v>
      </c>
      <c r="B1085" s="768">
        <v>7000032453</v>
      </c>
      <c r="C1085" s="768">
        <v>10</v>
      </c>
      <c r="D1085" s="768" t="s">
        <v>449</v>
      </c>
      <c r="E1085" s="768">
        <v>1000077853</v>
      </c>
      <c r="F1085" s="768">
        <v>85176220</v>
      </c>
      <c r="G1085" s="49"/>
      <c r="H1085" s="769">
        <v>18</v>
      </c>
      <c r="I1085" s="50"/>
      <c r="J1085" s="768" t="s">
        <v>390</v>
      </c>
      <c r="K1085" s="768" t="s">
        <v>106</v>
      </c>
      <c r="L1085" s="768">
        <v>1</v>
      </c>
      <c r="M1085" s="51"/>
      <c r="N1085" s="52" t="str">
        <f t="shared" si="96"/>
        <v>Included</v>
      </c>
      <c r="O1085" s="53">
        <f t="shared" si="97"/>
        <v>0</v>
      </c>
      <c r="P1085" s="8">
        <f t="shared" si="98"/>
        <v>0</v>
      </c>
      <c r="Q1085" s="9">
        <f t="shared" si="99"/>
        <v>0</v>
      </c>
      <c r="R1085" s="16">
        <f t="shared" si="100"/>
        <v>0</v>
      </c>
      <c r="S1085" s="8"/>
      <c r="T1085" s="122">
        <f t="shared" si="101"/>
        <v>0</v>
      </c>
      <c r="V1085" s="55"/>
      <c r="AB1085" s="9"/>
      <c r="AL1085" s="9"/>
      <c r="AM1085" s="9"/>
      <c r="AN1085" s="9"/>
      <c r="AO1085" s="9"/>
      <c r="AP1085" s="9"/>
      <c r="AQ1085" s="9"/>
      <c r="AR1085" s="9"/>
      <c r="AS1085" s="9"/>
      <c r="AT1085" s="9"/>
      <c r="AU1085" s="9"/>
      <c r="AV1085" s="9"/>
      <c r="AW1085" s="9"/>
      <c r="AX1085" s="9"/>
      <c r="AY1085" s="9"/>
    </row>
    <row r="1086" spans="1:51" ht="43.5" customHeight="1" x14ac:dyDescent="0.3">
      <c r="A1086" s="48">
        <v>1062</v>
      </c>
      <c r="B1086" s="768">
        <v>7000032454</v>
      </c>
      <c r="C1086" s="768">
        <v>10</v>
      </c>
      <c r="D1086" s="768" t="s">
        <v>449</v>
      </c>
      <c r="E1086" s="768">
        <v>1000077863</v>
      </c>
      <c r="F1086" s="768">
        <v>84715000</v>
      </c>
      <c r="G1086" s="49"/>
      <c r="H1086" s="769">
        <v>18</v>
      </c>
      <c r="I1086" s="50"/>
      <c r="J1086" s="768" t="s">
        <v>391</v>
      </c>
      <c r="K1086" s="768" t="s">
        <v>106</v>
      </c>
      <c r="L1086" s="768">
        <v>2</v>
      </c>
      <c r="M1086" s="51"/>
      <c r="N1086" s="52" t="str">
        <f t="shared" si="96"/>
        <v>Included</v>
      </c>
      <c r="O1086" s="53">
        <f t="shared" si="97"/>
        <v>0</v>
      </c>
      <c r="P1086" s="8">
        <f t="shared" si="98"/>
        <v>0</v>
      </c>
      <c r="Q1086" s="9">
        <f t="shared" si="99"/>
        <v>0</v>
      </c>
      <c r="R1086" s="16">
        <f t="shared" si="100"/>
        <v>0</v>
      </c>
      <c r="S1086" s="8"/>
      <c r="T1086" s="122">
        <f t="shared" si="101"/>
        <v>0</v>
      </c>
      <c r="V1086" s="55"/>
      <c r="AB1086" s="9"/>
      <c r="AL1086" s="9"/>
      <c r="AM1086" s="9"/>
      <c r="AN1086" s="9"/>
      <c r="AO1086" s="9"/>
      <c r="AP1086" s="9"/>
      <c r="AQ1086" s="9"/>
      <c r="AR1086" s="9"/>
      <c r="AS1086" s="9"/>
      <c r="AT1086" s="9"/>
      <c r="AU1086" s="9"/>
      <c r="AV1086" s="9"/>
      <c r="AW1086" s="9"/>
      <c r="AX1086" s="9"/>
      <c r="AY1086" s="9"/>
    </row>
    <row r="1087" spans="1:51" ht="43.5" customHeight="1" x14ac:dyDescent="0.3">
      <c r="A1087" s="48">
        <v>1063</v>
      </c>
      <c r="B1087" s="768">
        <v>7000032455</v>
      </c>
      <c r="C1087" s="768">
        <v>10</v>
      </c>
      <c r="D1087" s="768" t="s">
        <v>449</v>
      </c>
      <c r="E1087" s="768">
        <v>1000077866</v>
      </c>
      <c r="F1087" s="768">
        <v>85176930</v>
      </c>
      <c r="G1087" s="49"/>
      <c r="H1087" s="769">
        <v>18</v>
      </c>
      <c r="I1087" s="50"/>
      <c r="J1087" s="768" t="s">
        <v>392</v>
      </c>
      <c r="K1087" s="768" t="s">
        <v>105</v>
      </c>
      <c r="L1087" s="768">
        <v>1</v>
      </c>
      <c r="M1087" s="51"/>
      <c r="N1087" s="52" t="str">
        <f t="shared" si="96"/>
        <v>Included</v>
      </c>
      <c r="O1087" s="53">
        <f t="shared" si="97"/>
        <v>0</v>
      </c>
      <c r="P1087" s="8">
        <f t="shared" si="98"/>
        <v>0</v>
      </c>
      <c r="Q1087" s="9">
        <f t="shared" si="99"/>
        <v>0</v>
      </c>
      <c r="R1087" s="16">
        <f t="shared" si="100"/>
        <v>0</v>
      </c>
      <c r="S1087" s="8"/>
      <c r="T1087" s="122">
        <f t="shared" si="101"/>
        <v>0</v>
      </c>
      <c r="V1087" s="55"/>
      <c r="AB1087" s="9"/>
      <c r="AL1087" s="9"/>
      <c r="AM1087" s="9"/>
      <c r="AN1087" s="9"/>
      <c r="AO1087" s="9"/>
      <c r="AP1087" s="9"/>
      <c r="AQ1087" s="9"/>
      <c r="AR1087" s="9"/>
      <c r="AS1087" s="9"/>
      <c r="AT1087" s="9"/>
      <c r="AU1087" s="9"/>
      <c r="AV1087" s="9"/>
      <c r="AW1087" s="9"/>
      <c r="AX1087" s="9"/>
      <c r="AY1087" s="9"/>
    </row>
    <row r="1088" spans="1:51" ht="43.5" customHeight="1" x14ac:dyDescent="0.3">
      <c r="A1088" s="48">
        <v>1064</v>
      </c>
      <c r="B1088" s="768">
        <v>7000032456</v>
      </c>
      <c r="C1088" s="768">
        <v>10</v>
      </c>
      <c r="D1088" s="768" t="s">
        <v>449</v>
      </c>
      <c r="E1088" s="768">
        <v>1000077862</v>
      </c>
      <c r="F1088" s="768">
        <v>85176990</v>
      </c>
      <c r="G1088" s="49"/>
      <c r="H1088" s="769">
        <v>18</v>
      </c>
      <c r="I1088" s="50"/>
      <c r="J1088" s="768" t="s">
        <v>394</v>
      </c>
      <c r="K1088" s="768" t="s">
        <v>106</v>
      </c>
      <c r="L1088" s="768">
        <v>1</v>
      </c>
      <c r="M1088" s="51"/>
      <c r="N1088" s="52" t="str">
        <f t="shared" si="96"/>
        <v>Included</v>
      </c>
      <c r="O1088" s="53">
        <f t="shared" si="97"/>
        <v>0</v>
      </c>
      <c r="P1088" s="8">
        <f t="shared" si="98"/>
        <v>0</v>
      </c>
      <c r="Q1088" s="9">
        <f t="shared" si="99"/>
        <v>0</v>
      </c>
      <c r="R1088" s="16">
        <f t="shared" si="100"/>
        <v>0</v>
      </c>
      <c r="S1088" s="8"/>
      <c r="T1088" s="122">
        <f t="shared" si="101"/>
        <v>0</v>
      </c>
      <c r="V1088" s="55"/>
      <c r="AB1088" s="9"/>
      <c r="AL1088" s="9"/>
      <c r="AM1088" s="9"/>
      <c r="AN1088" s="9"/>
      <c r="AO1088" s="9"/>
      <c r="AP1088" s="9"/>
      <c r="AQ1088" s="9"/>
      <c r="AR1088" s="9"/>
      <c r="AS1088" s="9"/>
      <c r="AT1088" s="9"/>
      <c r="AU1088" s="9"/>
      <c r="AV1088" s="9"/>
      <c r="AW1088" s="9"/>
      <c r="AX1088" s="9"/>
      <c r="AY1088" s="9"/>
    </row>
    <row r="1089" spans="1:51" ht="43.5" customHeight="1" x14ac:dyDescent="0.3">
      <c r="A1089" s="48">
        <v>1065</v>
      </c>
      <c r="B1089" s="768">
        <v>7000032472</v>
      </c>
      <c r="C1089" s="768">
        <v>10</v>
      </c>
      <c r="D1089" s="768" t="s">
        <v>449</v>
      </c>
      <c r="E1089" s="768">
        <v>1000077899</v>
      </c>
      <c r="F1089" s="768">
        <v>85176290</v>
      </c>
      <c r="G1089" s="49"/>
      <c r="H1089" s="769">
        <v>18</v>
      </c>
      <c r="I1089" s="50"/>
      <c r="J1089" s="768" t="s">
        <v>395</v>
      </c>
      <c r="K1089" s="768" t="s">
        <v>110</v>
      </c>
      <c r="L1089" s="768">
        <v>1</v>
      </c>
      <c r="M1089" s="51"/>
      <c r="N1089" s="52" t="str">
        <f t="shared" si="96"/>
        <v>Included</v>
      </c>
      <c r="O1089" s="53">
        <f t="shared" si="97"/>
        <v>0</v>
      </c>
      <c r="P1089" s="8">
        <f t="shared" si="98"/>
        <v>0</v>
      </c>
      <c r="Q1089" s="9">
        <f t="shared" si="99"/>
        <v>0</v>
      </c>
      <c r="R1089" s="16">
        <f t="shared" si="100"/>
        <v>0</v>
      </c>
      <c r="S1089" s="8"/>
      <c r="T1089" s="122">
        <f t="shared" si="101"/>
        <v>0</v>
      </c>
      <c r="V1089" s="55"/>
      <c r="AB1089" s="9"/>
      <c r="AL1089" s="9"/>
      <c r="AM1089" s="9"/>
      <c r="AN1089" s="9"/>
      <c r="AO1089" s="9"/>
      <c r="AP1089" s="9"/>
      <c r="AQ1089" s="9"/>
      <c r="AR1089" s="9"/>
      <c r="AS1089" s="9"/>
      <c r="AT1089" s="9"/>
      <c r="AU1089" s="9"/>
      <c r="AV1089" s="9"/>
      <c r="AW1089" s="9"/>
      <c r="AX1089" s="9"/>
      <c r="AY1089" s="9"/>
    </row>
    <row r="1090" spans="1:51" ht="43.5" customHeight="1" x14ac:dyDescent="0.3">
      <c r="A1090" s="48">
        <v>1066</v>
      </c>
      <c r="B1090" s="768">
        <v>7000032473</v>
      </c>
      <c r="C1090" s="768">
        <v>10</v>
      </c>
      <c r="D1090" s="768" t="s">
        <v>449</v>
      </c>
      <c r="E1090" s="768">
        <v>1000031361</v>
      </c>
      <c r="F1090" s="768">
        <v>85389000</v>
      </c>
      <c r="G1090" s="49"/>
      <c r="H1090" s="769">
        <v>18</v>
      </c>
      <c r="I1090" s="50"/>
      <c r="J1090" s="768" t="s">
        <v>107</v>
      </c>
      <c r="K1090" s="768" t="s">
        <v>106</v>
      </c>
      <c r="L1090" s="768">
        <v>1</v>
      </c>
      <c r="M1090" s="51"/>
      <c r="N1090" s="52" t="str">
        <f t="shared" si="96"/>
        <v>Included</v>
      </c>
      <c r="O1090" s="53">
        <f t="shared" si="97"/>
        <v>0</v>
      </c>
      <c r="P1090" s="8">
        <f t="shared" si="98"/>
        <v>0</v>
      </c>
      <c r="Q1090" s="9">
        <f t="shared" si="99"/>
        <v>0</v>
      </c>
      <c r="R1090" s="16">
        <f t="shared" si="100"/>
        <v>0</v>
      </c>
      <c r="S1090" s="8"/>
      <c r="T1090" s="122">
        <f t="shared" si="101"/>
        <v>0</v>
      </c>
      <c r="V1090" s="55"/>
      <c r="AB1090" s="9"/>
      <c r="AL1090" s="9"/>
      <c r="AM1090" s="9"/>
      <c r="AN1090" s="9"/>
      <c r="AO1090" s="9"/>
      <c r="AP1090" s="9"/>
      <c r="AQ1090" s="9"/>
      <c r="AR1090" s="9"/>
      <c r="AS1090" s="9"/>
      <c r="AT1090" s="9"/>
      <c r="AU1090" s="9"/>
      <c r="AV1090" s="9"/>
      <c r="AW1090" s="9"/>
      <c r="AX1090" s="9"/>
      <c r="AY1090" s="9"/>
    </row>
    <row r="1091" spans="1:51" ht="43.5" customHeight="1" x14ac:dyDescent="0.3">
      <c r="A1091" s="48">
        <v>1067</v>
      </c>
      <c r="B1091" s="768">
        <v>7000032495</v>
      </c>
      <c r="C1091" s="768">
        <v>10</v>
      </c>
      <c r="D1091" s="768" t="s">
        <v>449</v>
      </c>
      <c r="E1091" s="768">
        <v>1000077736</v>
      </c>
      <c r="F1091" s="768">
        <v>85176290</v>
      </c>
      <c r="G1091" s="49"/>
      <c r="H1091" s="769">
        <v>18</v>
      </c>
      <c r="I1091" s="50"/>
      <c r="J1091" s="768" t="s">
        <v>396</v>
      </c>
      <c r="K1091" s="768" t="s">
        <v>106</v>
      </c>
      <c r="L1091" s="768">
        <v>1</v>
      </c>
      <c r="M1091" s="51"/>
      <c r="N1091" s="52" t="str">
        <f t="shared" si="96"/>
        <v>Included</v>
      </c>
      <c r="O1091" s="53">
        <f t="shared" si="97"/>
        <v>0</v>
      </c>
      <c r="P1091" s="8">
        <f t="shared" si="98"/>
        <v>0</v>
      </c>
      <c r="Q1091" s="9">
        <f t="shared" si="99"/>
        <v>0</v>
      </c>
      <c r="R1091" s="16">
        <f t="shared" si="100"/>
        <v>0</v>
      </c>
      <c r="S1091" s="8"/>
      <c r="T1091" s="122">
        <f t="shared" si="101"/>
        <v>0</v>
      </c>
      <c r="V1091" s="55"/>
      <c r="AB1091" s="9"/>
      <c r="AL1091" s="9"/>
      <c r="AM1091" s="9"/>
      <c r="AN1091" s="9"/>
      <c r="AO1091" s="9"/>
      <c r="AP1091" s="9"/>
      <c r="AQ1091" s="9"/>
      <c r="AR1091" s="9"/>
      <c r="AS1091" s="9"/>
      <c r="AT1091" s="9"/>
      <c r="AU1091" s="9"/>
      <c r="AV1091" s="9"/>
      <c r="AW1091" s="9"/>
      <c r="AX1091" s="9"/>
      <c r="AY1091" s="9"/>
    </row>
    <row r="1092" spans="1:51" ht="43.5" customHeight="1" x14ac:dyDescent="0.3">
      <c r="A1092" s="48">
        <v>1068</v>
      </c>
      <c r="B1092" s="768">
        <v>7000032496</v>
      </c>
      <c r="C1092" s="768">
        <v>10</v>
      </c>
      <c r="D1092" s="768" t="s">
        <v>449</v>
      </c>
      <c r="E1092" s="768">
        <v>1000078084</v>
      </c>
      <c r="F1092" s="768">
        <v>85176930</v>
      </c>
      <c r="G1092" s="49"/>
      <c r="H1092" s="769">
        <v>18</v>
      </c>
      <c r="I1092" s="50"/>
      <c r="J1092" s="768" t="s">
        <v>397</v>
      </c>
      <c r="K1092" s="768" t="s">
        <v>106</v>
      </c>
      <c r="L1092" s="768">
        <v>2</v>
      </c>
      <c r="M1092" s="51"/>
      <c r="N1092" s="52" t="str">
        <f t="shared" si="96"/>
        <v>Included</v>
      </c>
      <c r="O1092" s="53">
        <f t="shared" si="97"/>
        <v>0</v>
      </c>
      <c r="P1092" s="8">
        <f t="shared" si="98"/>
        <v>0</v>
      </c>
      <c r="Q1092" s="9">
        <f t="shared" si="99"/>
        <v>0</v>
      </c>
      <c r="R1092" s="16">
        <f t="shared" si="100"/>
        <v>0</v>
      </c>
      <c r="S1092" s="8"/>
      <c r="T1092" s="122">
        <f t="shared" si="101"/>
        <v>0</v>
      </c>
      <c r="V1092" s="55"/>
      <c r="AB1092" s="9"/>
      <c r="AL1092" s="9"/>
      <c r="AM1092" s="9"/>
      <c r="AN1092" s="9"/>
      <c r="AO1092" s="9"/>
      <c r="AP1092" s="9"/>
      <c r="AQ1092" s="9"/>
      <c r="AR1092" s="9"/>
      <c r="AS1092" s="9"/>
      <c r="AT1092" s="9"/>
      <c r="AU1092" s="9"/>
      <c r="AV1092" s="9"/>
      <c r="AW1092" s="9"/>
      <c r="AX1092" s="9"/>
      <c r="AY1092" s="9"/>
    </row>
    <row r="1093" spans="1:51" ht="43.5" customHeight="1" x14ac:dyDescent="0.3">
      <c r="A1093" s="48">
        <v>1069</v>
      </c>
      <c r="B1093" s="768">
        <v>7000032400</v>
      </c>
      <c r="C1093" s="768">
        <v>10</v>
      </c>
      <c r="D1093" s="768" t="s">
        <v>450</v>
      </c>
      <c r="E1093" s="768">
        <v>1000077713</v>
      </c>
      <c r="F1093" s="768">
        <v>84715000</v>
      </c>
      <c r="G1093" s="49"/>
      <c r="H1093" s="769">
        <v>18</v>
      </c>
      <c r="I1093" s="50"/>
      <c r="J1093" s="768" t="s">
        <v>376</v>
      </c>
      <c r="K1093" s="768" t="s">
        <v>106</v>
      </c>
      <c r="L1093" s="768">
        <v>1</v>
      </c>
      <c r="M1093" s="51"/>
      <c r="N1093" s="52" t="str">
        <f t="shared" si="96"/>
        <v>Included</v>
      </c>
      <c r="O1093" s="53">
        <f t="shared" si="97"/>
        <v>0</v>
      </c>
      <c r="P1093" s="8">
        <f t="shared" si="98"/>
        <v>0</v>
      </c>
      <c r="Q1093" s="9">
        <f t="shared" si="99"/>
        <v>0</v>
      </c>
      <c r="R1093" s="16">
        <f t="shared" si="100"/>
        <v>0</v>
      </c>
      <c r="S1093" s="8"/>
      <c r="T1093" s="122">
        <f t="shared" si="101"/>
        <v>0</v>
      </c>
      <c r="V1093" s="55"/>
      <c r="AB1093" s="9"/>
      <c r="AL1093" s="9"/>
      <c r="AM1093" s="9"/>
      <c r="AN1093" s="9"/>
      <c r="AO1093" s="9"/>
      <c r="AP1093" s="9"/>
      <c r="AQ1093" s="9"/>
      <c r="AR1093" s="9"/>
      <c r="AS1093" s="9"/>
      <c r="AT1093" s="9"/>
      <c r="AU1093" s="9"/>
      <c r="AV1093" s="9"/>
      <c r="AW1093" s="9"/>
      <c r="AX1093" s="9"/>
      <c r="AY1093" s="9"/>
    </row>
    <row r="1094" spans="1:51" ht="43.5" customHeight="1" x14ac:dyDescent="0.3">
      <c r="A1094" s="48">
        <v>1070</v>
      </c>
      <c r="B1094" s="768">
        <v>7000032401</v>
      </c>
      <c r="C1094" s="768">
        <v>10</v>
      </c>
      <c r="D1094" s="768" t="s">
        <v>450</v>
      </c>
      <c r="E1094" s="768">
        <v>1000077753</v>
      </c>
      <c r="F1094" s="768">
        <v>85176930</v>
      </c>
      <c r="G1094" s="49"/>
      <c r="H1094" s="769">
        <v>18</v>
      </c>
      <c r="I1094" s="50"/>
      <c r="J1094" s="768" t="s">
        <v>377</v>
      </c>
      <c r="K1094" s="768" t="s">
        <v>105</v>
      </c>
      <c r="L1094" s="768">
        <v>1</v>
      </c>
      <c r="M1094" s="51"/>
      <c r="N1094" s="52" t="str">
        <f t="shared" si="96"/>
        <v>Included</v>
      </c>
      <c r="O1094" s="53">
        <f t="shared" si="97"/>
        <v>0</v>
      </c>
      <c r="P1094" s="8">
        <f t="shared" si="98"/>
        <v>0</v>
      </c>
      <c r="Q1094" s="9">
        <f t="shared" si="99"/>
        <v>0</v>
      </c>
      <c r="R1094" s="16">
        <f t="shared" si="100"/>
        <v>0</v>
      </c>
      <c r="S1094" s="8"/>
      <c r="T1094" s="122">
        <f t="shared" si="101"/>
        <v>0</v>
      </c>
      <c r="V1094" s="55"/>
      <c r="AB1094" s="9"/>
      <c r="AL1094" s="9"/>
      <c r="AM1094" s="9"/>
      <c r="AN1094" s="9"/>
      <c r="AO1094" s="9"/>
      <c r="AP1094" s="9"/>
      <c r="AQ1094" s="9"/>
      <c r="AR1094" s="9"/>
      <c r="AS1094" s="9"/>
      <c r="AT1094" s="9"/>
      <c r="AU1094" s="9"/>
      <c r="AV1094" s="9"/>
      <c r="AW1094" s="9"/>
      <c r="AX1094" s="9"/>
      <c r="AY1094" s="9"/>
    </row>
    <row r="1095" spans="1:51" ht="43.5" customHeight="1" x14ac:dyDescent="0.3">
      <c r="A1095" s="48">
        <v>1071</v>
      </c>
      <c r="B1095" s="768">
        <v>7000032402</v>
      </c>
      <c r="C1095" s="768">
        <v>10</v>
      </c>
      <c r="D1095" s="768" t="s">
        <v>450</v>
      </c>
      <c r="E1095" s="768">
        <v>1000077573</v>
      </c>
      <c r="F1095" s="768">
        <v>85176930</v>
      </c>
      <c r="G1095" s="49"/>
      <c r="H1095" s="769">
        <v>18</v>
      </c>
      <c r="I1095" s="50"/>
      <c r="J1095" s="768" t="s">
        <v>378</v>
      </c>
      <c r="K1095" s="768" t="s">
        <v>106</v>
      </c>
      <c r="L1095" s="768">
        <v>1</v>
      </c>
      <c r="M1095" s="51"/>
      <c r="N1095" s="52" t="str">
        <f t="shared" si="96"/>
        <v>Included</v>
      </c>
      <c r="O1095" s="53">
        <f t="shared" si="97"/>
        <v>0</v>
      </c>
      <c r="P1095" s="8">
        <f t="shared" si="98"/>
        <v>0</v>
      </c>
      <c r="Q1095" s="9">
        <f t="shared" si="99"/>
        <v>0</v>
      </c>
      <c r="R1095" s="16">
        <f t="shared" si="100"/>
        <v>0</v>
      </c>
      <c r="S1095" s="8"/>
      <c r="T1095" s="122">
        <f t="shared" si="101"/>
        <v>0</v>
      </c>
      <c r="V1095" s="55"/>
      <c r="AB1095" s="9"/>
      <c r="AL1095" s="9"/>
      <c r="AM1095" s="9"/>
      <c r="AN1095" s="9"/>
      <c r="AO1095" s="9"/>
      <c r="AP1095" s="9"/>
      <c r="AQ1095" s="9"/>
      <c r="AR1095" s="9"/>
      <c r="AS1095" s="9"/>
      <c r="AT1095" s="9"/>
      <c r="AU1095" s="9"/>
      <c r="AV1095" s="9"/>
      <c r="AW1095" s="9"/>
      <c r="AX1095" s="9"/>
      <c r="AY1095" s="9"/>
    </row>
    <row r="1096" spans="1:51" ht="43.5" customHeight="1" x14ac:dyDescent="0.3">
      <c r="A1096" s="48">
        <v>1072</v>
      </c>
      <c r="B1096" s="768">
        <v>7000032403</v>
      </c>
      <c r="C1096" s="768">
        <v>10</v>
      </c>
      <c r="D1096" s="768" t="s">
        <v>450</v>
      </c>
      <c r="E1096" s="768">
        <v>1000077711</v>
      </c>
      <c r="F1096" s="768">
        <v>85177090</v>
      </c>
      <c r="G1096" s="49"/>
      <c r="H1096" s="769">
        <v>18</v>
      </c>
      <c r="I1096" s="50"/>
      <c r="J1096" s="768" t="s">
        <v>381</v>
      </c>
      <c r="K1096" s="768" t="s">
        <v>106</v>
      </c>
      <c r="L1096" s="768">
        <v>1</v>
      </c>
      <c r="M1096" s="51"/>
      <c r="N1096" s="52" t="str">
        <f t="shared" si="96"/>
        <v>Included</v>
      </c>
      <c r="O1096" s="53">
        <f t="shared" si="97"/>
        <v>0</v>
      </c>
      <c r="P1096" s="8">
        <f t="shared" si="98"/>
        <v>0</v>
      </c>
      <c r="Q1096" s="9">
        <f t="shared" si="99"/>
        <v>0</v>
      </c>
      <c r="R1096" s="16">
        <f t="shared" si="100"/>
        <v>0</v>
      </c>
      <c r="S1096" s="8"/>
      <c r="T1096" s="122">
        <f t="shared" si="101"/>
        <v>0</v>
      </c>
      <c r="V1096" s="55"/>
      <c r="AB1096" s="9"/>
      <c r="AL1096" s="9"/>
      <c r="AM1096" s="9"/>
      <c r="AN1096" s="9"/>
      <c r="AO1096" s="9"/>
      <c r="AP1096" s="9"/>
      <c r="AQ1096" s="9"/>
      <c r="AR1096" s="9"/>
      <c r="AS1096" s="9"/>
      <c r="AT1096" s="9"/>
      <c r="AU1096" s="9"/>
      <c r="AV1096" s="9"/>
      <c r="AW1096" s="9"/>
      <c r="AX1096" s="9"/>
      <c r="AY1096" s="9"/>
    </row>
    <row r="1097" spans="1:51" ht="43.5" customHeight="1" x14ac:dyDescent="0.3">
      <c r="A1097" s="48">
        <v>1073</v>
      </c>
      <c r="B1097" s="768">
        <v>7000032404</v>
      </c>
      <c r="C1097" s="768">
        <v>10</v>
      </c>
      <c r="D1097" s="768" t="s">
        <v>450</v>
      </c>
      <c r="E1097" s="768">
        <v>1000077750</v>
      </c>
      <c r="F1097" s="768">
        <v>85176930</v>
      </c>
      <c r="G1097" s="49"/>
      <c r="H1097" s="769">
        <v>18</v>
      </c>
      <c r="I1097" s="50"/>
      <c r="J1097" s="768" t="s">
        <v>383</v>
      </c>
      <c r="K1097" s="768" t="s">
        <v>105</v>
      </c>
      <c r="L1097" s="768">
        <v>1</v>
      </c>
      <c r="M1097" s="51"/>
      <c r="N1097" s="52" t="str">
        <f t="shared" si="96"/>
        <v>Included</v>
      </c>
      <c r="O1097" s="53">
        <f t="shared" si="97"/>
        <v>0</v>
      </c>
      <c r="P1097" s="8">
        <f t="shared" si="98"/>
        <v>0</v>
      </c>
      <c r="Q1097" s="9">
        <f t="shared" si="99"/>
        <v>0</v>
      </c>
      <c r="R1097" s="16">
        <f t="shared" si="100"/>
        <v>0</v>
      </c>
      <c r="S1097" s="8"/>
      <c r="T1097" s="122">
        <f t="shared" si="101"/>
        <v>0</v>
      </c>
      <c r="V1097" s="55"/>
      <c r="AB1097" s="9"/>
      <c r="AL1097" s="9"/>
      <c r="AM1097" s="9"/>
      <c r="AN1097" s="9"/>
      <c r="AO1097" s="9"/>
      <c r="AP1097" s="9"/>
      <c r="AQ1097" s="9"/>
      <c r="AR1097" s="9"/>
      <c r="AS1097" s="9"/>
      <c r="AT1097" s="9"/>
      <c r="AU1097" s="9"/>
      <c r="AV1097" s="9"/>
      <c r="AW1097" s="9"/>
      <c r="AX1097" s="9"/>
      <c r="AY1097" s="9"/>
    </row>
    <row r="1098" spans="1:51" ht="43.5" customHeight="1" x14ac:dyDescent="0.3">
      <c r="A1098" s="48">
        <v>1074</v>
      </c>
      <c r="B1098" s="768">
        <v>7000032405</v>
      </c>
      <c r="C1098" s="768">
        <v>10</v>
      </c>
      <c r="D1098" s="768" t="s">
        <v>450</v>
      </c>
      <c r="E1098" s="768">
        <v>1000077561</v>
      </c>
      <c r="F1098" s="768">
        <v>85176930</v>
      </c>
      <c r="G1098" s="49"/>
      <c r="H1098" s="769">
        <v>18</v>
      </c>
      <c r="I1098" s="50"/>
      <c r="J1098" s="768" t="s">
        <v>386</v>
      </c>
      <c r="K1098" s="768" t="s">
        <v>106</v>
      </c>
      <c r="L1098" s="768">
        <v>2</v>
      </c>
      <c r="M1098" s="51"/>
      <c r="N1098" s="52" t="str">
        <f t="shared" si="96"/>
        <v>Included</v>
      </c>
      <c r="O1098" s="53">
        <f t="shared" si="97"/>
        <v>0</v>
      </c>
      <c r="P1098" s="8">
        <f t="shared" si="98"/>
        <v>0</v>
      </c>
      <c r="Q1098" s="9">
        <f t="shared" si="99"/>
        <v>0</v>
      </c>
      <c r="R1098" s="16">
        <f t="shared" si="100"/>
        <v>0</v>
      </c>
      <c r="S1098" s="8"/>
      <c r="T1098" s="122">
        <f t="shared" si="101"/>
        <v>0</v>
      </c>
      <c r="V1098" s="55"/>
      <c r="AB1098" s="9"/>
      <c r="AL1098" s="9"/>
      <c r="AM1098" s="9"/>
      <c r="AN1098" s="9"/>
      <c r="AO1098" s="9"/>
      <c r="AP1098" s="9"/>
      <c r="AQ1098" s="9"/>
      <c r="AR1098" s="9"/>
      <c r="AS1098" s="9"/>
      <c r="AT1098" s="9"/>
      <c r="AU1098" s="9"/>
      <c r="AV1098" s="9"/>
      <c r="AW1098" s="9"/>
      <c r="AX1098" s="9"/>
      <c r="AY1098" s="9"/>
    </row>
    <row r="1099" spans="1:51" ht="43.5" customHeight="1" x14ac:dyDescent="0.3">
      <c r="A1099" s="48">
        <v>1075</v>
      </c>
      <c r="B1099" s="768">
        <v>7000032406</v>
      </c>
      <c r="C1099" s="768">
        <v>10</v>
      </c>
      <c r="D1099" s="768" t="s">
        <v>450</v>
      </c>
      <c r="E1099" s="768">
        <v>1000077565</v>
      </c>
      <c r="F1099" s="768">
        <v>85176930</v>
      </c>
      <c r="G1099" s="49"/>
      <c r="H1099" s="769">
        <v>18</v>
      </c>
      <c r="I1099" s="50"/>
      <c r="J1099" s="768" t="s">
        <v>387</v>
      </c>
      <c r="K1099" s="768" t="s">
        <v>106</v>
      </c>
      <c r="L1099" s="768">
        <v>2</v>
      </c>
      <c r="M1099" s="51"/>
      <c r="N1099" s="52" t="str">
        <f t="shared" si="96"/>
        <v>Included</v>
      </c>
      <c r="O1099" s="53">
        <f t="shared" si="97"/>
        <v>0</v>
      </c>
      <c r="P1099" s="8">
        <f t="shared" si="98"/>
        <v>0</v>
      </c>
      <c r="Q1099" s="9">
        <f t="shared" si="99"/>
        <v>0</v>
      </c>
      <c r="R1099" s="16">
        <f t="shared" si="100"/>
        <v>0</v>
      </c>
      <c r="S1099" s="8"/>
      <c r="T1099" s="122">
        <f t="shared" si="101"/>
        <v>0</v>
      </c>
      <c r="V1099" s="55"/>
      <c r="AB1099" s="9"/>
      <c r="AL1099" s="9"/>
      <c r="AM1099" s="9"/>
      <c r="AN1099" s="9"/>
      <c r="AO1099" s="9"/>
      <c r="AP1099" s="9"/>
      <c r="AQ1099" s="9"/>
      <c r="AR1099" s="9"/>
      <c r="AS1099" s="9"/>
      <c r="AT1099" s="9"/>
      <c r="AU1099" s="9"/>
      <c r="AV1099" s="9"/>
      <c r="AW1099" s="9"/>
      <c r="AX1099" s="9"/>
      <c r="AY1099" s="9"/>
    </row>
    <row r="1100" spans="1:51" ht="43.5" customHeight="1" x14ac:dyDescent="0.3">
      <c r="A1100" s="48">
        <v>1076</v>
      </c>
      <c r="B1100" s="768">
        <v>7000032407</v>
      </c>
      <c r="C1100" s="768">
        <v>10</v>
      </c>
      <c r="D1100" s="768" t="s">
        <v>450</v>
      </c>
      <c r="E1100" s="768">
        <v>1000077751</v>
      </c>
      <c r="F1100" s="768">
        <v>85176930</v>
      </c>
      <c r="G1100" s="49"/>
      <c r="H1100" s="769">
        <v>18</v>
      </c>
      <c r="I1100" s="50"/>
      <c r="J1100" s="768" t="s">
        <v>388</v>
      </c>
      <c r="K1100" s="768" t="s">
        <v>105</v>
      </c>
      <c r="L1100" s="768">
        <v>1</v>
      </c>
      <c r="M1100" s="51"/>
      <c r="N1100" s="52" t="str">
        <f t="shared" si="96"/>
        <v>Included</v>
      </c>
      <c r="O1100" s="53">
        <f t="shared" si="97"/>
        <v>0</v>
      </c>
      <c r="P1100" s="8">
        <f t="shared" si="98"/>
        <v>0</v>
      </c>
      <c r="Q1100" s="9">
        <f t="shared" si="99"/>
        <v>0</v>
      </c>
      <c r="R1100" s="16">
        <f t="shared" si="100"/>
        <v>0</v>
      </c>
      <c r="S1100" s="8"/>
      <c r="T1100" s="122">
        <f t="shared" si="101"/>
        <v>0</v>
      </c>
      <c r="V1100" s="55"/>
      <c r="AB1100" s="9"/>
      <c r="AL1100" s="9"/>
      <c r="AM1100" s="9"/>
      <c r="AN1100" s="9"/>
      <c r="AO1100" s="9"/>
      <c r="AP1100" s="9"/>
      <c r="AQ1100" s="9"/>
      <c r="AR1100" s="9"/>
      <c r="AS1100" s="9"/>
      <c r="AT1100" s="9"/>
      <c r="AU1100" s="9"/>
      <c r="AV1100" s="9"/>
      <c r="AW1100" s="9"/>
      <c r="AX1100" s="9"/>
      <c r="AY1100" s="9"/>
    </row>
    <row r="1101" spans="1:51" ht="43.5" customHeight="1" x14ac:dyDescent="0.3">
      <c r="A1101" s="48">
        <v>1077</v>
      </c>
      <c r="B1101" s="768">
        <v>7000032408</v>
      </c>
      <c r="C1101" s="768">
        <v>10</v>
      </c>
      <c r="D1101" s="768" t="s">
        <v>450</v>
      </c>
      <c r="E1101" s="768">
        <v>1000077568</v>
      </c>
      <c r="F1101" s="768">
        <v>85389000</v>
      </c>
      <c r="G1101" s="49"/>
      <c r="H1101" s="769">
        <v>18</v>
      </c>
      <c r="I1101" s="50"/>
      <c r="J1101" s="768" t="s">
        <v>389</v>
      </c>
      <c r="K1101" s="768" t="s">
        <v>106</v>
      </c>
      <c r="L1101" s="768">
        <v>1</v>
      </c>
      <c r="M1101" s="51"/>
      <c r="N1101" s="52" t="str">
        <f t="shared" si="96"/>
        <v>Included</v>
      </c>
      <c r="O1101" s="53">
        <f t="shared" si="97"/>
        <v>0</v>
      </c>
      <c r="P1101" s="8">
        <f t="shared" si="98"/>
        <v>0</v>
      </c>
      <c r="Q1101" s="9">
        <f t="shared" si="99"/>
        <v>0</v>
      </c>
      <c r="R1101" s="16">
        <f t="shared" si="100"/>
        <v>0</v>
      </c>
      <c r="S1101" s="8"/>
      <c r="T1101" s="122">
        <f t="shared" si="101"/>
        <v>0</v>
      </c>
      <c r="V1101" s="55"/>
      <c r="AB1101" s="9"/>
      <c r="AL1101" s="9"/>
      <c r="AM1101" s="9"/>
      <c r="AN1101" s="9"/>
      <c r="AO1101" s="9"/>
      <c r="AP1101" s="9"/>
      <c r="AQ1101" s="9"/>
      <c r="AR1101" s="9"/>
      <c r="AS1101" s="9"/>
      <c r="AT1101" s="9"/>
      <c r="AU1101" s="9"/>
      <c r="AV1101" s="9"/>
      <c r="AW1101" s="9"/>
      <c r="AX1101" s="9"/>
      <c r="AY1101" s="9"/>
    </row>
    <row r="1102" spans="1:51" ht="39" customHeight="1" x14ac:dyDescent="0.3">
      <c r="A1102" s="48">
        <v>1078</v>
      </c>
      <c r="B1102" s="768">
        <v>7000032409</v>
      </c>
      <c r="C1102" s="768">
        <v>10</v>
      </c>
      <c r="D1102" s="768" t="s">
        <v>450</v>
      </c>
      <c r="E1102" s="768">
        <v>1000028014</v>
      </c>
      <c r="F1102" s="768">
        <v>94038900</v>
      </c>
      <c r="G1102" s="49"/>
      <c r="H1102" s="769">
        <v>18</v>
      </c>
      <c r="I1102" s="50"/>
      <c r="J1102" s="768" t="s">
        <v>108</v>
      </c>
      <c r="K1102" s="768" t="s">
        <v>106</v>
      </c>
      <c r="L1102" s="768">
        <v>1</v>
      </c>
      <c r="M1102" s="51"/>
      <c r="N1102" s="52" t="str">
        <f t="shared" si="96"/>
        <v>Included</v>
      </c>
      <c r="O1102" s="53">
        <f t="shared" si="97"/>
        <v>0</v>
      </c>
      <c r="P1102" s="8">
        <f t="shared" si="98"/>
        <v>0</v>
      </c>
      <c r="Q1102" s="9">
        <f t="shared" si="99"/>
        <v>0</v>
      </c>
      <c r="R1102" s="16">
        <f t="shared" si="100"/>
        <v>0</v>
      </c>
      <c r="S1102" s="8"/>
      <c r="T1102" s="122">
        <f t="shared" si="101"/>
        <v>0</v>
      </c>
      <c r="V1102" s="55"/>
      <c r="AB1102" s="9"/>
      <c r="AL1102" s="9"/>
      <c r="AM1102" s="9"/>
      <c r="AN1102" s="9"/>
      <c r="AO1102" s="9"/>
      <c r="AP1102" s="9"/>
      <c r="AQ1102" s="9"/>
      <c r="AR1102" s="9"/>
      <c r="AS1102" s="9"/>
      <c r="AT1102" s="9"/>
      <c r="AU1102" s="9"/>
      <c r="AV1102" s="9"/>
      <c r="AW1102" s="9"/>
      <c r="AX1102" s="9"/>
      <c r="AY1102" s="9"/>
    </row>
    <row r="1103" spans="1:51" ht="39" customHeight="1" x14ac:dyDescent="0.3">
      <c r="A1103" s="48">
        <v>1079</v>
      </c>
      <c r="B1103" s="768">
        <v>7000032410</v>
      </c>
      <c r="C1103" s="768">
        <v>10</v>
      </c>
      <c r="D1103" s="768" t="s">
        <v>450</v>
      </c>
      <c r="E1103" s="768">
        <v>1000026380</v>
      </c>
      <c r="F1103" s="768">
        <v>85389000</v>
      </c>
      <c r="G1103" s="49"/>
      <c r="H1103" s="769">
        <v>18</v>
      </c>
      <c r="I1103" s="50"/>
      <c r="J1103" s="768" t="s">
        <v>109</v>
      </c>
      <c r="K1103" s="768" t="s">
        <v>105</v>
      </c>
      <c r="L1103" s="768">
        <v>1</v>
      </c>
      <c r="M1103" s="51"/>
      <c r="N1103" s="52" t="str">
        <f t="shared" si="96"/>
        <v>Included</v>
      </c>
      <c r="O1103" s="53">
        <f t="shared" si="97"/>
        <v>0</v>
      </c>
      <c r="P1103" s="8">
        <f t="shared" si="98"/>
        <v>0</v>
      </c>
      <c r="Q1103" s="9">
        <f t="shared" si="99"/>
        <v>0</v>
      </c>
      <c r="R1103" s="16">
        <f t="shared" si="100"/>
        <v>0</v>
      </c>
      <c r="S1103" s="8"/>
      <c r="T1103" s="122">
        <f t="shared" si="101"/>
        <v>0</v>
      </c>
      <c r="V1103" s="55"/>
      <c r="AB1103" s="9"/>
      <c r="AL1103" s="9"/>
      <c r="AM1103" s="9"/>
      <c r="AN1103" s="9"/>
      <c r="AO1103" s="9"/>
      <c r="AP1103" s="9"/>
      <c r="AQ1103" s="9"/>
      <c r="AR1103" s="9"/>
      <c r="AS1103" s="9"/>
      <c r="AT1103" s="9"/>
      <c r="AU1103" s="9"/>
      <c r="AV1103" s="9"/>
      <c r="AW1103" s="9"/>
      <c r="AX1103" s="9"/>
      <c r="AY1103" s="9"/>
    </row>
    <row r="1104" spans="1:51" ht="47.25" customHeight="1" x14ac:dyDescent="0.3">
      <c r="A1104" s="48">
        <v>1080</v>
      </c>
      <c r="B1104" s="768">
        <v>7000032457</v>
      </c>
      <c r="C1104" s="768">
        <v>10</v>
      </c>
      <c r="D1104" s="768" t="s">
        <v>450</v>
      </c>
      <c r="E1104" s="768">
        <v>1000077853</v>
      </c>
      <c r="F1104" s="768">
        <v>85176220</v>
      </c>
      <c r="G1104" s="49"/>
      <c r="H1104" s="769">
        <v>18</v>
      </c>
      <c r="I1104" s="50"/>
      <c r="J1104" s="768" t="s">
        <v>390</v>
      </c>
      <c r="K1104" s="768" t="s">
        <v>106</v>
      </c>
      <c r="L1104" s="768">
        <v>1</v>
      </c>
      <c r="M1104" s="51"/>
      <c r="N1104" s="52" t="str">
        <f t="shared" si="96"/>
        <v>Included</v>
      </c>
      <c r="O1104" s="53">
        <f t="shared" si="97"/>
        <v>0</v>
      </c>
      <c r="P1104" s="8">
        <f t="shared" si="98"/>
        <v>0</v>
      </c>
      <c r="Q1104" s="9">
        <f t="shared" si="99"/>
        <v>0</v>
      </c>
      <c r="R1104" s="16">
        <f t="shared" si="100"/>
        <v>0</v>
      </c>
      <c r="S1104" s="8"/>
      <c r="T1104" s="122">
        <f t="shared" si="101"/>
        <v>0</v>
      </c>
      <c r="V1104" s="55"/>
      <c r="AB1104" s="9"/>
      <c r="AL1104" s="9"/>
      <c r="AM1104" s="9"/>
      <c r="AN1104" s="9"/>
      <c r="AO1104" s="9"/>
      <c r="AP1104" s="9"/>
      <c r="AQ1104" s="9"/>
      <c r="AR1104" s="9"/>
      <c r="AS1104" s="9"/>
      <c r="AT1104" s="9"/>
      <c r="AU1104" s="9"/>
      <c r="AV1104" s="9"/>
      <c r="AW1104" s="9"/>
      <c r="AX1104" s="9"/>
      <c r="AY1104" s="9"/>
    </row>
    <row r="1105" spans="1:51" ht="47.25" customHeight="1" x14ac:dyDescent="0.3">
      <c r="A1105" s="48">
        <v>1081</v>
      </c>
      <c r="B1105" s="768">
        <v>7000032497</v>
      </c>
      <c r="C1105" s="768">
        <v>10</v>
      </c>
      <c r="D1105" s="768" t="s">
        <v>450</v>
      </c>
      <c r="E1105" s="768">
        <v>1000078084</v>
      </c>
      <c r="F1105" s="768">
        <v>85176930</v>
      </c>
      <c r="G1105" s="49"/>
      <c r="H1105" s="769">
        <v>18</v>
      </c>
      <c r="I1105" s="50"/>
      <c r="J1105" s="768" t="s">
        <v>397</v>
      </c>
      <c r="K1105" s="768" t="s">
        <v>106</v>
      </c>
      <c r="L1105" s="768">
        <v>2</v>
      </c>
      <c r="M1105" s="51"/>
      <c r="N1105" s="52" t="str">
        <f t="shared" si="96"/>
        <v>Included</v>
      </c>
      <c r="O1105" s="53">
        <f t="shared" si="97"/>
        <v>0</v>
      </c>
      <c r="P1105" s="8">
        <f t="shared" si="98"/>
        <v>0</v>
      </c>
      <c r="Q1105" s="9">
        <f t="shared" si="99"/>
        <v>0</v>
      </c>
      <c r="R1105" s="16">
        <f t="shared" si="100"/>
        <v>0</v>
      </c>
      <c r="S1105" s="8"/>
      <c r="T1105" s="122">
        <f t="shared" si="101"/>
        <v>0</v>
      </c>
      <c r="V1105" s="55"/>
      <c r="AB1105" s="9"/>
      <c r="AL1105" s="9"/>
      <c r="AM1105" s="9"/>
      <c r="AN1105" s="9"/>
      <c r="AO1105" s="9"/>
      <c r="AP1105" s="9"/>
      <c r="AQ1105" s="9"/>
      <c r="AR1105" s="9"/>
      <c r="AS1105" s="9"/>
      <c r="AT1105" s="9"/>
      <c r="AU1105" s="9"/>
      <c r="AV1105" s="9"/>
      <c r="AW1105" s="9"/>
      <c r="AX1105" s="9"/>
      <c r="AY1105" s="9"/>
    </row>
    <row r="1106" spans="1:51" ht="47.25" customHeight="1" x14ac:dyDescent="0.3">
      <c r="A1106" s="48">
        <v>1082</v>
      </c>
      <c r="B1106" s="768">
        <v>7000032474</v>
      </c>
      <c r="C1106" s="768">
        <v>10</v>
      </c>
      <c r="D1106" s="768" t="s">
        <v>451</v>
      </c>
      <c r="E1106" s="768">
        <v>1000077711</v>
      </c>
      <c r="F1106" s="768">
        <v>85177090</v>
      </c>
      <c r="G1106" s="49"/>
      <c r="H1106" s="769">
        <v>18</v>
      </c>
      <c r="I1106" s="50"/>
      <c r="J1106" s="768" t="s">
        <v>381</v>
      </c>
      <c r="K1106" s="768" t="s">
        <v>106</v>
      </c>
      <c r="L1106" s="768">
        <v>11</v>
      </c>
      <c r="M1106" s="51"/>
      <c r="N1106" s="52" t="str">
        <f t="shared" si="96"/>
        <v>Included</v>
      </c>
      <c r="O1106" s="53">
        <f t="shared" si="97"/>
        <v>0</v>
      </c>
      <c r="P1106" s="8">
        <f t="shared" si="98"/>
        <v>0</v>
      </c>
      <c r="Q1106" s="9">
        <f t="shared" si="99"/>
        <v>0</v>
      </c>
      <c r="R1106" s="16">
        <f t="shared" si="100"/>
        <v>0</v>
      </c>
      <c r="S1106" s="8"/>
      <c r="T1106" s="122">
        <f t="shared" si="101"/>
        <v>0</v>
      </c>
      <c r="V1106" s="55"/>
      <c r="AB1106" s="9"/>
      <c r="AL1106" s="9"/>
      <c r="AM1106" s="9"/>
      <c r="AN1106" s="9"/>
      <c r="AO1106" s="9"/>
      <c r="AP1106" s="9"/>
      <c r="AQ1106" s="9"/>
      <c r="AR1106" s="9"/>
      <c r="AS1106" s="9"/>
      <c r="AT1106" s="9"/>
      <c r="AU1106" s="9"/>
      <c r="AV1106" s="9"/>
      <c r="AW1106" s="9"/>
      <c r="AX1106" s="9"/>
      <c r="AY1106" s="9"/>
    </row>
    <row r="1107" spans="1:51" ht="30.75" customHeight="1" x14ac:dyDescent="0.3">
      <c r="A1107" s="766" t="s">
        <v>341</v>
      </c>
      <c r="B1107" s="45" t="s">
        <v>356</v>
      </c>
      <c r="C1107" s="46"/>
      <c r="D1107" s="46"/>
      <c r="E1107" s="46"/>
      <c r="F1107" s="46"/>
      <c r="G1107" s="46"/>
      <c r="H1107" s="46"/>
      <c r="I1107" s="46"/>
      <c r="J1107" s="46"/>
      <c r="K1107" s="46"/>
      <c r="L1107" s="46"/>
      <c r="M1107" s="46"/>
      <c r="N1107" s="46"/>
      <c r="O1107" s="46"/>
      <c r="P1107" s="46"/>
      <c r="Q1107" s="46"/>
      <c r="R1107" s="46"/>
      <c r="S1107" s="46"/>
      <c r="T1107" s="46"/>
      <c r="U1107" s="46"/>
      <c r="V1107" s="40"/>
      <c r="W1107" s="40"/>
      <c r="AA1107" s="10"/>
      <c r="AE1107" s="9" t="s">
        <v>86</v>
      </c>
      <c r="AI1107" s="33"/>
    </row>
    <row r="1108" spans="1:51" ht="47.25" customHeight="1" x14ac:dyDescent="0.3">
      <c r="A1108" s="48">
        <v>1083</v>
      </c>
      <c r="B1108" s="768">
        <v>7000032516</v>
      </c>
      <c r="C1108" s="768">
        <v>10</v>
      </c>
      <c r="D1108" s="768" t="s">
        <v>453</v>
      </c>
      <c r="E1108" s="768">
        <v>1000077713</v>
      </c>
      <c r="F1108" s="768">
        <v>84715000</v>
      </c>
      <c r="G1108" s="49"/>
      <c r="H1108" s="769">
        <v>18</v>
      </c>
      <c r="I1108" s="50"/>
      <c r="J1108" s="768" t="s">
        <v>376</v>
      </c>
      <c r="K1108" s="768" t="s">
        <v>106</v>
      </c>
      <c r="L1108" s="768">
        <v>1</v>
      </c>
      <c r="M1108" s="51"/>
      <c r="N1108" s="52" t="str">
        <f t="shared" ref="N1108:N1171" si="102">IF(M1108=0, "Included",IF(ISERROR(L1108*M1108), M1108, L1108*M1108))</f>
        <v>Included</v>
      </c>
      <c r="O1108" s="53">
        <f t="shared" ref="O1108:O1171" si="103">R1108</f>
        <v>0</v>
      </c>
      <c r="P1108" s="8">
        <f t="shared" ref="P1108:P1171" si="104">+L1108*M1108</f>
        <v>0</v>
      </c>
      <c r="Q1108" s="9">
        <f t="shared" ref="Q1108:Q1171" si="105">IF(N1108="Included",0,N1108)</f>
        <v>0</v>
      </c>
      <c r="R1108" s="16">
        <f t="shared" ref="R1108:R1171" si="106">IF(I1108="", H1108*Q1108/100,I1108*Q1108)</f>
        <v>0</v>
      </c>
      <c r="S1108" s="8"/>
      <c r="T1108" s="122">
        <f t="shared" ref="T1108:T1171" si="107">+P1108*H1108/100</f>
        <v>0</v>
      </c>
      <c r="V1108" s="55"/>
      <c r="AB1108" s="9"/>
      <c r="AL1108" s="9"/>
      <c r="AM1108" s="9"/>
      <c r="AN1108" s="9"/>
      <c r="AO1108" s="9"/>
      <c r="AP1108" s="9"/>
      <c r="AQ1108" s="9"/>
      <c r="AR1108" s="9"/>
      <c r="AS1108" s="9"/>
      <c r="AT1108" s="9"/>
      <c r="AU1108" s="9"/>
      <c r="AV1108" s="9"/>
      <c r="AW1108" s="9"/>
      <c r="AX1108" s="9"/>
      <c r="AY1108" s="9"/>
    </row>
    <row r="1109" spans="1:51" ht="47.25" customHeight="1" x14ac:dyDescent="0.3">
      <c r="A1109" s="48">
        <v>1084</v>
      </c>
      <c r="B1109" s="768">
        <v>7000032517</v>
      </c>
      <c r="C1109" s="768">
        <v>10</v>
      </c>
      <c r="D1109" s="768" t="s">
        <v>453</v>
      </c>
      <c r="E1109" s="768">
        <v>1000077714</v>
      </c>
      <c r="F1109" s="768">
        <v>85176930</v>
      </c>
      <c r="G1109" s="49"/>
      <c r="H1109" s="769">
        <v>18</v>
      </c>
      <c r="I1109" s="50"/>
      <c r="J1109" s="768" t="s">
        <v>377</v>
      </c>
      <c r="K1109" s="768" t="s">
        <v>106</v>
      </c>
      <c r="L1109" s="768">
        <v>1</v>
      </c>
      <c r="M1109" s="51"/>
      <c r="N1109" s="52" t="str">
        <f t="shared" si="102"/>
        <v>Included</v>
      </c>
      <c r="O1109" s="53">
        <f t="shared" si="103"/>
        <v>0</v>
      </c>
      <c r="P1109" s="8">
        <f t="shared" si="104"/>
        <v>0</v>
      </c>
      <c r="Q1109" s="9">
        <f t="shared" si="105"/>
        <v>0</v>
      </c>
      <c r="R1109" s="16">
        <f t="shared" si="106"/>
        <v>0</v>
      </c>
      <c r="S1109" s="8"/>
      <c r="T1109" s="122">
        <f t="shared" si="107"/>
        <v>0</v>
      </c>
      <c r="V1109" s="55"/>
      <c r="AB1109" s="9"/>
      <c r="AL1109" s="9"/>
      <c r="AM1109" s="9"/>
      <c r="AN1109" s="9"/>
      <c r="AO1109" s="9"/>
      <c r="AP1109" s="9"/>
      <c r="AQ1109" s="9"/>
      <c r="AR1109" s="9"/>
      <c r="AS1109" s="9"/>
      <c r="AT1109" s="9"/>
      <c r="AU1109" s="9"/>
      <c r="AV1109" s="9"/>
      <c r="AW1109" s="9"/>
      <c r="AX1109" s="9"/>
      <c r="AY1109" s="9"/>
    </row>
    <row r="1110" spans="1:51" ht="47.25" customHeight="1" x14ac:dyDescent="0.3">
      <c r="A1110" s="48">
        <v>1085</v>
      </c>
      <c r="B1110" s="768">
        <v>7000032518</v>
      </c>
      <c r="C1110" s="768">
        <v>10</v>
      </c>
      <c r="D1110" s="768" t="s">
        <v>453</v>
      </c>
      <c r="E1110" s="768">
        <v>1000077573</v>
      </c>
      <c r="F1110" s="768">
        <v>85176930</v>
      </c>
      <c r="G1110" s="49"/>
      <c r="H1110" s="769">
        <v>18</v>
      </c>
      <c r="I1110" s="50"/>
      <c r="J1110" s="768" t="s">
        <v>378</v>
      </c>
      <c r="K1110" s="768" t="s">
        <v>106</v>
      </c>
      <c r="L1110" s="768">
        <v>1</v>
      </c>
      <c r="M1110" s="51"/>
      <c r="N1110" s="52" t="str">
        <f t="shared" si="102"/>
        <v>Included</v>
      </c>
      <c r="O1110" s="53">
        <f t="shared" si="103"/>
        <v>0</v>
      </c>
      <c r="P1110" s="8">
        <f t="shared" si="104"/>
        <v>0</v>
      </c>
      <c r="Q1110" s="9">
        <f t="shared" si="105"/>
        <v>0</v>
      </c>
      <c r="R1110" s="16">
        <f t="shared" si="106"/>
        <v>0</v>
      </c>
      <c r="S1110" s="8"/>
      <c r="T1110" s="122">
        <f t="shared" si="107"/>
        <v>0</v>
      </c>
      <c r="V1110" s="55"/>
      <c r="AB1110" s="9"/>
      <c r="AL1110" s="9"/>
      <c r="AM1110" s="9"/>
      <c r="AN1110" s="9"/>
      <c r="AO1110" s="9"/>
      <c r="AP1110" s="9"/>
      <c r="AQ1110" s="9"/>
      <c r="AR1110" s="9"/>
      <c r="AS1110" s="9"/>
      <c r="AT1110" s="9"/>
      <c r="AU1110" s="9"/>
      <c r="AV1110" s="9"/>
      <c r="AW1110" s="9"/>
      <c r="AX1110" s="9"/>
      <c r="AY1110" s="9"/>
    </row>
    <row r="1111" spans="1:51" ht="47.25" customHeight="1" x14ac:dyDescent="0.3">
      <c r="A1111" s="48">
        <v>1086</v>
      </c>
      <c r="B1111" s="768">
        <v>7000032519</v>
      </c>
      <c r="C1111" s="768">
        <v>10</v>
      </c>
      <c r="D1111" s="768" t="s">
        <v>453</v>
      </c>
      <c r="E1111" s="768">
        <v>1000077739</v>
      </c>
      <c r="F1111" s="768">
        <v>85177090</v>
      </c>
      <c r="G1111" s="49"/>
      <c r="H1111" s="769">
        <v>18</v>
      </c>
      <c r="I1111" s="50"/>
      <c r="J1111" s="768" t="s">
        <v>379</v>
      </c>
      <c r="K1111" s="768" t="s">
        <v>106</v>
      </c>
      <c r="L1111" s="768">
        <v>62</v>
      </c>
      <c r="M1111" s="51"/>
      <c r="N1111" s="52" t="str">
        <f t="shared" si="102"/>
        <v>Included</v>
      </c>
      <c r="O1111" s="53">
        <f t="shared" si="103"/>
        <v>0</v>
      </c>
      <c r="P1111" s="8">
        <f t="shared" si="104"/>
        <v>0</v>
      </c>
      <c r="Q1111" s="9">
        <f t="shared" si="105"/>
        <v>0</v>
      </c>
      <c r="R1111" s="16">
        <f t="shared" si="106"/>
        <v>0</v>
      </c>
      <c r="S1111" s="8"/>
      <c r="T1111" s="122">
        <f t="shared" si="107"/>
        <v>0</v>
      </c>
      <c r="V1111" s="55"/>
      <c r="AB1111" s="9"/>
      <c r="AL1111" s="9"/>
      <c r="AM1111" s="9"/>
      <c r="AN1111" s="9"/>
      <c r="AO1111" s="9"/>
      <c r="AP1111" s="9"/>
      <c r="AQ1111" s="9"/>
      <c r="AR1111" s="9"/>
      <c r="AS1111" s="9"/>
      <c r="AT1111" s="9"/>
      <c r="AU1111" s="9"/>
      <c r="AV1111" s="9"/>
      <c r="AW1111" s="9"/>
      <c r="AX1111" s="9"/>
      <c r="AY1111" s="9"/>
    </row>
    <row r="1112" spans="1:51" ht="47.25" customHeight="1" x14ac:dyDescent="0.3">
      <c r="A1112" s="48">
        <v>1087</v>
      </c>
      <c r="B1112" s="768">
        <v>7000032520</v>
      </c>
      <c r="C1112" s="768">
        <v>10</v>
      </c>
      <c r="D1112" s="768" t="s">
        <v>453</v>
      </c>
      <c r="E1112" s="768">
        <v>1000077740</v>
      </c>
      <c r="F1112" s="768">
        <v>85177090</v>
      </c>
      <c r="G1112" s="49"/>
      <c r="H1112" s="769">
        <v>18</v>
      </c>
      <c r="I1112" s="50"/>
      <c r="J1112" s="768" t="s">
        <v>380</v>
      </c>
      <c r="K1112" s="768" t="s">
        <v>106</v>
      </c>
      <c r="L1112" s="768">
        <v>800</v>
      </c>
      <c r="M1112" s="51"/>
      <c r="N1112" s="52" t="str">
        <f t="shared" si="102"/>
        <v>Included</v>
      </c>
      <c r="O1112" s="53">
        <f t="shared" si="103"/>
        <v>0</v>
      </c>
      <c r="P1112" s="8">
        <f t="shared" si="104"/>
        <v>0</v>
      </c>
      <c r="Q1112" s="9">
        <f t="shared" si="105"/>
        <v>0</v>
      </c>
      <c r="R1112" s="16">
        <f t="shared" si="106"/>
        <v>0</v>
      </c>
      <c r="S1112" s="8"/>
      <c r="T1112" s="122">
        <f t="shared" si="107"/>
        <v>0</v>
      </c>
      <c r="V1112" s="55"/>
      <c r="AB1112" s="9"/>
      <c r="AL1112" s="9"/>
      <c r="AM1112" s="9"/>
      <c r="AN1112" s="9"/>
      <c r="AO1112" s="9"/>
      <c r="AP1112" s="9"/>
      <c r="AQ1112" s="9"/>
      <c r="AR1112" s="9"/>
      <c r="AS1112" s="9"/>
      <c r="AT1112" s="9"/>
      <c r="AU1112" s="9"/>
      <c r="AV1112" s="9"/>
      <c r="AW1112" s="9"/>
      <c r="AX1112" s="9"/>
      <c r="AY1112" s="9"/>
    </row>
    <row r="1113" spans="1:51" ht="47.25" customHeight="1" x14ac:dyDescent="0.3">
      <c r="A1113" s="48">
        <v>1088</v>
      </c>
      <c r="B1113" s="768">
        <v>7000032521</v>
      </c>
      <c r="C1113" s="768">
        <v>10</v>
      </c>
      <c r="D1113" s="768" t="s">
        <v>453</v>
      </c>
      <c r="E1113" s="768">
        <v>1000077711</v>
      </c>
      <c r="F1113" s="768">
        <v>85177090</v>
      </c>
      <c r="G1113" s="49"/>
      <c r="H1113" s="769">
        <v>18</v>
      </c>
      <c r="I1113" s="50"/>
      <c r="J1113" s="768" t="s">
        <v>381</v>
      </c>
      <c r="K1113" s="768" t="s">
        <v>106</v>
      </c>
      <c r="L1113" s="768">
        <v>1</v>
      </c>
      <c r="M1113" s="51"/>
      <c r="N1113" s="52" t="str">
        <f t="shared" si="102"/>
        <v>Included</v>
      </c>
      <c r="O1113" s="53">
        <f t="shared" si="103"/>
        <v>0</v>
      </c>
      <c r="P1113" s="8">
        <f t="shared" si="104"/>
        <v>0</v>
      </c>
      <c r="Q1113" s="9">
        <f t="shared" si="105"/>
        <v>0</v>
      </c>
      <c r="R1113" s="16">
        <f t="shared" si="106"/>
        <v>0</v>
      </c>
      <c r="S1113" s="8"/>
      <c r="T1113" s="122">
        <f t="shared" si="107"/>
        <v>0</v>
      </c>
      <c r="V1113" s="55"/>
      <c r="AB1113" s="9"/>
      <c r="AL1113" s="9"/>
      <c r="AM1113" s="9"/>
      <c r="AN1113" s="9"/>
      <c r="AO1113" s="9"/>
      <c r="AP1113" s="9"/>
      <c r="AQ1113" s="9"/>
      <c r="AR1113" s="9"/>
      <c r="AS1113" s="9"/>
      <c r="AT1113" s="9"/>
      <c r="AU1113" s="9"/>
      <c r="AV1113" s="9"/>
      <c r="AW1113" s="9"/>
      <c r="AX1113" s="9"/>
      <c r="AY1113" s="9"/>
    </row>
    <row r="1114" spans="1:51" ht="47.25" customHeight="1" x14ac:dyDescent="0.3">
      <c r="A1114" s="48">
        <v>1089</v>
      </c>
      <c r="B1114" s="768">
        <v>7000032522</v>
      </c>
      <c r="C1114" s="768">
        <v>10</v>
      </c>
      <c r="D1114" s="768" t="s">
        <v>453</v>
      </c>
      <c r="E1114" s="768">
        <v>1000077562</v>
      </c>
      <c r="F1114" s="768">
        <v>85177090</v>
      </c>
      <c r="G1114" s="49"/>
      <c r="H1114" s="769">
        <v>18</v>
      </c>
      <c r="I1114" s="50"/>
      <c r="J1114" s="768" t="s">
        <v>382</v>
      </c>
      <c r="K1114" s="768" t="s">
        <v>106</v>
      </c>
      <c r="L1114" s="768">
        <v>20</v>
      </c>
      <c r="M1114" s="51"/>
      <c r="N1114" s="52" t="str">
        <f t="shared" si="102"/>
        <v>Included</v>
      </c>
      <c r="O1114" s="53">
        <f t="shared" si="103"/>
        <v>0</v>
      </c>
      <c r="P1114" s="8">
        <f t="shared" si="104"/>
        <v>0</v>
      </c>
      <c r="Q1114" s="9">
        <f t="shared" si="105"/>
        <v>0</v>
      </c>
      <c r="R1114" s="16">
        <f t="shared" si="106"/>
        <v>0</v>
      </c>
      <c r="S1114" s="8"/>
      <c r="T1114" s="122">
        <f t="shared" si="107"/>
        <v>0</v>
      </c>
      <c r="V1114" s="55"/>
      <c r="AB1114" s="9"/>
      <c r="AL1114" s="9"/>
      <c r="AM1114" s="9"/>
      <c r="AN1114" s="9"/>
      <c r="AO1114" s="9"/>
      <c r="AP1114" s="9"/>
      <c r="AQ1114" s="9"/>
      <c r="AR1114" s="9"/>
      <c r="AS1114" s="9"/>
      <c r="AT1114" s="9"/>
      <c r="AU1114" s="9"/>
      <c r="AV1114" s="9"/>
      <c r="AW1114" s="9"/>
      <c r="AX1114" s="9"/>
      <c r="AY1114" s="9"/>
    </row>
    <row r="1115" spans="1:51" ht="47.25" customHeight="1" x14ac:dyDescent="0.3">
      <c r="A1115" s="48">
        <v>1090</v>
      </c>
      <c r="B1115" s="768">
        <v>7000032523</v>
      </c>
      <c r="C1115" s="768">
        <v>10</v>
      </c>
      <c r="D1115" s="768" t="s">
        <v>453</v>
      </c>
      <c r="E1115" s="768">
        <v>1000077750</v>
      </c>
      <c r="F1115" s="768">
        <v>85176930</v>
      </c>
      <c r="G1115" s="49"/>
      <c r="H1115" s="769">
        <v>18</v>
      </c>
      <c r="I1115" s="50"/>
      <c r="J1115" s="768" t="s">
        <v>383</v>
      </c>
      <c r="K1115" s="768" t="s">
        <v>105</v>
      </c>
      <c r="L1115" s="768">
        <v>1</v>
      </c>
      <c r="M1115" s="51"/>
      <c r="N1115" s="52" t="str">
        <f t="shared" si="102"/>
        <v>Included</v>
      </c>
      <c r="O1115" s="53">
        <f t="shared" si="103"/>
        <v>0</v>
      </c>
      <c r="P1115" s="8">
        <f t="shared" si="104"/>
        <v>0</v>
      </c>
      <c r="Q1115" s="9">
        <f t="shared" si="105"/>
        <v>0</v>
      </c>
      <c r="R1115" s="16">
        <f t="shared" si="106"/>
        <v>0</v>
      </c>
      <c r="S1115" s="8"/>
      <c r="T1115" s="122">
        <f t="shared" si="107"/>
        <v>0</v>
      </c>
      <c r="V1115" s="55"/>
      <c r="AB1115" s="9"/>
      <c r="AL1115" s="9"/>
      <c r="AM1115" s="9"/>
      <c r="AN1115" s="9"/>
      <c r="AO1115" s="9"/>
      <c r="AP1115" s="9"/>
      <c r="AQ1115" s="9"/>
      <c r="AR1115" s="9"/>
      <c r="AS1115" s="9"/>
      <c r="AT1115" s="9"/>
      <c r="AU1115" s="9"/>
      <c r="AV1115" s="9"/>
      <c r="AW1115" s="9"/>
      <c r="AX1115" s="9"/>
      <c r="AY1115" s="9"/>
    </row>
    <row r="1116" spans="1:51" ht="47.25" customHeight="1" x14ac:dyDescent="0.3">
      <c r="A1116" s="48">
        <v>1091</v>
      </c>
      <c r="B1116" s="768">
        <v>7000032524</v>
      </c>
      <c r="C1116" s="768">
        <v>10</v>
      </c>
      <c r="D1116" s="768" t="s">
        <v>453</v>
      </c>
      <c r="E1116" s="768">
        <v>1000077709</v>
      </c>
      <c r="F1116" s="768">
        <v>85176990</v>
      </c>
      <c r="G1116" s="49"/>
      <c r="H1116" s="769">
        <v>18</v>
      </c>
      <c r="I1116" s="50"/>
      <c r="J1116" s="768" t="s">
        <v>384</v>
      </c>
      <c r="K1116" s="768" t="s">
        <v>106</v>
      </c>
      <c r="L1116" s="768">
        <v>800</v>
      </c>
      <c r="M1116" s="51"/>
      <c r="N1116" s="52" t="str">
        <f t="shared" si="102"/>
        <v>Included</v>
      </c>
      <c r="O1116" s="53">
        <f t="shared" si="103"/>
        <v>0</v>
      </c>
      <c r="P1116" s="8">
        <f t="shared" si="104"/>
        <v>0</v>
      </c>
      <c r="Q1116" s="9">
        <f t="shared" si="105"/>
        <v>0</v>
      </c>
      <c r="R1116" s="16">
        <f t="shared" si="106"/>
        <v>0</v>
      </c>
      <c r="S1116" s="8"/>
      <c r="T1116" s="122">
        <f t="shared" si="107"/>
        <v>0</v>
      </c>
      <c r="V1116" s="55"/>
      <c r="AB1116" s="9"/>
      <c r="AL1116" s="9"/>
      <c r="AM1116" s="9"/>
      <c r="AN1116" s="9"/>
      <c r="AO1116" s="9"/>
      <c r="AP1116" s="9"/>
      <c r="AQ1116" s="9"/>
      <c r="AR1116" s="9"/>
      <c r="AS1116" s="9"/>
      <c r="AT1116" s="9"/>
      <c r="AU1116" s="9"/>
      <c r="AV1116" s="9"/>
      <c r="AW1116" s="9"/>
      <c r="AX1116" s="9"/>
      <c r="AY1116" s="9"/>
    </row>
    <row r="1117" spans="1:51" ht="47.25" customHeight="1" x14ac:dyDescent="0.3">
      <c r="A1117" s="48">
        <v>1092</v>
      </c>
      <c r="B1117" s="768">
        <v>7000032525</v>
      </c>
      <c r="C1117" s="768">
        <v>10</v>
      </c>
      <c r="D1117" s="768" t="s">
        <v>453</v>
      </c>
      <c r="E1117" s="768">
        <v>1000077563</v>
      </c>
      <c r="F1117" s="768">
        <v>85444292</v>
      </c>
      <c r="G1117" s="49"/>
      <c r="H1117" s="769">
        <v>18</v>
      </c>
      <c r="I1117" s="50"/>
      <c r="J1117" s="768" t="s">
        <v>385</v>
      </c>
      <c r="K1117" s="768" t="s">
        <v>110</v>
      </c>
      <c r="L1117" s="768">
        <v>800</v>
      </c>
      <c r="M1117" s="51"/>
      <c r="N1117" s="52" t="str">
        <f t="shared" si="102"/>
        <v>Included</v>
      </c>
      <c r="O1117" s="53">
        <f t="shared" si="103"/>
        <v>0</v>
      </c>
      <c r="P1117" s="8">
        <f t="shared" si="104"/>
        <v>0</v>
      </c>
      <c r="Q1117" s="9">
        <f t="shared" si="105"/>
        <v>0</v>
      </c>
      <c r="R1117" s="16">
        <f t="shared" si="106"/>
        <v>0</v>
      </c>
      <c r="S1117" s="8"/>
      <c r="T1117" s="122">
        <f t="shared" si="107"/>
        <v>0</v>
      </c>
      <c r="V1117" s="55"/>
      <c r="AB1117" s="9"/>
      <c r="AL1117" s="9"/>
      <c r="AM1117" s="9"/>
      <c r="AN1117" s="9"/>
      <c r="AO1117" s="9"/>
      <c r="AP1117" s="9"/>
      <c r="AQ1117" s="9"/>
      <c r="AR1117" s="9"/>
      <c r="AS1117" s="9"/>
      <c r="AT1117" s="9"/>
      <c r="AU1117" s="9"/>
      <c r="AV1117" s="9"/>
      <c r="AW1117" s="9"/>
      <c r="AX1117" s="9"/>
      <c r="AY1117" s="9"/>
    </row>
    <row r="1118" spans="1:51" ht="47.25" customHeight="1" x14ac:dyDescent="0.3">
      <c r="A1118" s="48">
        <v>1093</v>
      </c>
      <c r="B1118" s="768">
        <v>7000032526</v>
      </c>
      <c r="C1118" s="768">
        <v>10</v>
      </c>
      <c r="D1118" s="768" t="s">
        <v>453</v>
      </c>
      <c r="E1118" s="768">
        <v>1000077561</v>
      </c>
      <c r="F1118" s="768">
        <v>85176930</v>
      </c>
      <c r="G1118" s="49"/>
      <c r="H1118" s="769">
        <v>18</v>
      </c>
      <c r="I1118" s="50"/>
      <c r="J1118" s="768" t="s">
        <v>386</v>
      </c>
      <c r="K1118" s="768" t="s">
        <v>106</v>
      </c>
      <c r="L1118" s="768">
        <v>2</v>
      </c>
      <c r="M1118" s="51"/>
      <c r="N1118" s="52" t="str">
        <f t="shared" si="102"/>
        <v>Included</v>
      </c>
      <c r="O1118" s="53">
        <f t="shared" si="103"/>
        <v>0</v>
      </c>
      <c r="P1118" s="8">
        <f t="shared" si="104"/>
        <v>0</v>
      </c>
      <c r="Q1118" s="9">
        <f t="shared" si="105"/>
        <v>0</v>
      </c>
      <c r="R1118" s="16">
        <f t="shared" si="106"/>
        <v>0</v>
      </c>
      <c r="S1118" s="8"/>
      <c r="T1118" s="122">
        <f t="shared" si="107"/>
        <v>0</v>
      </c>
      <c r="V1118" s="55"/>
      <c r="AB1118" s="9"/>
      <c r="AL1118" s="9"/>
      <c r="AM1118" s="9"/>
      <c r="AN1118" s="9"/>
      <c r="AO1118" s="9"/>
      <c r="AP1118" s="9"/>
      <c r="AQ1118" s="9"/>
      <c r="AR1118" s="9"/>
      <c r="AS1118" s="9"/>
      <c r="AT1118" s="9"/>
      <c r="AU1118" s="9"/>
      <c r="AV1118" s="9"/>
      <c r="AW1118" s="9"/>
      <c r="AX1118" s="9"/>
      <c r="AY1118" s="9"/>
    </row>
    <row r="1119" spans="1:51" ht="47.25" customHeight="1" x14ac:dyDescent="0.3">
      <c r="A1119" s="48">
        <v>1094</v>
      </c>
      <c r="B1119" s="768">
        <v>7000032527</v>
      </c>
      <c r="C1119" s="768">
        <v>10</v>
      </c>
      <c r="D1119" s="768" t="s">
        <v>453</v>
      </c>
      <c r="E1119" s="768">
        <v>1000077565</v>
      </c>
      <c r="F1119" s="768">
        <v>85176930</v>
      </c>
      <c r="G1119" s="49"/>
      <c r="H1119" s="769">
        <v>18</v>
      </c>
      <c r="I1119" s="50"/>
      <c r="J1119" s="768" t="s">
        <v>387</v>
      </c>
      <c r="K1119" s="768" t="s">
        <v>106</v>
      </c>
      <c r="L1119" s="768">
        <v>2</v>
      </c>
      <c r="M1119" s="51"/>
      <c r="N1119" s="52" t="str">
        <f t="shared" si="102"/>
        <v>Included</v>
      </c>
      <c r="O1119" s="53">
        <f t="shared" si="103"/>
        <v>0</v>
      </c>
      <c r="P1119" s="8">
        <f t="shared" si="104"/>
        <v>0</v>
      </c>
      <c r="Q1119" s="9">
        <f t="shared" si="105"/>
        <v>0</v>
      </c>
      <c r="R1119" s="16">
        <f t="shared" si="106"/>
        <v>0</v>
      </c>
      <c r="S1119" s="8"/>
      <c r="T1119" s="122">
        <f t="shared" si="107"/>
        <v>0</v>
      </c>
      <c r="V1119" s="55"/>
      <c r="AB1119" s="9"/>
      <c r="AL1119" s="9"/>
      <c r="AM1119" s="9"/>
      <c r="AN1119" s="9"/>
      <c r="AO1119" s="9"/>
      <c r="AP1119" s="9"/>
      <c r="AQ1119" s="9"/>
      <c r="AR1119" s="9"/>
      <c r="AS1119" s="9"/>
      <c r="AT1119" s="9"/>
      <c r="AU1119" s="9"/>
      <c r="AV1119" s="9"/>
      <c r="AW1119" s="9"/>
      <c r="AX1119" s="9"/>
      <c r="AY1119" s="9"/>
    </row>
    <row r="1120" spans="1:51" ht="47.25" customHeight="1" x14ac:dyDescent="0.3">
      <c r="A1120" s="48">
        <v>1095</v>
      </c>
      <c r="B1120" s="768">
        <v>7000032528</v>
      </c>
      <c r="C1120" s="768">
        <v>10</v>
      </c>
      <c r="D1120" s="768" t="s">
        <v>453</v>
      </c>
      <c r="E1120" s="768">
        <v>1000077751</v>
      </c>
      <c r="F1120" s="768">
        <v>85176930</v>
      </c>
      <c r="G1120" s="49"/>
      <c r="H1120" s="769">
        <v>18</v>
      </c>
      <c r="I1120" s="50"/>
      <c r="J1120" s="768" t="s">
        <v>388</v>
      </c>
      <c r="K1120" s="768" t="s">
        <v>105</v>
      </c>
      <c r="L1120" s="768">
        <v>1</v>
      </c>
      <c r="M1120" s="51"/>
      <c r="N1120" s="52" t="str">
        <f t="shared" si="102"/>
        <v>Included</v>
      </c>
      <c r="O1120" s="53">
        <f t="shared" si="103"/>
        <v>0</v>
      </c>
      <c r="P1120" s="8">
        <f t="shared" si="104"/>
        <v>0</v>
      </c>
      <c r="Q1120" s="9">
        <f t="shared" si="105"/>
        <v>0</v>
      </c>
      <c r="R1120" s="16">
        <f t="shared" si="106"/>
        <v>0</v>
      </c>
      <c r="S1120" s="8"/>
      <c r="T1120" s="122">
        <f t="shared" si="107"/>
        <v>0</v>
      </c>
      <c r="V1120" s="55"/>
      <c r="AB1120" s="9"/>
      <c r="AL1120" s="9"/>
      <c r="AM1120" s="9"/>
      <c r="AN1120" s="9"/>
      <c r="AO1120" s="9"/>
      <c r="AP1120" s="9"/>
      <c r="AQ1120" s="9"/>
      <c r="AR1120" s="9"/>
      <c r="AS1120" s="9"/>
      <c r="AT1120" s="9"/>
      <c r="AU1120" s="9"/>
      <c r="AV1120" s="9"/>
      <c r="AW1120" s="9"/>
      <c r="AX1120" s="9"/>
      <c r="AY1120" s="9"/>
    </row>
    <row r="1121" spans="1:51" ht="47.25" customHeight="1" x14ac:dyDescent="0.3">
      <c r="A1121" s="48">
        <v>1096</v>
      </c>
      <c r="B1121" s="768">
        <v>7000032529</v>
      </c>
      <c r="C1121" s="768">
        <v>10</v>
      </c>
      <c r="D1121" s="768" t="s">
        <v>453</v>
      </c>
      <c r="E1121" s="768">
        <v>1000077568</v>
      </c>
      <c r="F1121" s="768">
        <v>85389000</v>
      </c>
      <c r="G1121" s="49"/>
      <c r="H1121" s="769">
        <v>18</v>
      </c>
      <c r="I1121" s="50"/>
      <c r="J1121" s="768" t="s">
        <v>389</v>
      </c>
      <c r="K1121" s="768" t="s">
        <v>106</v>
      </c>
      <c r="L1121" s="768">
        <v>1</v>
      </c>
      <c r="M1121" s="51"/>
      <c r="N1121" s="52" t="str">
        <f t="shared" si="102"/>
        <v>Included</v>
      </c>
      <c r="O1121" s="53">
        <f t="shared" si="103"/>
        <v>0</v>
      </c>
      <c r="P1121" s="8">
        <f t="shared" si="104"/>
        <v>0</v>
      </c>
      <c r="Q1121" s="9">
        <f t="shared" si="105"/>
        <v>0</v>
      </c>
      <c r="R1121" s="16">
        <f t="shared" si="106"/>
        <v>0</v>
      </c>
      <c r="S1121" s="8"/>
      <c r="T1121" s="122">
        <f t="shared" si="107"/>
        <v>0</v>
      </c>
      <c r="V1121" s="55"/>
      <c r="AB1121" s="9"/>
      <c r="AL1121" s="9"/>
      <c r="AM1121" s="9"/>
      <c r="AN1121" s="9"/>
      <c r="AO1121" s="9"/>
      <c r="AP1121" s="9"/>
      <c r="AQ1121" s="9"/>
      <c r="AR1121" s="9"/>
      <c r="AS1121" s="9"/>
      <c r="AT1121" s="9"/>
      <c r="AU1121" s="9"/>
      <c r="AV1121" s="9"/>
      <c r="AW1121" s="9"/>
      <c r="AX1121" s="9"/>
      <c r="AY1121" s="9"/>
    </row>
    <row r="1122" spans="1:51" ht="47.25" customHeight="1" x14ac:dyDescent="0.3">
      <c r="A1122" s="48">
        <v>1097</v>
      </c>
      <c r="B1122" s="768">
        <v>7000032530</v>
      </c>
      <c r="C1122" s="768">
        <v>10</v>
      </c>
      <c r="D1122" s="768" t="s">
        <v>453</v>
      </c>
      <c r="E1122" s="768">
        <v>1000012788</v>
      </c>
      <c r="F1122" s="768">
        <v>85329000</v>
      </c>
      <c r="G1122" s="49"/>
      <c r="H1122" s="769">
        <v>18</v>
      </c>
      <c r="I1122" s="50"/>
      <c r="J1122" s="768" t="s">
        <v>111</v>
      </c>
      <c r="K1122" s="768" t="s">
        <v>106</v>
      </c>
      <c r="L1122" s="768">
        <v>1</v>
      </c>
      <c r="M1122" s="51"/>
      <c r="N1122" s="52" t="str">
        <f t="shared" si="102"/>
        <v>Included</v>
      </c>
      <c r="O1122" s="53">
        <f t="shared" si="103"/>
        <v>0</v>
      </c>
      <c r="P1122" s="8">
        <f t="shared" si="104"/>
        <v>0</v>
      </c>
      <c r="Q1122" s="9">
        <f t="shared" si="105"/>
        <v>0</v>
      </c>
      <c r="R1122" s="16">
        <f t="shared" si="106"/>
        <v>0</v>
      </c>
      <c r="S1122" s="8"/>
      <c r="T1122" s="122">
        <f t="shared" si="107"/>
        <v>0</v>
      </c>
      <c r="V1122" s="55"/>
      <c r="AB1122" s="9"/>
      <c r="AL1122" s="9"/>
      <c r="AM1122" s="9"/>
      <c r="AN1122" s="9"/>
      <c r="AO1122" s="9"/>
      <c r="AP1122" s="9"/>
      <c r="AQ1122" s="9"/>
      <c r="AR1122" s="9"/>
      <c r="AS1122" s="9"/>
      <c r="AT1122" s="9"/>
      <c r="AU1122" s="9"/>
      <c r="AV1122" s="9"/>
      <c r="AW1122" s="9"/>
      <c r="AX1122" s="9"/>
      <c r="AY1122" s="9"/>
    </row>
    <row r="1123" spans="1:51" ht="47.25" customHeight="1" x14ac:dyDescent="0.3">
      <c r="A1123" s="48">
        <v>1098</v>
      </c>
      <c r="B1123" s="768">
        <v>7000032531</v>
      </c>
      <c r="C1123" s="768">
        <v>10</v>
      </c>
      <c r="D1123" s="768" t="s">
        <v>453</v>
      </c>
      <c r="E1123" s="768">
        <v>1000028014</v>
      </c>
      <c r="F1123" s="768">
        <v>94038900</v>
      </c>
      <c r="G1123" s="49"/>
      <c r="H1123" s="769">
        <v>18</v>
      </c>
      <c r="I1123" s="50"/>
      <c r="J1123" s="768" t="s">
        <v>108</v>
      </c>
      <c r="K1123" s="768" t="s">
        <v>106</v>
      </c>
      <c r="L1123" s="768">
        <v>1</v>
      </c>
      <c r="M1123" s="51"/>
      <c r="N1123" s="52" t="str">
        <f t="shared" si="102"/>
        <v>Included</v>
      </c>
      <c r="O1123" s="53">
        <f t="shared" si="103"/>
        <v>0</v>
      </c>
      <c r="P1123" s="8">
        <f t="shared" si="104"/>
        <v>0</v>
      </c>
      <c r="Q1123" s="9">
        <f t="shared" si="105"/>
        <v>0</v>
      </c>
      <c r="R1123" s="16">
        <f t="shared" si="106"/>
        <v>0</v>
      </c>
      <c r="S1123" s="8"/>
      <c r="T1123" s="122">
        <f t="shared" si="107"/>
        <v>0</v>
      </c>
      <c r="V1123" s="55"/>
      <c r="AB1123" s="9"/>
      <c r="AL1123" s="9"/>
      <c r="AM1123" s="9"/>
      <c r="AN1123" s="9"/>
      <c r="AO1123" s="9"/>
      <c r="AP1123" s="9"/>
      <c r="AQ1123" s="9"/>
      <c r="AR1123" s="9"/>
      <c r="AS1123" s="9"/>
      <c r="AT1123" s="9"/>
      <c r="AU1123" s="9"/>
      <c r="AV1123" s="9"/>
      <c r="AW1123" s="9"/>
      <c r="AX1123" s="9"/>
      <c r="AY1123" s="9"/>
    </row>
    <row r="1124" spans="1:51" ht="47.25" customHeight="1" x14ac:dyDescent="0.3">
      <c r="A1124" s="48">
        <v>1099</v>
      </c>
      <c r="B1124" s="768">
        <v>7000032532</v>
      </c>
      <c r="C1124" s="768">
        <v>10</v>
      </c>
      <c r="D1124" s="768" t="s">
        <v>453</v>
      </c>
      <c r="E1124" s="768">
        <v>1000026380</v>
      </c>
      <c r="F1124" s="768">
        <v>85389000</v>
      </c>
      <c r="G1124" s="49"/>
      <c r="H1124" s="769">
        <v>18</v>
      </c>
      <c r="I1124" s="50"/>
      <c r="J1124" s="768" t="s">
        <v>109</v>
      </c>
      <c r="K1124" s="768" t="s">
        <v>105</v>
      </c>
      <c r="L1124" s="768">
        <v>1</v>
      </c>
      <c r="M1124" s="51"/>
      <c r="N1124" s="52" t="str">
        <f t="shared" si="102"/>
        <v>Included</v>
      </c>
      <c r="O1124" s="53">
        <f t="shared" si="103"/>
        <v>0</v>
      </c>
      <c r="P1124" s="8">
        <f t="shared" si="104"/>
        <v>0</v>
      </c>
      <c r="Q1124" s="9">
        <f t="shared" si="105"/>
        <v>0</v>
      </c>
      <c r="R1124" s="16">
        <f t="shared" si="106"/>
        <v>0</v>
      </c>
      <c r="S1124" s="8"/>
      <c r="T1124" s="122">
        <f t="shared" si="107"/>
        <v>0</v>
      </c>
      <c r="V1124" s="55"/>
      <c r="AB1124" s="9"/>
      <c r="AL1124" s="9"/>
      <c r="AM1124" s="9"/>
      <c r="AN1124" s="9"/>
      <c r="AO1124" s="9"/>
      <c r="AP1124" s="9"/>
      <c r="AQ1124" s="9"/>
      <c r="AR1124" s="9"/>
      <c r="AS1124" s="9"/>
      <c r="AT1124" s="9"/>
      <c r="AU1124" s="9"/>
      <c r="AV1124" s="9"/>
      <c r="AW1124" s="9"/>
      <c r="AX1124" s="9"/>
      <c r="AY1124" s="9"/>
    </row>
    <row r="1125" spans="1:51" ht="47.25" customHeight="1" x14ac:dyDescent="0.3">
      <c r="A1125" s="48">
        <v>1100</v>
      </c>
      <c r="B1125" s="768">
        <v>7000032567</v>
      </c>
      <c r="C1125" s="768">
        <v>10</v>
      </c>
      <c r="D1125" s="768" t="s">
        <v>453</v>
      </c>
      <c r="E1125" s="768">
        <v>1000077853</v>
      </c>
      <c r="F1125" s="768">
        <v>85176220</v>
      </c>
      <c r="G1125" s="49"/>
      <c r="H1125" s="769">
        <v>18</v>
      </c>
      <c r="I1125" s="50"/>
      <c r="J1125" s="768" t="s">
        <v>390</v>
      </c>
      <c r="K1125" s="768" t="s">
        <v>106</v>
      </c>
      <c r="L1125" s="768">
        <v>1</v>
      </c>
      <c r="M1125" s="51"/>
      <c r="N1125" s="52" t="str">
        <f t="shared" si="102"/>
        <v>Included</v>
      </c>
      <c r="O1125" s="53">
        <f t="shared" si="103"/>
        <v>0</v>
      </c>
      <c r="P1125" s="8">
        <f t="shared" si="104"/>
        <v>0</v>
      </c>
      <c r="Q1125" s="9">
        <f t="shared" si="105"/>
        <v>0</v>
      </c>
      <c r="R1125" s="16">
        <f t="shared" si="106"/>
        <v>0</v>
      </c>
      <c r="S1125" s="8"/>
      <c r="T1125" s="122">
        <f t="shared" si="107"/>
        <v>0</v>
      </c>
      <c r="V1125" s="55"/>
      <c r="AB1125" s="9"/>
      <c r="AL1125" s="9"/>
      <c r="AM1125" s="9"/>
      <c r="AN1125" s="9"/>
      <c r="AO1125" s="9"/>
      <c r="AP1125" s="9"/>
      <c r="AQ1125" s="9"/>
      <c r="AR1125" s="9"/>
      <c r="AS1125" s="9"/>
      <c r="AT1125" s="9"/>
      <c r="AU1125" s="9"/>
      <c r="AV1125" s="9"/>
      <c r="AW1125" s="9"/>
      <c r="AX1125" s="9"/>
      <c r="AY1125" s="9"/>
    </row>
    <row r="1126" spans="1:51" ht="47.25" customHeight="1" x14ac:dyDescent="0.3">
      <c r="A1126" s="48">
        <v>1101</v>
      </c>
      <c r="B1126" s="768">
        <v>7000032568</v>
      </c>
      <c r="C1126" s="768">
        <v>10</v>
      </c>
      <c r="D1126" s="768" t="s">
        <v>453</v>
      </c>
      <c r="E1126" s="768">
        <v>1000077863</v>
      </c>
      <c r="F1126" s="768">
        <v>84715000</v>
      </c>
      <c r="G1126" s="49"/>
      <c r="H1126" s="769">
        <v>18</v>
      </c>
      <c r="I1126" s="50"/>
      <c r="J1126" s="768" t="s">
        <v>391</v>
      </c>
      <c r="K1126" s="768" t="s">
        <v>106</v>
      </c>
      <c r="L1126" s="768">
        <v>2</v>
      </c>
      <c r="M1126" s="51"/>
      <c r="N1126" s="52" t="str">
        <f t="shared" si="102"/>
        <v>Included</v>
      </c>
      <c r="O1126" s="53">
        <f t="shared" si="103"/>
        <v>0</v>
      </c>
      <c r="P1126" s="8">
        <f t="shared" si="104"/>
        <v>0</v>
      </c>
      <c r="Q1126" s="9">
        <f t="shared" si="105"/>
        <v>0</v>
      </c>
      <c r="R1126" s="16">
        <f t="shared" si="106"/>
        <v>0</v>
      </c>
      <c r="S1126" s="8"/>
      <c r="T1126" s="122">
        <f t="shared" si="107"/>
        <v>0</v>
      </c>
      <c r="V1126" s="55"/>
      <c r="AB1126" s="9"/>
      <c r="AL1126" s="9"/>
      <c r="AM1126" s="9"/>
      <c r="AN1126" s="9"/>
      <c r="AO1126" s="9"/>
      <c r="AP1126" s="9"/>
      <c r="AQ1126" s="9"/>
      <c r="AR1126" s="9"/>
      <c r="AS1126" s="9"/>
      <c r="AT1126" s="9"/>
      <c r="AU1126" s="9"/>
      <c r="AV1126" s="9"/>
      <c r="AW1126" s="9"/>
      <c r="AX1126" s="9"/>
      <c r="AY1126" s="9"/>
    </row>
    <row r="1127" spans="1:51" ht="47.25" customHeight="1" x14ac:dyDescent="0.3">
      <c r="A1127" s="48">
        <v>1102</v>
      </c>
      <c r="B1127" s="768">
        <v>7000032569</v>
      </c>
      <c r="C1127" s="768">
        <v>10</v>
      </c>
      <c r="D1127" s="768" t="s">
        <v>453</v>
      </c>
      <c r="E1127" s="768">
        <v>1000077866</v>
      </c>
      <c r="F1127" s="768">
        <v>85176930</v>
      </c>
      <c r="G1127" s="49"/>
      <c r="H1127" s="769">
        <v>18</v>
      </c>
      <c r="I1127" s="50"/>
      <c r="J1127" s="768" t="s">
        <v>392</v>
      </c>
      <c r="K1127" s="768" t="s">
        <v>105</v>
      </c>
      <c r="L1127" s="768">
        <v>1</v>
      </c>
      <c r="M1127" s="51"/>
      <c r="N1127" s="52" t="str">
        <f t="shared" si="102"/>
        <v>Included</v>
      </c>
      <c r="O1127" s="53">
        <f t="shared" si="103"/>
        <v>0</v>
      </c>
      <c r="P1127" s="8">
        <f t="shared" si="104"/>
        <v>0</v>
      </c>
      <c r="Q1127" s="9">
        <f t="shared" si="105"/>
        <v>0</v>
      </c>
      <c r="R1127" s="16">
        <f t="shared" si="106"/>
        <v>0</v>
      </c>
      <c r="S1127" s="8"/>
      <c r="T1127" s="122">
        <f t="shared" si="107"/>
        <v>0</v>
      </c>
      <c r="V1127" s="55"/>
      <c r="AB1127" s="9"/>
      <c r="AL1127" s="9"/>
      <c r="AM1127" s="9"/>
      <c r="AN1127" s="9"/>
      <c r="AO1127" s="9"/>
      <c r="AP1127" s="9"/>
      <c r="AQ1127" s="9"/>
      <c r="AR1127" s="9"/>
      <c r="AS1127" s="9"/>
      <c r="AT1127" s="9"/>
      <c r="AU1127" s="9"/>
      <c r="AV1127" s="9"/>
      <c r="AW1127" s="9"/>
      <c r="AX1127" s="9"/>
      <c r="AY1127" s="9"/>
    </row>
    <row r="1128" spans="1:51" ht="47.25" customHeight="1" x14ac:dyDescent="0.3">
      <c r="A1128" s="48">
        <v>1103</v>
      </c>
      <c r="B1128" s="768">
        <v>7000032570</v>
      </c>
      <c r="C1128" s="768">
        <v>10</v>
      </c>
      <c r="D1128" s="768" t="s">
        <v>453</v>
      </c>
      <c r="E1128" s="768">
        <v>1000077862</v>
      </c>
      <c r="F1128" s="768">
        <v>85176990</v>
      </c>
      <c r="G1128" s="49"/>
      <c r="H1128" s="769">
        <v>18</v>
      </c>
      <c r="I1128" s="50"/>
      <c r="J1128" s="768" t="s">
        <v>394</v>
      </c>
      <c r="K1128" s="768" t="s">
        <v>106</v>
      </c>
      <c r="L1128" s="768">
        <v>2</v>
      </c>
      <c r="M1128" s="51"/>
      <c r="N1128" s="52" t="str">
        <f t="shared" si="102"/>
        <v>Included</v>
      </c>
      <c r="O1128" s="53">
        <f t="shared" si="103"/>
        <v>0</v>
      </c>
      <c r="P1128" s="8">
        <f t="shared" si="104"/>
        <v>0</v>
      </c>
      <c r="Q1128" s="9">
        <f t="shared" si="105"/>
        <v>0</v>
      </c>
      <c r="R1128" s="16">
        <f t="shared" si="106"/>
        <v>0</v>
      </c>
      <c r="S1128" s="8"/>
      <c r="T1128" s="122">
        <f t="shared" si="107"/>
        <v>0</v>
      </c>
      <c r="V1128" s="55"/>
      <c r="AB1128" s="9"/>
      <c r="AL1128" s="9"/>
      <c r="AM1128" s="9"/>
      <c r="AN1128" s="9"/>
      <c r="AO1128" s="9"/>
      <c r="AP1128" s="9"/>
      <c r="AQ1128" s="9"/>
      <c r="AR1128" s="9"/>
      <c r="AS1128" s="9"/>
      <c r="AT1128" s="9"/>
      <c r="AU1128" s="9"/>
      <c r="AV1128" s="9"/>
      <c r="AW1128" s="9"/>
      <c r="AX1128" s="9"/>
      <c r="AY1128" s="9"/>
    </row>
    <row r="1129" spans="1:51" ht="47.25" customHeight="1" x14ac:dyDescent="0.3">
      <c r="A1129" s="48">
        <v>1104</v>
      </c>
      <c r="B1129" s="768">
        <v>7000032577</v>
      </c>
      <c r="C1129" s="768">
        <v>10</v>
      </c>
      <c r="D1129" s="768" t="s">
        <v>453</v>
      </c>
      <c r="E1129" s="768">
        <v>1000077899</v>
      </c>
      <c r="F1129" s="768">
        <v>85176290</v>
      </c>
      <c r="G1129" s="49"/>
      <c r="H1129" s="769">
        <v>18</v>
      </c>
      <c r="I1129" s="50"/>
      <c r="J1129" s="768" t="s">
        <v>395</v>
      </c>
      <c r="K1129" s="768" t="s">
        <v>110</v>
      </c>
      <c r="L1129" s="768">
        <v>1</v>
      </c>
      <c r="M1129" s="51"/>
      <c r="N1129" s="52" t="str">
        <f t="shared" si="102"/>
        <v>Included</v>
      </c>
      <c r="O1129" s="53">
        <f t="shared" si="103"/>
        <v>0</v>
      </c>
      <c r="P1129" s="8">
        <f t="shared" si="104"/>
        <v>0</v>
      </c>
      <c r="Q1129" s="9">
        <f t="shared" si="105"/>
        <v>0</v>
      </c>
      <c r="R1129" s="16">
        <f t="shared" si="106"/>
        <v>0</v>
      </c>
      <c r="S1129" s="8"/>
      <c r="T1129" s="122">
        <f t="shared" si="107"/>
        <v>0</v>
      </c>
      <c r="V1129" s="55"/>
      <c r="AB1129" s="9"/>
      <c r="AL1129" s="9"/>
      <c r="AM1129" s="9"/>
      <c r="AN1129" s="9"/>
      <c r="AO1129" s="9"/>
      <c r="AP1129" s="9"/>
      <c r="AQ1129" s="9"/>
      <c r="AR1129" s="9"/>
      <c r="AS1129" s="9"/>
      <c r="AT1129" s="9"/>
      <c r="AU1129" s="9"/>
      <c r="AV1129" s="9"/>
      <c r="AW1129" s="9"/>
      <c r="AX1129" s="9"/>
      <c r="AY1129" s="9"/>
    </row>
    <row r="1130" spans="1:51" ht="47.25" customHeight="1" x14ac:dyDescent="0.3">
      <c r="A1130" s="48">
        <v>1105</v>
      </c>
      <c r="B1130" s="768">
        <v>7000032578</v>
      </c>
      <c r="C1130" s="768">
        <v>10</v>
      </c>
      <c r="D1130" s="768" t="s">
        <v>453</v>
      </c>
      <c r="E1130" s="768">
        <v>1000031361</v>
      </c>
      <c r="F1130" s="768">
        <v>85389000</v>
      </c>
      <c r="G1130" s="49"/>
      <c r="H1130" s="769">
        <v>18</v>
      </c>
      <c r="I1130" s="50"/>
      <c r="J1130" s="768" t="s">
        <v>107</v>
      </c>
      <c r="K1130" s="768" t="s">
        <v>106</v>
      </c>
      <c r="L1130" s="768">
        <v>1</v>
      </c>
      <c r="M1130" s="51"/>
      <c r="N1130" s="52" t="str">
        <f t="shared" si="102"/>
        <v>Included</v>
      </c>
      <c r="O1130" s="53">
        <f t="shared" si="103"/>
        <v>0</v>
      </c>
      <c r="P1130" s="8">
        <f t="shared" si="104"/>
        <v>0</v>
      </c>
      <c r="Q1130" s="9">
        <f t="shared" si="105"/>
        <v>0</v>
      </c>
      <c r="R1130" s="16">
        <f t="shared" si="106"/>
        <v>0</v>
      </c>
      <c r="S1130" s="8"/>
      <c r="T1130" s="122">
        <f t="shared" si="107"/>
        <v>0</v>
      </c>
      <c r="V1130" s="55"/>
      <c r="AB1130" s="9"/>
      <c r="AL1130" s="9"/>
      <c r="AM1130" s="9"/>
      <c r="AN1130" s="9"/>
      <c r="AO1130" s="9"/>
      <c r="AP1130" s="9"/>
      <c r="AQ1130" s="9"/>
      <c r="AR1130" s="9"/>
      <c r="AS1130" s="9"/>
      <c r="AT1130" s="9"/>
      <c r="AU1130" s="9"/>
      <c r="AV1130" s="9"/>
      <c r="AW1130" s="9"/>
      <c r="AX1130" s="9"/>
      <c r="AY1130" s="9"/>
    </row>
    <row r="1131" spans="1:51" ht="47.25" customHeight="1" x14ac:dyDescent="0.3">
      <c r="A1131" s="48">
        <v>1106</v>
      </c>
      <c r="B1131" s="768">
        <v>7000032582</v>
      </c>
      <c r="C1131" s="768">
        <v>10</v>
      </c>
      <c r="D1131" s="768" t="s">
        <v>453</v>
      </c>
      <c r="E1131" s="768">
        <v>1000077738</v>
      </c>
      <c r="F1131" s="768">
        <v>85176290</v>
      </c>
      <c r="G1131" s="49"/>
      <c r="H1131" s="769">
        <v>18</v>
      </c>
      <c r="I1131" s="50"/>
      <c r="J1131" s="768" t="s">
        <v>396</v>
      </c>
      <c r="K1131" s="768" t="s">
        <v>106</v>
      </c>
      <c r="L1131" s="768">
        <v>4</v>
      </c>
      <c r="M1131" s="51"/>
      <c r="N1131" s="52" t="str">
        <f t="shared" si="102"/>
        <v>Included</v>
      </c>
      <c r="O1131" s="53">
        <f t="shared" si="103"/>
        <v>0</v>
      </c>
      <c r="P1131" s="8">
        <f t="shared" si="104"/>
        <v>0</v>
      </c>
      <c r="Q1131" s="9">
        <f t="shared" si="105"/>
        <v>0</v>
      </c>
      <c r="R1131" s="16">
        <f t="shared" si="106"/>
        <v>0</v>
      </c>
      <c r="S1131" s="8"/>
      <c r="T1131" s="122">
        <f t="shared" si="107"/>
        <v>0</v>
      </c>
      <c r="V1131" s="55"/>
      <c r="AB1131" s="9"/>
      <c r="AL1131" s="9"/>
      <c r="AM1131" s="9"/>
      <c r="AN1131" s="9"/>
      <c r="AO1131" s="9"/>
      <c r="AP1131" s="9"/>
      <c r="AQ1131" s="9"/>
      <c r="AR1131" s="9"/>
      <c r="AS1131" s="9"/>
      <c r="AT1131" s="9"/>
      <c r="AU1131" s="9"/>
      <c r="AV1131" s="9"/>
      <c r="AW1131" s="9"/>
      <c r="AX1131" s="9"/>
      <c r="AY1131" s="9"/>
    </row>
    <row r="1132" spans="1:51" ht="47.25" customHeight="1" x14ac:dyDescent="0.3">
      <c r="A1132" s="48">
        <v>1107</v>
      </c>
      <c r="B1132" s="768">
        <v>7000032583</v>
      </c>
      <c r="C1132" s="768">
        <v>10</v>
      </c>
      <c r="D1132" s="768" t="s">
        <v>453</v>
      </c>
      <c r="E1132" s="768">
        <v>1000077736</v>
      </c>
      <c r="F1132" s="768">
        <v>85176290</v>
      </c>
      <c r="G1132" s="49"/>
      <c r="H1132" s="769">
        <v>18</v>
      </c>
      <c r="I1132" s="50"/>
      <c r="J1132" s="768" t="s">
        <v>396</v>
      </c>
      <c r="K1132" s="768" t="s">
        <v>106</v>
      </c>
      <c r="L1132" s="768">
        <v>1</v>
      </c>
      <c r="M1132" s="51"/>
      <c r="N1132" s="52" t="str">
        <f t="shared" si="102"/>
        <v>Included</v>
      </c>
      <c r="O1132" s="53">
        <f t="shared" si="103"/>
        <v>0</v>
      </c>
      <c r="P1132" s="8">
        <f t="shared" si="104"/>
        <v>0</v>
      </c>
      <c r="Q1132" s="9">
        <f t="shared" si="105"/>
        <v>0</v>
      </c>
      <c r="R1132" s="16">
        <f t="shared" si="106"/>
        <v>0</v>
      </c>
      <c r="S1132" s="8"/>
      <c r="T1132" s="122">
        <f t="shared" si="107"/>
        <v>0</v>
      </c>
      <c r="V1132" s="55"/>
      <c r="AB1132" s="9"/>
      <c r="AL1132" s="9"/>
      <c r="AM1132" s="9"/>
      <c r="AN1132" s="9"/>
      <c r="AO1132" s="9"/>
      <c r="AP1132" s="9"/>
      <c r="AQ1132" s="9"/>
      <c r="AR1132" s="9"/>
      <c r="AS1132" s="9"/>
      <c r="AT1132" s="9"/>
      <c r="AU1132" s="9"/>
      <c r="AV1132" s="9"/>
      <c r="AW1132" s="9"/>
      <c r="AX1132" s="9"/>
      <c r="AY1132" s="9"/>
    </row>
    <row r="1133" spans="1:51" ht="47.25" customHeight="1" x14ac:dyDescent="0.3">
      <c r="A1133" s="48">
        <v>1108</v>
      </c>
      <c r="B1133" s="768">
        <v>7000032584</v>
      </c>
      <c r="C1133" s="768">
        <v>10</v>
      </c>
      <c r="D1133" s="768" t="s">
        <v>453</v>
      </c>
      <c r="E1133" s="768">
        <v>1000078084</v>
      </c>
      <c r="F1133" s="768">
        <v>85176930</v>
      </c>
      <c r="G1133" s="49"/>
      <c r="H1133" s="769">
        <v>18</v>
      </c>
      <c r="I1133" s="50"/>
      <c r="J1133" s="768" t="s">
        <v>397</v>
      </c>
      <c r="K1133" s="768" t="s">
        <v>106</v>
      </c>
      <c r="L1133" s="768">
        <v>2</v>
      </c>
      <c r="M1133" s="51"/>
      <c r="N1133" s="52" t="str">
        <f t="shared" si="102"/>
        <v>Included</v>
      </c>
      <c r="O1133" s="53">
        <f t="shared" si="103"/>
        <v>0</v>
      </c>
      <c r="P1133" s="8">
        <f t="shared" si="104"/>
        <v>0</v>
      </c>
      <c r="Q1133" s="9">
        <f t="shared" si="105"/>
        <v>0</v>
      </c>
      <c r="R1133" s="16">
        <f t="shared" si="106"/>
        <v>0</v>
      </c>
      <c r="S1133" s="8"/>
      <c r="T1133" s="122">
        <f t="shared" si="107"/>
        <v>0</v>
      </c>
      <c r="V1133" s="55"/>
      <c r="AB1133" s="9"/>
      <c r="AL1133" s="9"/>
      <c r="AM1133" s="9"/>
      <c r="AN1133" s="9"/>
      <c r="AO1133" s="9"/>
      <c r="AP1133" s="9"/>
      <c r="AQ1133" s="9"/>
      <c r="AR1133" s="9"/>
      <c r="AS1133" s="9"/>
      <c r="AT1133" s="9"/>
      <c r="AU1133" s="9"/>
      <c r="AV1133" s="9"/>
      <c r="AW1133" s="9"/>
      <c r="AX1133" s="9"/>
      <c r="AY1133" s="9"/>
    </row>
    <row r="1134" spans="1:51" ht="47.25" customHeight="1" x14ac:dyDescent="0.3">
      <c r="A1134" s="48">
        <v>1109</v>
      </c>
      <c r="B1134" s="768">
        <v>7000032533</v>
      </c>
      <c r="C1134" s="768">
        <v>10</v>
      </c>
      <c r="D1134" s="768" t="s">
        <v>454</v>
      </c>
      <c r="E1134" s="768">
        <v>1000077713</v>
      </c>
      <c r="F1134" s="768">
        <v>84715000</v>
      </c>
      <c r="G1134" s="49"/>
      <c r="H1134" s="769">
        <v>18</v>
      </c>
      <c r="I1134" s="50"/>
      <c r="J1134" s="768" t="s">
        <v>376</v>
      </c>
      <c r="K1134" s="768" t="s">
        <v>106</v>
      </c>
      <c r="L1134" s="768">
        <v>1</v>
      </c>
      <c r="M1134" s="51"/>
      <c r="N1134" s="52" t="str">
        <f t="shared" si="102"/>
        <v>Included</v>
      </c>
      <c r="O1134" s="53">
        <f t="shared" si="103"/>
        <v>0</v>
      </c>
      <c r="P1134" s="8">
        <f t="shared" si="104"/>
        <v>0</v>
      </c>
      <c r="Q1134" s="9">
        <f t="shared" si="105"/>
        <v>0</v>
      </c>
      <c r="R1134" s="16">
        <f t="shared" si="106"/>
        <v>0</v>
      </c>
      <c r="S1134" s="8"/>
      <c r="T1134" s="122">
        <f t="shared" si="107"/>
        <v>0</v>
      </c>
      <c r="V1134" s="55"/>
      <c r="AB1134" s="9"/>
      <c r="AL1134" s="9"/>
      <c r="AM1134" s="9"/>
      <c r="AN1134" s="9"/>
      <c r="AO1134" s="9"/>
      <c r="AP1134" s="9"/>
      <c r="AQ1134" s="9"/>
      <c r="AR1134" s="9"/>
      <c r="AS1134" s="9"/>
      <c r="AT1134" s="9"/>
      <c r="AU1134" s="9"/>
      <c r="AV1134" s="9"/>
      <c r="AW1134" s="9"/>
      <c r="AX1134" s="9"/>
      <c r="AY1134" s="9"/>
    </row>
    <row r="1135" spans="1:51" ht="47.25" customHeight="1" x14ac:dyDescent="0.3">
      <c r="A1135" s="48">
        <v>1110</v>
      </c>
      <c r="B1135" s="768">
        <v>7000032534</v>
      </c>
      <c r="C1135" s="768">
        <v>10</v>
      </c>
      <c r="D1135" s="768" t="s">
        <v>454</v>
      </c>
      <c r="E1135" s="768">
        <v>1000077714</v>
      </c>
      <c r="F1135" s="768">
        <v>85176930</v>
      </c>
      <c r="G1135" s="49"/>
      <c r="H1135" s="769">
        <v>18</v>
      </c>
      <c r="I1135" s="50"/>
      <c r="J1135" s="768" t="s">
        <v>377</v>
      </c>
      <c r="K1135" s="768" t="s">
        <v>106</v>
      </c>
      <c r="L1135" s="768">
        <v>1</v>
      </c>
      <c r="M1135" s="51"/>
      <c r="N1135" s="52" t="str">
        <f t="shared" si="102"/>
        <v>Included</v>
      </c>
      <c r="O1135" s="53">
        <f t="shared" si="103"/>
        <v>0</v>
      </c>
      <c r="P1135" s="8">
        <f t="shared" si="104"/>
        <v>0</v>
      </c>
      <c r="Q1135" s="9">
        <f t="shared" si="105"/>
        <v>0</v>
      </c>
      <c r="R1135" s="16">
        <f t="shared" si="106"/>
        <v>0</v>
      </c>
      <c r="S1135" s="8"/>
      <c r="T1135" s="122">
        <f t="shared" si="107"/>
        <v>0</v>
      </c>
      <c r="V1135" s="55"/>
      <c r="AB1135" s="9"/>
      <c r="AL1135" s="9"/>
      <c r="AM1135" s="9"/>
      <c r="AN1135" s="9"/>
      <c r="AO1135" s="9"/>
      <c r="AP1135" s="9"/>
      <c r="AQ1135" s="9"/>
      <c r="AR1135" s="9"/>
      <c r="AS1135" s="9"/>
      <c r="AT1135" s="9"/>
      <c r="AU1135" s="9"/>
      <c r="AV1135" s="9"/>
      <c r="AW1135" s="9"/>
      <c r="AX1135" s="9"/>
      <c r="AY1135" s="9"/>
    </row>
    <row r="1136" spans="1:51" ht="47.25" customHeight="1" x14ac:dyDescent="0.3">
      <c r="A1136" s="48">
        <v>1111</v>
      </c>
      <c r="B1136" s="768">
        <v>7000032535</v>
      </c>
      <c r="C1136" s="768">
        <v>10</v>
      </c>
      <c r="D1136" s="768" t="s">
        <v>454</v>
      </c>
      <c r="E1136" s="768">
        <v>1000077573</v>
      </c>
      <c r="F1136" s="768">
        <v>85176930</v>
      </c>
      <c r="G1136" s="49"/>
      <c r="H1136" s="769">
        <v>18</v>
      </c>
      <c r="I1136" s="50"/>
      <c r="J1136" s="768" t="s">
        <v>378</v>
      </c>
      <c r="K1136" s="768" t="s">
        <v>106</v>
      </c>
      <c r="L1136" s="768">
        <v>1</v>
      </c>
      <c r="M1136" s="51"/>
      <c r="N1136" s="52" t="str">
        <f t="shared" si="102"/>
        <v>Included</v>
      </c>
      <c r="O1136" s="53">
        <f t="shared" si="103"/>
        <v>0</v>
      </c>
      <c r="P1136" s="8">
        <f t="shared" si="104"/>
        <v>0</v>
      </c>
      <c r="Q1136" s="9">
        <f t="shared" si="105"/>
        <v>0</v>
      </c>
      <c r="R1136" s="16">
        <f t="shared" si="106"/>
        <v>0</v>
      </c>
      <c r="S1136" s="8"/>
      <c r="T1136" s="122">
        <f t="shared" si="107"/>
        <v>0</v>
      </c>
      <c r="V1136" s="55"/>
      <c r="AB1136" s="9"/>
      <c r="AL1136" s="9"/>
      <c r="AM1136" s="9"/>
      <c r="AN1136" s="9"/>
      <c r="AO1136" s="9"/>
      <c r="AP1136" s="9"/>
      <c r="AQ1136" s="9"/>
      <c r="AR1136" s="9"/>
      <c r="AS1136" s="9"/>
      <c r="AT1136" s="9"/>
      <c r="AU1136" s="9"/>
      <c r="AV1136" s="9"/>
      <c r="AW1136" s="9"/>
      <c r="AX1136" s="9"/>
      <c r="AY1136" s="9"/>
    </row>
    <row r="1137" spans="1:51" ht="47.25" customHeight="1" x14ac:dyDescent="0.3">
      <c r="A1137" s="48">
        <v>1112</v>
      </c>
      <c r="B1137" s="768">
        <v>7000032536</v>
      </c>
      <c r="C1137" s="768">
        <v>10</v>
      </c>
      <c r="D1137" s="768" t="s">
        <v>454</v>
      </c>
      <c r="E1137" s="768">
        <v>1000077711</v>
      </c>
      <c r="F1137" s="768">
        <v>85177090</v>
      </c>
      <c r="G1137" s="49"/>
      <c r="H1137" s="769">
        <v>18</v>
      </c>
      <c r="I1137" s="50"/>
      <c r="J1137" s="768" t="s">
        <v>381</v>
      </c>
      <c r="K1137" s="768" t="s">
        <v>106</v>
      </c>
      <c r="L1137" s="768">
        <v>1</v>
      </c>
      <c r="M1137" s="51"/>
      <c r="N1137" s="52" t="str">
        <f t="shared" si="102"/>
        <v>Included</v>
      </c>
      <c r="O1137" s="53">
        <f t="shared" si="103"/>
        <v>0</v>
      </c>
      <c r="P1137" s="8">
        <f t="shared" si="104"/>
        <v>0</v>
      </c>
      <c r="Q1137" s="9">
        <f t="shared" si="105"/>
        <v>0</v>
      </c>
      <c r="R1137" s="16">
        <f t="shared" si="106"/>
        <v>0</v>
      </c>
      <c r="S1137" s="8"/>
      <c r="T1137" s="122">
        <f t="shared" si="107"/>
        <v>0</v>
      </c>
      <c r="V1137" s="55"/>
      <c r="AB1137" s="9"/>
      <c r="AL1137" s="9"/>
      <c r="AM1137" s="9"/>
      <c r="AN1137" s="9"/>
      <c r="AO1137" s="9"/>
      <c r="AP1137" s="9"/>
      <c r="AQ1137" s="9"/>
      <c r="AR1137" s="9"/>
      <c r="AS1137" s="9"/>
      <c r="AT1137" s="9"/>
      <c r="AU1137" s="9"/>
      <c r="AV1137" s="9"/>
      <c r="AW1137" s="9"/>
      <c r="AX1137" s="9"/>
      <c r="AY1137" s="9"/>
    </row>
    <row r="1138" spans="1:51" ht="47.25" customHeight="1" x14ac:dyDescent="0.3">
      <c r="A1138" s="48">
        <v>1113</v>
      </c>
      <c r="B1138" s="768">
        <v>7000032537</v>
      </c>
      <c r="C1138" s="768">
        <v>10</v>
      </c>
      <c r="D1138" s="768" t="s">
        <v>454</v>
      </c>
      <c r="E1138" s="768">
        <v>1000077750</v>
      </c>
      <c r="F1138" s="768">
        <v>85176930</v>
      </c>
      <c r="G1138" s="49"/>
      <c r="H1138" s="769">
        <v>18</v>
      </c>
      <c r="I1138" s="50"/>
      <c r="J1138" s="768" t="s">
        <v>383</v>
      </c>
      <c r="K1138" s="768" t="s">
        <v>105</v>
      </c>
      <c r="L1138" s="768">
        <v>1</v>
      </c>
      <c r="M1138" s="51"/>
      <c r="N1138" s="52" t="str">
        <f t="shared" si="102"/>
        <v>Included</v>
      </c>
      <c r="O1138" s="53">
        <f t="shared" si="103"/>
        <v>0</v>
      </c>
      <c r="P1138" s="8">
        <f t="shared" si="104"/>
        <v>0</v>
      </c>
      <c r="Q1138" s="9">
        <f t="shared" si="105"/>
        <v>0</v>
      </c>
      <c r="R1138" s="16">
        <f t="shared" si="106"/>
        <v>0</v>
      </c>
      <c r="S1138" s="8"/>
      <c r="T1138" s="122">
        <f t="shared" si="107"/>
        <v>0</v>
      </c>
      <c r="V1138" s="55"/>
      <c r="AB1138" s="9"/>
      <c r="AL1138" s="9"/>
      <c r="AM1138" s="9"/>
      <c r="AN1138" s="9"/>
      <c r="AO1138" s="9"/>
      <c r="AP1138" s="9"/>
      <c r="AQ1138" s="9"/>
      <c r="AR1138" s="9"/>
      <c r="AS1138" s="9"/>
      <c r="AT1138" s="9"/>
      <c r="AU1138" s="9"/>
      <c r="AV1138" s="9"/>
      <c r="AW1138" s="9"/>
      <c r="AX1138" s="9"/>
      <c r="AY1138" s="9"/>
    </row>
    <row r="1139" spans="1:51" ht="47.25" customHeight="1" x14ac:dyDescent="0.3">
      <c r="A1139" s="48">
        <v>1114</v>
      </c>
      <c r="B1139" s="768">
        <v>7000032538</v>
      </c>
      <c r="C1139" s="768">
        <v>10</v>
      </c>
      <c r="D1139" s="768" t="s">
        <v>454</v>
      </c>
      <c r="E1139" s="768">
        <v>1000077561</v>
      </c>
      <c r="F1139" s="768">
        <v>85176930</v>
      </c>
      <c r="G1139" s="49"/>
      <c r="H1139" s="769">
        <v>18</v>
      </c>
      <c r="I1139" s="50"/>
      <c r="J1139" s="768" t="s">
        <v>386</v>
      </c>
      <c r="K1139" s="768" t="s">
        <v>106</v>
      </c>
      <c r="L1139" s="768">
        <v>2</v>
      </c>
      <c r="M1139" s="51"/>
      <c r="N1139" s="52" t="str">
        <f t="shared" si="102"/>
        <v>Included</v>
      </c>
      <c r="O1139" s="53">
        <f t="shared" si="103"/>
        <v>0</v>
      </c>
      <c r="P1139" s="8">
        <f t="shared" si="104"/>
        <v>0</v>
      </c>
      <c r="Q1139" s="9">
        <f t="shared" si="105"/>
        <v>0</v>
      </c>
      <c r="R1139" s="16">
        <f t="shared" si="106"/>
        <v>0</v>
      </c>
      <c r="S1139" s="8"/>
      <c r="T1139" s="122">
        <f t="shared" si="107"/>
        <v>0</v>
      </c>
      <c r="V1139" s="55"/>
      <c r="AB1139" s="9"/>
      <c r="AL1139" s="9"/>
      <c r="AM1139" s="9"/>
      <c r="AN1139" s="9"/>
      <c r="AO1139" s="9"/>
      <c r="AP1139" s="9"/>
      <c r="AQ1139" s="9"/>
      <c r="AR1139" s="9"/>
      <c r="AS1139" s="9"/>
      <c r="AT1139" s="9"/>
      <c r="AU1139" s="9"/>
      <c r="AV1139" s="9"/>
      <c r="AW1139" s="9"/>
      <c r="AX1139" s="9"/>
      <c r="AY1139" s="9"/>
    </row>
    <row r="1140" spans="1:51" ht="47.25" customHeight="1" x14ac:dyDescent="0.3">
      <c r="A1140" s="48">
        <v>1115</v>
      </c>
      <c r="B1140" s="768">
        <v>7000032539</v>
      </c>
      <c r="C1140" s="768">
        <v>10</v>
      </c>
      <c r="D1140" s="768" t="s">
        <v>454</v>
      </c>
      <c r="E1140" s="768">
        <v>1000077565</v>
      </c>
      <c r="F1140" s="768">
        <v>85176930</v>
      </c>
      <c r="G1140" s="49"/>
      <c r="H1140" s="769">
        <v>18</v>
      </c>
      <c r="I1140" s="50"/>
      <c r="J1140" s="768" t="s">
        <v>387</v>
      </c>
      <c r="K1140" s="768" t="s">
        <v>106</v>
      </c>
      <c r="L1140" s="768">
        <v>2</v>
      </c>
      <c r="M1140" s="51"/>
      <c r="N1140" s="52" t="str">
        <f t="shared" si="102"/>
        <v>Included</v>
      </c>
      <c r="O1140" s="53">
        <f t="shared" si="103"/>
        <v>0</v>
      </c>
      <c r="P1140" s="8">
        <f t="shared" si="104"/>
        <v>0</v>
      </c>
      <c r="Q1140" s="9">
        <f t="shared" si="105"/>
        <v>0</v>
      </c>
      <c r="R1140" s="16">
        <f t="shared" si="106"/>
        <v>0</v>
      </c>
      <c r="S1140" s="8"/>
      <c r="T1140" s="122">
        <f t="shared" si="107"/>
        <v>0</v>
      </c>
      <c r="V1140" s="55"/>
      <c r="AB1140" s="9"/>
      <c r="AL1140" s="9"/>
      <c r="AM1140" s="9"/>
      <c r="AN1140" s="9"/>
      <c r="AO1140" s="9"/>
      <c r="AP1140" s="9"/>
      <c r="AQ1140" s="9"/>
      <c r="AR1140" s="9"/>
      <c r="AS1140" s="9"/>
      <c r="AT1140" s="9"/>
      <c r="AU1140" s="9"/>
      <c r="AV1140" s="9"/>
      <c r="AW1140" s="9"/>
      <c r="AX1140" s="9"/>
      <c r="AY1140" s="9"/>
    </row>
    <row r="1141" spans="1:51" ht="47.25" customHeight="1" x14ac:dyDescent="0.3">
      <c r="A1141" s="48">
        <v>1116</v>
      </c>
      <c r="B1141" s="768">
        <v>7000032540</v>
      </c>
      <c r="C1141" s="768">
        <v>10</v>
      </c>
      <c r="D1141" s="768" t="s">
        <v>454</v>
      </c>
      <c r="E1141" s="768">
        <v>1000077751</v>
      </c>
      <c r="F1141" s="768">
        <v>85176930</v>
      </c>
      <c r="G1141" s="49"/>
      <c r="H1141" s="769">
        <v>18</v>
      </c>
      <c r="I1141" s="50"/>
      <c r="J1141" s="768" t="s">
        <v>388</v>
      </c>
      <c r="K1141" s="768" t="s">
        <v>105</v>
      </c>
      <c r="L1141" s="768">
        <v>1</v>
      </c>
      <c r="M1141" s="51"/>
      <c r="N1141" s="52" t="str">
        <f t="shared" si="102"/>
        <v>Included</v>
      </c>
      <c r="O1141" s="53">
        <f t="shared" si="103"/>
        <v>0</v>
      </c>
      <c r="P1141" s="8">
        <f t="shared" si="104"/>
        <v>0</v>
      </c>
      <c r="Q1141" s="9">
        <f t="shared" si="105"/>
        <v>0</v>
      </c>
      <c r="R1141" s="16">
        <f t="shared" si="106"/>
        <v>0</v>
      </c>
      <c r="S1141" s="8"/>
      <c r="T1141" s="122">
        <f t="shared" si="107"/>
        <v>0</v>
      </c>
      <c r="V1141" s="55"/>
      <c r="AB1141" s="9"/>
      <c r="AL1141" s="9"/>
      <c r="AM1141" s="9"/>
      <c r="AN1141" s="9"/>
      <c r="AO1141" s="9"/>
      <c r="AP1141" s="9"/>
      <c r="AQ1141" s="9"/>
      <c r="AR1141" s="9"/>
      <c r="AS1141" s="9"/>
      <c r="AT1141" s="9"/>
      <c r="AU1141" s="9"/>
      <c r="AV1141" s="9"/>
      <c r="AW1141" s="9"/>
      <c r="AX1141" s="9"/>
      <c r="AY1141" s="9"/>
    </row>
    <row r="1142" spans="1:51" ht="47.25" customHeight="1" x14ac:dyDescent="0.3">
      <c r="A1142" s="48">
        <v>1117</v>
      </c>
      <c r="B1142" s="768">
        <v>7000032541</v>
      </c>
      <c r="C1142" s="768">
        <v>10</v>
      </c>
      <c r="D1142" s="768" t="s">
        <v>454</v>
      </c>
      <c r="E1142" s="768">
        <v>1000077568</v>
      </c>
      <c r="F1142" s="768">
        <v>85389000</v>
      </c>
      <c r="G1142" s="49"/>
      <c r="H1142" s="769">
        <v>18</v>
      </c>
      <c r="I1142" s="50"/>
      <c r="J1142" s="768" t="s">
        <v>389</v>
      </c>
      <c r="K1142" s="768" t="s">
        <v>106</v>
      </c>
      <c r="L1142" s="768">
        <v>1</v>
      </c>
      <c r="M1142" s="51"/>
      <c r="N1142" s="52" t="str">
        <f t="shared" si="102"/>
        <v>Included</v>
      </c>
      <c r="O1142" s="53">
        <f t="shared" si="103"/>
        <v>0</v>
      </c>
      <c r="P1142" s="8">
        <f t="shared" si="104"/>
        <v>0</v>
      </c>
      <c r="Q1142" s="9">
        <f t="shared" si="105"/>
        <v>0</v>
      </c>
      <c r="R1142" s="16">
        <f t="shared" si="106"/>
        <v>0</v>
      </c>
      <c r="S1142" s="8"/>
      <c r="T1142" s="122">
        <f t="shared" si="107"/>
        <v>0</v>
      </c>
      <c r="V1142" s="55"/>
      <c r="AB1142" s="9"/>
      <c r="AL1142" s="9"/>
      <c r="AM1142" s="9"/>
      <c r="AN1142" s="9"/>
      <c r="AO1142" s="9"/>
      <c r="AP1142" s="9"/>
      <c r="AQ1142" s="9"/>
      <c r="AR1142" s="9"/>
      <c r="AS1142" s="9"/>
      <c r="AT1142" s="9"/>
      <c r="AU1142" s="9"/>
      <c r="AV1142" s="9"/>
      <c r="AW1142" s="9"/>
      <c r="AX1142" s="9"/>
      <c r="AY1142" s="9"/>
    </row>
    <row r="1143" spans="1:51" ht="47.25" customHeight="1" x14ac:dyDescent="0.3">
      <c r="A1143" s="48">
        <v>1118</v>
      </c>
      <c r="B1143" s="768">
        <v>7000032542</v>
      </c>
      <c r="C1143" s="768">
        <v>10</v>
      </c>
      <c r="D1143" s="768" t="s">
        <v>454</v>
      </c>
      <c r="E1143" s="768">
        <v>1000028014</v>
      </c>
      <c r="F1143" s="768">
        <v>94038900</v>
      </c>
      <c r="G1143" s="49"/>
      <c r="H1143" s="769">
        <v>18</v>
      </c>
      <c r="I1143" s="50"/>
      <c r="J1143" s="768" t="s">
        <v>108</v>
      </c>
      <c r="K1143" s="768" t="s">
        <v>106</v>
      </c>
      <c r="L1143" s="768">
        <v>1</v>
      </c>
      <c r="M1143" s="51"/>
      <c r="N1143" s="52" t="str">
        <f t="shared" si="102"/>
        <v>Included</v>
      </c>
      <c r="O1143" s="53">
        <f t="shared" si="103"/>
        <v>0</v>
      </c>
      <c r="P1143" s="8">
        <f t="shared" si="104"/>
        <v>0</v>
      </c>
      <c r="Q1143" s="9">
        <f t="shared" si="105"/>
        <v>0</v>
      </c>
      <c r="R1143" s="16">
        <f t="shared" si="106"/>
        <v>0</v>
      </c>
      <c r="S1143" s="8"/>
      <c r="T1143" s="122">
        <f t="shared" si="107"/>
        <v>0</v>
      </c>
      <c r="V1143" s="55"/>
      <c r="AB1143" s="9"/>
      <c r="AL1143" s="9"/>
      <c r="AM1143" s="9"/>
      <c r="AN1143" s="9"/>
      <c r="AO1143" s="9"/>
      <c r="AP1143" s="9"/>
      <c r="AQ1143" s="9"/>
      <c r="AR1143" s="9"/>
      <c r="AS1143" s="9"/>
      <c r="AT1143" s="9"/>
      <c r="AU1143" s="9"/>
      <c r="AV1143" s="9"/>
      <c r="AW1143" s="9"/>
      <c r="AX1143" s="9"/>
      <c r="AY1143" s="9"/>
    </row>
    <row r="1144" spans="1:51" ht="47.25" customHeight="1" x14ac:dyDescent="0.3">
      <c r="A1144" s="48">
        <v>1119</v>
      </c>
      <c r="B1144" s="768">
        <v>7000032543</v>
      </c>
      <c r="C1144" s="768">
        <v>10</v>
      </c>
      <c r="D1144" s="768" t="s">
        <v>454</v>
      </c>
      <c r="E1144" s="768">
        <v>1000026380</v>
      </c>
      <c r="F1144" s="768">
        <v>85389000</v>
      </c>
      <c r="G1144" s="49"/>
      <c r="H1144" s="769">
        <v>18</v>
      </c>
      <c r="I1144" s="50"/>
      <c r="J1144" s="768" t="s">
        <v>109</v>
      </c>
      <c r="K1144" s="768" t="s">
        <v>105</v>
      </c>
      <c r="L1144" s="768">
        <v>1</v>
      </c>
      <c r="M1144" s="51"/>
      <c r="N1144" s="52" t="str">
        <f t="shared" si="102"/>
        <v>Included</v>
      </c>
      <c r="O1144" s="53">
        <f t="shared" si="103"/>
        <v>0</v>
      </c>
      <c r="P1144" s="8">
        <f t="shared" si="104"/>
        <v>0</v>
      </c>
      <c r="Q1144" s="9">
        <f t="shared" si="105"/>
        <v>0</v>
      </c>
      <c r="R1144" s="16">
        <f t="shared" si="106"/>
        <v>0</v>
      </c>
      <c r="S1144" s="8"/>
      <c r="T1144" s="122">
        <f t="shared" si="107"/>
        <v>0</v>
      </c>
      <c r="V1144" s="55"/>
      <c r="AB1144" s="9"/>
      <c r="AL1144" s="9"/>
      <c r="AM1144" s="9"/>
      <c r="AN1144" s="9"/>
      <c r="AO1144" s="9"/>
      <c r="AP1144" s="9"/>
      <c r="AQ1144" s="9"/>
      <c r="AR1144" s="9"/>
      <c r="AS1144" s="9"/>
      <c r="AT1144" s="9"/>
      <c r="AU1144" s="9"/>
      <c r="AV1144" s="9"/>
      <c r="AW1144" s="9"/>
      <c r="AX1144" s="9"/>
      <c r="AY1144" s="9"/>
    </row>
    <row r="1145" spans="1:51" ht="47.25" customHeight="1" x14ac:dyDescent="0.3">
      <c r="A1145" s="48">
        <v>1120</v>
      </c>
      <c r="B1145" s="768">
        <v>7000032571</v>
      </c>
      <c r="C1145" s="768">
        <v>10</v>
      </c>
      <c r="D1145" s="768" t="s">
        <v>454</v>
      </c>
      <c r="E1145" s="768">
        <v>1000077853</v>
      </c>
      <c r="F1145" s="768">
        <v>85176220</v>
      </c>
      <c r="G1145" s="49"/>
      <c r="H1145" s="769">
        <v>18</v>
      </c>
      <c r="I1145" s="50"/>
      <c r="J1145" s="768" t="s">
        <v>390</v>
      </c>
      <c r="K1145" s="768" t="s">
        <v>106</v>
      </c>
      <c r="L1145" s="768">
        <v>1</v>
      </c>
      <c r="M1145" s="51"/>
      <c r="N1145" s="52" t="str">
        <f t="shared" si="102"/>
        <v>Included</v>
      </c>
      <c r="O1145" s="53">
        <f t="shared" si="103"/>
        <v>0</v>
      </c>
      <c r="P1145" s="8">
        <f t="shared" si="104"/>
        <v>0</v>
      </c>
      <c r="Q1145" s="9">
        <f t="shared" si="105"/>
        <v>0</v>
      </c>
      <c r="R1145" s="16">
        <f t="shared" si="106"/>
        <v>0</v>
      </c>
      <c r="S1145" s="8"/>
      <c r="T1145" s="122">
        <f t="shared" si="107"/>
        <v>0</v>
      </c>
      <c r="V1145" s="55"/>
      <c r="AB1145" s="9"/>
      <c r="AL1145" s="9"/>
      <c r="AM1145" s="9"/>
      <c r="AN1145" s="9"/>
      <c r="AO1145" s="9"/>
      <c r="AP1145" s="9"/>
      <c r="AQ1145" s="9"/>
      <c r="AR1145" s="9"/>
      <c r="AS1145" s="9"/>
      <c r="AT1145" s="9"/>
      <c r="AU1145" s="9"/>
      <c r="AV1145" s="9"/>
      <c r="AW1145" s="9"/>
      <c r="AX1145" s="9"/>
      <c r="AY1145" s="9"/>
    </row>
    <row r="1146" spans="1:51" ht="47.25" customHeight="1" x14ac:dyDescent="0.3">
      <c r="A1146" s="48">
        <v>1121</v>
      </c>
      <c r="B1146" s="768">
        <v>7000032585</v>
      </c>
      <c r="C1146" s="768">
        <v>10</v>
      </c>
      <c r="D1146" s="768" t="s">
        <v>454</v>
      </c>
      <c r="E1146" s="768">
        <v>1000078084</v>
      </c>
      <c r="F1146" s="768">
        <v>85176930</v>
      </c>
      <c r="G1146" s="49"/>
      <c r="H1146" s="769">
        <v>18</v>
      </c>
      <c r="I1146" s="50"/>
      <c r="J1146" s="768" t="s">
        <v>397</v>
      </c>
      <c r="K1146" s="768" t="s">
        <v>106</v>
      </c>
      <c r="L1146" s="768">
        <v>2</v>
      </c>
      <c r="M1146" s="51"/>
      <c r="N1146" s="52" t="str">
        <f t="shared" si="102"/>
        <v>Included</v>
      </c>
      <c r="O1146" s="53">
        <f t="shared" si="103"/>
        <v>0</v>
      </c>
      <c r="P1146" s="8">
        <f t="shared" si="104"/>
        <v>0</v>
      </c>
      <c r="Q1146" s="9">
        <f t="shared" si="105"/>
        <v>0</v>
      </c>
      <c r="R1146" s="16">
        <f t="shared" si="106"/>
        <v>0</v>
      </c>
      <c r="S1146" s="8"/>
      <c r="T1146" s="122">
        <f t="shared" si="107"/>
        <v>0</v>
      </c>
      <c r="V1146" s="55"/>
      <c r="AB1146" s="9"/>
      <c r="AL1146" s="9"/>
      <c r="AM1146" s="9"/>
      <c r="AN1146" s="9"/>
      <c r="AO1146" s="9"/>
      <c r="AP1146" s="9"/>
      <c r="AQ1146" s="9"/>
      <c r="AR1146" s="9"/>
      <c r="AS1146" s="9"/>
      <c r="AT1146" s="9"/>
      <c r="AU1146" s="9"/>
      <c r="AV1146" s="9"/>
      <c r="AW1146" s="9"/>
      <c r="AX1146" s="9"/>
      <c r="AY1146" s="9"/>
    </row>
    <row r="1147" spans="1:51" ht="47.25" customHeight="1" x14ac:dyDescent="0.3">
      <c r="A1147" s="48">
        <v>1122</v>
      </c>
      <c r="B1147" s="768">
        <v>7000032544</v>
      </c>
      <c r="C1147" s="768">
        <v>10</v>
      </c>
      <c r="D1147" s="768" t="s">
        <v>455</v>
      </c>
      <c r="E1147" s="768">
        <v>1000077713</v>
      </c>
      <c r="F1147" s="768">
        <v>84715000</v>
      </c>
      <c r="G1147" s="49"/>
      <c r="H1147" s="769">
        <v>18</v>
      </c>
      <c r="I1147" s="50"/>
      <c r="J1147" s="768" t="s">
        <v>376</v>
      </c>
      <c r="K1147" s="768" t="s">
        <v>106</v>
      </c>
      <c r="L1147" s="768">
        <v>1</v>
      </c>
      <c r="M1147" s="51"/>
      <c r="N1147" s="52" t="str">
        <f t="shared" si="102"/>
        <v>Included</v>
      </c>
      <c r="O1147" s="53">
        <f t="shared" si="103"/>
        <v>0</v>
      </c>
      <c r="P1147" s="8">
        <f t="shared" si="104"/>
        <v>0</v>
      </c>
      <c r="Q1147" s="9">
        <f t="shared" si="105"/>
        <v>0</v>
      </c>
      <c r="R1147" s="16">
        <f t="shared" si="106"/>
        <v>0</v>
      </c>
      <c r="S1147" s="8"/>
      <c r="T1147" s="122">
        <f t="shared" si="107"/>
        <v>0</v>
      </c>
      <c r="V1147" s="55"/>
      <c r="AB1147" s="9"/>
      <c r="AL1147" s="9"/>
      <c r="AM1147" s="9"/>
      <c r="AN1147" s="9"/>
      <c r="AO1147" s="9"/>
      <c r="AP1147" s="9"/>
      <c r="AQ1147" s="9"/>
      <c r="AR1147" s="9"/>
      <c r="AS1147" s="9"/>
      <c r="AT1147" s="9"/>
      <c r="AU1147" s="9"/>
      <c r="AV1147" s="9"/>
      <c r="AW1147" s="9"/>
      <c r="AX1147" s="9"/>
      <c r="AY1147" s="9"/>
    </row>
    <row r="1148" spans="1:51" ht="47.25" customHeight="1" x14ac:dyDescent="0.3">
      <c r="A1148" s="48">
        <v>1123</v>
      </c>
      <c r="B1148" s="768">
        <v>7000032545</v>
      </c>
      <c r="C1148" s="768">
        <v>10</v>
      </c>
      <c r="D1148" s="768" t="s">
        <v>455</v>
      </c>
      <c r="E1148" s="768">
        <v>1000077714</v>
      </c>
      <c r="F1148" s="768">
        <v>85176930</v>
      </c>
      <c r="G1148" s="49"/>
      <c r="H1148" s="769">
        <v>18</v>
      </c>
      <c r="I1148" s="50"/>
      <c r="J1148" s="768" t="s">
        <v>377</v>
      </c>
      <c r="K1148" s="768" t="s">
        <v>106</v>
      </c>
      <c r="L1148" s="768">
        <v>1</v>
      </c>
      <c r="M1148" s="51"/>
      <c r="N1148" s="52" t="str">
        <f t="shared" si="102"/>
        <v>Included</v>
      </c>
      <c r="O1148" s="53">
        <f t="shared" si="103"/>
        <v>0</v>
      </c>
      <c r="P1148" s="8">
        <f t="shared" si="104"/>
        <v>0</v>
      </c>
      <c r="Q1148" s="9">
        <f t="shared" si="105"/>
        <v>0</v>
      </c>
      <c r="R1148" s="16">
        <f t="shared" si="106"/>
        <v>0</v>
      </c>
      <c r="S1148" s="8"/>
      <c r="T1148" s="122">
        <f t="shared" si="107"/>
        <v>0</v>
      </c>
      <c r="V1148" s="55"/>
      <c r="AB1148" s="9"/>
      <c r="AL1148" s="9"/>
      <c r="AM1148" s="9"/>
      <c r="AN1148" s="9"/>
      <c r="AO1148" s="9"/>
      <c r="AP1148" s="9"/>
      <c r="AQ1148" s="9"/>
      <c r="AR1148" s="9"/>
      <c r="AS1148" s="9"/>
      <c r="AT1148" s="9"/>
      <c r="AU1148" s="9"/>
      <c r="AV1148" s="9"/>
      <c r="AW1148" s="9"/>
      <c r="AX1148" s="9"/>
      <c r="AY1148" s="9"/>
    </row>
    <row r="1149" spans="1:51" ht="47.25" customHeight="1" x14ac:dyDescent="0.3">
      <c r="A1149" s="48">
        <v>1124</v>
      </c>
      <c r="B1149" s="768">
        <v>7000032546</v>
      </c>
      <c r="C1149" s="768">
        <v>10</v>
      </c>
      <c r="D1149" s="768" t="s">
        <v>455</v>
      </c>
      <c r="E1149" s="768">
        <v>1000077573</v>
      </c>
      <c r="F1149" s="768">
        <v>85176930</v>
      </c>
      <c r="G1149" s="49"/>
      <c r="H1149" s="769">
        <v>18</v>
      </c>
      <c r="I1149" s="50"/>
      <c r="J1149" s="768" t="s">
        <v>378</v>
      </c>
      <c r="K1149" s="768" t="s">
        <v>106</v>
      </c>
      <c r="L1149" s="768">
        <v>1</v>
      </c>
      <c r="M1149" s="51"/>
      <c r="N1149" s="52" t="str">
        <f t="shared" si="102"/>
        <v>Included</v>
      </c>
      <c r="O1149" s="53">
        <f t="shared" si="103"/>
        <v>0</v>
      </c>
      <c r="P1149" s="8">
        <f t="shared" si="104"/>
        <v>0</v>
      </c>
      <c r="Q1149" s="9">
        <f t="shared" si="105"/>
        <v>0</v>
      </c>
      <c r="R1149" s="16">
        <f t="shared" si="106"/>
        <v>0</v>
      </c>
      <c r="S1149" s="8"/>
      <c r="T1149" s="122">
        <f t="shared" si="107"/>
        <v>0</v>
      </c>
      <c r="V1149" s="55"/>
      <c r="AB1149" s="9"/>
      <c r="AL1149" s="9"/>
      <c r="AM1149" s="9"/>
      <c r="AN1149" s="9"/>
      <c r="AO1149" s="9"/>
      <c r="AP1149" s="9"/>
      <c r="AQ1149" s="9"/>
      <c r="AR1149" s="9"/>
      <c r="AS1149" s="9"/>
      <c r="AT1149" s="9"/>
      <c r="AU1149" s="9"/>
      <c r="AV1149" s="9"/>
      <c r="AW1149" s="9"/>
      <c r="AX1149" s="9"/>
      <c r="AY1149" s="9"/>
    </row>
    <row r="1150" spans="1:51" ht="47.25" customHeight="1" x14ac:dyDescent="0.3">
      <c r="A1150" s="48">
        <v>1125</v>
      </c>
      <c r="B1150" s="768">
        <v>7000032547</v>
      </c>
      <c r="C1150" s="768">
        <v>10</v>
      </c>
      <c r="D1150" s="768" t="s">
        <v>455</v>
      </c>
      <c r="E1150" s="768">
        <v>1000077711</v>
      </c>
      <c r="F1150" s="768">
        <v>85177090</v>
      </c>
      <c r="G1150" s="49"/>
      <c r="H1150" s="769">
        <v>18</v>
      </c>
      <c r="I1150" s="50"/>
      <c r="J1150" s="768" t="s">
        <v>381</v>
      </c>
      <c r="K1150" s="768" t="s">
        <v>106</v>
      </c>
      <c r="L1150" s="768">
        <v>1</v>
      </c>
      <c r="M1150" s="51"/>
      <c r="N1150" s="52" t="str">
        <f t="shared" si="102"/>
        <v>Included</v>
      </c>
      <c r="O1150" s="53">
        <f t="shared" si="103"/>
        <v>0</v>
      </c>
      <c r="P1150" s="8">
        <f t="shared" si="104"/>
        <v>0</v>
      </c>
      <c r="Q1150" s="9">
        <f t="shared" si="105"/>
        <v>0</v>
      </c>
      <c r="R1150" s="16">
        <f t="shared" si="106"/>
        <v>0</v>
      </c>
      <c r="S1150" s="8"/>
      <c r="T1150" s="122">
        <f t="shared" si="107"/>
        <v>0</v>
      </c>
      <c r="V1150" s="55"/>
      <c r="AB1150" s="9"/>
      <c r="AL1150" s="9"/>
      <c r="AM1150" s="9"/>
      <c r="AN1150" s="9"/>
      <c r="AO1150" s="9"/>
      <c r="AP1150" s="9"/>
      <c r="AQ1150" s="9"/>
      <c r="AR1150" s="9"/>
      <c r="AS1150" s="9"/>
      <c r="AT1150" s="9"/>
      <c r="AU1150" s="9"/>
      <c r="AV1150" s="9"/>
      <c r="AW1150" s="9"/>
      <c r="AX1150" s="9"/>
      <c r="AY1150" s="9"/>
    </row>
    <row r="1151" spans="1:51" ht="47.25" customHeight="1" x14ac:dyDescent="0.3">
      <c r="A1151" s="48">
        <v>1126</v>
      </c>
      <c r="B1151" s="768">
        <v>7000032548</v>
      </c>
      <c r="C1151" s="768">
        <v>10</v>
      </c>
      <c r="D1151" s="768" t="s">
        <v>455</v>
      </c>
      <c r="E1151" s="768">
        <v>1000077750</v>
      </c>
      <c r="F1151" s="768">
        <v>85176930</v>
      </c>
      <c r="G1151" s="49"/>
      <c r="H1151" s="769">
        <v>18</v>
      </c>
      <c r="I1151" s="50"/>
      <c r="J1151" s="768" t="s">
        <v>383</v>
      </c>
      <c r="K1151" s="768" t="s">
        <v>105</v>
      </c>
      <c r="L1151" s="768">
        <v>1</v>
      </c>
      <c r="M1151" s="51"/>
      <c r="N1151" s="52" t="str">
        <f t="shared" si="102"/>
        <v>Included</v>
      </c>
      <c r="O1151" s="53">
        <f t="shared" si="103"/>
        <v>0</v>
      </c>
      <c r="P1151" s="8">
        <f t="shared" si="104"/>
        <v>0</v>
      </c>
      <c r="Q1151" s="9">
        <f t="shared" si="105"/>
        <v>0</v>
      </c>
      <c r="R1151" s="16">
        <f t="shared" si="106"/>
        <v>0</v>
      </c>
      <c r="S1151" s="8"/>
      <c r="T1151" s="122">
        <f t="shared" si="107"/>
        <v>0</v>
      </c>
      <c r="V1151" s="55"/>
      <c r="AB1151" s="9"/>
      <c r="AL1151" s="9"/>
      <c r="AM1151" s="9"/>
      <c r="AN1151" s="9"/>
      <c r="AO1151" s="9"/>
      <c r="AP1151" s="9"/>
      <c r="AQ1151" s="9"/>
      <c r="AR1151" s="9"/>
      <c r="AS1151" s="9"/>
      <c r="AT1151" s="9"/>
      <c r="AU1151" s="9"/>
      <c r="AV1151" s="9"/>
      <c r="AW1151" s="9"/>
      <c r="AX1151" s="9"/>
      <c r="AY1151" s="9"/>
    </row>
    <row r="1152" spans="1:51" ht="47.25" customHeight="1" x14ac:dyDescent="0.3">
      <c r="A1152" s="48">
        <v>1127</v>
      </c>
      <c r="B1152" s="768">
        <v>7000032549</v>
      </c>
      <c r="C1152" s="768">
        <v>10</v>
      </c>
      <c r="D1152" s="768" t="s">
        <v>455</v>
      </c>
      <c r="E1152" s="768">
        <v>1000077561</v>
      </c>
      <c r="F1152" s="768">
        <v>85176930</v>
      </c>
      <c r="G1152" s="49"/>
      <c r="H1152" s="769">
        <v>18</v>
      </c>
      <c r="I1152" s="50"/>
      <c r="J1152" s="768" t="s">
        <v>386</v>
      </c>
      <c r="K1152" s="768" t="s">
        <v>106</v>
      </c>
      <c r="L1152" s="768">
        <v>2</v>
      </c>
      <c r="M1152" s="51"/>
      <c r="N1152" s="52" t="str">
        <f t="shared" si="102"/>
        <v>Included</v>
      </c>
      <c r="O1152" s="53">
        <f t="shared" si="103"/>
        <v>0</v>
      </c>
      <c r="P1152" s="8">
        <f t="shared" si="104"/>
        <v>0</v>
      </c>
      <c r="Q1152" s="9">
        <f t="shared" si="105"/>
        <v>0</v>
      </c>
      <c r="R1152" s="16">
        <f t="shared" si="106"/>
        <v>0</v>
      </c>
      <c r="S1152" s="8"/>
      <c r="T1152" s="122">
        <f t="shared" si="107"/>
        <v>0</v>
      </c>
      <c r="V1152" s="55"/>
      <c r="AB1152" s="9"/>
      <c r="AL1152" s="9"/>
      <c r="AM1152" s="9"/>
      <c r="AN1152" s="9"/>
      <c r="AO1152" s="9"/>
      <c r="AP1152" s="9"/>
      <c r="AQ1152" s="9"/>
      <c r="AR1152" s="9"/>
      <c r="AS1152" s="9"/>
      <c r="AT1152" s="9"/>
      <c r="AU1152" s="9"/>
      <c r="AV1152" s="9"/>
      <c r="AW1152" s="9"/>
      <c r="AX1152" s="9"/>
      <c r="AY1152" s="9"/>
    </row>
    <row r="1153" spans="1:51" ht="47.25" customHeight="1" x14ac:dyDescent="0.3">
      <c r="A1153" s="48">
        <v>1128</v>
      </c>
      <c r="B1153" s="768">
        <v>7000032550</v>
      </c>
      <c r="C1153" s="768">
        <v>10</v>
      </c>
      <c r="D1153" s="768" t="s">
        <v>455</v>
      </c>
      <c r="E1153" s="768">
        <v>1000077565</v>
      </c>
      <c r="F1153" s="768">
        <v>85176930</v>
      </c>
      <c r="G1153" s="49"/>
      <c r="H1153" s="769">
        <v>18</v>
      </c>
      <c r="I1153" s="50"/>
      <c r="J1153" s="768" t="s">
        <v>387</v>
      </c>
      <c r="K1153" s="768" t="s">
        <v>106</v>
      </c>
      <c r="L1153" s="768">
        <v>2</v>
      </c>
      <c r="M1153" s="51"/>
      <c r="N1153" s="52" t="str">
        <f t="shared" si="102"/>
        <v>Included</v>
      </c>
      <c r="O1153" s="53">
        <f t="shared" si="103"/>
        <v>0</v>
      </c>
      <c r="P1153" s="8">
        <f t="shared" si="104"/>
        <v>0</v>
      </c>
      <c r="Q1153" s="9">
        <f t="shared" si="105"/>
        <v>0</v>
      </c>
      <c r="R1153" s="16">
        <f t="shared" si="106"/>
        <v>0</v>
      </c>
      <c r="S1153" s="8"/>
      <c r="T1153" s="122">
        <f t="shared" si="107"/>
        <v>0</v>
      </c>
      <c r="V1153" s="55"/>
      <c r="AB1153" s="9"/>
      <c r="AL1153" s="9"/>
      <c r="AM1153" s="9"/>
      <c r="AN1153" s="9"/>
      <c r="AO1153" s="9"/>
      <c r="AP1153" s="9"/>
      <c r="AQ1153" s="9"/>
      <c r="AR1153" s="9"/>
      <c r="AS1153" s="9"/>
      <c r="AT1153" s="9"/>
      <c r="AU1153" s="9"/>
      <c r="AV1153" s="9"/>
      <c r="AW1153" s="9"/>
      <c r="AX1153" s="9"/>
      <c r="AY1153" s="9"/>
    </row>
    <row r="1154" spans="1:51" ht="47.25" customHeight="1" x14ac:dyDescent="0.3">
      <c r="A1154" s="48">
        <v>1129</v>
      </c>
      <c r="B1154" s="768">
        <v>7000032551</v>
      </c>
      <c r="C1154" s="768">
        <v>10</v>
      </c>
      <c r="D1154" s="768" t="s">
        <v>455</v>
      </c>
      <c r="E1154" s="768">
        <v>1000077751</v>
      </c>
      <c r="F1154" s="768">
        <v>85176930</v>
      </c>
      <c r="G1154" s="49"/>
      <c r="H1154" s="769">
        <v>18</v>
      </c>
      <c r="I1154" s="50"/>
      <c r="J1154" s="768" t="s">
        <v>388</v>
      </c>
      <c r="K1154" s="768" t="s">
        <v>105</v>
      </c>
      <c r="L1154" s="768">
        <v>1</v>
      </c>
      <c r="M1154" s="51"/>
      <c r="N1154" s="52" t="str">
        <f t="shared" si="102"/>
        <v>Included</v>
      </c>
      <c r="O1154" s="53">
        <f t="shared" si="103"/>
        <v>0</v>
      </c>
      <c r="P1154" s="8">
        <f t="shared" si="104"/>
        <v>0</v>
      </c>
      <c r="Q1154" s="9">
        <f t="shared" si="105"/>
        <v>0</v>
      </c>
      <c r="R1154" s="16">
        <f t="shared" si="106"/>
        <v>0</v>
      </c>
      <c r="S1154" s="8"/>
      <c r="T1154" s="122">
        <f t="shared" si="107"/>
        <v>0</v>
      </c>
      <c r="V1154" s="55"/>
      <c r="AB1154" s="9"/>
      <c r="AL1154" s="9"/>
      <c r="AM1154" s="9"/>
      <c r="AN1154" s="9"/>
      <c r="AO1154" s="9"/>
      <c r="AP1154" s="9"/>
      <c r="AQ1154" s="9"/>
      <c r="AR1154" s="9"/>
      <c r="AS1154" s="9"/>
      <c r="AT1154" s="9"/>
      <c r="AU1154" s="9"/>
      <c r="AV1154" s="9"/>
      <c r="AW1154" s="9"/>
      <c r="AX1154" s="9"/>
      <c r="AY1154" s="9"/>
    </row>
    <row r="1155" spans="1:51" ht="47.25" customHeight="1" x14ac:dyDescent="0.3">
      <c r="A1155" s="48">
        <v>1130</v>
      </c>
      <c r="B1155" s="768">
        <v>7000032552</v>
      </c>
      <c r="C1155" s="768">
        <v>10</v>
      </c>
      <c r="D1155" s="768" t="s">
        <v>455</v>
      </c>
      <c r="E1155" s="768">
        <v>1000077568</v>
      </c>
      <c r="F1155" s="768">
        <v>85389000</v>
      </c>
      <c r="G1155" s="49"/>
      <c r="H1155" s="769">
        <v>18</v>
      </c>
      <c r="I1155" s="50"/>
      <c r="J1155" s="768" t="s">
        <v>389</v>
      </c>
      <c r="K1155" s="768" t="s">
        <v>106</v>
      </c>
      <c r="L1155" s="768">
        <v>1</v>
      </c>
      <c r="M1155" s="51"/>
      <c r="N1155" s="52" t="str">
        <f t="shared" si="102"/>
        <v>Included</v>
      </c>
      <c r="O1155" s="53">
        <f t="shared" si="103"/>
        <v>0</v>
      </c>
      <c r="P1155" s="8">
        <f t="shared" si="104"/>
        <v>0</v>
      </c>
      <c r="Q1155" s="9">
        <f t="shared" si="105"/>
        <v>0</v>
      </c>
      <c r="R1155" s="16">
        <f t="shared" si="106"/>
        <v>0</v>
      </c>
      <c r="S1155" s="8"/>
      <c r="T1155" s="122">
        <f t="shared" si="107"/>
        <v>0</v>
      </c>
      <c r="V1155" s="55"/>
      <c r="AB1155" s="9"/>
      <c r="AL1155" s="9"/>
      <c r="AM1155" s="9"/>
      <c r="AN1155" s="9"/>
      <c r="AO1155" s="9"/>
      <c r="AP1155" s="9"/>
      <c r="AQ1155" s="9"/>
      <c r="AR1155" s="9"/>
      <c r="AS1155" s="9"/>
      <c r="AT1155" s="9"/>
      <c r="AU1155" s="9"/>
      <c r="AV1155" s="9"/>
      <c r="AW1155" s="9"/>
      <c r="AX1155" s="9"/>
      <c r="AY1155" s="9"/>
    </row>
    <row r="1156" spans="1:51" ht="47.25" customHeight="1" x14ac:dyDescent="0.3">
      <c r="A1156" s="48">
        <v>1131</v>
      </c>
      <c r="B1156" s="768">
        <v>7000032553</v>
      </c>
      <c r="C1156" s="768">
        <v>10</v>
      </c>
      <c r="D1156" s="768" t="s">
        <v>455</v>
      </c>
      <c r="E1156" s="768">
        <v>1000012788</v>
      </c>
      <c r="F1156" s="768">
        <v>85329000</v>
      </c>
      <c r="G1156" s="49"/>
      <c r="H1156" s="769">
        <v>18</v>
      </c>
      <c r="I1156" s="50"/>
      <c r="J1156" s="768" t="s">
        <v>111</v>
      </c>
      <c r="K1156" s="768" t="s">
        <v>106</v>
      </c>
      <c r="L1156" s="768">
        <v>1</v>
      </c>
      <c r="M1156" s="51"/>
      <c r="N1156" s="52" t="str">
        <f t="shared" si="102"/>
        <v>Included</v>
      </c>
      <c r="O1156" s="53">
        <f t="shared" si="103"/>
        <v>0</v>
      </c>
      <c r="P1156" s="8">
        <f t="shared" si="104"/>
        <v>0</v>
      </c>
      <c r="Q1156" s="9">
        <f t="shared" si="105"/>
        <v>0</v>
      </c>
      <c r="R1156" s="16">
        <f t="shared" si="106"/>
        <v>0</v>
      </c>
      <c r="S1156" s="8"/>
      <c r="T1156" s="122">
        <f t="shared" si="107"/>
        <v>0</v>
      </c>
      <c r="V1156" s="55"/>
      <c r="AB1156" s="9"/>
      <c r="AL1156" s="9"/>
      <c r="AM1156" s="9"/>
      <c r="AN1156" s="9"/>
      <c r="AO1156" s="9"/>
      <c r="AP1156" s="9"/>
      <c r="AQ1156" s="9"/>
      <c r="AR1156" s="9"/>
      <c r="AS1156" s="9"/>
      <c r="AT1156" s="9"/>
      <c r="AU1156" s="9"/>
      <c r="AV1156" s="9"/>
      <c r="AW1156" s="9"/>
      <c r="AX1156" s="9"/>
      <c r="AY1156" s="9"/>
    </row>
    <row r="1157" spans="1:51" ht="47.25" customHeight="1" x14ac:dyDescent="0.3">
      <c r="A1157" s="48">
        <v>1132</v>
      </c>
      <c r="B1157" s="768">
        <v>7000032554</v>
      </c>
      <c r="C1157" s="768">
        <v>10</v>
      </c>
      <c r="D1157" s="768" t="s">
        <v>455</v>
      </c>
      <c r="E1157" s="768">
        <v>1000028014</v>
      </c>
      <c r="F1157" s="768">
        <v>94038900</v>
      </c>
      <c r="G1157" s="49"/>
      <c r="H1157" s="769">
        <v>18</v>
      </c>
      <c r="I1157" s="50"/>
      <c r="J1157" s="768" t="s">
        <v>108</v>
      </c>
      <c r="K1157" s="768" t="s">
        <v>106</v>
      </c>
      <c r="L1157" s="768">
        <v>1</v>
      </c>
      <c r="M1157" s="51"/>
      <c r="N1157" s="52" t="str">
        <f t="shared" si="102"/>
        <v>Included</v>
      </c>
      <c r="O1157" s="53">
        <f t="shared" si="103"/>
        <v>0</v>
      </c>
      <c r="P1157" s="8">
        <f t="shared" si="104"/>
        <v>0</v>
      </c>
      <c r="Q1157" s="9">
        <f t="shared" si="105"/>
        <v>0</v>
      </c>
      <c r="R1157" s="16">
        <f t="shared" si="106"/>
        <v>0</v>
      </c>
      <c r="S1157" s="8"/>
      <c r="T1157" s="122">
        <f t="shared" si="107"/>
        <v>0</v>
      </c>
      <c r="V1157" s="55"/>
      <c r="AB1157" s="9"/>
      <c r="AL1157" s="9"/>
      <c r="AM1157" s="9"/>
      <c r="AN1157" s="9"/>
      <c r="AO1157" s="9"/>
      <c r="AP1157" s="9"/>
      <c r="AQ1157" s="9"/>
      <c r="AR1157" s="9"/>
      <c r="AS1157" s="9"/>
      <c r="AT1157" s="9"/>
      <c r="AU1157" s="9"/>
      <c r="AV1157" s="9"/>
      <c r="AW1157" s="9"/>
      <c r="AX1157" s="9"/>
      <c r="AY1157" s="9"/>
    </row>
    <row r="1158" spans="1:51" ht="47.25" customHeight="1" x14ac:dyDescent="0.3">
      <c r="A1158" s="48">
        <v>1133</v>
      </c>
      <c r="B1158" s="768">
        <v>7000032555</v>
      </c>
      <c r="C1158" s="768">
        <v>10</v>
      </c>
      <c r="D1158" s="768" t="s">
        <v>455</v>
      </c>
      <c r="E1158" s="768">
        <v>1000026380</v>
      </c>
      <c r="F1158" s="768">
        <v>85389000</v>
      </c>
      <c r="G1158" s="49"/>
      <c r="H1158" s="769">
        <v>18</v>
      </c>
      <c r="I1158" s="50"/>
      <c r="J1158" s="768" t="s">
        <v>109</v>
      </c>
      <c r="K1158" s="768" t="s">
        <v>105</v>
      </c>
      <c r="L1158" s="768">
        <v>1</v>
      </c>
      <c r="M1158" s="51"/>
      <c r="N1158" s="52" t="str">
        <f t="shared" si="102"/>
        <v>Included</v>
      </c>
      <c r="O1158" s="53">
        <f t="shared" si="103"/>
        <v>0</v>
      </c>
      <c r="P1158" s="8">
        <f t="shared" si="104"/>
        <v>0</v>
      </c>
      <c r="Q1158" s="9">
        <f t="shared" si="105"/>
        <v>0</v>
      </c>
      <c r="R1158" s="16">
        <f t="shared" si="106"/>
        <v>0</v>
      </c>
      <c r="S1158" s="8"/>
      <c r="T1158" s="122">
        <f t="shared" si="107"/>
        <v>0</v>
      </c>
      <c r="V1158" s="55"/>
      <c r="AB1158" s="9"/>
      <c r="AL1158" s="9"/>
      <c r="AM1158" s="9"/>
      <c r="AN1158" s="9"/>
      <c r="AO1158" s="9"/>
      <c r="AP1158" s="9"/>
      <c r="AQ1158" s="9"/>
      <c r="AR1158" s="9"/>
      <c r="AS1158" s="9"/>
      <c r="AT1158" s="9"/>
      <c r="AU1158" s="9"/>
      <c r="AV1158" s="9"/>
      <c r="AW1158" s="9"/>
      <c r="AX1158" s="9"/>
      <c r="AY1158" s="9"/>
    </row>
    <row r="1159" spans="1:51" ht="47.25" customHeight="1" x14ac:dyDescent="0.3">
      <c r="A1159" s="48">
        <v>1134</v>
      </c>
      <c r="B1159" s="768">
        <v>7000032572</v>
      </c>
      <c r="C1159" s="768">
        <v>10</v>
      </c>
      <c r="D1159" s="768" t="s">
        <v>455</v>
      </c>
      <c r="E1159" s="768">
        <v>1000077853</v>
      </c>
      <c r="F1159" s="768">
        <v>85176220</v>
      </c>
      <c r="G1159" s="49"/>
      <c r="H1159" s="769">
        <v>18</v>
      </c>
      <c r="I1159" s="50"/>
      <c r="J1159" s="768" t="s">
        <v>390</v>
      </c>
      <c r="K1159" s="768" t="s">
        <v>106</v>
      </c>
      <c r="L1159" s="768">
        <v>1</v>
      </c>
      <c r="M1159" s="51"/>
      <c r="N1159" s="52" t="str">
        <f t="shared" si="102"/>
        <v>Included</v>
      </c>
      <c r="O1159" s="53">
        <f t="shared" si="103"/>
        <v>0</v>
      </c>
      <c r="P1159" s="8">
        <f t="shared" si="104"/>
        <v>0</v>
      </c>
      <c r="Q1159" s="9">
        <f t="shared" si="105"/>
        <v>0</v>
      </c>
      <c r="R1159" s="16">
        <f t="shared" si="106"/>
        <v>0</v>
      </c>
      <c r="S1159" s="8"/>
      <c r="T1159" s="122">
        <f t="shared" si="107"/>
        <v>0</v>
      </c>
      <c r="V1159" s="55"/>
      <c r="AB1159" s="9"/>
      <c r="AL1159" s="9"/>
      <c r="AM1159" s="9"/>
      <c r="AN1159" s="9"/>
      <c r="AO1159" s="9"/>
      <c r="AP1159" s="9"/>
      <c r="AQ1159" s="9"/>
      <c r="AR1159" s="9"/>
      <c r="AS1159" s="9"/>
      <c r="AT1159" s="9"/>
      <c r="AU1159" s="9"/>
      <c r="AV1159" s="9"/>
      <c r="AW1159" s="9"/>
      <c r="AX1159" s="9"/>
      <c r="AY1159" s="9"/>
    </row>
    <row r="1160" spans="1:51" ht="47.25" customHeight="1" x14ac:dyDescent="0.3">
      <c r="A1160" s="48">
        <v>1135</v>
      </c>
      <c r="B1160" s="768">
        <v>7000032573</v>
      </c>
      <c r="C1160" s="768">
        <v>10</v>
      </c>
      <c r="D1160" s="768" t="s">
        <v>455</v>
      </c>
      <c r="E1160" s="768">
        <v>1000077863</v>
      </c>
      <c r="F1160" s="768">
        <v>84715000</v>
      </c>
      <c r="G1160" s="49"/>
      <c r="H1160" s="769">
        <v>18</v>
      </c>
      <c r="I1160" s="50"/>
      <c r="J1160" s="768" t="s">
        <v>391</v>
      </c>
      <c r="K1160" s="768" t="s">
        <v>106</v>
      </c>
      <c r="L1160" s="768">
        <v>2</v>
      </c>
      <c r="M1160" s="51"/>
      <c r="N1160" s="52" t="str">
        <f t="shared" si="102"/>
        <v>Included</v>
      </c>
      <c r="O1160" s="53">
        <f t="shared" si="103"/>
        <v>0</v>
      </c>
      <c r="P1160" s="8">
        <f t="shared" si="104"/>
        <v>0</v>
      </c>
      <c r="Q1160" s="9">
        <f t="shared" si="105"/>
        <v>0</v>
      </c>
      <c r="R1160" s="16">
        <f t="shared" si="106"/>
        <v>0</v>
      </c>
      <c r="S1160" s="8"/>
      <c r="T1160" s="122">
        <f t="shared" si="107"/>
        <v>0</v>
      </c>
      <c r="V1160" s="55"/>
      <c r="AB1160" s="9"/>
      <c r="AL1160" s="9"/>
      <c r="AM1160" s="9"/>
      <c r="AN1160" s="9"/>
      <c r="AO1160" s="9"/>
      <c r="AP1160" s="9"/>
      <c r="AQ1160" s="9"/>
      <c r="AR1160" s="9"/>
      <c r="AS1160" s="9"/>
      <c r="AT1160" s="9"/>
      <c r="AU1160" s="9"/>
      <c r="AV1160" s="9"/>
      <c r="AW1160" s="9"/>
      <c r="AX1160" s="9"/>
      <c r="AY1160" s="9"/>
    </row>
    <row r="1161" spans="1:51" ht="47.25" customHeight="1" x14ac:dyDescent="0.3">
      <c r="A1161" s="48">
        <v>1136</v>
      </c>
      <c r="B1161" s="768">
        <v>7000032574</v>
      </c>
      <c r="C1161" s="768">
        <v>10</v>
      </c>
      <c r="D1161" s="768" t="s">
        <v>455</v>
      </c>
      <c r="E1161" s="768">
        <v>1000077866</v>
      </c>
      <c r="F1161" s="768">
        <v>85176930</v>
      </c>
      <c r="G1161" s="49"/>
      <c r="H1161" s="769">
        <v>18</v>
      </c>
      <c r="I1161" s="50"/>
      <c r="J1161" s="768" t="s">
        <v>392</v>
      </c>
      <c r="K1161" s="768" t="s">
        <v>105</v>
      </c>
      <c r="L1161" s="768">
        <v>1</v>
      </c>
      <c r="M1161" s="51"/>
      <c r="N1161" s="52" t="str">
        <f t="shared" si="102"/>
        <v>Included</v>
      </c>
      <c r="O1161" s="53">
        <f t="shared" si="103"/>
        <v>0</v>
      </c>
      <c r="P1161" s="8">
        <f t="shared" si="104"/>
        <v>0</v>
      </c>
      <c r="Q1161" s="9">
        <f t="shared" si="105"/>
        <v>0</v>
      </c>
      <c r="R1161" s="16">
        <f t="shared" si="106"/>
        <v>0</v>
      </c>
      <c r="S1161" s="8"/>
      <c r="T1161" s="122">
        <f t="shared" si="107"/>
        <v>0</v>
      </c>
      <c r="V1161" s="55"/>
      <c r="AB1161" s="9"/>
      <c r="AL1161" s="9"/>
      <c r="AM1161" s="9"/>
      <c r="AN1161" s="9"/>
      <c r="AO1161" s="9"/>
      <c r="AP1161" s="9"/>
      <c r="AQ1161" s="9"/>
      <c r="AR1161" s="9"/>
      <c r="AS1161" s="9"/>
      <c r="AT1161" s="9"/>
      <c r="AU1161" s="9"/>
      <c r="AV1161" s="9"/>
      <c r="AW1161" s="9"/>
      <c r="AX1161" s="9"/>
      <c r="AY1161" s="9"/>
    </row>
    <row r="1162" spans="1:51" ht="47.25" customHeight="1" x14ac:dyDescent="0.3">
      <c r="A1162" s="48">
        <v>1137</v>
      </c>
      <c r="B1162" s="768">
        <v>7000032575</v>
      </c>
      <c r="C1162" s="768">
        <v>10</v>
      </c>
      <c r="D1162" s="768" t="s">
        <v>455</v>
      </c>
      <c r="E1162" s="768">
        <v>1000077862</v>
      </c>
      <c r="F1162" s="768">
        <v>85176990</v>
      </c>
      <c r="G1162" s="49"/>
      <c r="H1162" s="769">
        <v>18</v>
      </c>
      <c r="I1162" s="50"/>
      <c r="J1162" s="768" t="s">
        <v>394</v>
      </c>
      <c r="K1162" s="768" t="s">
        <v>106</v>
      </c>
      <c r="L1162" s="768">
        <v>1</v>
      </c>
      <c r="M1162" s="51"/>
      <c r="N1162" s="52" t="str">
        <f t="shared" si="102"/>
        <v>Included</v>
      </c>
      <c r="O1162" s="53">
        <f t="shared" si="103"/>
        <v>0</v>
      </c>
      <c r="P1162" s="8">
        <f t="shared" si="104"/>
        <v>0</v>
      </c>
      <c r="Q1162" s="9">
        <f t="shared" si="105"/>
        <v>0</v>
      </c>
      <c r="R1162" s="16">
        <f t="shared" si="106"/>
        <v>0</v>
      </c>
      <c r="S1162" s="8"/>
      <c r="T1162" s="122">
        <f t="shared" si="107"/>
        <v>0</v>
      </c>
      <c r="V1162" s="55"/>
      <c r="AB1162" s="9"/>
      <c r="AL1162" s="9"/>
      <c r="AM1162" s="9"/>
      <c r="AN1162" s="9"/>
      <c r="AO1162" s="9"/>
      <c r="AP1162" s="9"/>
      <c r="AQ1162" s="9"/>
      <c r="AR1162" s="9"/>
      <c r="AS1162" s="9"/>
      <c r="AT1162" s="9"/>
      <c r="AU1162" s="9"/>
      <c r="AV1162" s="9"/>
      <c r="AW1162" s="9"/>
      <c r="AX1162" s="9"/>
      <c r="AY1162" s="9"/>
    </row>
    <row r="1163" spans="1:51" ht="47.25" customHeight="1" x14ac:dyDescent="0.3">
      <c r="A1163" s="48">
        <v>1138</v>
      </c>
      <c r="B1163" s="768">
        <v>7000032579</v>
      </c>
      <c r="C1163" s="768">
        <v>10</v>
      </c>
      <c r="D1163" s="768" t="s">
        <v>455</v>
      </c>
      <c r="E1163" s="768">
        <v>1000077899</v>
      </c>
      <c r="F1163" s="768">
        <v>85176290</v>
      </c>
      <c r="G1163" s="49"/>
      <c r="H1163" s="769">
        <v>18</v>
      </c>
      <c r="I1163" s="50"/>
      <c r="J1163" s="768" t="s">
        <v>395</v>
      </c>
      <c r="K1163" s="768" t="s">
        <v>110</v>
      </c>
      <c r="L1163" s="768">
        <v>1</v>
      </c>
      <c r="M1163" s="51"/>
      <c r="N1163" s="52" t="str">
        <f t="shared" si="102"/>
        <v>Included</v>
      </c>
      <c r="O1163" s="53">
        <f t="shared" si="103"/>
        <v>0</v>
      </c>
      <c r="P1163" s="8">
        <f t="shared" si="104"/>
        <v>0</v>
      </c>
      <c r="Q1163" s="9">
        <f t="shared" si="105"/>
        <v>0</v>
      </c>
      <c r="R1163" s="16">
        <f t="shared" si="106"/>
        <v>0</v>
      </c>
      <c r="S1163" s="8"/>
      <c r="T1163" s="122">
        <f t="shared" si="107"/>
        <v>0</v>
      </c>
      <c r="V1163" s="55"/>
      <c r="AB1163" s="9"/>
      <c r="AL1163" s="9"/>
      <c r="AM1163" s="9"/>
      <c r="AN1163" s="9"/>
      <c r="AO1163" s="9"/>
      <c r="AP1163" s="9"/>
      <c r="AQ1163" s="9"/>
      <c r="AR1163" s="9"/>
      <c r="AS1163" s="9"/>
      <c r="AT1163" s="9"/>
      <c r="AU1163" s="9"/>
      <c r="AV1163" s="9"/>
      <c r="AW1163" s="9"/>
      <c r="AX1163" s="9"/>
      <c r="AY1163" s="9"/>
    </row>
    <row r="1164" spans="1:51" ht="47.25" customHeight="1" x14ac:dyDescent="0.3">
      <c r="A1164" s="48">
        <v>1139</v>
      </c>
      <c r="B1164" s="768">
        <v>7000032580</v>
      </c>
      <c r="C1164" s="768">
        <v>10</v>
      </c>
      <c r="D1164" s="768" t="s">
        <v>455</v>
      </c>
      <c r="E1164" s="768">
        <v>1000031361</v>
      </c>
      <c r="F1164" s="768">
        <v>85389000</v>
      </c>
      <c r="G1164" s="49"/>
      <c r="H1164" s="769">
        <v>18</v>
      </c>
      <c r="I1164" s="50"/>
      <c r="J1164" s="768" t="s">
        <v>107</v>
      </c>
      <c r="K1164" s="768" t="s">
        <v>106</v>
      </c>
      <c r="L1164" s="768">
        <v>1</v>
      </c>
      <c r="M1164" s="51"/>
      <c r="N1164" s="52" t="str">
        <f t="shared" si="102"/>
        <v>Included</v>
      </c>
      <c r="O1164" s="53">
        <f t="shared" si="103"/>
        <v>0</v>
      </c>
      <c r="P1164" s="8">
        <f t="shared" si="104"/>
        <v>0</v>
      </c>
      <c r="Q1164" s="9">
        <f t="shared" si="105"/>
        <v>0</v>
      </c>
      <c r="R1164" s="16">
        <f t="shared" si="106"/>
        <v>0</v>
      </c>
      <c r="S1164" s="8"/>
      <c r="T1164" s="122">
        <f t="shared" si="107"/>
        <v>0</v>
      </c>
      <c r="V1164" s="55"/>
      <c r="AB1164" s="9"/>
      <c r="AL1164" s="9"/>
      <c r="AM1164" s="9"/>
      <c r="AN1164" s="9"/>
      <c r="AO1164" s="9"/>
      <c r="AP1164" s="9"/>
      <c r="AQ1164" s="9"/>
      <c r="AR1164" s="9"/>
      <c r="AS1164" s="9"/>
      <c r="AT1164" s="9"/>
      <c r="AU1164" s="9"/>
      <c r="AV1164" s="9"/>
      <c r="AW1164" s="9"/>
      <c r="AX1164" s="9"/>
      <c r="AY1164" s="9"/>
    </row>
    <row r="1165" spans="1:51" ht="47.25" customHeight="1" x14ac:dyDescent="0.3">
      <c r="A1165" s="48">
        <v>1140</v>
      </c>
      <c r="B1165" s="768">
        <v>7000032586</v>
      </c>
      <c r="C1165" s="768">
        <v>10</v>
      </c>
      <c r="D1165" s="768" t="s">
        <v>455</v>
      </c>
      <c r="E1165" s="768">
        <v>1000078084</v>
      </c>
      <c r="F1165" s="768">
        <v>85176930</v>
      </c>
      <c r="G1165" s="49"/>
      <c r="H1165" s="769">
        <v>18</v>
      </c>
      <c r="I1165" s="50"/>
      <c r="J1165" s="768" t="s">
        <v>397</v>
      </c>
      <c r="K1165" s="768" t="s">
        <v>106</v>
      </c>
      <c r="L1165" s="768">
        <v>2</v>
      </c>
      <c r="M1165" s="51"/>
      <c r="N1165" s="52" t="str">
        <f t="shared" si="102"/>
        <v>Included</v>
      </c>
      <c r="O1165" s="53">
        <f t="shared" si="103"/>
        <v>0</v>
      </c>
      <c r="P1165" s="8">
        <f t="shared" si="104"/>
        <v>0</v>
      </c>
      <c r="Q1165" s="9">
        <f t="shared" si="105"/>
        <v>0</v>
      </c>
      <c r="R1165" s="16">
        <f t="shared" si="106"/>
        <v>0</v>
      </c>
      <c r="S1165" s="8"/>
      <c r="T1165" s="122">
        <f t="shared" si="107"/>
        <v>0</v>
      </c>
      <c r="V1165" s="55"/>
      <c r="AB1165" s="9"/>
      <c r="AL1165" s="9"/>
      <c r="AM1165" s="9"/>
      <c r="AN1165" s="9"/>
      <c r="AO1165" s="9"/>
      <c r="AP1165" s="9"/>
      <c r="AQ1165" s="9"/>
      <c r="AR1165" s="9"/>
      <c r="AS1165" s="9"/>
      <c r="AT1165" s="9"/>
      <c r="AU1165" s="9"/>
      <c r="AV1165" s="9"/>
      <c r="AW1165" s="9"/>
      <c r="AX1165" s="9"/>
      <c r="AY1165" s="9"/>
    </row>
    <row r="1166" spans="1:51" ht="47.25" customHeight="1" x14ac:dyDescent="0.3">
      <c r="A1166" s="48">
        <v>1141</v>
      </c>
      <c r="B1166" s="768">
        <v>7000032556</v>
      </c>
      <c r="C1166" s="768">
        <v>10</v>
      </c>
      <c r="D1166" s="768" t="s">
        <v>456</v>
      </c>
      <c r="E1166" s="768">
        <v>1000077713</v>
      </c>
      <c r="F1166" s="768">
        <v>84715000</v>
      </c>
      <c r="G1166" s="49"/>
      <c r="H1166" s="769">
        <v>18</v>
      </c>
      <c r="I1166" s="50"/>
      <c r="J1166" s="768" t="s">
        <v>376</v>
      </c>
      <c r="K1166" s="768" t="s">
        <v>106</v>
      </c>
      <c r="L1166" s="768">
        <v>1</v>
      </c>
      <c r="M1166" s="51"/>
      <c r="N1166" s="52" t="str">
        <f t="shared" si="102"/>
        <v>Included</v>
      </c>
      <c r="O1166" s="53">
        <f t="shared" si="103"/>
        <v>0</v>
      </c>
      <c r="P1166" s="8">
        <f t="shared" si="104"/>
        <v>0</v>
      </c>
      <c r="Q1166" s="9">
        <f t="shared" si="105"/>
        <v>0</v>
      </c>
      <c r="R1166" s="16">
        <f t="shared" si="106"/>
        <v>0</v>
      </c>
      <c r="S1166" s="8"/>
      <c r="T1166" s="122">
        <f t="shared" si="107"/>
        <v>0</v>
      </c>
      <c r="V1166" s="55"/>
      <c r="AB1166" s="9"/>
      <c r="AL1166" s="9"/>
      <c r="AM1166" s="9"/>
      <c r="AN1166" s="9"/>
      <c r="AO1166" s="9"/>
      <c r="AP1166" s="9"/>
      <c r="AQ1166" s="9"/>
      <c r="AR1166" s="9"/>
      <c r="AS1166" s="9"/>
      <c r="AT1166" s="9"/>
      <c r="AU1166" s="9"/>
      <c r="AV1166" s="9"/>
      <c r="AW1166" s="9"/>
      <c r="AX1166" s="9"/>
      <c r="AY1166" s="9"/>
    </row>
    <row r="1167" spans="1:51" ht="47.25" customHeight="1" x14ac:dyDescent="0.3">
      <c r="A1167" s="48">
        <v>1142</v>
      </c>
      <c r="B1167" s="768">
        <v>7000032557</v>
      </c>
      <c r="C1167" s="768">
        <v>10</v>
      </c>
      <c r="D1167" s="768" t="s">
        <v>456</v>
      </c>
      <c r="E1167" s="768">
        <v>1000077714</v>
      </c>
      <c r="F1167" s="768">
        <v>85176930</v>
      </c>
      <c r="G1167" s="49"/>
      <c r="H1167" s="769">
        <v>18</v>
      </c>
      <c r="I1167" s="50"/>
      <c r="J1167" s="768" t="s">
        <v>377</v>
      </c>
      <c r="K1167" s="768" t="s">
        <v>106</v>
      </c>
      <c r="L1167" s="768">
        <v>1</v>
      </c>
      <c r="M1167" s="51"/>
      <c r="N1167" s="52" t="str">
        <f t="shared" si="102"/>
        <v>Included</v>
      </c>
      <c r="O1167" s="53">
        <f t="shared" si="103"/>
        <v>0</v>
      </c>
      <c r="P1167" s="8">
        <f t="shared" si="104"/>
        <v>0</v>
      </c>
      <c r="Q1167" s="9">
        <f t="shared" si="105"/>
        <v>0</v>
      </c>
      <c r="R1167" s="16">
        <f t="shared" si="106"/>
        <v>0</v>
      </c>
      <c r="S1167" s="8"/>
      <c r="T1167" s="122">
        <f t="shared" si="107"/>
        <v>0</v>
      </c>
      <c r="V1167" s="55"/>
      <c r="AB1167" s="9"/>
      <c r="AL1167" s="9"/>
      <c r="AM1167" s="9"/>
      <c r="AN1167" s="9"/>
      <c r="AO1167" s="9"/>
      <c r="AP1167" s="9"/>
      <c r="AQ1167" s="9"/>
      <c r="AR1167" s="9"/>
      <c r="AS1167" s="9"/>
      <c r="AT1167" s="9"/>
      <c r="AU1167" s="9"/>
      <c r="AV1167" s="9"/>
      <c r="AW1167" s="9"/>
      <c r="AX1167" s="9"/>
      <c r="AY1167" s="9"/>
    </row>
    <row r="1168" spans="1:51" ht="47.25" customHeight="1" x14ac:dyDescent="0.3">
      <c r="A1168" s="48">
        <v>1143</v>
      </c>
      <c r="B1168" s="768">
        <v>7000032558</v>
      </c>
      <c r="C1168" s="768">
        <v>10</v>
      </c>
      <c r="D1168" s="768" t="s">
        <v>456</v>
      </c>
      <c r="E1168" s="768">
        <v>1000077573</v>
      </c>
      <c r="F1168" s="768">
        <v>85176930</v>
      </c>
      <c r="G1168" s="49"/>
      <c r="H1168" s="769">
        <v>18</v>
      </c>
      <c r="I1168" s="50"/>
      <c r="J1168" s="768" t="s">
        <v>378</v>
      </c>
      <c r="K1168" s="768" t="s">
        <v>106</v>
      </c>
      <c r="L1168" s="768">
        <v>1</v>
      </c>
      <c r="M1168" s="51"/>
      <c r="N1168" s="52" t="str">
        <f t="shared" si="102"/>
        <v>Included</v>
      </c>
      <c r="O1168" s="53">
        <f t="shared" si="103"/>
        <v>0</v>
      </c>
      <c r="P1168" s="8">
        <f t="shared" si="104"/>
        <v>0</v>
      </c>
      <c r="Q1168" s="9">
        <f t="shared" si="105"/>
        <v>0</v>
      </c>
      <c r="R1168" s="16">
        <f t="shared" si="106"/>
        <v>0</v>
      </c>
      <c r="S1168" s="8"/>
      <c r="T1168" s="122">
        <f t="shared" si="107"/>
        <v>0</v>
      </c>
      <c r="V1168" s="55"/>
      <c r="AB1168" s="9"/>
      <c r="AL1168" s="9"/>
      <c r="AM1168" s="9"/>
      <c r="AN1168" s="9"/>
      <c r="AO1168" s="9"/>
      <c r="AP1168" s="9"/>
      <c r="AQ1168" s="9"/>
      <c r="AR1168" s="9"/>
      <c r="AS1168" s="9"/>
      <c r="AT1168" s="9"/>
      <c r="AU1168" s="9"/>
      <c r="AV1168" s="9"/>
      <c r="AW1168" s="9"/>
      <c r="AX1168" s="9"/>
      <c r="AY1168" s="9"/>
    </row>
    <row r="1169" spans="1:51" ht="47.25" customHeight="1" x14ac:dyDescent="0.3">
      <c r="A1169" s="48">
        <v>1144</v>
      </c>
      <c r="B1169" s="768">
        <v>7000032559</v>
      </c>
      <c r="C1169" s="768">
        <v>10</v>
      </c>
      <c r="D1169" s="768" t="s">
        <v>456</v>
      </c>
      <c r="E1169" s="768">
        <v>1000077711</v>
      </c>
      <c r="F1169" s="768">
        <v>85177090</v>
      </c>
      <c r="G1169" s="49"/>
      <c r="H1169" s="769">
        <v>18</v>
      </c>
      <c r="I1169" s="50"/>
      <c r="J1169" s="768" t="s">
        <v>381</v>
      </c>
      <c r="K1169" s="768" t="s">
        <v>106</v>
      </c>
      <c r="L1169" s="768">
        <v>1</v>
      </c>
      <c r="M1169" s="51"/>
      <c r="N1169" s="52" t="str">
        <f t="shared" si="102"/>
        <v>Included</v>
      </c>
      <c r="O1169" s="53">
        <f t="shared" si="103"/>
        <v>0</v>
      </c>
      <c r="P1169" s="8">
        <f t="shared" si="104"/>
        <v>0</v>
      </c>
      <c r="Q1169" s="9">
        <f t="shared" si="105"/>
        <v>0</v>
      </c>
      <c r="R1169" s="16">
        <f t="shared" si="106"/>
        <v>0</v>
      </c>
      <c r="S1169" s="8"/>
      <c r="T1169" s="122">
        <f t="shared" si="107"/>
        <v>0</v>
      </c>
      <c r="V1169" s="55"/>
      <c r="AB1169" s="9"/>
      <c r="AL1169" s="9"/>
      <c r="AM1169" s="9"/>
      <c r="AN1169" s="9"/>
      <c r="AO1169" s="9"/>
      <c r="AP1169" s="9"/>
      <c r="AQ1169" s="9"/>
      <c r="AR1169" s="9"/>
      <c r="AS1169" s="9"/>
      <c r="AT1169" s="9"/>
      <c r="AU1169" s="9"/>
      <c r="AV1169" s="9"/>
      <c r="AW1169" s="9"/>
      <c r="AX1169" s="9"/>
      <c r="AY1169" s="9"/>
    </row>
    <row r="1170" spans="1:51" ht="47.25" customHeight="1" x14ac:dyDescent="0.3">
      <c r="A1170" s="48">
        <v>1145</v>
      </c>
      <c r="B1170" s="768">
        <v>7000032560</v>
      </c>
      <c r="C1170" s="768">
        <v>10</v>
      </c>
      <c r="D1170" s="768" t="s">
        <v>456</v>
      </c>
      <c r="E1170" s="768">
        <v>1000077750</v>
      </c>
      <c r="F1170" s="768">
        <v>85176930</v>
      </c>
      <c r="G1170" s="49"/>
      <c r="H1170" s="769">
        <v>18</v>
      </c>
      <c r="I1170" s="50"/>
      <c r="J1170" s="768" t="s">
        <v>383</v>
      </c>
      <c r="K1170" s="768" t="s">
        <v>105</v>
      </c>
      <c r="L1170" s="768">
        <v>1</v>
      </c>
      <c r="M1170" s="51"/>
      <c r="N1170" s="52" t="str">
        <f t="shared" si="102"/>
        <v>Included</v>
      </c>
      <c r="O1170" s="53">
        <f t="shared" si="103"/>
        <v>0</v>
      </c>
      <c r="P1170" s="8">
        <f t="shared" si="104"/>
        <v>0</v>
      </c>
      <c r="Q1170" s="9">
        <f t="shared" si="105"/>
        <v>0</v>
      </c>
      <c r="R1170" s="16">
        <f t="shared" si="106"/>
        <v>0</v>
      </c>
      <c r="S1170" s="8"/>
      <c r="T1170" s="122">
        <f t="shared" si="107"/>
        <v>0</v>
      </c>
      <c r="V1170" s="55"/>
      <c r="AB1170" s="9"/>
      <c r="AL1170" s="9"/>
      <c r="AM1170" s="9"/>
      <c r="AN1170" s="9"/>
      <c r="AO1170" s="9"/>
      <c r="AP1170" s="9"/>
      <c r="AQ1170" s="9"/>
      <c r="AR1170" s="9"/>
      <c r="AS1170" s="9"/>
      <c r="AT1170" s="9"/>
      <c r="AU1170" s="9"/>
      <c r="AV1170" s="9"/>
      <c r="AW1170" s="9"/>
      <c r="AX1170" s="9"/>
      <c r="AY1170" s="9"/>
    </row>
    <row r="1171" spans="1:51" ht="47.25" customHeight="1" x14ac:dyDescent="0.3">
      <c r="A1171" s="48">
        <v>1146</v>
      </c>
      <c r="B1171" s="768">
        <v>7000032561</v>
      </c>
      <c r="C1171" s="768">
        <v>10</v>
      </c>
      <c r="D1171" s="768" t="s">
        <v>456</v>
      </c>
      <c r="E1171" s="768">
        <v>1000077561</v>
      </c>
      <c r="F1171" s="768">
        <v>85176930</v>
      </c>
      <c r="G1171" s="49"/>
      <c r="H1171" s="769">
        <v>18</v>
      </c>
      <c r="I1171" s="50"/>
      <c r="J1171" s="768" t="s">
        <v>386</v>
      </c>
      <c r="K1171" s="768" t="s">
        <v>106</v>
      </c>
      <c r="L1171" s="768">
        <v>2</v>
      </c>
      <c r="M1171" s="51"/>
      <c r="N1171" s="52" t="str">
        <f t="shared" si="102"/>
        <v>Included</v>
      </c>
      <c r="O1171" s="53">
        <f t="shared" si="103"/>
        <v>0</v>
      </c>
      <c r="P1171" s="8">
        <f t="shared" si="104"/>
        <v>0</v>
      </c>
      <c r="Q1171" s="9">
        <f t="shared" si="105"/>
        <v>0</v>
      </c>
      <c r="R1171" s="16">
        <f t="shared" si="106"/>
        <v>0</v>
      </c>
      <c r="S1171" s="8"/>
      <c r="T1171" s="122">
        <f t="shared" si="107"/>
        <v>0</v>
      </c>
      <c r="V1171" s="55"/>
      <c r="AB1171" s="9"/>
      <c r="AL1171" s="9"/>
      <c r="AM1171" s="9"/>
      <c r="AN1171" s="9"/>
      <c r="AO1171" s="9"/>
      <c r="AP1171" s="9"/>
      <c r="AQ1171" s="9"/>
      <c r="AR1171" s="9"/>
      <c r="AS1171" s="9"/>
      <c r="AT1171" s="9"/>
      <c r="AU1171" s="9"/>
      <c r="AV1171" s="9"/>
      <c r="AW1171" s="9"/>
      <c r="AX1171" s="9"/>
      <c r="AY1171" s="9"/>
    </row>
    <row r="1172" spans="1:51" ht="47.25" customHeight="1" x14ac:dyDescent="0.3">
      <c r="A1172" s="48">
        <v>1147</v>
      </c>
      <c r="B1172" s="768">
        <v>7000032562</v>
      </c>
      <c r="C1172" s="768">
        <v>10</v>
      </c>
      <c r="D1172" s="768" t="s">
        <v>456</v>
      </c>
      <c r="E1172" s="768">
        <v>1000077565</v>
      </c>
      <c r="F1172" s="768">
        <v>85176930</v>
      </c>
      <c r="G1172" s="49"/>
      <c r="H1172" s="769">
        <v>18</v>
      </c>
      <c r="I1172" s="50"/>
      <c r="J1172" s="768" t="s">
        <v>387</v>
      </c>
      <c r="K1172" s="768" t="s">
        <v>106</v>
      </c>
      <c r="L1172" s="768">
        <v>2</v>
      </c>
      <c r="M1172" s="51"/>
      <c r="N1172" s="52" t="str">
        <f t="shared" ref="N1172:N1235" si="108">IF(M1172=0, "Included",IF(ISERROR(L1172*M1172), M1172, L1172*M1172))</f>
        <v>Included</v>
      </c>
      <c r="O1172" s="53">
        <f t="shared" ref="O1172:O1235" si="109">R1172</f>
        <v>0</v>
      </c>
      <c r="P1172" s="8">
        <f t="shared" ref="P1172:P1235" si="110">+L1172*M1172</f>
        <v>0</v>
      </c>
      <c r="Q1172" s="9">
        <f t="shared" ref="Q1172:Q1235" si="111">IF(N1172="Included",0,N1172)</f>
        <v>0</v>
      </c>
      <c r="R1172" s="16">
        <f t="shared" ref="R1172:R1235" si="112">IF(I1172="", H1172*Q1172/100,I1172*Q1172)</f>
        <v>0</v>
      </c>
      <c r="S1172" s="8"/>
      <c r="T1172" s="122">
        <f t="shared" ref="T1172:T1235" si="113">+P1172*H1172/100</f>
        <v>0</v>
      </c>
      <c r="V1172" s="55"/>
      <c r="AB1172" s="9"/>
      <c r="AL1172" s="9"/>
      <c r="AM1172" s="9"/>
      <c r="AN1172" s="9"/>
      <c r="AO1172" s="9"/>
      <c r="AP1172" s="9"/>
      <c r="AQ1172" s="9"/>
      <c r="AR1172" s="9"/>
      <c r="AS1172" s="9"/>
      <c r="AT1172" s="9"/>
      <c r="AU1172" s="9"/>
      <c r="AV1172" s="9"/>
      <c r="AW1172" s="9"/>
      <c r="AX1172" s="9"/>
      <c r="AY1172" s="9"/>
    </row>
    <row r="1173" spans="1:51" ht="36.75" customHeight="1" x14ac:dyDescent="0.3">
      <c r="A1173" s="48">
        <v>1148</v>
      </c>
      <c r="B1173" s="768">
        <v>7000032563</v>
      </c>
      <c r="C1173" s="768">
        <v>10</v>
      </c>
      <c r="D1173" s="768" t="s">
        <v>456</v>
      </c>
      <c r="E1173" s="768">
        <v>1000077751</v>
      </c>
      <c r="F1173" s="768">
        <v>85176930</v>
      </c>
      <c r="G1173" s="49"/>
      <c r="H1173" s="769">
        <v>18</v>
      </c>
      <c r="I1173" s="50"/>
      <c r="J1173" s="768" t="s">
        <v>388</v>
      </c>
      <c r="K1173" s="768" t="s">
        <v>105</v>
      </c>
      <c r="L1173" s="768">
        <v>1</v>
      </c>
      <c r="M1173" s="51"/>
      <c r="N1173" s="52" t="str">
        <f t="shared" si="108"/>
        <v>Included</v>
      </c>
      <c r="O1173" s="53">
        <f t="shared" si="109"/>
        <v>0</v>
      </c>
      <c r="P1173" s="8">
        <f t="shared" si="110"/>
        <v>0</v>
      </c>
      <c r="Q1173" s="9">
        <f t="shared" si="111"/>
        <v>0</v>
      </c>
      <c r="R1173" s="16">
        <f t="shared" si="112"/>
        <v>0</v>
      </c>
      <c r="S1173" s="8"/>
      <c r="T1173" s="122">
        <f t="shared" si="113"/>
        <v>0</v>
      </c>
      <c r="V1173" s="55"/>
      <c r="AB1173" s="9"/>
      <c r="AL1173" s="9"/>
      <c r="AM1173" s="9"/>
      <c r="AN1173" s="9"/>
      <c r="AO1173" s="9"/>
      <c r="AP1173" s="9"/>
      <c r="AQ1173" s="9"/>
      <c r="AR1173" s="9"/>
      <c r="AS1173" s="9"/>
      <c r="AT1173" s="9"/>
      <c r="AU1173" s="9"/>
      <c r="AV1173" s="9"/>
      <c r="AW1173" s="9"/>
      <c r="AX1173" s="9"/>
      <c r="AY1173" s="9"/>
    </row>
    <row r="1174" spans="1:51" ht="45" customHeight="1" x14ac:dyDescent="0.3">
      <c r="A1174" s="48">
        <v>1149</v>
      </c>
      <c r="B1174" s="768">
        <v>7000032564</v>
      </c>
      <c r="C1174" s="768">
        <v>10</v>
      </c>
      <c r="D1174" s="768" t="s">
        <v>456</v>
      </c>
      <c r="E1174" s="768">
        <v>1000077568</v>
      </c>
      <c r="F1174" s="768">
        <v>85389000</v>
      </c>
      <c r="G1174" s="49"/>
      <c r="H1174" s="769">
        <v>18</v>
      </c>
      <c r="I1174" s="50"/>
      <c r="J1174" s="768" t="s">
        <v>389</v>
      </c>
      <c r="K1174" s="768" t="s">
        <v>106</v>
      </c>
      <c r="L1174" s="768">
        <v>1</v>
      </c>
      <c r="M1174" s="51"/>
      <c r="N1174" s="52" t="str">
        <f t="shared" si="108"/>
        <v>Included</v>
      </c>
      <c r="O1174" s="53">
        <f t="shared" si="109"/>
        <v>0</v>
      </c>
      <c r="P1174" s="8">
        <f t="shared" si="110"/>
        <v>0</v>
      </c>
      <c r="Q1174" s="9">
        <f t="shared" si="111"/>
        <v>0</v>
      </c>
      <c r="R1174" s="16">
        <f t="shared" si="112"/>
        <v>0</v>
      </c>
      <c r="S1174" s="8"/>
      <c r="T1174" s="122">
        <f t="shared" si="113"/>
        <v>0</v>
      </c>
      <c r="V1174" s="55"/>
      <c r="AB1174" s="9"/>
      <c r="AL1174" s="9"/>
      <c r="AM1174" s="9"/>
      <c r="AN1174" s="9"/>
      <c r="AO1174" s="9"/>
      <c r="AP1174" s="9"/>
      <c r="AQ1174" s="9"/>
      <c r="AR1174" s="9"/>
      <c r="AS1174" s="9"/>
      <c r="AT1174" s="9"/>
      <c r="AU1174" s="9"/>
      <c r="AV1174" s="9"/>
      <c r="AW1174" s="9"/>
      <c r="AX1174" s="9"/>
      <c r="AY1174" s="9"/>
    </row>
    <row r="1175" spans="1:51" ht="45" customHeight="1" x14ac:dyDescent="0.3">
      <c r="A1175" s="48">
        <v>1150</v>
      </c>
      <c r="B1175" s="768">
        <v>7000032565</v>
      </c>
      <c r="C1175" s="768">
        <v>10</v>
      </c>
      <c r="D1175" s="768" t="s">
        <v>456</v>
      </c>
      <c r="E1175" s="768">
        <v>1000028014</v>
      </c>
      <c r="F1175" s="768">
        <v>94038900</v>
      </c>
      <c r="G1175" s="49"/>
      <c r="H1175" s="769">
        <v>18</v>
      </c>
      <c r="I1175" s="50"/>
      <c r="J1175" s="768" t="s">
        <v>108</v>
      </c>
      <c r="K1175" s="768" t="s">
        <v>106</v>
      </c>
      <c r="L1175" s="768">
        <v>1</v>
      </c>
      <c r="M1175" s="51"/>
      <c r="N1175" s="52" t="str">
        <f t="shared" si="108"/>
        <v>Included</v>
      </c>
      <c r="O1175" s="53">
        <f t="shared" si="109"/>
        <v>0</v>
      </c>
      <c r="P1175" s="8">
        <f t="shared" si="110"/>
        <v>0</v>
      </c>
      <c r="Q1175" s="9">
        <f t="shared" si="111"/>
        <v>0</v>
      </c>
      <c r="R1175" s="16">
        <f t="shared" si="112"/>
        <v>0</v>
      </c>
      <c r="S1175" s="8"/>
      <c r="T1175" s="122">
        <f t="shared" si="113"/>
        <v>0</v>
      </c>
      <c r="V1175" s="55"/>
      <c r="AB1175" s="9"/>
      <c r="AL1175" s="9"/>
      <c r="AM1175" s="9"/>
      <c r="AN1175" s="9"/>
      <c r="AO1175" s="9"/>
      <c r="AP1175" s="9"/>
      <c r="AQ1175" s="9"/>
      <c r="AR1175" s="9"/>
      <c r="AS1175" s="9"/>
      <c r="AT1175" s="9"/>
      <c r="AU1175" s="9"/>
      <c r="AV1175" s="9"/>
      <c r="AW1175" s="9"/>
      <c r="AX1175" s="9"/>
      <c r="AY1175" s="9"/>
    </row>
    <row r="1176" spans="1:51" ht="64.5" customHeight="1" x14ac:dyDescent="0.3">
      <c r="A1176" s="48">
        <v>1151</v>
      </c>
      <c r="B1176" s="768">
        <v>7000032566</v>
      </c>
      <c r="C1176" s="768">
        <v>10</v>
      </c>
      <c r="D1176" s="768" t="s">
        <v>456</v>
      </c>
      <c r="E1176" s="768">
        <v>1000026380</v>
      </c>
      <c r="F1176" s="768">
        <v>85389000</v>
      </c>
      <c r="G1176" s="49"/>
      <c r="H1176" s="769">
        <v>18</v>
      </c>
      <c r="I1176" s="50"/>
      <c r="J1176" s="768" t="s">
        <v>109</v>
      </c>
      <c r="K1176" s="768" t="s">
        <v>105</v>
      </c>
      <c r="L1176" s="768">
        <v>1</v>
      </c>
      <c r="M1176" s="51"/>
      <c r="N1176" s="52" t="str">
        <f t="shared" si="108"/>
        <v>Included</v>
      </c>
      <c r="O1176" s="53">
        <f t="shared" si="109"/>
        <v>0</v>
      </c>
      <c r="P1176" s="8">
        <f t="shared" si="110"/>
        <v>0</v>
      </c>
      <c r="Q1176" s="9">
        <f t="shared" si="111"/>
        <v>0</v>
      </c>
      <c r="R1176" s="16">
        <f t="shared" si="112"/>
        <v>0</v>
      </c>
      <c r="S1176" s="8"/>
      <c r="T1176" s="122">
        <f t="shared" si="113"/>
        <v>0</v>
      </c>
      <c r="V1176" s="55"/>
      <c r="AB1176" s="9"/>
      <c r="AL1176" s="9"/>
      <c r="AM1176" s="9"/>
      <c r="AN1176" s="9"/>
      <c r="AO1176" s="9"/>
      <c r="AP1176" s="9"/>
      <c r="AQ1176" s="9"/>
      <c r="AR1176" s="9"/>
      <c r="AS1176" s="9"/>
      <c r="AT1176" s="9"/>
      <c r="AU1176" s="9"/>
      <c r="AV1176" s="9"/>
      <c r="AW1176" s="9"/>
      <c r="AX1176" s="9"/>
      <c r="AY1176" s="9"/>
    </row>
    <row r="1177" spans="1:51" ht="99.75" customHeight="1" x14ac:dyDescent="0.3">
      <c r="A1177" s="48">
        <v>1152</v>
      </c>
      <c r="B1177" s="768">
        <v>7000032576</v>
      </c>
      <c r="C1177" s="768">
        <v>10</v>
      </c>
      <c r="D1177" s="768" t="s">
        <v>456</v>
      </c>
      <c r="E1177" s="768">
        <v>1000077853</v>
      </c>
      <c r="F1177" s="768">
        <v>85176220</v>
      </c>
      <c r="G1177" s="49"/>
      <c r="H1177" s="769">
        <v>18</v>
      </c>
      <c r="I1177" s="50"/>
      <c r="J1177" s="768" t="s">
        <v>390</v>
      </c>
      <c r="K1177" s="768" t="s">
        <v>106</v>
      </c>
      <c r="L1177" s="768">
        <v>1</v>
      </c>
      <c r="M1177" s="51"/>
      <c r="N1177" s="52" t="str">
        <f t="shared" si="108"/>
        <v>Included</v>
      </c>
      <c r="O1177" s="53">
        <f t="shared" si="109"/>
        <v>0</v>
      </c>
      <c r="P1177" s="8">
        <f t="shared" si="110"/>
        <v>0</v>
      </c>
      <c r="Q1177" s="9">
        <f t="shared" si="111"/>
        <v>0</v>
      </c>
      <c r="R1177" s="16">
        <f t="shared" si="112"/>
        <v>0</v>
      </c>
      <c r="S1177" s="8"/>
      <c r="T1177" s="122">
        <f t="shared" si="113"/>
        <v>0</v>
      </c>
      <c r="V1177" s="55"/>
      <c r="AB1177" s="9"/>
      <c r="AL1177" s="9"/>
      <c r="AM1177" s="9"/>
      <c r="AN1177" s="9"/>
      <c r="AO1177" s="9"/>
      <c r="AP1177" s="9"/>
      <c r="AQ1177" s="9"/>
      <c r="AR1177" s="9"/>
      <c r="AS1177" s="9"/>
      <c r="AT1177" s="9"/>
      <c r="AU1177" s="9"/>
      <c r="AV1177" s="9"/>
      <c r="AW1177" s="9"/>
      <c r="AX1177" s="9"/>
      <c r="AY1177" s="9"/>
    </row>
    <row r="1178" spans="1:51" ht="99.75" customHeight="1" x14ac:dyDescent="0.3">
      <c r="A1178" s="48">
        <v>1153</v>
      </c>
      <c r="B1178" s="768">
        <v>7000032587</v>
      </c>
      <c r="C1178" s="768">
        <v>10</v>
      </c>
      <c r="D1178" s="768" t="s">
        <v>456</v>
      </c>
      <c r="E1178" s="768">
        <v>1000078084</v>
      </c>
      <c r="F1178" s="768">
        <v>85176930</v>
      </c>
      <c r="G1178" s="49"/>
      <c r="H1178" s="769">
        <v>18</v>
      </c>
      <c r="I1178" s="50"/>
      <c r="J1178" s="768" t="s">
        <v>397</v>
      </c>
      <c r="K1178" s="768" t="s">
        <v>106</v>
      </c>
      <c r="L1178" s="768">
        <v>2</v>
      </c>
      <c r="M1178" s="51"/>
      <c r="N1178" s="52" t="str">
        <f t="shared" si="108"/>
        <v>Included</v>
      </c>
      <c r="O1178" s="53">
        <f t="shared" si="109"/>
        <v>0</v>
      </c>
      <c r="P1178" s="8">
        <f t="shared" si="110"/>
        <v>0</v>
      </c>
      <c r="Q1178" s="9">
        <f t="shared" si="111"/>
        <v>0</v>
      </c>
      <c r="R1178" s="16">
        <f t="shared" si="112"/>
        <v>0</v>
      </c>
      <c r="S1178" s="8"/>
      <c r="T1178" s="122">
        <f t="shared" si="113"/>
        <v>0</v>
      </c>
      <c r="V1178" s="55"/>
      <c r="AB1178" s="9"/>
      <c r="AL1178" s="9"/>
      <c r="AM1178" s="9"/>
      <c r="AN1178" s="9"/>
      <c r="AO1178" s="9"/>
      <c r="AP1178" s="9"/>
      <c r="AQ1178" s="9"/>
      <c r="AR1178" s="9"/>
      <c r="AS1178" s="9"/>
      <c r="AT1178" s="9"/>
      <c r="AU1178" s="9"/>
      <c r="AV1178" s="9"/>
      <c r="AW1178" s="9"/>
      <c r="AX1178" s="9"/>
      <c r="AY1178" s="9"/>
    </row>
    <row r="1179" spans="1:51" ht="99.75" customHeight="1" x14ac:dyDescent="0.3">
      <c r="A1179" s="48">
        <v>1154</v>
      </c>
      <c r="B1179" s="768">
        <v>7000032581</v>
      </c>
      <c r="C1179" s="768">
        <v>10</v>
      </c>
      <c r="D1179" s="768" t="s">
        <v>457</v>
      </c>
      <c r="E1179" s="768">
        <v>1000077711</v>
      </c>
      <c r="F1179" s="768">
        <v>85177090</v>
      </c>
      <c r="G1179" s="49"/>
      <c r="H1179" s="769">
        <v>18</v>
      </c>
      <c r="I1179" s="50"/>
      <c r="J1179" s="768" t="s">
        <v>381</v>
      </c>
      <c r="K1179" s="768" t="s">
        <v>106</v>
      </c>
      <c r="L1179" s="768">
        <v>3</v>
      </c>
      <c r="M1179" s="51"/>
      <c r="N1179" s="52" t="str">
        <f t="shared" si="108"/>
        <v>Included</v>
      </c>
      <c r="O1179" s="53">
        <f t="shared" si="109"/>
        <v>0</v>
      </c>
      <c r="P1179" s="8">
        <f t="shared" si="110"/>
        <v>0</v>
      </c>
      <c r="Q1179" s="9">
        <f t="shared" si="111"/>
        <v>0</v>
      </c>
      <c r="R1179" s="16">
        <f t="shared" si="112"/>
        <v>0</v>
      </c>
      <c r="S1179" s="8"/>
      <c r="T1179" s="122">
        <f t="shared" si="113"/>
        <v>0</v>
      </c>
      <c r="V1179" s="55"/>
      <c r="AB1179" s="9"/>
      <c r="AL1179" s="9"/>
      <c r="AM1179" s="9"/>
      <c r="AN1179" s="9"/>
      <c r="AO1179" s="9"/>
      <c r="AP1179" s="9"/>
      <c r="AQ1179" s="9"/>
      <c r="AR1179" s="9"/>
      <c r="AS1179" s="9"/>
      <c r="AT1179" s="9"/>
      <c r="AU1179" s="9"/>
      <c r="AV1179" s="9"/>
      <c r="AW1179" s="9"/>
      <c r="AX1179" s="9"/>
      <c r="AY1179" s="9"/>
    </row>
    <row r="1180" spans="1:51" ht="30.75" customHeight="1" x14ac:dyDescent="0.3">
      <c r="A1180" s="766" t="s">
        <v>342</v>
      </c>
      <c r="B1180" s="45" t="s">
        <v>357</v>
      </c>
      <c r="C1180" s="46"/>
      <c r="D1180" s="46"/>
      <c r="E1180" s="46"/>
      <c r="F1180" s="46"/>
      <c r="G1180" s="46"/>
      <c r="H1180" s="46"/>
      <c r="I1180" s="46"/>
      <c r="J1180" s="46"/>
      <c r="K1180" s="46"/>
      <c r="L1180" s="46"/>
      <c r="M1180" s="46"/>
      <c r="N1180" s="46"/>
      <c r="O1180" s="46"/>
      <c r="P1180" s="46"/>
      <c r="Q1180" s="46"/>
      <c r="R1180" s="46"/>
      <c r="S1180" s="46"/>
      <c r="T1180" s="46"/>
      <c r="U1180" s="40"/>
      <c r="V1180" s="40"/>
      <c r="W1180" s="40"/>
      <c r="AA1180" s="10"/>
      <c r="AE1180" s="9" t="s">
        <v>86</v>
      </c>
      <c r="AI1180" s="33"/>
    </row>
    <row r="1181" spans="1:51" ht="37.5" customHeight="1" x14ac:dyDescent="0.3">
      <c r="A1181" s="48">
        <v>1155</v>
      </c>
      <c r="B1181" s="768">
        <v>7000032623</v>
      </c>
      <c r="C1181" s="768">
        <v>10</v>
      </c>
      <c r="D1181" s="768" t="s">
        <v>458</v>
      </c>
      <c r="E1181" s="768">
        <v>1000077713</v>
      </c>
      <c r="F1181" s="768">
        <v>84715000</v>
      </c>
      <c r="G1181" s="49"/>
      <c r="H1181" s="770">
        <v>18</v>
      </c>
      <c r="I1181" s="50"/>
      <c r="J1181" s="768" t="s">
        <v>376</v>
      </c>
      <c r="K1181" s="768" t="s">
        <v>106</v>
      </c>
      <c r="L1181" s="768">
        <v>2</v>
      </c>
      <c r="M1181" s="51"/>
      <c r="N1181" s="52" t="str">
        <f t="shared" si="108"/>
        <v>Included</v>
      </c>
      <c r="O1181" s="53">
        <f t="shared" si="109"/>
        <v>0</v>
      </c>
      <c r="P1181" s="8">
        <f t="shared" si="110"/>
        <v>0</v>
      </c>
      <c r="Q1181" s="9">
        <f t="shared" si="111"/>
        <v>0</v>
      </c>
      <c r="R1181" s="16">
        <f t="shared" si="112"/>
        <v>0</v>
      </c>
      <c r="S1181" s="8"/>
      <c r="T1181" s="122">
        <f t="shared" si="113"/>
        <v>0</v>
      </c>
      <c r="V1181" s="55"/>
      <c r="AB1181" s="9"/>
      <c r="AL1181" s="9"/>
      <c r="AM1181" s="9"/>
      <c r="AN1181" s="9"/>
      <c r="AO1181" s="9"/>
      <c r="AP1181" s="9"/>
      <c r="AQ1181" s="9"/>
      <c r="AR1181" s="9"/>
      <c r="AS1181" s="9"/>
      <c r="AT1181" s="9"/>
      <c r="AU1181" s="9"/>
      <c r="AV1181" s="9"/>
      <c r="AW1181" s="9"/>
      <c r="AX1181" s="9"/>
      <c r="AY1181" s="9"/>
    </row>
    <row r="1182" spans="1:51" ht="37.5" customHeight="1" x14ac:dyDescent="0.3">
      <c r="A1182" s="48">
        <v>1156</v>
      </c>
      <c r="B1182" s="768">
        <v>7000032624</v>
      </c>
      <c r="C1182" s="768">
        <v>10</v>
      </c>
      <c r="D1182" s="768" t="s">
        <v>458</v>
      </c>
      <c r="E1182" s="768">
        <v>1000077714</v>
      </c>
      <c r="F1182" s="768">
        <v>85176930</v>
      </c>
      <c r="G1182" s="49"/>
      <c r="H1182" s="770">
        <v>18</v>
      </c>
      <c r="I1182" s="50"/>
      <c r="J1182" s="768" t="s">
        <v>377</v>
      </c>
      <c r="K1182" s="768" t="s">
        <v>106</v>
      </c>
      <c r="L1182" s="768">
        <v>1</v>
      </c>
      <c r="M1182" s="51"/>
      <c r="N1182" s="52" t="str">
        <f t="shared" si="108"/>
        <v>Included</v>
      </c>
      <c r="O1182" s="53">
        <f t="shared" si="109"/>
        <v>0</v>
      </c>
      <c r="P1182" s="8">
        <f t="shared" si="110"/>
        <v>0</v>
      </c>
      <c r="Q1182" s="9">
        <f t="shared" si="111"/>
        <v>0</v>
      </c>
      <c r="R1182" s="16">
        <f t="shared" si="112"/>
        <v>0</v>
      </c>
      <c r="S1182" s="8"/>
      <c r="T1182" s="122">
        <f t="shared" si="113"/>
        <v>0</v>
      </c>
      <c r="V1182" s="55"/>
      <c r="AB1182" s="9"/>
      <c r="AL1182" s="9"/>
      <c r="AM1182" s="9"/>
      <c r="AN1182" s="9"/>
      <c r="AO1182" s="9"/>
      <c r="AP1182" s="9"/>
      <c r="AQ1182" s="9"/>
      <c r="AR1182" s="9"/>
      <c r="AS1182" s="9"/>
      <c r="AT1182" s="9"/>
      <c r="AU1182" s="9"/>
      <c r="AV1182" s="9"/>
      <c r="AW1182" s="9"/>
      <c r="AX1182" s="9"/>
      <c r="AY1182" s="9"/>
    </row>
    <row r="1183" spans="1:51" ht="37.5" customHeight="1" x14ac:dyDescent="0.3">
      <c r="A1183" s="48">
        <v>1157</v>
      </c>
      <c r="B1183" s="768">
        <v>7000032625</v>
      </c>
      <c r="C1183" s="768">
        <v>10</v>
      </c>
      <c r="D1183" s="768" t="s">
        <v>458</v>
      </c>
      <c r="E1183" s="768">
        <v>1000077573</v>
      </c>
      <c r="F1183" s="768">
        <v>85176930</v>
      </c>
      <c r="G1183" s="49"/>
      <c r="H1183" s="770">
        <v>18</v>
      </c>
      <c r="I1183" s="50"/>
      <c r="J1183" s="768" t="s">
        <v>378</v>
      </c>
      <c r="K1183" s="768" t="s">
        <v>106</v>
      </c>
      <c r="L1183" s="768">
        <v>2</v>
      </c>
      <c r="M1183" s="51"/>
      <c r="N1183" s="52" t="str">
        <f t="shared" si="108"/>
        <v>Included</v>
      </c>
      <c r="O1183" s="53">
        <f t="shared" si="109"/>
        <v>0</v>
      </c>
      <c r="P1183" s="8">
        <f t="shared" si="110"/>
        <v>0</v>
      </c>
      <c r="Q1183" s="9">
        <f t="shared" si="111"/>
        <v>0</v>
      </c>
      <c r="R1183" s="16">
        <f t="shared" si="112"/>
        <v>0</v>
      </c>
      <c r="S1183" s="8"/>
      <c r="T1183" s="122">
        <f t="shared" si="113"/>
        <v>0</v>
      </c>
      <c r="V1183" s="55"/>
      <c r="AB1183" s="9"/>
      <c r="AL1183" s="9"/>
      <c r="AM1183" s="9"/>
      <c r="AN1183" s="9"/>
      <c r="AO1183" s="9"/>
      <c r="AP1183" s="9"/>
      <c r="AQ1183" s="9"/>
      <c r="AR1183" s="9"/>
      <c r="AS1183" s="9"/>
      <c r="AT1183" s="9"/>
      <c r="AU1183" s="9"/>
      <c r="AV1183" s="9"/>
      <c r="AW1183" s="9"/>
      <c r="AX1183" s="9"/>
      <c r="AY1183" s="9"/>
    </row>
    <row r="1184" spans="1:51" ht="37.5" customHeight="1" x14ac:dyDescent="0.3">
      <c r="A1184" s="48">
        <v>1158</v>
      </c>
      <c r="B1184" s="768">
        <v>7000032626</v>
      </c>
      <c r="C1184" s="768">
        <v>10</v>
      </c>
      <c r="D1184" s="768" t="s">
        <v>458</v>
      </c>
      <c r="E1184" s="768">
        <v>1000077739</v>
      </c>
      <c r="F1184" s="768">
        <v>85177090</v>
      </c>
      <c r="G1184" s="49"/>
      <c r="H1184" s="770">
        <v>18</v>
      </c>
      <c r="I1184" s="50"/>
      <c r="J1184" s="768" t="s">
        <v>379</v>
      </c>
      <c r="K1184" s="768" t="s">
        <v>106</v>
      </c>
      <c r="L1184" s="768">
        <v>232</v>
      </c>
      <c r="M1184" s="51"/>
      <c r="N1184" s="52" t="str">
        <f t="shared" si="108"/>
        <v>Included</v>
      </c>
      <c r="O1184" s="53">
        <f t="shared" si="109"/>
        <v>0</v>
      </c>
      <c r="P1184" s="8">
        <f t="shared" si="110"/>
        <v>0</v>
      </c>
      <c r="Q1184" s="9">
        <f t="shared" si="111"/>
        <v>0</v>
      </c>
      <c r="R1184" s="16">
        <f t="shared" si="112"/>
        <v>0</v>
      </c>
      <c r="S1184" s="8"/>
      <c r="T1184" s="122">
        <f t="shared" si="113"/>
        <v>0</v>
      </c>
      <c r="V1184" s="55"/>
      <c r="AB1184" s="9"/>
      <c r="AL1184" s="9"/>
      <c r="AM1184" s="9"/>
      <c r="AN1184" s="9"/>
      <c r="AO1184" s="9"/>
      <c r="AP1184" s="9"/>
      <c r="AQ1184" s="9"/>
      <c r="AR1184" s="9"/>
      <c r="AS1184" s="9"/>
      <c r="AT1184" s="9"/>
      <c r="AU1184" s="9"/>
      <c r="AV1184" s="9"/>
      <c r="AW1184" s="9"/>
      <c r="AX1184" s="9"/>
      <c r="AY1184" s="9"/>
    </row>
    <row r="1185" spans="1:51" ht="37.5" customHeight="1" x14ac:dyDescent="0.3">
      <c r="A1185" s="48">
        <v>1159</v>
      </c>
      <c r="B1185" s="768">
        <v>7000032627</v>
      </c>
      <c r="C1185" s="768">
        <v>10</v>
      </c>
      <c r="D1185" s="768" t="s">
        <v>458</v>
      </c>
      <c r="E1185" s="768">
        <v>1000077740</v>
      </c>
      <c r="F1185" s="768">
        <v>85177090</v>
      </c>
      <c r="G1185" s="49"/>
      <c r="H1185" s="770">
        <v>18</v>
      </c>
      <c r="I1185" s="50"/>
      <c r="J1185" s="768" t="s">
        <v>380</v>
      </c>
      <c r="K1185" s="768" t="s">
        <v>106</v>
      </c>
      <c r="L1185" s="768">
        <v>400</v>
      </c>
      <c r="M1185" s="51"/>
      <c r="N1185" s="52" t="str">
        <f t="shared" si="108"/>
        <v>Included</v>
      </c>
      <c r="O1185" s="53">
        <f t="shared" si="109"/>
        <v>0</v>
      </c>
      <c r="P1185" s="8">
        <f t="shared" si="110"/>
        <v>0</v>
      </c>
      <c r="Q1185" s="9">
        <f t="shared" si="111"/>
        <v>0</v>
      </c>
      <c r="R1185" s="16">
        <f t="shared" si="112"/>
        <v>0</v>
      </c>
      <c r="S1185" s="8"/>
      <c r="T1185" s="122">
        <f t="shared" si="113"/>
        <v>0</v>
      </c>
      <c r="V1185" s="55"/>
      <c r="AB1185" s="9"/>
      <c r="AL1185" s="9"/>
      <c r="AM1185" s="9"/>
      <c r="AN1185" s="9"/>
      <c r="AO1185" s="9"/>
      <c r="AP1185" s="9"/>
      <c r="AQ1185" s="9"/>
      <c r="AR1185" s="9"/>
      <c r="AS1185" s="9"/>
      <c r="AT1185" s="9"/>
      <c r="AU1185" s="9"/>
      <c r="AV1185" s="9"/>
      <c r="AW1185" s="9"/>
      <c r="AX1185" s="9"/>
      <c r="AY1185" s="9"/>
    </row>
    <row r="1186" spans="1:51" ht="37.5" customHeight="1" x14ac:dyDescent="0.3">
      <c r="A1186" s="48">
        <v>1160</v>
      </c>
      <c r="B1186" s="768">
        <v>7000032628</v>
      </c>
      <c r="C1186" s="768">
        <v>10</v>
      </c>
      <c r="D1186" s="768" t="s">
        <v>458</v>
      </c>
      <c r="E1186" s="768">
        <v>1000077711</v>
      </c>
      <c r="F1186" s="768">
        <v>85177090</v>
      </c>
      <c r="G1186" s="49"/>
      <c r="H1186" s="770">
        <v>18</v>
      </c>
      <c r="I1186" s="50"/>
      <c r="J1186" s="768" t="s">
        <v>381</v>
      </c>
      <c r="K1186" s="768" t="s">
        <v>106</v>
      </c>
      <c r="L1186" s="768">
        <v>1</v>
      </c>
      <c r="M1186" s="51"/>
      <c r="N1186" s="52" t="str">
        <f t="shared" si="108"/>
        <v>Included</v>
      </c>
      <c r="O1186" s="53">
        <f t="shared" si="109"/>
        <v>0</v>
      </c>
      <c r="P1186" s="8">
        <f t="shared" si="110"/>
        <v>0</v>
      </c>
      <c r="Q1186" s="9">
        <f t="shared" si="111"/>
        <v>0</v>
      </c>
      <c r="R1186" s="16">
        <f t="shared" si="112"/>
        <v>0</v>
      </c>
      <c r="S1186" s="8"/>
      <c r="T1186" s="122">
        <f t="shared" si="113"/>
        <v>0</v>
      </c>
      <c r="V1186" s="55"/>
      <c r="AB1186" s="9"/>
      <c r="AL1186" s="9"/>
      <c r="AM1186" s="9"/>
      <c r="AN1186" s="9"/>
      <c r="AO1186" s="9"/>
      <c r="AP1186" s="9"/>
      <c r="AQ1186" s="9"/>
      <c r="AR1186" s="9"/>
      <c r="AS1186" s="9"/>
      <c r="AT1186" s="9"/>
      <c r="AU1186" s="9"/>
      <c r="AV1186" s="9"/>
      <c r="AW1186" s="9"/>
      <c r="AX1186" s="9"/>
      <c r="AY1186" s="9"/>
    </row>
    <row r="1187" spans="1:51" ht="37.5" customHeight="1" x14ac:dyDescent="0.3">
      <c r="A1187" s="48">
        <v>1161</v>
      </c>
      <c r="B1187" s="768">
        <v>7000032629</v>
      </c>
      <c r="C1187" s="768">
        <v>10</v>
      </c>
      <c r="D1187" s="768" t="s">
        <v>458</v>
      </c>
      <c r="E1187" s="768">
        <v>1000077562</v>
      </c>
      <c r="F1187" s="768">
        <v>85177090</v>
      </c>
      <c r="G1187" s="49"/>
      <c r="H1187" s="770">
        <v>18</v>
      </c>
      <c r="I1187" s="50"/>
      <c r="J1187" s="768" t="s">
        <v>382</v>
      </c>
      <c r="K1187" s="768" t="s">
        <v>106</v>
      </c>
      <c r="L1187" s="768">
        <v>150</v>
      </c>
      <c r="M1187" s="51"/>
      <c r="N1187" s="52" t="str">
        <f t="shared" si="108"/>
        <v>Included</v>
      </c>
      <c r="O1187" s="53">
        <f t="shared" si="109"/>
        <v>0</v>
      </c>
      <c r="P1187" s="8">
        <f t="shared" si="110"/>
        <v>0</v>
      </c>
      <c r="Q1187" s="9">
        <f t="shared" si="111"/>
        <v>0</v>
      </c>
      <c r="R1187" s="16">
        <f t="shared" si="112"/>
        <v>0</v>
      </c>
      <c r="S1187" s="8"/>
      <c r="T1187" s="122">
        <f t="shared" si="113"/>
        <v>0</v>
      </c>
      <c r="V1187" s="55"/>
      <c r="AB1187" s="9"/>
      <c r="AL1187" s="9"/>
      <c r="AM1187" s="9"/>
      <c r="AN1187" s="9"/>
      <c r="AO1187" s="9"/>
      <c r="AP1187" s="9"/>
      <c r="AQ1187" s="9"/>
      <c r="AR1187" s="9"/>
      <c r="AS1187" s="9"/>
      <c r="AT1187" s="9"/>
      <c r="AU1187" s="9"/>
      <c r="AV1187" s="9"/>
      <c r="AW1187" s="9"/>
      <c r="AX1187" s="9"/>
      <c r="AY1187" s="9"/>
    </row>
    <row r="1188" spans="1:51" ht="37.5" customHeight="1" x14ac:dyDescent="0.3">
      <c r="A1188" s="48">
        <v>1162</v>
      </c>
      <c r="B1188" s="768">
        <v>7000032630</v>
      </c>
      <c r="C1188" s="768">
        <v>10</v>
      </c>
      <c r="D1188" s="768" t="s">
        <v>458</v>
      </c>
      <c r="E1188" s="768">
        <v>1000077750</v>
      </c>
      <c r="F1188" s="768">
        <v>85176930</v>
      </c>
      <c r="G1188" s="49"/>
      <c r="H1188" s="770">
        <v>18</v>
      </c>
      <c r="I1188" s="50"/>
      <c r="J1188" s="768" t="s">
        <v>383</v>
      </c>
      <c r="K1188" s="768" t="s">
        <v>105</v>
      </c>
      <c r="L1188" s="768">
        <v>1</v>
      </c>
      <c r="M1188" s="51"/>
      <c r="N1188" s="52" t="str">
        <f t="shared" si="108"/>
        <v>Included</v>
      </c>
      <c r="O1188" s="53">
        <f t="shared" si="109"/>
        <v>0</v>
      </c>
      <c r="P1188" s="8">
        <f t="shared" si="110"/>
        <v>0</v>
      </c>
      <c r="Q1188" s="9">
        <f t="shared" si="111"/>
        <v>0</v>
      </c>
      <c r="R1188" s="16">
        <f t="shared" si="112"/>
        <v>0</v>
      </c>
      <c r="S1188" s="8"/>
      <c r="T1188" s="122">
        <f t="shared" si="113"/>
        <v>0</v>
      </c>
      <c r="V1188" s="55"/>
      <c r="AB1188" s="9"/>
      <c r="AL1188" s="9"/>
      <c r="AM1188" s="9"/>
      <c r="AN1188" s="9"/>
      <c r="AO1188" s="9"/>
      <c r="AP1188" s="9"/>
      <c r="AQ1188" s="9"/>
      <c r="AR1188" s="9"/>
      <c r="AS1188" s="9"/>
      <c r="AT1188" s="9"/>
      <c r="AU1188" s="9"/>
      <c r="AV1188" s="9"/>
      <c r="AW1188" s="9"/>
      <c r="AX1188" s="9"/>
      <c r="AY1188" s="9"/>
    </row>
    <row r="1189" spans="1:51" ht="37.5" customHeight="1" x14ac:dyDescent="0.3">
      <c r="A1189" s="48">
        <v>1163</v>
      </c>
      <c r="B1189" s="768">
        <v>7000032631</v>
      </c>
      <c r="C1189" s="768">
        <v>10</v>
      </c>
      <c r="D1189" s="768" t="s">
        <v>458</v>
      </c>
      <c r="E1189" s="768">
        <v>1000077709</v>
      </c>
      <c r="F1189" s="768">
        <v>85176990</v>
      </c>
      <c r="G1189" s="49"/>
      <c r="H1189" s="770">
        <v>18</v>
      </c>
      <c r="I1189" s="50"/>
      <c r="J1189" s="768" t="s">
        <v>384</v>
      </c>
      <c r="K1189" s="768" t="s">
        <v>106</v>
      </c>
      <c r="L1189" s="768">
        <v>400</v>
      </c>
      <c r="M1189" s="51"/>
      <c r="N1189" s="52" t="str">
        <f t="shared" si="108"/>
        <v>Included</v>
      </c>
      <c r="O1189" s="53">
        <f t="shared" si="109"/>
        <v>0</v>
      </c>
      <c r="P1189" s="8">
        <f t="shared" si="110"/>
        <v>0</v>
      </c>
      <c r="Q1189" s="9">
        <f t="shared" si="111"/>
        <v>0</v>
      </c>
      <c r="R1189" s="16">
        <f t="shared" si="112"/>
        <v>0</v>
      </c>
      <c r="S1189" s="8"/>
      <c r="T1189" s="122">
        <f t="shared" si="113"/>
        <v>0</v>
      </c>
      <c r="V1189" s="55"/>
      <c r="AB1189" s="9"/>
      <c r="AL1189" s="9"/>
      <c r="AM1189" s="9"/>
      <c r="AN1189" s="9"/>
      <c r="AO1189" s="9"/>
      <c r="AP1189" s="9"/>
      <c r="AQ1189" s="9"/>
      <c r="AR1189" s="9"/>
      <c r="AS1189" s="9"/>
      <c r="AT1189" s="9"/>
      <c r="AU1189" s="9"/>
      <c r="AV1189" s="9"/>
      <c r="AW1189" s="9"/>
      <c r="AX1189" s="9"/>
      <c r="AY1189" s="9"/>
    </row>
    <row r="1190" spans="1:51" ht="37.5" customHeight="1" x14ac:dyDescent="0.3">
      <c r="A1190" s="48">
        <v>1164</v>
      </c>
      <c r="B1190" s="768">
        <v>7000032632</v>
      </c>
      <c r="C1190" s="768">
        <v>10</v>
      </c>
      <c r="D1190" s="768" t="s">
        <v>458</v>
      </c>
      <c r="E1190" s="768">
        <v>1000077563</v>
      </c>
      <c r="F1190" s="768">
        <v>85444292</v>
      </c>
      <c r="G1190" s="49"/>
      <c r="H1190" s="770">
        <v>18</v>
      </c>
      <c r="I1190" s="50"/>
      <c r="J1190" s="768" t="s">
        <v>385</v>
      </c>
      <c r="K1190" s="768" t="s">
        <v>110</v>
      </c>
      <c r="L1190" s="768">
        <v>400</v>
      </c>
      <c r="M1190" s="51"/>
      <c r="N1190" s="52" t="str">
        <f t="shared" si="108"/>
        <v>Included</v>
      </c>
      <c r="O1190" s="53">
        <f t="shared" si="109"/>
        <v>0</v>
      </c>
      <c r="P1190" s="8">
        <f t="shared" si="110"/>
        <v>0</v>
      </c>
      <c r="Q1190" s="9">
        <f t="shared" si="111"/>
        <v>0</v>
      </c>
      <c r="R1190" s="16">
        <f t="shared" si="112"/>
        <v>0</v>
      </c>
      <c r="S1190" s="8"/>
      <c r="T1190" s="122">
        <f t="shared" si="113"/>
        <v>0</v>
      </c>
      <c r="V1190" s="55"/>
      <c r="AB1190" s="9"/>
      <c r="AL1190" s="9"/>
      <c r="AM1190" s="9"/>
      <c r="AN1190" s="9"/>
      <c r="AO1190" s="9"/>
      <c r="AP1190" s="9"/>
      <c r="AQ1190" s="9"/>
      <c r="AR1190" s="9"/>
      <c r="AS1190" s="9"/>
      <c r="AT1190" s="9"/>
      <c r="AU1190" s="9"/>
      <c r="AV1190" s="9"/>
      <c r="AW1190" s="9"/>
      <c r="AX1190" s="9"/>
      <c r="AY1190" s="9"/>
    </row>
    <row r="1191" spans="1:51" ht="37.5" customHeight="1" x14ac:dyDescent="0.3">
      <c r="A1191" s="48">
        <v>1165</v>
      </c>
      <c r="B1191" s="768">
        <v>7000032633</v>
      </c>
      <c r="C1191" s="768">
        <v>10</v>
      </c>
      <c r="D1191" s="768" t="s">
        <v>458</v>
      </c>
      <c r="E1191" s="768">
        <v>1000077561</v>
      </c>
      <c r="F1191" s="768">
        <v>85176930</v>
      </c>
      <c r="G1191" s="49"/>
      <c r="H1191" s="770">
        <v>18</v>
      </c>
      <c r="I1191" s="50"/>
      <c r="J1191" s="768" t="s">
        <v>386</v>
      </c>
      <c r="K1191" s="768" t="s">
        <v>106</v>
      </c>
      <c r="L1191" s="768">
        <v>4</v>
      </c>
      <c r="M1191" s="51"/>
      <c r="N1191" s="52" t="str">
        <f t="shared" si="108"/>
        <v>Included</v>
      </c>
      <c r="O1191" s="53">
        <f t="shared" si="109"/>
        <v>0</v>
      </c>
      <c r="P1191" s="8">
        <f t="shared" si="110"/>
        <v>0</v>
      </c>
      <c r="Q1191" s="9">
        <f t="shared" si="111"/>
        <v>0</v>
      </c>
      <c r="R1191" s="16">
        <f t="shared" si="112"/>
        <v>0</v>
      </c>
      <c r="S1191" s="8"/>
      <c r="T1191" s="122">
        <f t="shared" si="113"/>
        <v>0</v>
      </c>
      <c r="V1191" s="55"/>
      <c r="AB1191" s="9"/>
      <c r="AL1191" s="9"/>
      <c r="AM1191" s="9"/>
      <c r="AN1191" s="9"/>
      <c r="AO1191" s="9"/>
      <c r="AP1191" s="9"/>
      <c r="AQ1191" s="9"/>
      <c r="AR1191" s="9"/>
      <c r="AS1191" s="9"/>
      <c r="AT1191" s="9"/>
      <c r="AU1191" s="9"/>
      <c r="AV1191" s="9"/>
      <c r="AW1191" s="9"/>
      <c r="AX1191" s="9"/>
      <c r="AY1191" s="9"/>
    </row>
    <row r="1192" spans="1:51" ht="37.5" customHeight="1" x14ac:dyDescent="0.3">
      <c r="A1192" s="48">
        <v>1166</v>
      </c>
      <c r="B1192" s="768">
        <v>7000032634</v>
      </c>
      <c r="C1192" s="768">
        <v>10</v>
      </c>
      <c r="D1192" s="768" t="s">
        <v>458</v>
      </c>
      <c r="E1192" s="768">
        <v>1000077565</v>
      </c>
      <c r="F1192" s="768">
        <v>85176930</v>
      </c>
      <c r="G1192" s="49"/>
      <c r="H1192" s="770">
        <v>18</v>
      </c>
      <c r="I1192" s="50"/>
      <c r="J1192" s="768" t="s">
        <v>387</v>
      </c>
      <c r="K1192" s="768" t="s">
        <v>106</v>
      </c>
      <c r="L1192" s="768">
        <v>4</v>
      </c>
      <c r="M1192" s="51"/>
      <c r="N1192" s="52" t="str">
        <f t="shared" si="108"/>
        <v>Included</v>
      </c>
      <c r="O1192" s="53">
        <f t="shared" si="109"/>
        <v>0</v>
      </c>
      <c r="P1192" s="8">
        <f t="shared" si="110"/>
        <v>0</v>
      </c>
      <c r="Q1192" s="9">
        <f t="shared" si="111"/>
        <v>0</v>
      </c>
      <c r="R1192" s="16">
        <f t="shared" si="112"/>
        <v>0</v>
      </c>
      <c r="S1192" s="8"/>
      <c r="T1192" s="122">
        <f t="shared" si="113"/>
        <v>0</v>
      </c>
      <c r="V1192" s="55"/>
      <c r="AB1192" s="9"/>
      <c r="AL1192" s="9"/>
      <c r="AM1192" s="9"/>
      <c r="AN1192" s="9"/>
      <c r="AO1192" s="9"/>
      <c r="AP1192" s="9"/>
      <c r="AQ1192" s="9"/>
      <c r="AR1192" s="9"/>
      <c r="AS1192" s="9"/>
      <c r="AT1192" s="9"/>
      <c r="AU1192" s="9"/>
      <c r="AV1192" s="9"/>
      <c r="AW1192" s="9"/>
      <c r="AX1192" s="9"/>
      <c r="AY1192" s="9"/>
    </row>
    <row r="1193" spans="1:51" ht="37.5" customHeight="1" x14ac:dyDescent="0.3">
      <c r="A1193" s="48">
        <v>1167</v>
      </c>
      <c r="B1193" s="768">
        <v>7000032635</v>
      </c>
      <c r="C1193" s="768">
        <v>10</v>
      </c>
      <c r="D1193" s="768" t="s">
        <v>458</v>
      </c>
      <c r="E1193" s="768">
        <v>1000077751</v>
      </c>
      <c r="F1193" s="768">
        <v>85176930</v>
      </c>
      <c r="G1193" s="49"/>
      <c r="H1193" s="770">
        <v>18</v>
      </c>
      <c r="I1193" s="50"/>
      <c r="J1193" s="768" t="s">
        <v>388</v>
      </c>
      <c r="K1193" s="768" t="s">
        <v>105</v>
      </c>
      <c r="L1193" s="768">
        <v>1</v>
      </c>
      <c r="M1193" s="51"/>
      <c r="N1193" s="52" t="str">
        <f t="shared" si="108"/>
        <v>Included</v>
      </c>
      <c r="O1193" s="53">
        <f t="shared" si="109"/>
        <v>0</v>
      </c>
      <c r="P1193" s="8">
        <f t="shared" si="110"/>
        <v>0</v>
      </c>
      <c r="Q1193" s="9">
        <f t="shared" si="111"/>
        <v>0</v>
      </c>
      <c r="R1193" s="16">
        <f t="shared" si="112"/>
        <v>0</v>
      </c>
      <c r="S1193" s="8"/>
      <c r="T1193" s="122">
        <f t="shared" si="113"/>
        <v>0</v>
      </c>
      <c r="V1193" s="55"/>
      <c r="AB1193" s="9"/>
      <c r="AL1193" s="9"/>
      <c r="AM1193" s="9"/>
      <c r="AN1193" s="9"/>
      <c r="AO1193" s="9"/>
      <c r="AP1193" s="9"/>
      <c r="AQ1193" s="9"/>
      <c r="AR1193" s="9"/>
      <c r="AS1193" s="9"/>
      <c r="AT1193" s="9"/>
      <c r="AU1193" s="9"/>
      <c r="AV1193" s="9"/>
      <c r="AW1193" s="9"/>
      <c r="AX1193" s="9"/>
      <c r="AY1193" s="9"/>
    </row>
    <row r="1194" spans="1:51" ht="37.5" customHeight="1" x14ac:dyDescent="0.3">
      <c r="A1194" s="48">
        <v>1168</v>
      </c>
      <c r="B1194" s="768">
        <v>7000032636</v>
      </c>
      <c r="C1194" s="768">
        <v>10</v>
      </c>
      <c r="D1194" s="768" t="s">
        <v>458</v>
      </c>
      <c r="E1194" s="768">
        <v>1000077568</v>
      </c>
      <c r="F1194" s="768">
        <v>85389000</v>
      </c>
      <c r="G1194" s="49"/>
      <c r="H1194" s="770">
        <v>18</v>
      </c>
      <c r="I1194" s="50"/>
      <c r="J1194" s="768" t="s">
        <v>389</v>
      </c>
      <c r="K1194" s="768" t="s">
        <v>106</v>
      </c>
      <c r="L1194" s="768">
        <v>1</v>
      </c>
      <c r="M1194" s="51"/>
      <c r="N1194" s="52" t="str">
        <f t="shared" si="108"/>
        <v>Included</v>
      </c>
      <c r="O1194" s="53">
        <f t="shared" si="109"/>
        <v>0</v>
      </c>
      <c r="P1194" s="8">
        <f t="shared" si="110"/>
        <v>0</v>
      </c>
      <c r="Q1194" s="9">
        <f t="shared" si="111"/>
        <v>0</v>
      </c>
      <c r="R1194" s="16">
        <f t="shared" si="112"/>
        <v>0</v>
      </c>
      <c r="S1194" s="8"/>
      <c r="T1194" s="122">
        <f t="shared" si="113"/>
        <v>0</v>
      </c>
      <c r="V1194" s="55"/>
      <c r="AB1194" s="9"/>
      <c r="AL1194" s="9"/>
      <c r="AM1194" s="9"/>
      <c r="AN1194" s="9"/>
      <c r="AO1194" s="9"/>
      <c r="AP1194" s="9"/>
      <c r="AQ1194" s="9"/>
      <c r="AR1194" s="9"/>
      <c r="AS1194" s="9"/>
      <c r="AT1194" s="9"/>
      <c r="AU1194" s="9"/>
      <c r="AV1194" s="9"/>
      <c r="AW1194" s="9"/>
      <c r="AX1194" s="9"/>
      <c r="AY1194" s="9"/>
    </row>
    <row r="1195" spans="1:51" ht="37.5" customHeight="1" x14ac:dyDescent="0.3">
      <c r="A1195" s="48">
        <v>1169</v>
      </c>
      <c r="B1195" s="768">
        <v>7000032637</v>
      </c>
      <c r="C1195" s="768">
        <v>10</v>
      </c>
      <c r="D1195" s="768" t="s">
        <v>458</v>
      </c>
      <c r="E1195" s="768">
        <v>1000012788</v>
      </c>
      <c r="F1195" s="768">
        <v>85329000</v>
      </c>
      <c r="G1195" s="49"/>
      <c r="H1195" s="770">
        <v>18</v>
      </c>
      <c r="I1195" s="50"/>
      <c r="J1195" s="768" t="s">
        <v>111</v>
      </c>
      <c r="K1195" s="768" t="s">
        <v>106</v>
      </c>
      <c r="L1195" s="768">
        <v>1</v>
      </c>
      <c r="M1195" s="51"/>
      <c r="N1195" s="52" t="str">
        <f t="shared" si="108"/>
        <v>Included</v>
      </c>
      <c r="O1195" s="53">
        <f t="shared" si="109"/>
        <v>0</v>
      </c>
      <c r="P1195" s="8">
        <f t="shared" si="110"/>
        <v>0</v>
      </c>
      <c r="Q1195" s="9">
        <f t="shared" si="111"/>
        <v>0</v>
      </c>
      <c r="R1195" s="16">
        <f t="shared" si="112"/>
        <v>0</v>
      </c>
      <c r="S1195" s="8"/>
      <c r="T1195" s="122">
        <f t="shared" si="113"/>
        <v>0</v>
      </c>
      <c r="V1195" s="55"/>
      <c r="AB1195" s="9"/>
      <c r="AL1195" s="9"/>
      <c r="AM1195" s="9"/>
      <c r="AN1195" s="9"/>
      <c r="AO1195" s="9"/>
      <c r="AP1195" s="9"/>
      <c r="AQ1195" s="9"/>
      <c r="AR1195" s="9"/>
      <c r="AS1195" s="9"/>
      <c r="AT1195" s="9"/>
      <c r="AU1195" s="9"/>
      <c r="AV1195" s="9"/>
      <c r="AW1195" s="9"/>
      <c r="AX1195" s="9"/>
      <c r="AY1195" s="9"/>
    </row>
    <row r="1196" spans="1:51" ht="37.5" customHeight="1" x14ac:dyDescent="0.3">
      <c r="A1196" s="48">
        <v>1170</v>
      </c>
      <c r="B1196" s="768">
        <v>7000032638</v>
      </c>
      <c r="C1196" s="768">
        <v>10</v>
      </c>
      <c r="D1196" s="768" t="s">
        <v>458</v>
      </c>
      <c r="E1196" s="768">
        <v>1000028014</v>
      </c>
      <c r="F1196" s="768">
        <v>94038900</v>
      </c>
      <c r="G1196" s="49"/>
      <c r="H1196" s="770">
        <v>18</v>
      </c>
      <c r="I1196" s="50"/>
      <c r="J1196" s="768" t="s">
        <v>108</v>
      </c>
      <c r="K1196" s="768" t="s">
        <v>106</v>
      </c>
      <c r="L1196" s="768">
        <v>1</v>
      </c>
      <c r="M1196" s="51"/>
      <c r="N1196" s="52" t="str">
        <f t="shared" si="108"/>
        <v>Included</v>
      </c>
      <c r="O1196" s="53">
        <f t="shared" si="109"/>
        <v>0</v>
      </c>
      <c r="P1196" s="8">
        <f t="shared" si="110"/>
        <v>0</v>
      </c>
      <c r="Q1196" s="9">
        <f t="shared" si="111"/>
        <v>0</v>
      </c>
      <c r="R1196" s="16">
        <f t="shared" si="112"/>
        <v>0</v>
      </c>
      <c r="S1196" s="8"/>
      <c r="T1196" s="122">
        <f t="shared" si="113"/>
        <v>0</v>
      </c>
      <c r="V1196" s="55"/>
      <c r="AB1196" s="9"/>
      <c r="AL1196" s="9"/>
      <c r="AM1196" s="9"/>
      <c r="AN1196" s="9"/>
      <c r="AO1196" s="9"/>
      <c r="AP1196" s="9"/>
      <c r="AQ1196" s="9"/>
      <c r="AR1196" s="9"/>
      <c r="AS1196" s="9"/>
      <c r="AT1196" s="9"/>
      <c r="AU1196" s="9"/>
      <c r="AV1196" s="9"/>
      <c r="AW1196" s="9"/>
      <c r="AX1196" s="9"/>
      <c r="AY1196" s="9"/>
    </row>
    <row r="1197" spans="1:51" ht="37.5" customHeight="1" x14ac:dyDescent="0.3">
      <c r="A1197" s="48">
        <v>1171</v>
      </c>
      <c r="B1197" s="768">
        <v>7000032639</v>
      </c>
      <c r="C1197" s="768">
        <v>10</v>
      </c>
      <c r="D1197" s="768" t="s">
        <v>458</v>
      </c>
      <c r="E1197" s="768">
        <v>1000026380</v>
      </c>
      <c r="F1197" s="768">
        <v>85389000</v>
      </c>
      <c r="G1197" s="49"/>
      <c r="H1197" s="770">
        <v>18</v>
      </c>
      <c r="I1197" s="50"/>
      <c r="J1197" s="768" t="s">
        <v>109</v>
      </c>
      <c r="K1197" s="768" t="s">
        <v>105</v>
      </c>
      <c r="L1197" s="768">
        <v>1</v>
      </c>
      <c r="M1197" s="51"/>
      <c r="N1197" s="52" t="str">
        <f t="shared" si="108"/>
        <v>Included</v>
      </c>
      <c r="O1197" s="53">
        <f t="shared" si="109"/>
        <v>0</v>
      </c>
      <c r="P1197" s="8">
        <f t="shared" si="110"/>
        <v>0</v>
      </c>
      <c r="Q1197" s="9">
        <f t="shared" si="111"/>
        <v>0</v>
      </c>
      <c r="R1197" s="16">
        <f t="shared" si="112"/>
        <v>0</v>
      </c>
      <c r="S1197" s="8"/>
      <c r="T1197" s="122">
        <f t="shared" si="113"/>
        <v>0</v>
      </c>
      <c r="V1197" s="55"/>
      <c r="AB1197" s="9"/>
      <c r="AL1197" s="9"/>
      <c r="AM1197" s="9"/>
      <c r="AN1197" s="9"/>
      <c r="AO1197" s="9"/>
      <c r="AP1197" s="9"/>
      <c r="AQ1197" s="9"/>
      <c r="AR1197" s="9"/>
      <c r="AS1197" s="9"/>
      <c r="AT1197" s="9"/>
      <c r="AU1197" s="9"/>
      <c r="AV1197" s="9"/>
      <c r="AW1197" s="9"/>
      <c r="AX1197" s="9"/>
      <c r="AY1197" s="9"/>
    </row>
    <row r="1198" spans="1:51" ht="37.5" customHeight="1" x14ac:dyDescent="0.3">
      <c r="A1198" s="48">
        <v>1172</v>
      </c>
      <c r="B1198" s="768">
        <v>7000032748</v>
      </c>
      <c r="C1198" s="768">
        <v>10</v>
      </c>
      <c r="D1198" s="768" t="s">
        <v>458</v>
      </c>
      <c r="E1198" s="768">
        <v>1000077853</v>
      </c>
      <c r="F1198" s="768">
        <v>85176220</v>
      </c>
      <c r="G1198" s="49"/>
      <c r="H1198" s="770">
        <v>18</v>
      </c>
      <c r="I1198" s="50"/>
      <c r="J1198" s="768" t="s">
        <v>390</v>
      </c>
      <c r="K1198" s="768" t="s">
        <v>106</v>
      </c>
      <c r="L1198" s="768">
        <v>1</v>
      </c>
      <c r="M1198" s="51"/>
      <c r="N1198" s="52" t="str">
        <f t="shared" si="108"/>
        <v>Included</v>
      </c>
      <c r="O1198" s="53">
        <f t="shared" si="109"/>
        <v>0</v>
      </c>
      <c r="P1198" s="8">
        <f t="shared" si="110"/>
        <v>0</v>
      </c>
      <c r="Q1198" s="9">
        <f t="shared" si="111"/>
        <v>0</v>
      </c>
      <c r="R1198" s="16">
        <f t="shared" si="112"/>
        <v>0</v>
      </c>
      <c r="S1198" s="8"/>
      <c r="T1198" s="122">
        <f t="shared" si="113"/>
        <v>0</v>
      </c>
      <c r="V1198" s="55"/>
      <c r="AB1198" s="9"/>
      <c r="AL1198" s="9"/>
      <c r="AM1198" s="9"/>
      <c r="AN1198" s="9"/>
      <c r="AO1198" s="9"/>
      <c r="AP1198" s="9"/>
      <c r="AQ1198" s="9"/>
      <c r="AR1198" s="9"/>
      <c r="AS1198" s="9"/>
      <c r="AT1198" s="9"/>
      <c r="AU1198" s="9"/>
      <c r="AV1198" s="9"/>
      <c r="AW1198" s="9"/>
      <c r="AX1198" s="9"/>
      <c r="AY1198" s="9"/>
    </row>
    <row r="1199" spans="1:51" ht="37.5" customHeight="1" x14ac:dyDescent="0.3">
      <c r="A1199" s="48">
        <v>1173</v>
      </c>
      <c r="B1199" s="768">
        <v>7000032749</v>
      </c>
      <c r="C1199" s="768">
        <v>10</v>
      </c>
      <c r="D1199" s="768" t="s">
        <v>458</v>
      </c>
      <c r="E1199" s="768">
        <v>1000077632</v>
      </c>
      <c r="F1199" s="768">
        <v>85176930</v>
      </c>
      <c r="G1199" s="49"/>
      <c r="H1199" s="770">
        <v>18</v>
      </c>
      <c r="I1199" s="50"/>
      <c r="J1199" s="768" t="s">
        <v>344</v>
      </c>
      <c r="K1199" s="768" t="s">
        <v>106</v>
      </c>
      <c r="L1199" s="768">
        <v>2</v>
      </c>
      <c r="M1199" s="51"/>
      <c r="N1199" s="52" t="str">
        <f t="shared" si="108"/>
        <v>Included</v>
      </c>
      <c r="O1199" s="53">
        <f t="shared" si="109"/>
        <v>0</v>
      </c>
      <c r="P1199" s="8">
        <f t="shared" si="110"/>
        <v>0</v>
      </c>
      <c r="Q1199" s="9">
        <f t="shared" si="111"/>
        <v>0</v>
      </c>
      <c r="R1199" s="16">
        <f t="shared" si="112"/>
        <v>0</v>
      </c>
      <c r="S1199" s="8"/>
      <c r="T1199" s="122">
        <f t="shared" si="113"/>
        <v>0</v>
      </c>
      <c r="V1199" s="55"/>
      <c r="AB1199" s="9"/>
      <c r="AL1199" s="9"/>
      <c r="AM1199" s="9"/>
      <c r="AN1199" s="9"/>
      <c r="AO1199" s="9"/>
      <c r="AP1199" s="9"/>
      <c r="AQ1199" s="9"/>
      <c r="AR1199" s="9"/>
      <c r="AS1199" s="9"/>
      <c r="AT1199" s="9"/>
      <c r="AU1199" s="9"/>
      <c r="AV1199" s="9"/>
      <c r="AW1199" s="9"/>
      <c r="AX1199" s="9"/>
      <c r="AY1199" s="9"/>
    </row>
    <row r="1200" spans="1:51" ht="37.5" customHeight="1" x14ac:dyDescent="0.3">
      <c r="A1200" s="48">
        <v>1174</v>
      </c>
      <c r="B1200" s="768">
        <v>7000032750</v>
      </c>
      <c r="C1200" s="768">
        <v>10</v>
      </c>
      <c r="D1200" s="768" t="s">
        <v>458</v>
      </c>
      <c r="E1200" s="768">
        <v>1000077863</v>
      </c>
      <c r="F1200" s="768">
        <v>84715000</v>
      </c>
      <c r="G1200" s="49"/>
      <c r="H1200" s="770">
        <v>18</v>
      </c>
      <c r="I1200" s="50"/>
      <c r="J1200" s="768" t="s">
        <v>391</v>
      </c>
      <c r="K1200" s="768" t="s">
        <v>106</v>
      </c>
      <c r="L1200" s="768">
        <v>2</v>
      </c>
      <c r="M1200" s="51"/>
      <c r="N1200" s="52" t="str">
        <f t="shared" si="108"/>
        <v>Included</v>
      </c>
      <c r="O1200" s="53">
        <f t="shared" si="109"/>
        <v>0</v>
      </c>
      <c r="P1200" s="8">
        <f t="shared" si="110"/>
        <v>0</v>
      </c>
      <c r="Q1200" s="9">
        <f t="shared" si="111"/>
        <v>0</v>
      </c>
      <c r="R1200" s="16">
        <f t="shared" si="112"/>
        <v>0</v>
      </c>
      <c r="S1200" s="8"/>
      <c r="T1200" s="122">
        <f t="shared" si="113"/>
        <v>0</v>
      </c>
      <c r="V1200" s="55"/>
      <c r="AB1200" s="9"/>
      <c r="AL1200" s="9"/>
      <c r="AM1200" s="9"/>
      <c r="AN1200" s="9"/>
      <c r="AO1200" s="9"/>
      <c r="AP1200" s="9"/>
      <c r="AQ1200" s="9"/>
      <c r="AR1200" s="9"/>
      <c r="AS1200" s="9"/>
      <c r="AT1200" s="9"/>
      <c r="AU1200" s="9"/>
      <c r="AV1200" s="9"/>
      <c r="AW1200" s="9"/>
      <c r="AX1200" s="9"/>
      <c r="AY1200" s="9"/>
    </row>
    <row r="1201" spans="1:51" ht="37.5" customHeight="1" x14ac:dyDescent="0.3">
      <c r="A1201" s="48">
        <v>1175</v>
      </c>
      <c r="B1201" s="768">
        <v>7000032751</v>
      </c>
      <c r="C1201" s="768">
        <v>10</v>
      </c>
      <c r="D1201" s="768" t="s">
        <v>458</v>
      </c>
      <c r="E1201" s="768">
        <v>1000077866</v>
      </c>
      <c r="F1201" s="768">
        <v>85176930</v>
      </c>
      <c r="G1201" s="49"/>
      <c r="H1201" s="770">
        <v>18</v>
      </c>
      <c r="I1201" s="50"/>
      <c r="J1201" s="768" t="s">
        <v>392</v>
      </c>
      <c r="K1201" s="768" t="s">
        <v>105</v>
      </c>
      <c r="L1201" s="768">
        <v>1</v>
      </c>
      <c r="M1201" s="51"/>
      <c r="N1201" s="52" t="str">
        <f t="shared" si="108"/>
        <v>Included</v>
      </c>
      <c r="O1201" s="53">
        <f t="shared" si="109"/>
        <v>0</v>
      </c>
      <c r="P1201" s="8">
        <f t="shared" si="110"/>
        <v>0</v>
      </c>
      <c r="Q1201" s="9">
        <f t="shared" si="111"/>
        <v>0</v>
      </c>
      <c r="R1201" s="16">
        <f t="shared" si="112"/>
        <v>0</v>
      </c>
      <c r="S1201" s="8"/>
      <c r="T1201" s="122">
        <f t="shared" si="113"/>
        <v>0</v>
      </c>
      <c r="V1201" s="55"/>
      <c r="AB1201" s="9"/>
      <c r="AL1201" s="9"/>
      <c r="AM1201" s="9"/>
      <c r="AN1201" s="9"/>
      <c r="AO1201" s="9"/>
      <c r="AP1201" s="9"/>
      <c r="AQ1201" s="9"/>
      <c r="AR1201" s="9"/>
      <c r="AS1201" s="9"/>
      <c r="AT1201" s="9"/>
      <c r="AU1201" s="9"/>
      <c r="AV1201" s="9"/>
      <c r="AW1201" s="9"/>
      <c r="AX1201" s="9"/>
      <c r="AY1201" s="9"/>
    </row>
    <row r="1202" spans="1:51" ht="37.5" customHeight="1" x14ac:dyDescent="0.3">
      <c r="A1202" s="48">
        <v>1176</v>
      </c>
      <c r="B1202" s="768">
        <v>7000032752</v>
      </c>
      <c r="C1202" s="768">
        <v>10</v>
      </c>
      <c r="D1202" s="768" t="s">
        <v>458</v>
      </c>
      <c r="E1202" s="768">
        <v>1000077865</v>
      </c>
      <c r="F1202" s="768">
        <v>85176930</v>
      </c>
      <c r="G1202" s="49"/>
      <c r="H1202" s="770">
        <v>18</v>
      </c>
      <c r="I1202" s="50"/>
      <c r="J1202" s="768" t="s">
        <v>393</v>
      </c>
      <c r="K1202" s="768" t="s">
        <v>105</v>
      </c>
      <c r="L1202" s="768">
        <v>1</v>
      </c>
      <c r="M1202" s="51"/>
      <c r="N1202" s="52" t="str">
        <f t="shared" si="108"/>
        <v>Included</v>
      </c>
      <c r="O1202" s="53">
        <f t="shared" si="109"/>
        <v>0</v>
      </c>
      <c r="P1202" s="8">
        <f t="shared" si="110"/>
        <v>0</v>
      </c>
      <c r="Q1202" s="9">
        <f t="shared" si="111"/>
        <v>0</v>
      </c>
      <c r="R1202" s="16">
        <f t="shared" si="112"/>
        <v>0</v>
      </c>
      <c r="S1202" s="8"/>
      <c r="T1202" s="122">
        <f t="shared" si="113"/>
        <v>0</v>
      </c>
      <c r="V1202" s="55"/>
      <c r="AB1202" s="9"/>
      <c r="AL1202" s="9"/>
      <c r="AM1202" s="9"/>
      <c r="AN1202" s="9"/>
      <c r="AO1202" s="9"/>
      <c r="AP1202" s="9"/>
      <c r="AQ1202" s="9"/>
      <c r="AR1202" s="9"/>
      <c r="AS1202" s="9"/>
      <c r="AT1202" s="9"/>
      <c r="AU1202" s="9"/>
      <c r="AV1202" s="9"/>
      <c r="AW1202" s="9"/>
      <c r="AX1202" s="9"/>
      <c r="AY1202" s="9"/>
    </row>
    <row r="1203" spans="1:51" ht="37.5" customHeight="1" x14ac:dyDescent="0.3">
      <c r="A1203" s="48">
        <v>1177</v>
      </c>
      <c r="B1203" s="768">
        <v>7000032753</v>
      </c>
      <c r="C1203" s="768">
        <v>10</v>
      </c>
      <c r="D1203" s="768" t="s">
        <v>458</v>
      </c>
      <c r="E1203" s="768">
        <v>1000077862</v>
      </c>
      <c r="F1203" s="768">
        <v>85176990</v>
      </c>
      <c r="G1203" s="49"/>
      <c r="H1203" s="770">
        <v>18</v>
      </c>
      <c r="I1203" s="50"/>
      <c r="J1203" s="768" t="s">
        <v>394</v>
      </c>
      <c r="K1203" s="768" t="s">
        <v>106</v>
      </c>
      <c r="L1203" s="768">
        <v>5</v>
      </c>
      <c r="M1203" s="51"/>
      <c r="N1203" s="52" t="str">
        <f t="shared" si="108"/>
        <v>Included</v>
      </c>
      <c r="O1203" s="53">
        <f t="shared" si="109"/>
        <v>0</v>
      </c>
      <c r="P1203" s="8">
        <f t="shared" si="110"/>
        <v>0</v>
      </c>
      <c r="Q1203" s="9">
        <f t="shared" si="111"/>
        <v>0</v>
      </c>
      <c r="R1203" s="16">
        <f t="shared" si="112"/>
        <v>0</v>
      </c>
      <c r="S1203" s="8"/>
      <c r="T1203" s="122">
        <f t="shared" si="113"/>
        <v>0</v>
      </c>
      <c r="V1203" s="55"/>
      <c r="AB1203" s="9"/>
      <c r="AL1203" s="9"/>
      <c r="AM1203" s="9"/>
      <c r="AN1203" s="9"/>
      <c r="AO1203" s="9"/>
      <c r="AP1203" s="9"/>
      <c r="AQ1203" s="9"/>
      <c r="AR1203" s="9"/>
      <c r="AS1203" s="9"/>
      <c r="AT1203" s="9"/>
      <c r="AU1203" s="9"/>
      <c r="AV1203" s="9"/>
      <c r="AW1203" s="9"/>
      <c r="AX1203" s="9"/>
      <c r="AY1203" s="9"/>
    </row>
    <row r="1204" spans="1:51" ht="37.5" customHeight="1" x14ac:dyDescent="0.3">
      <c r="A1204" s="48">
        <v>1178</v>
      </c>
      <c r="B1204" s="768">
        <v>7000032774</v>
      </c>
      <c r="C1204" s="768">
        <v>10</v>
      </c>
      <c r="D1204" s="768" t="s">
        <v>458</v>
      </c>
      <c r="E1204" s="768">
        <v>1000077899</v>
      </c>
      <c r="F1204" s="768">
        <v>85176290</v>
      </c>
      <c r="G1204" s="49"/>
      <c r="H1204" s="770">
        <v>18</v>
      </c>
      <c r="I1204" s="50"/>
      <c r="J1204" s="768" t="s">
        <v>395</v>
      </c>
      <c r="K1204" s="768" t="s">
        <v>110</v>
      </c>
      <c r="L1204" s="768">
        <v>1</v>
      </c>
      <c r="M1204" s="51"/>
      <c r="N1204" s="52" t="str">
        <f t="shared" si="108"/>
        <v>Included</v>
      </c>
      <c r="O1204" s="53">
        <f t="shared" si="109"/>
        <v>0</v>
      </c>
      <c r="P1204" s="8">
        <f t="shared" si="110"/>
        <v>0</v>
      </c>
      <c r="Q1204" s="9">
        <f t="shared" si="111"/>
        <v>0</v>
      </c>
      <c r="R1204" s="16">
        <f t="shared" si="112"/>
        <v>0</v>
      </c>
      <c r="S1204" s="8"/>
      <c r="T1204" s="122">
        <f t="shared" si="113"/>
        <v>0</v>
      </c>
      <c r="V1204" s="55"/>
      <c r="AB1204" s="9"/>
      <c r="AL1204" s="9"/>
      <c r="AM1204" s="9"/>
      <c r="AN1204" s="9"/>
      <c r="AO1204" s="9"/>
      <c r="AP1204" s="9"/>
      <c r="AQ1204" s="9"/>
      <c r="AR1204" s="9"/>
      <c r="AS1204" s="9"/>
      <c r="AT1204" s="9"/>
      <c r="AU1204" s="9"/>
      <c r="AV1204" s="9"/>
      <c r="AW1204" s="9"/>
      <c r="AX1204" s="9"/>
      <c r="AY1204" s="9"/>
    </row>
    <row r="1205" spans="1:51" ht="37.5" customHeight="1" x14ac:dyDescent="0.3">
      <c r="A1205" s="48">
        <v>1179</v>
      </c>
      <c r="B1205" s="768">
        <v>7000032775</v>
      </c>
      <c r="C1205" s="768">
        <v>10</v>
      </c>
      <c r="D1205" s="768" t="s">
        <v>458</v>
      </c>
      <c r="E1205" s="768">
        <v>1000031361</v>
      </c>
      <c r="F1205" s="768">
        <v>85389000</v>
      </c>
      <c r="G1205" s="49"/>
      <c r="H1205" s="770">
        <v>18</v>
      </c>
      <c r="I1205" s="50"/>
      <c r="J1205" s="768" t="s">
        <v>107</v>
      </c>
      <c r="K1205" s="768" t="s">
        <v>106</v>
      </c>
      <c r="L1205" s="768">
        <v>1</v>
      </c>
      <c r="M1205" s="51"/>
      <c r="N1205" s="52" t="str">
        <f t="shared" si="108"/>
        <v>Included</v>
      </c>
      <c r="O1205" s="53">
        <f t="shared" si="109"/>
        <v>0</v>
      </c>
      <c r="P1205" s="8">
        <f t="shared" si="110"/>
        <v>0</v>
      </c>
      <c r="Q1205" s="9">
        <f t="shared" si="111"/>
        <v>0</v>
      </c>
      <c r="R1205" s="16">
        <f t="shared" si="112"/>
        <v>0</v>
      </c>
      <c r="S1205" s="8"/>
      <c r="T1205" s="122">
        <f t="shared" si="113"/>
        <v>0</v>
      </c>
      <c r="V1205" s="55"/>
      <c r="AB1205" s="9"/>
      <c r="AL1205" s="9"/>
      <c r="AM1205" s="9"/>
      <c r="AN1205" s="9"/>
      <c r="AO1205" s="9"/>
      <c r="AP1205" s="9"/>
      <c r="AQ1205" s="9"/>
      <c r="AR1205" s="9"/>
      <c r="AS1205" s="9"/>
      <c r="AT1205" s="9"/>
      <c r="AU1205" s="9"/>
      <c r="AV1205" s="9"/>
      <c r="AW1205" s="9"/>
      <c r="AX1205" s="9"/>
      <c r="AY1205" s="9"/>
    </row>
    <row r="1206" spans="1:51" ht="37.5" customHeight="1" x14ac:dyDescent="0.3">
      <c r="A1206" s="48">
        <v>1180</v>
      </c>
      <c r="B1206" s="768">
        <v>7000032785</v>
      </c>
      <c r="C1206" s="768">
        <v>10</v>
      </c>
      <c r="D1206" s="768" t="s">
        <v>458</v>
      </c>
      <c r="E1206" s="768">
        <v>1000077738</v>
      </c>
      <c r="F1206" s="768">
        <v>85176290</v>
      </c>
      <c r="G1206" s="49"/>
      <c r="H1206" s="770">
        <v>18</v>
      </c>
      <c r="I1206" s="50"/>
      <c r="J1206" s="768" t="s">
        <v>396</v>
      </c>
      <c r="K1206" s="768" t="s">
        <v>106</v>
      </c>
      <c r="L1206" s="768">
        <v>1</v>
      </c>
      <c r="M1206" s="51"/>
      <c r="N1206" s="52" t="str">
        <f t="shared" si="108"/>
        <v>Included</v>
      </c>
      <c r="O1206" s="53">
        <f t="shared" si="109"/>
        <v>0</v>
      </c>
      <c r="P1206" s="8">
        <f t="shared" si="110"/>
        <v>0</v>
      </c>
      <c r="Q1206" s="9">
        <f t="shared" si="111"/>
        <v>0</v>
      </c>
      <c r="R1206" s="16">
        <f t="shared" si="112"/>
        <v>0</v>
      </c>
      <c r="S1206" s="8"/>
      <c r="T1206" s="122">
        <f t="shared" si="113"/>
        <v>0</v>
      </c>
      <c r="V1206" s="55"/>
      <c r="AB1206" s="9"/>
      <c r="AL1206" s="9"/>
      <c r="AM1206" s="9"/>
      <c r="AN1206" s="9"/>
      <c r="AO1206" s="9"/>
      <c r="AP1206" s="9"/>
      <c r="AQ1206" s="9"/>
      <c r="AR1206" s="9"/>
      <c r="AS1206" s="9"/>
      <c r="AT1206" s="9"/>
      <c r="AU1206" s="9"/>
      <c r="AV1206" s="9"/>
      <c r="AW1206" s="9"/>
      <c r="AX1206" s="9"/>
      <c r="AY1206" s="9"/>
    </row>
    <row r="1207" spans="1:51" ht="37.5" customHeight="1" x14ac:dyDescent="0.3">
      <c r="A1207" s="48">
        <v>1181</v>
      </c>
      <c r="B1207" s="768">
        <v>7000032786</v>
      </c>
      <c r="C1207" s="768">
        <v>10</v>
      </c>
      <c r="D1207" s="768" t="s">
        <v>458</v>
      </c>
      <c r="E1207" s="768">
        <v>1000078084</v>
      </c>
      <c r="F1207" s="768">
        <v>85176930</v>
      </c>
      <c r="G1207" s="49"/>
      <c r="H1207" s="770">
        <v>18</v>
      </c>
      <c r="I1207" s="50"/>
      <c r="J1207" s="768" t="s">
        <v>397</v>
      </c>
      <c r="K1207" s="768" t="s">
        <v>106</v>
      </c>
      <c r="L1207" s="768">
        <v>2</v>
      </c>
      <c r="M1207" s="51"/>
      <c r="N1207" s="52" t="str">
        <f t="shared" si="108"/>
        <v>Included</v>
      </c>
      <c r="O1207" s="53">
        <f t="shared" si="109"/>
        <v>0</v>
      </c>
      <c r="P1207" s="8">
        <f t="shared" si="110"/>
        <v>0</v>
      </c>
      <c r="Q1207" s="9">
        <f t="shared" si="111"/>
        <v>0</v>
      </c>
      <c r="R1207" s="16">
        <f t="shared" si="112"/>
        <v>0</v>
      </c>
      <c r="S1207" s="8"/>
      <c r="T1207" s="122">
        <f t="shared" si="113"/>
        <v>0</v>
      </c>
      <c r="V1207" s="55"/>
      <c r="AB1207" s="9"/>
      <c r="AL1207" s="9"/>
      <c r="AM1207" s="9"/>
      <c r="AN1207" s="9"/>
      <c r="AO1207" s="9"/>
      <c r="AP1207" s="9"/>
      <c r="AQ1207" s="9"/>
      <c r="AR1207" s="9"/>
      <c r="AS1207" s="9"/>
      <c r="AT1207" s="9"/>
      <c r="AU1207" s="9"/>
      <c r="AV1207" s="9"/>
      <c r="AW1207" s="9"/>
      <c r="AX1207" s="9"/>
      <c r="AY1207" s="9"/>
    </row>
    <row r="1208" spans="1:51" ht="37.5" customHeight="1" x14ac:dyDescent="0.3">
      <c r="A1208" s="48">
        <v>1182</v>
      </c>
      <c r="B1208" s="768">
        <v>7000032640</v>
      </c>
      <c r="C1208" s="768">
        <v>10</v>
      </c>
      <c r="D1208" s="768" t="s">
        <v>459</v>
      </c>
      <c r="E1208" s="768">
        <v>1000077713</v>
      </c>
      <c r="F1208" s="768">
        <v>84715000</v>
      </c>
      <c r="G1208" s="49"/>
      <c r="H1208" s="770">
        <v>18</v>
      </c>
      <c r="I1208" s="50"/>
      <c r="J1208" s="768" t="s">
        <v>376</v>
      </c>
      <c r="K1208" s="768" t="s">
        <v>106</v>
      </c>
      <c r="L1208" s="768">
        <v>1</v>
      </c>
      <c r="M1208" s="51"/>
      <c r="N1208" s="52" t="str">
        <f t="shared" si="108"/>
        <v>Included</v>
      </c>
      <c r="O1208" s="53">
        <f t="shared" si="109"/>
        <v>0</v>
      </c>
      <c r="P1208" s="8">
        <f t="shared" si="110"/>
        <v>0</v>
      </c>
      <c r="Q1208" s="9">
        <f t="shared" si="111"/>
        <v>0</v>
      </c>
      <c r="R1208" s="16">
        <f t="shared" si="112"/>
        <v>0</v>
      </c>
      <c r="S1208" s="8"/>
      <c r="T1208" s="122">
        <f t="shared" si="113"/>
        <v>0</v>
      </c>
      <c r="V1208" s="55"/>
      <c r="AB1208" s="9"/>
      <c r="AL1208" s="9"/>
      <c r="AM1208" s="9"/>
      <c r="AN1208" s="9"/>
      <c r="AO1208" s="9"/>
      <c r="AP1208" s="9"/>
      <c r="AQ1208" s="9"/>
      <c r="AR1208" s="9"/>
      <c r="AS1208" s="9"/>
      <c r="AT1208" s="9"/>
      <c r="AU1208" s="9"/>
      <c r="AV1208" s="9"/>
      <c r="AW1208" s="9"/>
      <c r="AX1208" s="9"/>
      <c r="AY1208" s="9"/>
    </row>
    <row r="1209" spans="1:51" ht="37.5" customHeight="1" x14ac:dyDescent="0.3">
      <c r="A1209" s="48">
        <v>1183</v>
      </c>
      <c r="B1209" s="768">
        <v>7000032641</v>
      </c>
      <c r="C1209" s="768">
        <v>10</v>
      </c>
      <c r="D1209" s="768" t="s">
        <v>459</v>
      </c>
      <c r="E1209" s="768">
        <v>1000077714</v>
      </c>
      <c r="F1209" s="768">
        <v>85176930</v>
      </c>
      <c r="G1209" s="49"/>
      <c r="H1209" s="770">
        <v>18</v>
      </c>
      <c r="I1209" s="50"/>
      <c r="J1209" s="768" t="s">
        <v>377</v>
      </c>
      <c r="K1209" s="768" t="s">
        <v>106</v>
      </c>
      <c r="L1209" s="768">
        <v>1</v>
      </c>
      <c r="M1209" s="51"/>
      <c r="N1209" s="52" t="str">
        <f t="shared" si="108"/>
        <v>Included</v>
      </c>
      <c r="O1209" s="53">
        <f t="shared" si="109"/>
        <v>0</v>
      </c>
      <c r="P1209" s="8">
        <f t="shared" si="110"/>
        <v>0</v>
      </c>
      <c r="Q1209" s="9">
        <f t="shared" si="111"/>
        <v>0</v>
      </c>
      <c r="R1209" s="16">
        <f t="shared" si="112"/>
        <v>0</v>
      </c>
      <c r="S1209" s="8"/>
      <c r="T1209" s="122">
        <f t="shared" si="113"/>
        <v>0</v>
      </c>
      <c r="V1209" s="55"/>
      <c r="AB1209" s="9"/>
      <c r="AL1209" s="9"/>
      <c r="AM1209" s="9"/>
      <c r="AN1209" s="9"/>
      <c r="AO1209" s="9"/>
      <c r="AP1209" s="9"/>
      <c r="AQ1209" s="9"/>
      <c r="AR1209" s="9"/>
      <c r="AS1209" s="9"/>
      <c r="AT1209" s="9"/>
      <c r="AU1209" s="9"/>
      <c r="AV1209" s="9"/>
      <c r="AW1209" s="9"/>
      <c r="AX1209" s="9"/>
      <c r="AY1209" s="9"/>
    </row>
    <row r="1210" spans="1:51" ht="37.5" customHeight="1" x14ac:dyDescent="0.3">
      <c r="A1210" s="48">
        <v>1184</v>
      </c>
      <c r="B1210" s="768">
        <v>7000032642</v>
      </c>
      <c r="C1210" s="768">
        <v>10</v>
      </c>
      <c r="D1210" s="768" t="s">
        <v>459</v>
      </c>
      <c r="E1210" s="768">
        <v>1000077573</v>
      </c>
      <c r="F1210" s="768">
        <v>85176930</v>
      </c>
      <c r="G1210" s="49"/>
      <c r="H1210" s="770">
        <v>18</v>
      </c>
      <c r="I1210" s="50"/>
      <c r="J1210" s="768" t="s">
        <v>378</v>
      </c>
      <c r="K1210" s="768" t="s">
        <v>106</v>
      </c>
      <c r="L1210" s="768">
        <v>1</v>
      </c>
      <c r="M1210" s="51"/>
      <c r="N1210" s="52" t="str">
        <f t="shared" si="108"/>
        <v>Included</v>
      </c>
      <c r="O1210" s="53">
        <f t="shared" si="109"/>
        <v>0</v>
      </c>
      <c r="P1210" s="8">
        <f t="shared" si="110"/>
        <v>0</v>
      </c>
      <c r="Q1210" s="9">
        <f t="shared" si="111"/>
        <v>0</v>
      </c>
      <c r="R1210" s="16">
        <f t="shared" si="112"/>
        <v>0</v>
      </c>
      <c r="S1210" s="8"/>
      <c r="T1210" s="122">
        <f t="shared" si="113"/>
        <v>0</v>
      </c>
      <c r="V1210" s="55"/>
      <c r="AB1210" s="9"/>
      <c r="AL1210" s="9"/>
      <c r="AM1210" s="9"/>
      <c r="AN1210" s="9"/>
      <c r="AO1210" s="9"/>
      <c r="AP1210" s="9"/>
      <c r="AQ1210" s="9"/>
      <c r="AR1210" s="9"/>
      <c r="AS1210" s="9"/>
      <c r="AT1210" s="9"/>
      <c r="AU1210" s="9"/>
      <c r="AV1210" s="9"/>
      <c r="AW1210" s="9"/>
      <c r="AX1210" s="9"/>
      <c r="AY1210" s="9"/>
    </row>
    <row r="1211" spans="1:51" ht="37.5" customHeight="1" x14ac:dyDescent="0.3">
      <c r="A1211" s="48">
        <v>1185</v>
      </c>
      <c r="B1211" s="768">
        <v>7000032643</v>
      </c>
      <c r="C1211" s="768">
        <v>10</v>
      </c>
      <c r="D1211" s="768" t="s">
        <v>459</v>
      </c>
      <c r="E1211" s="768">
        <v>1000077739</v>
      </c>
      <c r="F1211" s="768">
        <v>85177090</v>
      </c>
      <c r="G1211" s="49"/>
      <c r="H1211" s="770">
        <v>18</v>
      </c>
      <c r="I1211" s="50"/>
      <c r="J1211" s="768" t="s">
        <v>379</v>
      </c>
      <c r="K1211" s="768" t="s">
        <v>106</v>
      </c>
      <c r="L1211" s="768">
        <v>17</v>
      </c>
      <c r="M1211" s="51"/>
      <c r="N1211" s="52" t="str">
        <f t="shared" si="108"/>
        <v>Included</v>
      </c>
      <c r="O1211" s="53">
        <f t="shared" si="109"/>
        <v>0</v>
      </c>
      <c r="P1211" s="8">
        <f t="shared" si="110"/>
        <v>0</v>
      </c>
      <c r="Q1211" s="9">
        <f t="shared" si="111"/>
        <v>0</v>
      </c>
      <c r="R1211" s="16">
        <f t="shared" si="112"/>
        <v>0</v>
      </c>
      <c r="S1211" s="8"/>
      <c r="T1211" s="122">
        <f t="shared" si="113"/>
        <v>0</v>
      </c>
      <c r="V1211" s="55"/>
      <c r="AB1211" s="9"/>
      <c r="AL1211" s="9"/>
      <c r="AM1211" s="9"/>
      <c r="AN1211" s="9"/>
      <c r="AO1211" s="9"/>
      <c r="AP1211" s="9"/>
      <c r="AQ1211" s="9"/>
      <c r="AR1211" s="9"/>
      <c r="AS1211" s="9"/>
      <c r="AT1211" s="9"/>
      <c r="AU1211" s="9"/>
      <c r="AV1211" s="9"/>
      <c r="AW1211" s="9"/>
      <c r="AX1211" s="9"/>
      <c r="AY1211" s="9"/>
    </row>
    <row r="1212" spans="1:51" ht="37.5" customHeight="1" x14ac:dyDescent="0.3">
      <c r="A1212" s="48">
        <v>1186</v>
      </c>
      <c r="B1212" s="768">
        <v>7000032644</v>
      </c>
      <c r="C1212" s="768">
        <v>10</v>
      </c>
      <c r="D1212" s="768" t="s">
        <v>459</v>
      </c>
      <c r="E1212" s="768">
        <v>1000077740</v>
      </c>
      <c r="F1212" s="768">
        <v>85177090</v>
      </c>
      <c r="G1212" s="49"/>
      <c r="H1212" s="770">
        <v>18</v>
      </c>
      <c r="I1212" s="50"/>
      <c r="J1212" s="768" t="s">
        <v>380</v>
      </c>
      <c r="K1212" s="768" t="s">
        <v>106</v>
      </c>
      <c r="L1212" s="768">
        <v>546</v>
      </c>
      <c r="M1212" s="51"/>
      <c r="N1212" s="52" t="str">
        <f t="shared" si="108"/>
        <v>Included</v>
      </c>
      <c r="O1212" s="53">
        <f t="shared" si="109"/>
        <v>0</v>
      </c>
      <c r="P1212" s="8">
        <f t="shared" si="110"/>
        <v>0</v>
      </c>
      <c r="Q1212" s="9">
        <f t="shared" si="111"/>
        <v>0</v>
      </c>
      <c r="R1212" s="16">
        <f t="shared" si="112"/>
        <v>0</v>
      </c>
      <c r="S1212" s="8"/>
      <c r="T1212" s="122">
        <f t="shared" si="113"/>
        <v>0</v>
      </c>
      <c r="V1212" s="55"/>
      <c r="AB1212" s="9"/>
      <c r="AL1212" s="9"/>
      <c r="AM1212" s="9"/>
      <c r="AN1212" s="9"/>
      <c r="AO1212" s="9"/>
      <c r="AP1212" s="9"/>
      <c r="AQ1212" s="9"/>
      <c r="AR1212" s="9"/>
      <c r="AS1212" s="9"/>
      <c r="AT1212" s="9"/>
      <c r="AU1212" s="9"/>
      <c r="AV1212" s="9"/>
      <c r="AW1212" s="9"/>
      <c r="AX1212" s="9"/>
      <c r="AY1212" s="9"/>
    </row>
    <row r="1213" spans="1:51" ht="37.5" customHeight="1" x14ac:dyDescent="0.3">
      <c r="A1213" s="48">
        <v>1187</v>
      </c>
      <c r="B1213" s="768">
        <v>7000032645</v>
      </c>
      <c r="C1213" s="768">
        <v>10</v>
      </c>
      <c r="D1213" s="768" t="s">
        <v>459</v>
      </c>
      <c r="E1213" s="768">
        <v>1000077711</v>
      </c>
      <c r="F1213" s="768">
        <v>85177090</v>
      </c>
      <c r="G1213" s="49"/>
      <c r="H1213" s="770">
        <v>18</v>
      </c>
      <c r="I1213" s="50"/>
      <c r="J1213" s="768" t="s">
        <v>381</v>
      </c>
      <c r="K1213" s="768" t="s">
        <v>106</v>
      </c>
      <c r="L1213" s="768">
        <v>1</v>
      </c>
      <c r="M1213" s="51"/>
      <c r="N1213" s="52" t="str">
        <f t="shared" si="108"/>
        <v>Included</v>
      </c>
      <c r="O1213" s="53">
        <f t="shared" si="109"/>
        <v>0</v>
      </c>
      <c r="P1213" s="8">
        <f t="shared" si="110"/>
        <v>0</v>
      </c>
      <c r="Q1213" s="9">
        <f t="shared" si="111"/>
        <v>0</v>
      </c>
      <c r="R1213" s="16">
        <f t="shared" si="112"/>
        <v>0</v>
      </c>
      <c r="S1213" s="8"/>
      <c r="T1213" s="122">
        <f t="shared" si="113"/>
        <v>0</v>
      </c>
      <c r="V1213" s="55"/>
      <c r="AB1213" s="9"/>
      <c r="AL1213" s="9"/>
      <c r="AM1213" s="9"/>
      <c r="AN1213" s="9"/>
      <c r="AO1213" s="9"/>
      <c r="AP1213" s="9"/>
      <c r="AQ1213" s="9"/>
      <c r="AR1213" s="9"/>
      <c r="AS1213" s="9"/>
      <c r="AT1213" s="9"/>
      <c r="AU1213" s="9"/>
      <c r="AV1213" s="9"/>
      <c r="AW1213" s="9"/>
      <c r="AX1213" s="9"/>
      <c r="AY1213" s="9"/>
    </row>
    <row r="1214" spans="1:51" ht="37.5" customHeight="1" x14ac:dyDescent="0.3">
      <c r="A1214" s="48">
        <v>1188</v>
      </c>
      <c r="B1214" s="768">
        <v>7000032646</v>
      </c>
      <c r="C1214" s="768">
        <v>10</v>
      </c>
      <c r="D1214" s="768" t="s">
        <v>459</v>
      </c>
      <c r="E1214" s="768">
        <v>1000077750</v>
      </c>
      <c r="F1214" s="768">
        <v>85176930</v>
      </c>
      <c r="G1214" s="49"/>
      <c r="H1214" s="770">
        <v>18</v>
      </c>
      <c r="I1214" s="50"/>
      <c r="J1214" s="768" t="s">
        <v>383</v>
      </c>
      <c r="K1214" s="768" t="s">
        <v>105</v>
      </c>
      <c r="L1214" s="768">
        <v>1</v>
      </c>
      <c r="M1214" s="51"/>
      <c r="N1214" s="52" t="str">
        <f t="shared" si="108"/>
        <v>Included</v>
      </c>
      <c r="O1214" s="53">
        <f t="shared" si="109"/>
        <v>0</v>
      </c>
      <c r="P1214" s="8">
        <f t="shared" si="110"/>
        <v>0</v>
      </c>
      <c r="Q1214" s="9">
        <f t="shared" si="111"/>
        <v>0</v>
      </c>
      <c r="R1214" s="16">
        <f t="shared" si="112"/>
        <v>0</v>
      </c>
      <c r="S1214" s="8"/>
      <c r="T1214" s="122">
        <f t="shared" si="113"/>
        <v>0</v>
      </c>
      <c r="V1214" s="55"/>
      <c r="AB1214" s="9"/>
      <c r="AL1214" s="9"/>
      <c r="AM1214" s="9"/>
      <c r="AN1214" s="9"/>
      <c r="AO1214" s="9"/>
      <c r="AP1214" s="9"/>
      <c r="AQ1214" s="9"/>
      <c r="AR1214" s="9"/>
      <c r="AS1214" s="9"/>
      <c r="AT1214" s="9"/>
      <c r="AU1214" s="9"/>
      <c r="AV1214" s="9"/>
      <c r="AW1214" s="9"/>
      <c r="AX1214" s="9"/>
      <c r="AY1214" s="9"/>
    </row>
    <row r="1215" spans="1:51" ht="37.5" customHeight="1" x14ac:dyDescent="0.3">
      <c r="A1215" s="48">
        <v>1189</v>
      </c>
      <c r="B1215" s="768">
        <v>7000032647</v>
      </c>
      <c r="C1215" s="768">
        <v>10</v>
      </c>
      <c r="D1215" s="768" t="s">
        <v>459</v>
      </c>
      <c r="E1215" s="768">
        <v>1000077709</v>
      </c>
      <c r="F1215" s="768">
        <v>85176990</v>
      </c>
      <c r="G1215" s="49"/>
      <c r="H1215" s="770">
        <v>18</v>
      </c>
      <c r="I1215" s="50"/>
      <c r="J1215" s="768" t="s">
        <v>384</v>
      </c>
      <c r="K1215" s="768" t="s">
        <v>106</v>
      </c>
      <c r="L1215" s="768">
        <v>546</v>
      </c>
      <c r="M1215" s="51"/>
      <c r="N1215" s="52" t="str">
        <f t="shared" si="108"/>
        <v>Included</v>
      </c>
      <c r="O1215" s="53">
        <f t="shared" si="109"/>
        <v>0</v>
      </c>
      <c r="P1215" s="8">
        <f t="shared" si="110"/>
        <v>0</v>
      </c>
      <c r="Q1215" s="9">
        <f t="shared" si="111"/>
        <v>0</v>
      </c>
      <c r="R1215" s="16">
        <f t="shared" si="112"/>
        <v>0</v>
      </c>
      <c r="S1215" s="8"/>
      <c r="T1215" s="122">
        <f t="shared" si="113"/>
        <v>0</v>
      </c>
      <c r="V1215" s="55"/>
      <c r="AB1215" s="9"/>
      <c r="AL1215" s="9"/>
      <c r="AM1215" s="9"/>
      <c r="AN1215" s="9"/>
      <c r="AO1215" s="9"/>
      <c r="AP1215" s="9"/>
      <c r="AQ1215" s="9"/>
      <c r="AR1215" s="9"/>
      <c r="AS1215" s="9"/>
      <c r="AT1215" s="9"/>
      <c r="AU1215" s="9"/>
      <c r="AV1215" s="9"/>
      <c r="AW1215" s="9"/>
      <c r="AX1215" s="9"/>
      <c r="AY1215" s="9"/>
    </row>
    <row r="1216" spans="1:51" ht="37.5" customHeight="1" x14ac:dyDescent="0.3">
      <c r="A1216" s="48">
        <v>1190</v>
      </c>
      <c r="B1216" s="768">
        <v>7000032648</v>
      </c>
      <c r="C1216" s="768">
        <v>10</v>
      </c>
      <c r="D1216" s="768" t="s">
        <v>459</v>
      </c>
      <c r="E1216" s="768">
        <v>1000077563</v>
      </c>
      <c r="F1216" s="768">
        <v>85444292</v>
      </c>
      <c r="G1216" s="49"/>
      <c r="H1216" s="770">
        <v>18</v>
      </c>
      <c r="I1216" s="50"/>
      <c r="J1216" s="768" t="s">
        <v>385</v>
      </c>
      <c r="K1216" s="768" t="s">
        <v>110</v>
      </c>
      <c r="L1216" s="768">
        <v>546</v>
      </c>
      <c r="M1216" s="51"/>
      <c r="N1216" s="52" t="str">
        <f t="shared" si="108"/>
        <v>Included</v>
      </c>
      <c r="O1216" s="53">
        <f t="shared" si="109"/>
        <v>0</v>
      </c>
      <c r="P1216" s="8">
        <f t="shared" si="110"/>
        <v>0</v>
      </c>
      <c r="Q1216" s="9">
        <f t="shared" si="111"/>
        <v>0</v>
      </c>
      <c r="R1216" s="16">
        <f t="shared" si="112"/>
        <v>0</v>
      </c>
      <c r="S1216" s="8"/>
      <c r="T1216" s="122">
        <f t="shared" si="113"/>
        <v>0</v>
      </c>
      <c r="V1216" s="55"/>
      <c r="AB1216" s="9"/>
      <c r="AL1216" s="9"/>
      <c r="AM1216" s="9"/>
      <c r="AN1216" s="9"/>
      <c r="AO1216" s="9"/>
      <c r="AP1216" s="9"/>
      <c r="AQ1216" s="9"/>
      <c r="AR1216" s="9"/>
      <c r="AS1216" s="9"/>
      <c r="AT1216" s="9"/>
      <c r="AU1216" s="9"/>
      <c r="AV1216" s="9"/>
      <c r="AW1216" s="9"/>
      <c r="AX1216" s="9"/>
      <c r="AY1216" s="9"/>
    </row>
    <row r="1217" spans="1:51" ht="37.5" customHeight="1" x14ac:dyDescent="0.3">
      <c r="A1217" s="48">
        <v>1191</v>
      </c>
      <c r="B1217" s="768">
        <v>7000032649</v>
      </c>
      <c r="C1217" s="768">
        <v>10</v>
      </c>
      <c r="D1217" s="768" t="s">
        <v>459</v>
      </c>
      <c r="E1217" s="768">
        <v>1000077561</v>
      </c>
      <c r="F1217" s="768">
        <v>85176930</v>
      </c>
      <c r="G1217" s="49"/>
      <c r="H1217" s="770">
        <v>18</v>
      </c>
      <c r="I1217" s="50"/>
      <c r="J1217" s="768" t="s">
        <v>386</v>
      </c>
      <c r="K1217" s="768" t="s">
        <v>106</v>
      </c>
      <c r="L1217" s="768">
        <v>2</v>
      </c>
      <c r="M1217" s="51"/>
      <c r="N1217" s="52" t="str">
        <f t="shared" si="108"/>
        <v>Included</v>
      </c>
      <c r="O1217" s="53">
        <f t="shared" si="109"/>
        <v>0</v>
      </c>
      <c r="P1217" s="8">
        <f t="shared" si="110"/>
        <v>0</v>
      </c>
      <c r="Q1217" s="9">
        <f t="shared" si="111"/>
        <v>0</v>
      </c>
      <c r="R1217" s="16">
        <f t="shared" si="112"/>
        <v>0</v>
      </c>
      <c r="S1217" s="8"/>
      <c r="T1217" s="122">
        <f t="shared" si="113"/>
        <v>0</v>
      </c>
      <c r="V1217" s="55"/>
      <c r="AB1217" s="9"/>
      <c r="AL1217" s="9"/>
      <c r="AM1217" s="9"/>
      <c r="AN1217" s="9"/>
      <c r="AO1217" s="9"/>
      <c r="AP1217" s="9"/>
      <c r="AQ1217" s="9"/>
      <c r="AR1217" s="9"/>
      <c r="AS1217" s="9"/>
      <c r="AT1217" s="9"/>
      <c r="AU1217" s="9"/>
      <c r="AV1217" s="9"/>
      <c r="AW1217" s="9"/>
      <c r="AX1217" s="9"/>
      <c r="AY1217" s="9"/>
    </row>
    <row r="1218" spans="1:51" ht="37.5" customHeight="1" x14ac:dyDescent="0.3">
      <c r="A1218" s="48">
        <v>1192</v>
      </c>
      <c r="B1218" s="768">
        <v>7000032650</v>
      </c>
      <c r="C1218" s="768">
        <v>10</v>
      </c>
      <c r="D1218" s="768" t="s">
        <v>459</v>
      </c>
      <c r="E1218" s="768">
        <v>1000077565</v>
      </c>
      <c r="F1218" s="768">
        <v>85176930</v>
      </c>
      <c r="G1218" s="49"/>
      <c r="H1218" s="770">
        <v>18</v>
      </c>
      <c r="I1218" s="50"/>
      <c r="J1218" s="768" t="s">
        <v>387</v>
      </c>
      <c r="K1218" s="768" t="s">
        <v>106</v>
      </c>
      <c r="L1218" s="768">
        <v>2</v>
      </c>
      <c r="M1218" s="51"/>
      <c r="N1218" s="52" t="str">
        <f t="shared" si="108"/>
        <v>Included</v>
      </c>
      <c r="O1218" s="53">
        <f t="shared" si="109"/>
        <v>0</v>
      </c>
      <c r="P1218" s="8">
        <f t="shared" si="110"/>
        <v>0</v>
      </c>
      <c r="Q1218" s="9">
        <f t="shared" si="111"/>
        <v>0</v>
      </c>
      <c r="R1218" s="16">
        <f t="shared" si="112"/>
        <v>0</v>
      </c>
      <c r="S1218" s="8"/>
      <c r="T1218" s="122">
        <f t="shared" si="113"/>
        <v>0</v>
      </c>
      <c r="V1218" s="55"/>
      <c r="AB1218" s="9"/>
      <c r="AL1218" s="9"/>
      <c r="AM1218" s="9"/>
      <c r="AN1218" s="9"/>
      <c r="AO1218" s="9"/>
      <c r="AP1218" s="9"/>
      <c r="AQ1218" s="9"/>
      <c r="AR1218" s="9"/>
      <c r="AS1218" s="9"/>
      <c r="AT1218" s="9"/>
      <c r="AU1218" s="9"/>
      <c r="AV1218" s="9"/>
      <c r="AW1218" s="9"/>
      <c r="AX1218" s="9"/>
      <c r="AY1218" s="9"/>
    </row>
    <row r="1219" spans="1:51" ht="37.5" customHeight="1" x14ac:dyDescent="0.3">
      <c r="A1219" s="48">
        <v>1193</v>
      </c>
      <c r="B1219" s="768">
        <v>7000032651</v>
      </c>
      <c r="C1219" s="768">
        <v>10</v>
      </c>
      <c r="D1219" s="768" t="s">
        <v>459</v>
      </c>
      <c r="E1219" s="768">
        <v>1000077751</v>
      </c>
      <c r="F1219" s="768">
        <v>85176930</v>
      </c>
      <c r="G1219" s="49"/>
      <c r="H1219" s="770">
        <v>18</v>
      </c>
      <c r="I1219" s="50"/>
      <c r="J1219" s="768" t="s">
        <v>388</v>
      </c>
      <c r="K1219" s="768" t="s">
        <v>105</v>
      </c>
      <c r="L1219" s="768">
        <v>1</v>
      </c>
      <c r="M1219" s="51"/>
      <c r="N1219" s="52" t="str">
        <f t="shared" si="108"/>
        <v>Included</v>
      </c>
      <c r="O1219" s="53">
        <f t="shared" si="109"/>
        <v>0</v>
      </c>
      <c r="P1219" s="8">
        <f t="shared" si="110"/>
        <v>0</v>
      </c>
      <c r="Q1219" s="9">
        <f t="shared" si="111"/>
        <v>0</v>
      </c>
      <c r="R1219" s="16">
        <f t="shared" si="112"/>
        <v>0</v>
      </c>
      <c r="S1219" s="8"/>
      <c r="T1219" s="122">
        <f t="shared" si="113"/>
        <v>0</v>
      </c>
      <c r="V1219" s="55"/>
      <c r="AB1219" s="9"/>
      <c r="AL1219" s="9"/>
      <c r="AM1219" s="9"/>
      <c r="AN1219" s="9"/>
      <c r="AO1219" s="9"/>
      <c r="AP1219" s="9"/>
      <c r="AQ1219" s="9"/>
      <c r="AR1219" s="9"/>
      <c r="AS1219" s="9"/>
      <c r="AT1219" s="9"/>
      <c r="AU1219" s="9"/>
      <c r="AV1219" s="9"/>
      <c r="AW1219" s="9"/>
      <c r="AX1219" s="9"/>
      <c r="AY1219" s="9"/>
    </row>
    <row r="1220" spans="1:51" ht="37.5" customHeight="1" x14ac:dyDescent="0.3">
      <c r="A1220" s="48">
        <v>1194</v>
      </c>
      <c r="B1220" s="768">
        <v>7000032652</v>
      </c>
      <c r="C1220" s="768">
        <v>10</v>
      </c>
      <c r="D1220" s="768" t="s">
        <v>459</v>
      </c>
      <c r="E1220" s="768">
        <v>1000077568</v>
      </c>
      <c r="F1220" s="768">
        <v>85389000</v>
      </c>
      <c r="G1220" s="49"/>
      <c r="H1220" s="770">
        <v>18</v>
      </c>
      <c r="I1220" s="50"/>
      <c r="J1220" s="768" t="s">
        <v>389</v>
      </c>
      <c r="K1220" s="768" t="s">
        <v>106</v>
      </c>
      <c r="L1220" s="768">
        <v>1</v>
      </c>
      <c r="M1220" s="51"/>
      <c r="N1220" s="52" t="str">
        <f t="shared" si="108"/>
        <v>Included</v>
      </c>
      <c r="O1220" s="53">
        <f t="shared" si="109"/>
        <v>0</v>
      </c>
      <c r="P1220" s="8">
        <f t="shared" si="110"/>
        <v>0</v>
      </c>
      <c r="Q1220" s="9">
        <f t="shared" si="111"/>
        <v>0</v>
      </c>
      <c r="R1220" s="16">
        <f t="shared" si="112"/>
        <v>0</v>
      </c>
      <c r="S1220" s="8"/>
      <c r="T1220" s="122">
        <f t="shared" si="113"/>
        <v>0</v>
      </c>
      <c r="V1220" s="55"/>
      <c r="AB1220" s="9"/>
      <c r="AL1220" s="9"/>
      <c r="AM1220" s="9"/>
      <c r="AN1220" s="9"/>
      <c r="AO1220" s="9"/>
      <c r="AP1220" s="9"/>
      <c r="AQ1220" s="9"/>
      <c r="AR1220" s="9"/>
      <c r="AS1220" s="9"/>
      <c r="AT1220" s="9"/>
      <c r="AU1220" s="9"/>
      <c r="AV1220" s="9"/>
      <c r="AW1220" s="9"/>
      <c r="AX1220" s="9"/>
      <c r="AY1220" s="9"/>
    </row>
    <row r="1221" spans="1:51" ht="37.5" customHeight="1" x14ac:dyDescent="0.3">
      <c r="A1221" s="48">
        <v>1195</v>
      </c>
      <c r="B1221" s="768">
        <v>7000032653</v>
      </c>
      <c r="C1221" s="768">
        <v>10</v>
      </c>
      <c r="D1221" s="768" t="s">
        <v>459</v>
      </c>
      <c r="E1221" s="768">
        <v>1000012788</v>
      </c>
      <c r="F1221" s="768">
        <v>85329000</v>
      </c>
      <c r="G1221" s="49"/>
      <c r="H1221" s="770">
        <v>18</v>
      </c>
      <c r="I1221" s="50"/>
      <c r="J1221" s="768" t="s">
        <v>111</v>
      </c>
      <c r="K1221" s="768" t="s">
        <v>106</v>
      </c>
      <c r="L1221" s="768">
        <v>1</v>
      </c>
      <c r="M1221" s="51"/>
      <c r="N1221" s="52" t="str">
        <f t="shared" si="108"/>
        <v>Included</v>
      </c>
      <c r="O1221" s="53">
        <f t="shared" si="109"/>
        <v>0</v>
      </c>
      <c r="P1221" s="8">
        <f t="shared" si="110"/>
        <v>0</v>
      </c>
      <c r="Q1221" s="9">
        <f t="shared" si="111"/>
        <v>0</v>
      </c>
      <c r="R1221" s="16">
        <f t="shared" si="112"/>
        <v>0</v>
      </c>
      <c r="S1221" s="8"/>
      <c r="T1221" s="122">
        <f t="shared" si="113"/>
        <v>0</v>
      </c>
      <c r="V1221" s="55"/>
      <c r="AB1221" s="9"/>
      <c r="AL1221" s="9"/>
      <c r="AM1221" s="9"/>
      <c r="AN1221" s="9"/>
      <c r="AO1221" s="9"/>
      <c r="AP1221" s="9"/>
      <c r="AQ1221" s="9"/>
      <c r="AR1221" s="9"/>
      <c r="AS1221" s="9"/>
      <c r="AT1221" s="9"/>
      <c r="AU1221" s="9"/>
      <c r="AV1221" s="9"/>
      <c r="AW1221" s="9"/>
      <c r="AX1221" s="9"/>
      <c r="AY1221" s="9"/>
    </row>
    <row r="1222" spans="1:51" ht="37.5" customHeight="1" x14ac:dyDescent="0.3">
      <c r="A1222" s="48">
        <v>1196</v>
      </c>
      <c r="B1222" s="768">
        <v>7000032718</v>
      </c>
      <c r="C1222" s="768">
        <v>10</v>
      </c>
      <c r="D1222" s="768" t="s">
        <v>459</v>
      </c>
      <c r="E1222" s="768">
        <v>1000028014</v>
      </c>
      <c r="F1222" s="768">
        <v>94038900</v>
      </c>
      <c r="G1222" s="49"/>
      <c r="H1222" s="770">
        <v>18</v>
      </c>
      <c r="I1222" s="50"/>
      <c r="J1222" s="768" t="s">
        <v>108</v>
      </c>
      <c r="K1222" s="768" t="s">
        <v>106</v>
      </c>
      <c r="L1222" s="768">
        <v>1</v>
      </c>
      <c r="M1222" s="51"/>
      <c r="N1222" s="52" t="str">
        <f t="shared" si="108"/>
        <v>Included</v>
      </c>
      <c r="O1222" s="53">
        <f t="shared" si="109"/>
        <v>0</v>
      </c>
      <c r="P1222" s="8">
        <f t="shared" si="110"/>
        <v>0</v>
      </c>
      <c r="Q1222" s="9">
        <f t="shared" si="111"/>
        <v>0</v>
      </c>
      <c r="R1222" s="16">
        <f t="shared" si="112"/>
        <v>0</v>
      </c>
      <c r="S1222" s="8"/>
      <c r="T1222" s="122">
        <f t="shared" si="113"/>
        <v>0</v>
      </c>
      <c r="V1222" s="55"/>
      <c r="AB1222" s="9"/>
      <c r="AL1222" s="9"/>
      <c r="AM1222" s="9"/>
      <c r="AN1222" s="9"/>
      <c r="AO1222" s="9"/>
      <c r="AP1222" s="9"/>
      <c r="AQ1222" s="9"/>
      <c r="AR1222" s="9"/>
      <c r="AS1222" s="9"/>
      <c r="AT1222" s="9"/>
      <c r="AU1222" s="9"/>
      <c r="AV1222" s="9"/>
      <c r="AW1222" s="9"/>
      <c r="AX1222" s="9"/>
      <c r="AY1222" s="9"/>
    </row>
    <row r="1223" spans="1:51" ht="37.5" customHeight="1" x14ac:dyDescent="0.3">
      <c r="A1223" s="48">
        <v>1197</v>
      </c>
      <c r="B1223" s="768">
        <v>7000032719</v>
      </c>
      <c r="C1223" s="768">
        <v>10</v>
      </c>
      <c r="D1223" s="768" t="s">
        <v>459</v>
      </c>
      <c r="E1223" s="768">
        <v>1000026380</v>
      </c>
      <c r="F1223" s="768">
        <v>85389000</v>
      </c>
      <c r="G1223" s="49"/>
      <c r="H1223" s="770">
        <v>18</v>
      </c>
      <c r="I1223" s="50"/>
      <c r="J1223" s="768" t="s">
        <v>109</v>
      </c>
      <c r="K1223" s="768" t="s">
        <v>105</v>
      </c>
      <c r="L1223" s="768">
        <v>1</v>
      </c>
      <c r="M1223" s="51"/>
      <c r="N1223" s="52" t="str">
        <f t="shared" si="108"/>
        <v>Included</v>
      </c>
      <c r="O1223" s="53">
        <f t="shared" si="109"/>
        <v>0</v>
      </c>
      <c r="P1223" s="8">
        <f t="shared" si="110"/>
        <v>0</v>
      </c>
      <c r="Q1223" s="9">
        <f t="shared" si="111"/>
        <v>0</v>
      </c>
      <c r="R1223" s="16">
        <f t="shared" si="112"/>
        <v>0</v>
      </c>
      <c r="S1223" s="8"/>
      <c r="T1223" s="122">
        <f t="shared" si="113"/>
        <v>0</v>
      </c>
      <c r="V1223" s="55"/>
      <c r="AB1223" s="9"/>
      <c r="AL1223" s="9"/>
      <c r="AM1223" s="9"/>
      <c r="AN1223" s="9"/>
      <c r="AO1223" s="9"/>
      <c r="AP1223" s="9"/>
      <c r="AQ1223" s="9"/>
      <c r="AR1223" s="9"/>
      <c r="AS1223" s="9"/>
      <c r="AT1223" s="9"/>
      <c r="AU1223" s="9"/>
      <c r="AV1223" s="9"/>
      <c r="AW1223" s="9"/>
      <c r="AX1223" s="9"/>
      <c r="AY1223" s="9"/>
    </row>
    <row r="1224" spans="1:51" ht="37.5" customHeight="1" x14ac:dyDescent="0.3">
      <c r="A1224" s="48">
        <v>1198</v>
      </c>
      <c r="B1224" s="768">
        <v>7000032754</v>
      </c>
      <c r="C1224" s="768">
        <v>10</v>
      </c>
      <c r="D1224" s="768" t="s">
        <v>459</v>
      </c>
      <c r="E1224" s="768">
        <v>1000077853</v>
      </c>
      <c r="F1224" s="768">
        <v>85176220</v>
      </c>
      <c r="G1224" s="49"/>
      <c r="H1224" s="770">
        <v>18</v>
      </c>
      <c r="I1224" s="50"/>
      <c r="J1224" s="768" t="s">
        <v>390</v>
      </c>
      <c r="K1224" s="768" t="s">
        <v>106</v>
      </c>
      <c r="L1224" s="768">
        <v>1</v>
      </c>
      <c r="M1224" s="51"/>
      <c r="N1224" s="52" t="str">
        <f t="shared" si="108"/>
        <v>Included</v>
      </c>
      <c r="O1224" s="53">
        <f t="shared" si="109"/>
        <v>0</v>
      </c>
      <c r="P1224" s="8">
        <f t="shared" si="110"/>
        <v>0</v>
      </c>
      <c r="Q1224" s="9">
        <f t="shared" si="111"/>
        <v>0</v>
      </c>
      <c r="R1224" s="16">
        <f t="shared" si="112"/>
        <v>0</v>
      </c>
      <c r="S1224" s="8"/>
      <c r="T1224" s="122">
        <f t="shared" si="113"/>
        <v>0</v>
      </c>
      <c r="V1224" s="55"/>
      <c r="AB1224" s="9"/>
      <c r="AL1224" s="9"/>
      <c r="AM1224" s="9"/>
      <c r="AN1224" s="9"/>
      <c r="AO1224" s="9"/>
      <c r="AP1224" s="9"/>
      <c r="AQ1224" s="9"/>
      <c r="AR1224" s="9"/>
      <c r="AS1224" s="9"/>
      <c r="AT1224" s="9"/>
      <c r="AU1224" s="9"/>
      <c r="AV1224" s="9"/>
      <c r="AW1224" s="9"/>
      <c r="AX1224" s="9"/>
      <c r="AY1224" s="9"/>
    </row>
    <row r="1225" spans="1:51" ht="37.5" customHeight="1" x14ac:dyDescent="0.3">
      <c r="A1225" s="48">
        <v>1199</v>
      </c>
      <c r="B1225" s="768">
        <v>7000032755</v>
      </c>
      <c r="C1225" s="768">
        <v>10</v>
      </c>
      <c r="D1225" s="768" t="s">
        <v>459</v>
      </c>
      <c r="E1225" s="768">
        <v>1000077863</v>
      </c>
      <c r="F1225" s="768">
        <v>84715000</v>
      </c>
      <c r="G1225" s="49"/>
      <c r="H1225" s="770">
        <v>18</v>
      </c>
      <c r="I1225" s="50"/>
      <c r="J1225" s="768" t="s">
        <v>391</v>
      </c>
      <c r="K1225" s="768" t="s">
        <v>106</v>
      </c>
      <c r="L1225" s="768">
        <v>2</v>
      </c>
      <c r="M1225" s="51"/>
      <c r="N1225" s="52" t="str">
        <f t="shared" si="108"/>
        <v>Included</v>
      </c>
      <c r="O1225" s="53">
        <f t="shared" si="109"/>
        <v>0</v>
      </c>
      <c r="P1225" s="8">
        <f t="shared" si="110"/>
        <v>0</v>
      </c>
      <c r="Q1225" s="9">
        <f t="shared" si="111"/>
        <v>0</v>
      </c>
      <c r="R1225" s="16">
        <f t="shared" si="112"/>
        <v>0</v>
      </c>
      <c r="S1225" s="8"/>
      <c r="T1225" s="122">
        <f t="shared" si="113"/>
        <v>0</v>
      </c>
      <c r="V1225" s="55"/>
      <c r="AB1225" s="9"/>
      <c r="AL1225" s="9"/>
      <c r="AM1225" s="9"/>
      <c r="AN1225" s="9"/>
      <c r="AO1225" s="9"/>
      <c r="AP1225" s="9"/>
      <c r="AQ1225" s="9"/>
      <c r="AR1225" s="9"/>
      <c r="AS1225" s="9"/>
      <c r="AT1225" s="9"/>
      <c r="AU1225" s="9"/>
      <c r="AV1225" s="9"/>
      <c r="AW1225" s="9"/>
      <c r="AX1225" s="9"/>
      <c r="AY1225" s="9"/>
    </row>
    <row r="1226" spans="1:51" ht="37.5" customHeight="1" x14ac:dyDescent="0.3">
      <c r="A1226" s="48">
        <v>1200</v>
      </c>
      <c r="B1226" s="768">
        <v>7000032756</v>
      </c>
      <c r="C1226" s="768">
        <v>10</v>
      </c>
      <c r="D1226" s="768" t="s">
        <v>459</v>
      </c>
      <c r="E1226" s="768">
        <v>1000077866</v>
      </c>
      <c r="F1226" s="768">
        <v>85176930</v>
      </c>
      <c r="G1226" s="49"/>
      <c r="H1226" s="770">
        <v>18</v>
      </c>
      <c r="I1226" s="50"/>
      <c r="J1226" s="768" t="s">
        <v>392</v>
      </c>
      <c r="K1226" s="768" t="s">
        <v>105</v>
      </c>
      <c r="L1226" s="768">
        <v>1</v>
      </c>
      <c r="M1226" s="51"/>
      <c r="N1226" s="52" t="str">
        <f t="shared" si="108"/>
        <v>Included</v>
      </c>
      <c r="O1226" s="53">
        <f t="shared" si="109"/>
        <v>0</v>
      </c>
      <c r="P1226" s="8">
        <f t="shared" si="110"/>
        <v>0</v>
      </c>
      <c r="Q1226" s="9">
        <f t="shared" si="111"/>
        <v>0</v>
      </c>
      <c r="R1226" s="16">
        <f t="shared" si="112"/>
        <v>0</v>
      </c>
      <c r="S1226" s="8"/>
      <c r="T1226" s="122">
        <f t="shared" si="113"/>
        <v>0</v>
      </c>
      <c r="V1226" s="55"/>
      <c r="AB1226" s="9"/>
      <c r="AL1226" s="9"/>
      <c r="AM1226" s="9"/>
      <c r="AN1226" s="9"/>
      <c r="AO1226" s="9"/>
      <c r="AP1226" s="9"/>
      <c r="AQ1226" s="9"/>
      <c r="AR1226" s="9"/>
      <c r="AS1226" s="9"/>
      <c r="AT1226" s="9"/>
      <c r="AU1226" s="9"/>
      <c r="AV1226" s="9"/>
      <c r="AW1226" s="9"/>
      <c r="AX1226" s="9"/>
      <c r="AY1226" s="9"/>
    </row>
    <row r="1227" spans="1:51" ht="37.5" customHeight="1" x14ac:dyDescent="0.3">
      <c r="A1227" s="48">
        <v>1201</v>
      </c>
      <c r="B1227" s="768">
        <v>7000032757</v>
      </c>
      <c r="C1227" s="768">
        <v>10</v>
      </c>
      <c r="D1227" s="768" t="s">
        <v>459</v>
      </c>
      <c r="E1227" s="768">
        <v>1000077862</v>
      </c>
      <c r="F1227" s="768">
        <v>85176990</v>
      </c>
      <c r="G1227" s="49"/>
      <c r="H1227" s="770">
        <v>18</v>
      </c>
      <c r="I1227" s="50"/>
      <c r="J1227" s="768" t="s">
        <v>394</v>
      </c>
      <c r="K1227" s="768" t="s">
        <v>106</v>
      </c>
      <c r="L1227" s="768">
        <v>1</v>
      </c>
      <c r="M1227" s="51"/>
      <c r="N1227" s="52" t="str">
        <f t="shared" si="108"/>
        <v>Included</v>
      </c>
      <c r="O1227" s="53">
        <f t="shared" si="109"/>
        <v>0</v>
      </c>
      <c r="P1227" s="8">
        <f t="shared" si="110"/>
        <v>0</v>
      </c>
      <c r="Q1227" s="9">
        <f t="shared" si="111"/>
        <v>0</v>
      </c>
      <c r="R1227" s="16">
        <f t="shared" si="112"/>
        <v>0</v>
      </c>
      <c r="S1227" s="8"/>
      <c r="T1227" s="122">
        <f t="shared" si="113"/>
        <v>0</v>
      </c>
      <c r="V1227" s="55"/>
      <c r="AB1227" s="9"/>
      <c r="AL1227" s="9"/>
      <c r="AM1227" s="9"/>
      <c r="AN1227" s="9"/>
      <c r="AO1227" s="9"/>
      <c r="AP1227" s="9"/>
      <c r="AQ1227" s="9"/>
      <c r="AR1227" s="9"/>
      <c r="AS1227" s="9"/>
      <c r="AT1227" s="9"/>
      <c r="AU1227" s="9"/>
      <c r="AV1227" s="9"/>
      <c r="AW1227" s="9"/>
      <c r="AX1227" s="9"/>
      <c r="AY1227" s="9"/>
    </row>
    <row r="1228" spans="1:51" ht="37.5" customHeight="1" x14ac:dyDescent="0.3">
      <c r="A1228" s="48">
        <v>1202</v>
      </c>
      <c r="B1228" s="768">
        <v>7000032776</v>
      </c>
      <c r="C1228" s="768">
        <v>10</v>
      </c>
      <c r="D1228" s="768" t="s">
        <v>459</v>
      </c>
      <c r="E1228" s="768">
        <v>1000077899</v>
      </c>
      <c r="F1228" s="768">
        <v>85176290</v>
      </c>
      <c r="G1228" s="49"/>
      <c r="H1228" s="770">
        <v>18</v>
      </c>
      <c r="I1228" s="50"/>
      <c r="J1228" s="768" t="s">
        <v>395</v>
      </c>
      <c r="K1228" s="768" t="s">
        <v>110</v>
      </c>
      <c r="L1228" s="768">
        <v>1</v>
      </c>
      <c r="M1228" s="51"/>
      <c r="N1228" s="52" t="str">
        <f t="shared" si="108"/>
        <v>Included</v>
      </c>
      <c r="O1228" s="53">
        <f t="shared" si="109"/>
        <v>0</v>
      </c>
      <c r="P1228" s="8">
        <f t="shared" si="110"/>
        <v>0</v>
      </c>
      <c r="Q1228" s="9">
        <f t="shared" si="111"/>
        <v>0</v>
      </c>
      <c r="R1228" s="16">
        <f t="shared" si="112"/>
        <v>0</v>
      </c>
      <c r="S1228" s="8"/>
      <c r="T1228" s="122">
        <f t="shared" si="113"/>
        <v>0</v>
      </c>
      <c r="V1228" s="55"/>
      <c r="AB1228" s="9"/>
      <c r="AL1228" s="9"/>
      <c r="AM1228" s="9"/>
      <c r="AN1228" s="9"/>
      <c r="AO1228" s="9"/>
      <c r="AP1228" s="9"/>
      <c r="AQ1228" s="9"/>
      <c r="AR1228" s="9"/>
      <c r="AS1228" s="9"/>
      <c r="AT1228" s="9"/>
      <c r="AU1228" s="9"/>
      <c r="AV1228" s="9"/>
      <c r="AW1228" s="9"/>
      <c r="AX1228" s="9"/>
      <c r="AY1228" s="9"/>
    </row>
    <row r="1229" spans="1:51" ht="37.5" customHeight="1" x14ac:dyDescent="0.3">
      <c r="A1229" s="48">
        <v>1203</v>
      </c>
      <c r="B1229" s="768">
        <v>7000032777</v>
      </c>
      <c r="C1229" s="768">
        <v>10</v>
      </c>
      <c r="D1229" s="768" t="s">
        <v>459</v>
      </c>
      <c r="E1229" s="768">
        <v>1000031361</v>
      </c>
      <c r="F1229" s="768">
        <v>85389000</v>
      </c>
      <c r="G1229" s="49"/>
      <c r="H1229" s="770">
        <v>18</v>
      </c>
      <c r="I1229" s="50"/>
      <c r="J1229" s="768" t="s">
        <v>107</v>
      </c>
      <c r="K1229" s="768" t="s">
        <v>106</v>
      </c>
      <c r="L1229" s="768">
        <v>1</v>
      </c>
      <c r="M1229" s="51"/>
      <c r="N1229" s="52" t="str">
        <f t="shared" si="108"/>
        <v>Included</v>
      </c>
      <c r="O1229" s="53">
        <f t="shared" si="109"/>
        <v>0</v>
      </c>
      <c r="P1229" s="8">
        <f t="shared" si="110"/>
        <v>0</v>
      </c>
      <c r="Q1229" s="9">
        <f t="shared" si="111"/>
        <v>0</v>
      </c>
      <c r="R1229" s="16">
        <f t="shared" si="112"/>
        <v>0</v>
      </c>
      <c r="S1229" s="8"/>
      <c r="T1229" s="122">
        <f t="shared" si="113"/>
        <v>0</v>
      </c>
      <c r="V1229" s="55"/>
      <c r="AB1229" s="9"/>
      <c r="AL1229" s="9"/>
      <c r="AM1229" s="9"/>
      <c r="AN1229" s="9"/>
      <c r="AO1229" s="9"/>
      <c r="AP1229" s="9"/>
      <c r="AQ1229" s="9"/>
      <c r="AR1229" s="9"/>
      <c r="AS1229" s="9"/>
      <c r="AT1229" s="9"/>
      <c r="AU1229" s="9"/>
      <c r="AV1229" s="9"/>
      <c r="AW1229" s="9"/>
      <c r="AX1229" s="9"/>
      <c r="AY1229" s="9"/>
    </row>
    <row r="1230" spans="1:51" ht="37.5" customHeight="1" x14ac:dyDescent="0.3">
      <c r="A1230" s="48">
        <v>1204</v>
      </c>
      <c r="B1230" s="768">
        <v>7000032787</v>
      </c>
      <c r="C1230" s="768">
        <v>10</v>
      </c>
      <c r="D1230" s="768" t="s">
        <v>459</v>
      </c>
      <c r="E1230" s="768">
        <v>1000077738</v>
      </c>
      <c r="F1230" s="768">
        <v>85176290</v>
      </c>
      <c r="G1230" s="49"/>
      <c r="H1230" s="770">
        <v>18</v>
      </c>
      <c r="I1230" s="50"/>
      <c r="J1230" s="768" t="s">
        <v>396</v>
      </c>
      <c r="K1230" s="768" t="s">
        <v>106</v>
      </c>
      <c r="L1230" s="768">
        <v>1</v>
      </c>
      <c r="M1230" s="51"/>
      <c r="N1230" s="52" t="str">
        <f t="shared" si="108"/>
        <v>Included</v>
      </c>
      <c r="O1230" s="53">
        <f t="shared" si="109"/>
        <v>0</v>
      </c>
      <c r="P1230" s="8">
        <f t="shared" si="110"/>
        <v>0</v>
      </c>
      <c r="Q1230" s="9">
        <f t="shared" si="111"/>
        <v>0</v>
      </c>
      <c r="R1230" s="16">
        <f t="shared" si="112"/>
        <v>0</v>
      </c>
      <c r="S1230" s="8"/>
      <c r="T1230" s="122">
        <f t="shared" si="113"/>
        <v>0</v>
      </c>
      <c r="V1230" s="55"/>
      <c r="AB1230" s="9"/>
      <c r="AL1230" s="9"/>
      <c r="AM1230" s="9"/>
      <c r="AN1230" s="9"/>
      <c r="AO1230" s="9"/>
      <c r="AP1230" s="9"/>
      <c r="AQ1230" s="9"/>
      <c r="AR1230" s="9"/>
      <c r="AS1230" s="9"/>
      <c r="AT1230" s="9"/>
      <c r="AU1230" s="9"/>
      <c r="AV1230" s="9"/>
      <c r="AW1230" s="9"/>
      <c r="AX1230" s="9"/>
      <c r="AY1230" s="9"/>
    </row>
    <row r="1231" spans="1:51" ht="37.5" customHeight="1" x14ac:dyDescent="0.3">
      <c r="A1231" s="48">
        <v>1205</v>
      </c>
      <c r="B1231" s="768">
        <v>7000032788</v>
      </c>
      <c r="C1231" s="768">
        <v>10</v>
      </c>
      <c r="D1231" s="768" t="s">
        <v>459</v>
      </c>
      <c r="E1231" s="768">
        <v>1000078084</v>
      </c>
      <c r="F1231" s="768">
        <v>85176930</v>
      </c>
      <c r="G1231" s="49"/>
      <c r="H1231" s="770">
        <v>18</v>
      </c>
      <c r="I1231" s="50"/>
      <c r="J1231" s="768" t="s">
        <v>397</v>
      </c>
      <c r="K1231" s="768" t="s">
        <v>106</v>
      </c>
      <c r="L1231" s="768">
        <v>2</v>
      </c>
      <c r="M1231" s="51"/>
      <c r="N1231" s="52" t="str">
        <f t="shared" si="108"/>
        <v>Included</v>
      </c>
      <c r="O1231" s="53">
        <f t="shared" si="109"/>
        <v>0</v>
      </c>
      <c r="P1231" s="8">
        <f t="shared" si="110"/>
        <v>0</v>
      </c>
      <c r="Q1231" s="9">
        <f t="shared" si="111"/>
        <v>0</v>
      </c>
      <c r="R1231" s="16">
        <f t="shared" si="112"/>
        <v>0</v>
      </c>
      <c r="S1231" s="8"/>
      <c r="T1231" s="122">
        <f t="shared" si="113"/>
        <v>0</v>
      </c>
      <c r="V1231" s="55"/>
      <c r="AB1231" s="9"/>
      <c r="AL1231" s="9"/>
      <c r="AM1231" s="9"/>
      <c r="AN1231" s="9"/>
      <c r="AO1231" s="9"/>
      <c r="AP1231" s="9"/>
      <c r="AQ1231" s="9"/>
      <c r="AR1231" s="9"/>
      <c r="AS1231" s="9"/>
      <c r="AT1231" s="9"/>
      <c r="AU1231" s="9"/>
      <c r="AV1231" s="9"/>
      <c r="AW1231" s="9"/>
      <c r="AX1231" s="9"/>
      <c r="AY1231" s="9"/>
    </row>
    <row r="1232" spans="1:51" ht="37.5" customHeight="1" x14ac:dyDescent="0.3">
      <c r="A1232" s="48">
        <v>1206</v>
      </c>
      <c r="B1232" s="768">
        <v>7000032654</v>
      </c>
      <c r="C1232" s="768">
        <v>10</v>
      </c>
      <c r="D1232" s="768" t="s">
        <v>460</v>
      </c>
      <c r="E1232" s="768">
        <v>1000077713</v>
      </c>
      <c r="F1232" s="768">
        <v>84715000</v>
      </c>
      <c r="G1232" s="49"/>
      <c r="H1232" s="770">
        <v>18</v>
      </c>
      <c r="I1232" s="50"/>
      <c r="J1232" s="768" t="s">
        <v>376</v>
      </c>
      <c r="K1232" s="768" t="s">
        <v>106</v>
      </c>
      <c r="L1232" s="768">
        <v>1</v>
      </c>
      <c r="M1232" s="51"/>
      <c r="N1232" s="52" t="str">
        <f t="shared" si="108"/>
        <v>Included</v>
      </c>
      <c r="O1232" s="53">
        <f t="shared" si="109"/>
        <v>0</v>
      </c>
      <c r="P1232" s="8">
        <f t="shared" si="110"/>
        <v>0</v>
      </c>
      <c r="Q1232" s="9">
        <f t="shared" si="111"/>
        <v>0</v>
      </c>
      <c r="R1232" s="16">
        <f t="shared" si="112"/>
        <v>0</v>
      </c>
      <c r="S1232" s="8"/>
      <c r="T1232" s="122">
        <f t="shared" si="113"/>
        <v>0</v>
      </c>
      <c r="V1232" s="55"/>
      <c r="AB1232" s="9"/>
      <c r="AL1232" s="9"/>
      <c r="AM1232" s="9"/>
      <c r="AN1232" s="9"/>
      <c r="AO1232" s="9"/>
      <c r="AP1232" s="9"/>
      <c r="AQ1232" s="9"/>
      <c r="AR1232" s="9"/>
      <c r="AS1232" s="9"/>
      <c r="AT1232" s="9"/>
      <c r="AU1232" s="9"/>
      <c r="AV1232" s="9"/>
      <c r="AW1232" s="9"/>
      <c r="AX1232" s="9"/>
      <c r="AY1232" s="9"/>
    </row>
    <row r="1233" spans="1:51" ht="37.5" customHeight="1" x14ac:dyDescent="0.3">
      <c r="A1233" s="48">
        <v>1207</v>
      </c>
      <c r="B1233" s="768">
        <v>7000032655</v>
      </c>
      <c r="C1233" s="768">
        <v>10</v>
      </c>
      <c r="D1233" s="768" t="s">
        <v>460</v>
      </c>
      <c r="E1233" s="768">
        <v>1000077714</v>
      </c>
      <c r="F1233" s="768">
        <v>85176930</v>
      </c>
      <c r="G1233" s="49"/>
      <c r="H1233" s="770">
        <v>18</v>
      </c>
      <c r="I1233" s="50"/>
      <c r="J1233" s="768" t="s">
        <v>377</v>
      </c>
      <c r="K1233" s="768" t="s">
        <v>106</v>
      </c>
      <c r="L1233" s="768">
        <v>1</v>
      </c>
      <c r="M1233" s="51"/>
      <c r="N1233" s="52" t="str">
        <f t="shared" si="108"/>
        <v>Included</v>
      </c>
      <c r="O1233" s="53">
        <f t="shared" si="109"/>
        <v>0</v>
      </c>
      <c r="P1233" s="8">
        <f t="shared" si="110"/>
        <v>0</v>
      </c>
      <c r="Q1233" s="9">
        <f t="shared" si="111"/>
        <v>0</v>
      </c>
      <c r="R1233" s="16">
        <f t="shared" si="112"/>
        <v>0</v>
      </c>
      <c r="S1233" s="8"/>
      <c r="T1233" s="122">
        <f t="shared" si="113"/>
        <v>0</v>
      </c>
      <c r="V1233" s="55"/>
      <c r="AB1233" s="9"/>
      <c r="AL1233" s="9"/>
      <c r="AM1233" s="9"/>
      <c r="AN1233" s="9"/>
      <c r="AO1233" s="9"/>
      <c r="AP1233" s="9"/>
      <c r="AQ1233" s="9"/>
      <c r="AR1233" s="9"/>
      <c r="AS1233" s="9"/>
      <c r="AT1233" s="9"/>
      <c r="AU1233" s="9"/>
      <c r="AV1233" s="9"/>
      <c r="AW1233" s="9"/>
      <c r="AX1233" s="9"/>
      <c r="AY1233" s="9"/>
    </row>
    <row r="1234" spans="1:51" ht="37.5" customHeight="1" x14ac:dyDescent="0.3">
      <c r="A1234" s="48">
        <v>1208</v>
      </c>
      <c r="B1234" s="768">
        <v>7000032656</v>
      </c>
      <c r="C1234" s="768">
        <v>10</v>
      </c>
      <c r="D1234" s="768" t="s">
        <v>460</v>
      </c>
      <c r="E1234" s="768">
        <v>1000077573</v>
      </c>
      <c r="F1234" s="768">
        <v>85176930</v>
      </c>
      <c r="G1234" s="49"/>
      <c r="H1234" s="770">
        <v>18</v>
      </c>
      <c r="I1234" s="50"/>
      <c r="J1234" s="768" t="s">
        <v>378</v>
      </c>
      <c r="K1234" s="768" t="s">
        <v>106</v>
      </c>
      <c r="L1234" s="768">
        <v>1</v>
      </c>
      <c r="M1234" s="51"/>
      <c r="N1234" s="52" t="str">
        <f t="shared" si="108"/>
        <v>Included</v>
      </c>
      <c r="O1234" s="53">
        <f t="shared" si="109"/>
        <v>0</v>
      </c>
      <c r="P1234" s="8">
        <f t="shared" si="110"/>
        <v>0</v>
      </c>
      <c r="Q1234" s="9">
        <f t="shared" si="111"/>
        <v>0</v>
      </c>
      <c r="R1234" s="16">
        <f t="shared" si="112"/>
        <v>0</v>
      </c>
      <c r="S1234" s="8"/>
      <c r="T1234" s="122">
        <f t="shared" si="113"/>
        <v>0</v>
      </c>
      <c r="V1234" s="55"/>
      <c r="AB1234" s="9"/>
      <c r="AL1234" s="9"/>
      <c r="AM1234" s="9"/>
      <c r="AN1234" s="9"/>
      <c r="AO1234" s="9"/>
      <c r="AP1234" s="9"/>
      <c r="AQ1234" s="9"/>
      <c r="AR1234" s="9"/>
      <c r="AS1234" s="9"/>
      <c r="AT1234" s="9"/>
      <c r="AU1234" s="9"/>
      <c r="AV1234" s="9"/>
      <c r="AW1234" s="9"/>
      <c r="AX1234" s="9"/>
      <c r="AY1234" s="9"/>
    </row>
    <row r="1235" spans="1:51" ht="37.5" customHeight="1" x14ac:dyDescent="0.3">
      <c r="A1235" s="48">
        <v>1209</v>
      </c>
      <c r="B1235" s="768">
        <v>7000032657</v>
      </c>
      <c r="C1235" s="768">
        <v>10</v>
      </c>
      <c r="D1235" s="768" t="s">
        <v>460</v>
      </c>
      <c r="E1235" s="768">
        <v>1000077711</v>
      </c>
      <c r="F1235" s="768">
        <v>85177090</v>
      </c>
      <c r="G1235" s="49"/>
      <c r="H1235" s="770">
        <v>18</v>
      </c>
      <c r="I1235" s="50"/>
      <c r="J1235" s="768" t="s">
        <v>381</v>
      </c>
      <c r="K1235" s="768" t="s">
        <v>106</v>
      </c>
      <c r="L1235" s="768">
        <v>1</v>
      </c>
      <c r="M1235" s="51"/>
      <c r="N1235" s="52" t="str">
        <f t="shared" si="108"/>
        <v>Included</v>
      </c>
      <c r="O1235" s="53">
        <f t="shared" si="109"/>
        <v>0</v>
      </c>
      <c r="P1235" s="8">
        <f t="shared" si="110"/>
        <v>0</v>
      </c>
      <c r="Q1235" s="9">
        <f t="shared" si="111"/>
        <v>0</v>
      </c>
      <c r="R1235" s="16">
        <f t="shared" si="112"/>
        <v>0</v>
      </c>
      <c r="S1235" s="8"/>
      <c r="T1235" s="122">
        <f t="shared" si="113"/>
        <v>0</v>
      </c>
      <c r="V1235" s="55"/>
      <c r="AB1235" s="9"/>
      <c r="AL1235" s="9"/>
      <c r="AM1235" s="9"/>
      <c r="AN1235" s="9"/>
      <c r="AO1235" s="9"/>
      <c r="AP1235" s="9"/>
      <c r="AQ1235" s="9"/>
      <c r="AR1235" s="9"/>
      <c r="AS1235" s="9"/>
      <c r="AT1235" s="9"/>
      <c r="AU1235" s="9"/>
      <c r="AV1235" s="9"/>
      <c r="AW1235" s="9"/>
      <c r="AX1235" s="9"/>
      <c r="AY1235" s="9"/>
    </row>
    <row r="1236" spans="1:51" ht="37.5" customHeight="1" x14ac:dyDescent="0.3">
      <c r="A1236" s="48">
        <v>1210</v>
      </c>
      <c r="B1236" s="768">
        <v>7000032658</v>
      </c>
      <c r="C1236" s="768">
        <v>10</v>
      </c>
      <c r="D1236" s="768" t="s">
        <v>460</v>
      </c>
      <c r="E1236" s="768">
        <v>1000077750</v>
      </c>
      <c r="F1236" s="768">
        <v>85176930</v>
      </c>
      <c r="G1236" s="49"/>
      <c r="H1236" s="770">
        <v>18</v>
      </c>
      <c r="I1236" s="50"/>
      <c r="J1236" s="768" t="s">
        <v>383</v>
      </c>
      <c r="K1236" s="768" t="s">
        <v>105</v>
      </c>
      <c r="L1236" s="768">
        <v>1</v>
      </c>
      <c r="M1236" s="51"/>
      <c r="N1236" s="52" t="str">
        <f t="shared" ref="N1236:N1299" si="114">IF(M1236=0, "Included",IF(ISERROR(L1236*M1236), M1236, L1236*M1236))</f>
        <v>Included</v>
      </c>
      <c r="O1236" s="53">
        <f t="shared" ref="O1236:O1299" si="115">R1236</f>
        <v>0</v>
      </c>
      <c r="P1236" s="8">
        <f t="shared" ref="P1236:P1299" si="116">+L1236*M1236</f>
        <v>0</v>
      </c>
      <c r="Q1236" s="9">
        <f t="shared" ref="Q1236:Q1299" si="117">IF(N1236="Included",0,N1236)</f>
        <v>0</v>
      </c>
      <c r="R1236" s="16">
        <f t="shared" ref="R1236:R1299" si="118">IF(I1236="", H1236*Q1236/100,I1236*Q1236)</f>
        <v>0</v>
      </c>
      <c r="S1236" s="8"/>
      <c r="T1236" s="122">
        <f t="shared" ref="T1236:T1299" si="119">+P1236*H1236/100</f>
        <v>0</v>
      </c>
      <c r="V1236" s="55"/>
      <c r="AB1236" s="9"/>
      <c r="AL1236" s="9"/>
      <c r="AM1236" s="9"/>
      <c r="AN1236" s="9"/>
      <c r="AO1236" s="9"/>
      <c r="AP1236" s="9"/>
      <c r="AQ1236" s="9"/>
      <c r="AR1236" s="9"/>
      <c r="AS1236" s="9"/>
      <c r="AT1236" s="9"/>
      <c r="AU1236" s="9"/>
      <c r="AV1236" s="9"/>
      <c r="AW1236" s="9"/>
      <c r="AX1236" s="9"/>
      <c r="AY1236" s="9"/>
    </row>
    <row r="1237" spans="1:51" ht="37.5" customHeight="1" x14ac:dyDescent="0.3">
      <c r="A1237" s="48">
        <v>1211</v>
      </c>
      <c r="B1237" s="768">
        <v>7000032659</v>
      </c>
      <c r="C1237" s="768">
        <v>10</v>
      </c>
      <c r="D1237" s="768" t="s">
        <v>460</v>
      </c>
      <c r="E1237" s="768">
        <v>1000077561</v>
      </c>
      <c r="F1237" s="768">
        <v>85176930</v>
      </c>
      <c r="G1237" s="49"/>
      <c r="H1237" s="770">
        <v>18</v>
      </c>
      <c r="I1237" s="50"/>
      <c r="J1237" s="768" t="s">
        <v>386</v>
      </c>
      <c r="K1237" s="768" t="s">
        <v>106</v>
      </c>
      <c r="L1237" s="768">
        <v>2</v>
      </c>
      <c r="M1237" s="51"/>
      <c r="N1237" s="52" t="str">
        <f t="shared" si="114"/>
        <v>Included</v>
      </c>
      <c r="O1237" s="53">
        <f t="shared" si="115"/>
        <v>0</v>
      </c>
      <c r="P1237" s="8">
        <f t="shared" si="116"/>
        <v>0</v>
      </c>
      <c r="Q1237" s="9">
        <f t="shared" si="117"/>
        <v>0</v>
      </c>
      <c r="R1237" s="16">
        <f t="shared" si="118"/>
        <v>0</v>
      </c>
      <c r="S1237" s="8"/>
      <c r="T1237" s="122">
        <f t="shared" si="119"/>
        <v>0</v>
      </c>
      <c r="V1237" s="55"/>
      <c r="AB1237" s="9"/>
      <c r="AL1237" s="9"/>
      <c r="AM1237" s="9"/>
      <c r="AN1237" s="9"/>
      <c r="AO1237" s="9"/>
      <c r="AP1237" s="9"/>
      <c r="AQ1237" s="9"/>
      <c r="AR1237" s="9"/>
      <c r="AS1237" s="9"/>
      <c r="AT1237" s="9"/>
      <c r="AU1237" s="9"/>
      <c r="AV1237" s="9"/>
      <c r="AW1237" s="9"/>
      <c r="AX1237" s="9"/>
      <c r="AY1237" s="9"/>
    </row>
    <row r="1238" spans="1:51" ht="37.5" customHeight="1" x14ac:dyDescent="0.3">
      <c r="A1238" s="48">
        <v>1212</v>
      </c>
      <c r="B1238" s="768">
        <v>7000032660</v>
      </c>
      <c r="C1238" s="768">
        <v>10</v>
      </c>
      <c r="D1238" s="768" t="s">
        <v>460</v>
      </c>
      <c r="E1238" s="768">
        <v>1000077565</v>
      </c>
      <c r="F1238" s="768">
        <v>85176930</v>
      </c>
      <c r="G1238" s="49"/>
      <c r="H1238" s="770">
        <v>18</v>
      </c>
      <c r="I1238" s="50"/>
      <c r="J1238" s="768" t="s">
        <v>387</v>
      </c>
      <c r="K1238" s="768" t="s">
        <v>106</v>
      </c>
      <c r="L1238" s="768">
        <v>2</v>
      </c>
      <c r="M1238" s="51"/>
      <c r="N1238" s="52" t="str">
        <f t="shared" si="114"/>
        <v>Included</v>
      </c>
      <c r="O1238" s="53">
        <f t="shared" si="115"/>
        <v>0</v>
      </c>
      <c r="P1238" s="8">
        <f t="shared" si="116"/>
        <v>0</v>
      </c>
      <c r="Q1238" s="9">
        <f t="shared" si="117"/>
        <v>0</v>
      </c>
      <c r="R1238" s="16">
        <f t="shared" si="118"/>
        <v>0</v>
      </c>
      <c r="S1238" s="8"/>
      <c r="T1238" s="122">
        <f t="shared" si="119"/>
        <v>0</v>
      </c>
      <c r="V1238" s="55"/>
      <c r="AB1238" s="9"/>
      <c r="AL1238" s="9"/>
      <c r="AM1238" s="9"/>
      <c r="AN1238" s="9"/>
      <c r="AO1238" s="9"/>
      <c r="AP1238" s="9"/>
      <c r="AQ1238" s="9"/>
      <c r="AR1238" s="9"/>
      <c r="AS1238" s="9"/>
      <c r="AT1238" s="9"/>
      <c r="AU1238" s="9"/>
      <c r="AV1238" s="9"/>
      <c r="AW1238" s="9"/>
      <c r="AX1238" s="9"/>
      <c r="AY1238" s="9"/>
    </row>
    <row r="1239" spans="1:51" ht="37.5" customHeight="1" x14ac:dyDescent="0.3">
      <c r="A1239" s="48">
        <v>1213</v>
      </c>
      <c r="B1239" s="768">
        <v>7000032661</v>
      </c>
      <c r="C1239" s="768">
        <v>10</v>
      </c>
      <c r="D1239" s="768" t="s">
        <v>460</v>
      </c>
      <c r="E1239" s="768">
        <v>1000077751</v>
      </c>
      <c r="F1239" s="768">
        <v>85176930</v>
      </c>
      <c r="G1239" s="49"/>
      <c r="H1239" s="770">
        <v>18</v>
      </c>
      <c r="I1239" s="50"/>
      <c r="J1239" s="768" t="s">
        <v>388</v>
      </c>
      <c r="K1239" s="768" t="s">
        <v>105</v>
      </c>
      <c r="L1239" s="768">
        <v>1</v>
      </c>
      <c r="M1239" s="51"/>
      <c r="N1239" s="52" t="str">
        <f t="shared" si="114"/>
        <v>Included</v>
      </c>
      <c r="O1239" s="53">
        <f t="shared" si="115"/>
        <v>0</v>
      </c>
      <c r="P1239" s="8">
        <f t="shared" si="116"/>
        <v>0</v>
      </c>
      <c r="Q1239" s="9">
        <f t="shared" si="117"/>
        <v>0</v>
      </c>
      <c r="R1239" s="16">
        <f t="shared" si="118"/>
        <v>0</v>
      </c>
      <c r="S1239" s="8"/>
      <c r="T1239" s="122">
        <f t="shared" si="119"/>
        <v>0</v>
      </c>
      <c r="V1239" s="55"/>
      <c r="AB1239" s="9"/>
      <c r="AL1239" s="9"/>
      <c r="AM1239" s="9"/>
      <c r="AN1239" s="9"/>
      <c r="AO1239" s="9"/>
      <c r="AP1239" s="9"/>
      <c r="AQ1239" s="9"/>
      <c r="AR1239" s="9"/>
      <c r="AS1239" s="9"/>
      <c r="AT1239" s="9"/>
      <c r="AU1239" s="9"/>
      <c r="AV1239" s="9"/>
      <c r="AW1239" s="9"/>
      <c r="AX1239" s="9"/>
      <c r="AY1239" s="9"/>
    </row>
    <row r="1240" spans="1:51" ht="37.5" customHeight="1" x14ac:dyDescent="0.3">
      <c r="A1240" s="48">
        <v>1214</v>
      </c>
      <c r="B1240" s="768">
        <v>7000032662</v>
      </c>
      <c r="C1240" s="768">
        <v>10</v>
      </c>
      <c r="D1240" s="768" t="s">
        <v>460</v>
      </c>
      <c r="E1240" s="768">
        <v>1000077568</v>
      </c>
      <c r="F1240" s="768">
        <v>85389000</v>
      </c>
      <c r="G1240" s="49"/>
      <c r="H1240" s="770">
        <v>18</v>
      </c>
      <c r="I1240" s="50"/>
      <c r="J1240" s="768" t="s">
        <v>389</v>
      </c>
      <c r="K1240" s="768" t="s">
        <v>106</v>
      </c>
      <c r="L1240" s="768">
        <v>1</v>
      </c>
      <c r="M1240" s="51"/>
      <c r="N1240" s="52" t="str">
        <f t="shared" si="114"/>
        <v>Included</v>
      </c>
      <c r="O1240" s="53">
        <f t="shared" si="115"/>
        <v>0</v>
      </c>
      <c r="P1240" s="8">
        <f t="shared" si="116"/>
        <v>0</v>
      </c>
      <c r="Q1240" s="9">
        <f t="shared" si="117"/>
        <v>0</v>
      </c>
      <c r="R1240" s="16">
        <f t="shared" si="118"/>
        <v>0</v>
      </c>
      <c r="S1240" s="8"/>
      <c r="T1240" s="122">
        <f t="shared" si="119"/>
        <v>0</v>
      </c>
      <c r="V1240" s="55"/>
      <c r="AB1240" s="9"/>
      <c r="AL1240" s="9"/>
      <c r="AM1240" s="9"/>
      <c r="AN1240" s="9"/>
      <c r="AO1240" s="9"/>
      <c r="AP1240" s="9"/>
      <c r="AQ1240" s="9"/>
      <c r="AR1240" s="9"/>
      <c r="AS1240" s="9"/>
      <c r="AT1240" s="9"/>
      <c r="AU1240" s="9"/>
      <c r="AV1240" s="9"/>
      <c r="AW1240" s="9"/>
      <c r="AX1240" s="9"/>
      <c r="AY1240" s="9"/>
    </row>
    <row r="1241" spans="1:51" ht="37.5" customHeight="1" x14ac:dyDescent="0.3">
      <c r="A1241" s="48">
        <v>1215</v>
      </c>
      <c r="B1241" s="768">
        <v>7000032663</v>
      </c>
      <c r="C1241" s="768">
        <v>10</v>
      </c>
      <c r="D1241" s="768" t="s">
        <v>460</v>
      </c>
      <c r="E1241" s="768">
        <v>1000028014</v>
      </c>
      <c r="F1241" s="768">
        <v>94038900</v>
      </c>
      <c r="G1241" s="49"/>
      <c r="H1241" s="770">
        <v>18</v>
      </c>
      <c r="I1241" s="50"/>
      <c r="J1241" s="768" t="s">
        <v>108</v>
      </c>
      <c r="K1241" s="768" t="s">
        <v>106</v>
      </c>
      <c r="L1241" s="768">
        <v>1</v>
      </c>
      <c r="M1241" s="51"/>
      <c r="N1241" s="52" t="str">
        <f t="shared" si="114"/>
        <v>Included</v>
      </c>
      <c r="O1241" s="53">
        <f t="shared" si="115"/>
        <v>0</v>
      </c>
      <c r="P1241" s="8">
        <f t="shared" si="116"/>
        <v>0</v>
      </c>
      <c r="Q1241" s="9">
        <f t="shared" si="117"/>
        <v>0</v>
      </c>
      <c r="R1241" s="16">
        <f t="shared" si="118"/>
        <v>0</v>
      </c>
      <c r="S1241" s="8"/>
      <c r="T1241" s="122">
        <f t="shared" si="119"/>
        <v>0</v>
      </c>
      <c r="V1241" s="55"/>
      <c r="AB1241" s="9"/>
      <c r="AL1241" s="9"/>
      <c r="AM1241" s="9"/>
      <c r="AN1241" s="9"/>
      <c r="AO1241" s="9"/>
      <c r="AP1241" s="9"/>
      <c r="AQ1241" s="9"/>
      <c r="AR1241" s="9"/>
      <c r="AS1241" s="9"/>
      <c r="AT1241" s="9"/>
      <c r="AU1241" s="9"/>
      <c r="AV1241" s="9"/>
      <c r="AW1241" s="9"/>
      <c r="AX1241" s="9"/>
      <c r="AY1241" s="9"/>
    </row>
    <row r="1242" spans="1:51" ht="37.5" customHeight="1" x14ac:dyDescent="0.3">
      <c r="A1242" s="48">
        <v>1216</v>
      </c>
      <c r="B1242" s="768">
        <v>7000032664</v>
      </c>
      <c r="C1242" s="768">
        <v>10</v>
      </c>
      <c r="D1242" s="768" t="s">
        <v>460</v>
      </c>
      <c r="E1242" s="768">
        <v>1000026380</v>
      </c>
      <c r="F1242" s="768">
        <v>85389000</v>
      </c>
      <c r="G1242" s="49"/>
      <c r="H1242" s="770">
        <v>18</v>
      </c>
      <c r="I1242" s="50"/>
      <c r="J1242" s="768" t="s">
        <v>109</v>
      </c>
      <c r="K1242" s="768" t="s">
        <v>105</v>
      </c>
      <c r="L1242" s="768">
        <v>1</v>
      </c>
      <c r="M1242" s="51"/>
      <c r="N1242" s="52" t="str">
        <f t="shared" si="114"/>
        <v>Included</v>
      </c>
      <c r="O1242" s="53">
        <f t="shared" si="115"/>
        <v>0</v>
      </c>
      <c r="P1242" s="8">
        <f t="shared" si="116"/>
        <v>0</v>
      </c>
      <c r="Q1242" s="9">
        <f t="shared" si="117"/>
        <v>0</v>
      </c>
      <c r="R1242" s="16">
        <f t="shared" si="118"/>
        <v>0</v>
      </c>
      <c r="S1242" s="8"/>
      <c r="T1242" s="122">
        <f t="shared" si="119"/>
        <v>0</v>
      </c>
      <c r="V1242" s="55"/>
      <c r="AB1242" s="9"/>
      <c r="AL1242" s="9"/>
      <c r="AM1242" s="9"/>
      <c r="AN1242" s="9"/>
      <c r="AO1242" s="9"/>
      <c r="AP1242" s="9"/>
      <c r="AQ1242" s="9"/>
      <c r="AR1242" s="9"/>
      <c r="AS1242" s="9"/>
      <c r="AT1242" s="9"/>
      <c r="AU1242" s="9"/>
      <c r="AV1242" s="9"/>
      <c r="AW1242" s="9"/>
      <c r="AX1242" s="9"/>
      <c r="AY1242" s="9"/>
    </row>
    <row r="1243" spans="1:51" ht="37.5" customHeight="1" x14ac:dyDescent="0.3">
      <c r="A1243" s="48">
        <v>1217</v>
      </c>
      <c r="B1243" s="768">
        <v>7000032758</v>
      </c>
      <c r="C1243" s="768">
        <v>10</v>
      </c>
      <c r="D1243" s="768" t="s">
        <v>460</v>
      </c>
      <c r="E1243" s="768">
        <v>1000077853</v>
      </c>
      <c r="F1243" s="768">
        <v>85176220</v>
      </c>
      <c r="G1243" s="49"/>
      <c r="H1243" s="770">
        <v>18</v>
      </c>
      <c r="I1243" s="50"/>
      <c r="J1243" s="768" t="s">
        <v>390</v>
      </c>
      <c r="K1243" s="768" t="s">
        <v>106</v>
      </c>
      <c r="L1243" s="768">
        <v>1</v>
      </c>
      <c r="M1243" s="51"/>
      <c r="N1243" s="52" t="str">
        <f t="shared" si="114"/>
        <v>Included</v>
      </c>
      <c r="O1243" s="53">
        <f t="shared" si="115"/>
        <v>0</v>
      </c>
      <c r="P1243" s="8">
        <f t="shared" si="116"/>
        <v>0</v>
      </c>
      <c r="Q1243" s="9">
        <f t="shared" si="117"/>
        <v>0</v>
      </c>
      <c r="R1243" s="16">
        <f t="shared" si="118"/>
        <v>0</v>
      </c>
      <c r="S1243" s="8"/>
      <c r="T1243" s="122">
        <f t="shared" si="119"/>
        <v>0</v>
      </c>
      <c r="V1243" s="55"/>
      <c r="AB1243" s="9"/>
      <c r="AL1243" s="9"/>
      <c r="AM1243" s="9"/>
      <c r="AN1243" s="9"/>
      <c r="AO1243" s="9"/>
      <c r="AP1243" s="9"/>
      <c r="AQ1243" s="9"/>
      <c r="AR1243" s="9"/>
      <c r="AS1243" s="9"/>
      <c r="AT1243" s="9"/>
      <c r="AU1243" s="9"/>
      <c r="AV1243" s="9"/>
      <c r="AW1243" s="9"/>
      <c r="AX1243" s="9"/>
      <c r="AY1243" s="9"/>
    </row>
    <row r="1244" spans="1:51" ht="37.5" customHeight="1" x14ac:dyDescent="0.3">
      <c r="A1244" s="48">
        <v>1218</v>
      </c>
      <c r="B1244" s="768">
        <v>7000032789</v>
      </c>
      <c r="C1244" s="768">
        <v>10</v>
      </c>
      <c r="D1244" s="768" t="s">
        <v>460</v>
      </c>
      <c r="E1244" s="768">
        <v>1000078084</v>
      </c>
      <c r="F1244" s="768">
        <v>85176930</v>
      </c>
      <c r="G1244" s="49"/>
      <c r="H1244" s="770">
        <v>18</v>
      </c>
      <c r="I1244" s="50"/>
      <c r="J1244" s="768" t="s">
        <v>397</v>
      </c>
      <c r="K1244" s="768" t="s">
        <v>106</v>
      </c>
      <c r="L1244" s="768">
        <v>2</v>
      </c>
      <c r="M1244" s="51"/>
      <c r="N1244" s="52" t="str">
        <f t="shared" si="114"/>
        <v>Included</v>
      </c>
      <c r="O1244" s="53">
        <f t="shared" si="115"/>
        <v>0</v>
      </c>
      <c r="P1244" s="8">
        <f t="shared" si="116"/>
        <v>0</v>
      </c>
      <c r="Q1244" s="9">
        <f t="shared" si="117"/>
        <v>0</v>
      </c>
      <c r="R1244" s="16">
        <f t="shared" si="118"/>
        <v>0</v>
      </c>
      <c r="S1244" s="8"/>
      <c r="T1244" s="122">
        <f t="shared" si="119"/>
        <v>0</v>
      </c>
      <c r="V1244" s="55"/>
      <c r="AB1244" s="9"/>
      <c r="AL1244" s="9"/>
      <c r="AM1244" s="9"/>
      <c r="AN1244" s="9"/>
      <c r="AO1244" s="9"/>
      <c r="AP1244" s="9"/>
      <c r="AQ1244" s="9"/>
      <c r="AR1244" s="9"/>
      <c r="AS1244" s="9"/>
      <c r="AT1244" s="9"/>
      <c r="AU1244" s="9"/>
      <c r="AV1244" s="9"/>
      <c r="AW1244" s="9"/>
      <c r="AX1244" s="9"/>
      <c r="AY1244" s="9"/>
    </row>
    <row r="1245" spans="1:51" ht="37.5" customHeight="1" x14ac:dyDescent="0.3">
      <c r="A1245" s="48">
        <v>1219</v>
      </c>
      <c r="B1245" s="768">
        <v>7000032665</v>
      </c>
      <c r="C1245" s="768">
        <v>10</v>
      </c>
      <c r="D1245" s="768" t="s">
        <v>461</v>
      </c>
      <c r="E1245" s="768">
        <v>1000077713</v>
      </c>
      <c r="F1245" s="768">
        <v>84715000</v>
      </c>
      <c r="G1245" s="49"/>
      <c r="H1245" s="770">
        <v>18</v>
      </c>
      <c r="I1245" s="50"/>
      <c r="J1245" s="768" t="s">
        <v>376</v>
      </c>
      <c r="K1245" s="768" t="s">
        <v>106</v>
      </c>
      <c r="L1245" s="768">
        <v>1</v>
      </c>
      <c r="M1245" s="51"/>
      <c r="N1245" s="52" t="str">
        <f t="shared" si="114"/>
        <v>Included</v>
      </c>
      <c r="O1245" s="53">
        <f t="shared" si="115"/>
        <v>0</v>
      </c>
      <c r="P1245" s="8">
        <f t="shared" si="116"/>
        <v>0</v>
      </c>
      <c r="Q1245" s="9">
        <f t="shared" si="117"/>
        <v>0</v>
      </c>
      <c r="R1245" s="16">
        <f t="shared" si="118"/>
        <v>0</v>
      </c>
      <c r="S1245" s="8"/>
      <c r="T1245" s="122">
        <f t="shared" si="119"/>
        <v>0</v>
      </c>
      <c r="V1245" s="55"/>
      <c r="AB1245" s="9"/>
      <c r="AL1245" s="9"/>
      <c r="AM1245" s="9"/>
      <c r="AN1245" s="9"/>
      <c r="AO1245" s="9"/>
      <c r="AP1245" s="9"/>
      <c r="AQ1245" s="9"/>
      <c r="AR1245" s="9"/>
      <c r="AS1245" s="9"/>
      <c r="AT1245" s="9"/>
      <c r="AU1245" s="9"/>
      <c r="AV1245" s="9"/>
      <c r="AW1245" s="9"/>
      <c r="AX1245" s="9"/>
      <c r="AY1245" s="9"/>
    </row>
    <row r="1246" spans="1:51" ht="37.5" customHeight="1" x14ac:dyDescent="0.3">
      <c r="A1246" s="48">
        <v>1220</v>
      </c>
      <c r="B1246" s="768">
        <v>7000032666</v>
      </c>
      <c r="C1246" s="768">
        <v>10</v>
      </c>
      <c r="D1246" s="768" t="s">
        <v>461</v>
      </c>
      <c r="E1246" s="768">
        <v>1000077714</v>
      </c>
      <c r="F1246" s="768">
        <v>85176930</v>
      </c>
      <c r="G1246" s="49"/>
      <c r="H1246" s="770">
        <v>18</v>
      </c>
      <c r="I1246" s="50"/>
      <c r="J1246" s="768" t="s">
        <v>377</v>
      </c>
      <c r="K1246" s="768" t="s">
        <v>106</v>
      </c>
      <c r="L1246" s="768">
        <v>1</v>
      </c>
      <c r="M1246" s="51"/>
      <c r="N1246" s="52" t="str">
        <f t="shared" si="114"/>
        <v>Included</v>
      </c>
      <c r="O1246" s="53">
        <f t="shared" si="115"/>
        <v>0</v>
      </c>
      <c r="P1246" s="8">
        <f t="shared" si="116"/>
        <v>0</v>
      </c>
      <c r="Q1246" s="9">
        <f t="shared" si="117"/>
        <v>0</v>
      </c>
      <c r="R1246" s="16">
        <f t="shared" si="118"/>
        <v>0</v>
      </c>
      <c r="S1246" s="8"/>
      <c r="T1246" s="122">
        <f t="shared" si="119"/>
        <v>0</v>
      </c>
      <c r="V1246" s="55"/>
      <c r="AB1246" s="9"/>
      <c r="AL1246" s="9"/>
      <c r="AM1246" s="9"/>
      <c r="AN1246" s="9"/>
      <c r="AO1246" s="9"/>
      <c r="AP1246" s="9"/>
      <c r="AQ1246" s="9"/>
      <c r="AR1246" s="9"/>
      <c r="AS1246" s="9"/>
      <c r="AT1246" s="9"/>
      <c r="AU1246" s="9"/>
      <c r="AV1246" s="9"/>
      <c r="AW1246" s="9"/>
      <c r="AX1246" s="9"/>
      <c r="AY1246" s="9"/>
    </row>
    <row r="1247" spans="1:51" ht="37.5" customHeight="1" x14ac:dyDescent="0.3">
      <c r="A1247" s="48">
        <v>1221</v>
      </c>
      <c r="B1247" s="768">
        <v>7000032667</v>
      </c>
      <c r="C1247" s="768">
        <v>10</v>
      </c>
      <c r="D1247" s="768" t="s">
        <v>461</v>
      </c>
      <c r="E1247" s="768">
        <v>1000077573</v>
      </c>
      <c r="F1247" s="768">
        <v>85176930</v>
      </c>
      <c r="G1247" s="49"/>
      <c r="H1247" s="770">
        <v>18</v>
      </c>
      <c r="I1247" s="50"/>
      <c r="J1247" s="768" t="s">
        <v>378</v>
      </c>
      <c r="K1247" s="768" t="s">
        <v>106</v>
      </c>
      <c r="L1247" s="768">
        <v>1</v>
      </c>
      <c r="M1247" s="51"/>
      <c r="N1247" s="52" t="str">
        <f t="shared" si="114"/>
        <v>Included</v>
      </c>
      <c r="O1247" s="53">
        <f t="shared" si="115"/>
        <v>0</v>
      </c>
      <c r="P1247" s="8">
        <f t="shared" si="116"/>
        <v>0</v>
      </c>
      <c r="Q1247" s="9">
        <f t="shared" si="117"/>
        <v>0</v>
      </c>
      <c r="R1247" s="16">
        <f t="shared" si="118"/>
        <v>0</v>
      </c>
      <c r="S1247" s="8"/>
      <c r="T1247" s="122">
        <f t="shared" si="119"/>
        <v>0</v>
      </c>
      <c r="V1247" s="55"/>
      <c r="AB1247" s="9"/>
      <c r="AL1247" s="9"/>
      <c r="AM1247" s="9"/>
      <c r="AN1247" s="9"/>
      <c r="AO1247" s="9"/>
      <c r="AP1247" s="9"/>
      <c r="AQ1247" s="9"/>
      <c r="AR1247" s="9"/>
      <c r="AS1247" s="9"/>
      <c r="AT1247" s="9"/>
      <c r="AU1247" s="9"/>
      <c r="AV1247" s="9"/>
      <c r="AW1247" s="9"/>
      <c r="AX1247" s="9"/>
      <c r="AY1247" s="9"/>
    </row>
    <row r="1248" spans="1:51" ht="37.5" customHeight="1" x14ac:dyDescent="0.3">
      <c r="A1248" s="48">
        <v>1222</v>
      </c>
      <c r="B1248" s="768">
        <v>7000032668</v>
      </c>
      <c r="C1248" s="768">
        <v>10</v>
      </c>
      <c r="D1248" s="768" t="s">
        <v>461</v>
      </c>
      <c r="E1248" s="768">
        <v>1000077739</v>
      </c>
      <c r="F1248" s="768">
        <v>85177090</v>
      </c>
      <c r="G1248" s="49"/>
      <c r="H1248" s="770">
        <v>18</v>
      </c>
      <c r="I1248" s="50"/>
      <c r="J1248" s="768" t="s">
        <v>379</v>
      </c>
      <c r="K1248" s="768" t="s">
        <v>106</v>
      </c>
      <c r="L1248" s="768">
        <v>2</v>
      </c>
      <c r="M1248" s="51"/>
      <c r="N1248" s="52" t="str">
        <f t="shared" si="114"/>
        <v>Included</v>
      </c>
      <c r="O1248" s="53">
        <f t="shared" si="115"/>
        <v>0</v>
      </c>
      <c r="P1248" s="8">
        <f t="shared" si="116"/>
        <v>0</v>
      </c>
      <c r="Q1248" s="9">
        <f t="shared" si="117"/>
        <v>0</v>
      </c>
      <c r="R1248" s="16">
        <f t="shared" si="118"/>
        <v>0</v>
      </c>
      <c r="S1248" s="8"/>
      <c r="T1248" s="122">
        <f t="shared" si="119"/>
        <v>0</v>
      </c>
      <c r="V1248" s="55"/>
      <c r="AB1248" s="9"/>
      <c r="AL1248" s="9"/>
      <c r="AM1248" s="9"/>
      <c r="AN1248" s="9"/>
      <c r="AO1248" s="9"/>
      <c r="AP1248" s="9"/>
      <c r="AQ1248" s="9"/>
      <c r="AR1248" s="9"/>
      <c r="AS1248" s="9"/>
      <c r="AT1248" s="9"/>
      <c r="AU1248" s="9"/>
      <c r="AV1248" s="9"/>
      <c r="AW1248" s="9"/>
      <c r="AX1248" s="9"/>
      <c r="AY1248" s="9"/>
    </row>
    <row r="1249" spans="1:51" ht="37.5" customHeight="1" x14ac:dyDescent="0.3">
      <c r="A1249" s="48">
        <v>1223</v>
      </c>
      <c r="B1249" s="768">
        <v>7000032669</v>
      </c>
      <c r="C1249" s="768">
        <v>10</v>
      </c>
      <c r="D1249" s="768" t="s">
        <v>461</v>
      </c>
      <c r="E1249" s="768">
        <v>1000077711</v>
      </c>
      <c r="F1249" s="768">
        <v>85177090</v>
      </c>
      <c r="G1249" s="49"/>
      <c r="H1249" s="770">
        <v>18</v>
      </c>
      <c r="I1249" s="50"/>
      <c r="J1249" s="768" t="s">
        <v>381</v>
      </c>
      <c r="K1249" s="768" t="s">
        <v>106</v>
      </c>
      <c r="L1249" s="768">
        <v>1</v>
      </c>
      <c r="M1249" s="51"/>
      <c r="N1249" s="52" t="str">
        <f t="shared" si="114"/>
        <v>Included</v>
      </c>
      <c r="O1249" s="53">
        <f t="shared" si="115"/>
        <v>0</v>
      </c>
      <c r="P1249" s="8">
        <f t="shared" si="116"/>
        <v>0</v>
      </c>
      <c r="Q1249" s="9">
        <f t="shared" si="117"/>
        <v>0</v>
      </c>
      <c r="R1249" s="16">
        <f t="shared" si="118"/>
        <v>0</v>
      </c>
      <c r="S1249" s="8"/>
      <c r="T1249" s="122">
        <f t="shared" si="119"/>
        <v>0</v>
      </c>
      <c r="V1249" s="55"/>
      <c r="AB1249" s="9"/>
      <c r="AL1249" s="9"/>
      <c r="AM1249" s="9"/>
      <c r="AN1249" s="9"/>
      <c r="AO1249" s="9"/>
      <c r="AP1249" s="9"/>
      <c r="AQ1249" s="9"/>
      <c r="AR1249" s="9"/>
      <c r="AS1249" s="9"/>
      <c r="AT1249" s="9"/>
      <c r="AU1249" s="9"/>
      <c r="AV1249" s="9"/>
      <c r="AW1249" s="9"/>
      <c r="AX1249" s="9"/>
      <c r="AY1249" s="9"/>
    </row>
    <row r="1250" spans="1:51" ht="37.5" customHeight="1" x14ac:dyDescent="0.3">
      <c r="A1250" s="48">
        <v>1224</v>
      </c>
      <c r="B1250" s="768">
        <v>7000032670</v>
      </c>
      <c r="C1250" s="768">
        <v>10</v>
      </c>
      <c r="D1250" s="768" t="s">
        <v>461</v>
      </c>
      <c r="E1250" s="768">
        <v>1000077750</v>
      </c>
      <c r="F1250" s="768">
        <v>85176930</v>
      </c>
      <c r="G1250" s="49"/>
      <c r="H1250" s="770">
        <v>18</v>
      </c>
      <c r="I1250" s="50"/>
      <c r="J1250" s="768" t="s">
        <v>383</v>
      </c>
      <c r="K1250" s="768" t="s">
        <v>105</v>
      </c>
      <c r="L1250" s="768">
        <v>1</v>
      </c>
      <c r="M1250" s="51"/>
      <c r="N1250" s="52" t="str">
        <f t="shared" si="114"/>
        <v>Included</v>
      </c>
      <c r="O1250" s="53">
        <f t="shared" si="115"/>
        <v>0</v>
      </c>
      <c r="P1250" s="8">
        <f t="shared" si="116"/>
        <v>0</v>
      </c>
      <c r="Q1250" s="9">
        <f t="shared" si="117"/>
        <v>0</v>
      </c>
      <c r="R1250" s="16">
        <f t="shared" si="118"/>
        <v>0</v>
      </c>
      <c r="S1250" s="8"/>
      <c r="T1250" s="122">
        <f t="shared" si="119"/>
        <v>0</v>
      </c>
      <c r="V1250" s="55"/>
      <c r="AB1250" s="9"/>
      <c r="AL1250" s="9"/>
      <c r="AM1250" s="9"/>
      <c r="AN1250" s="9"/>
      <c r="AO1250" s="9"/>
      <c r="AP1250" s="9"/>
      <c r="AQ1250" s="9"/>
      <c r="AR1250" s="9"/>
      <c r="AS1250" s="9"/>
      <c r="AT1250" s="9"/>
      <c r="AU1250" s="9"/>
      <c r="AV1250" s="9"/>
      <c r="AW1250" s="9"/>
      <c r="AX1250" s="9"/>
      <c r="AY1250" s="9"/>
    </row>
    <row r="1251" spans="1:51" ht="37.5" customHeight="1" x14ac:dyDescent="0.3">
      <c r="A1251" s="48">
        <v>1225</v>
      </c>
      <c r="B1251" s="768">
        <v>7000032671</v>
      </c>
      <c r="C1251" s="768">
        <v>10</v>
      </c>
      <c r="D1251" s="768" t="s">
        <v>461</v>
      </c>
      <c r="E1251" s="768">
        <v>1000077561</v>
      </c>
      <c r="F1251" s="768">
        <v>85176930</v>
      </c>
      <c r="G1251" s="49"/>
      <c r="H1251" s="770">
        <v>18</v>
      </c>
      <c r="I1251" s="50"/>
      <c r="J1251" s="768" t="s">
        <v>386</v>
      </c>
      <c r="K1251" s="768" t="s">
        <v>106</v>
      </c>
      <c r="L1251" s="768">
        <v>2</v>
      </c>
      <c r="M1251" s="51"/>
      <c r="N1251" s="52" t="str">
        <f t="shared" si="114"/>
        <v>Included</v>
      </c>
      <c r="O1251" s="53">
        <f t="shared" si="115"/>
        <v>0</v>
      </c>
      <c r="P1251" s="8">
        <f t="shared" si="116"/>
        <v>0</v>
      </c>
      <c r="Q1251" s="9">
        <f t="shared" si="117"/>
        <v>0</v>
      </c>
      <c r="R1251" s="16">
        <f t="shared" si="118"/>
        <v>0</v>
      </c>
      <c r="S1251" s="8"/>
      <c r="T1251" s="122">
        <f t="shared" si="119"/>
        <v>0</v>
      </c>
      <c r="V1251" s="55"/>
      <c r="AB1251" s="9"/>
      <c r="AL1251" s="9"/>
      <c r="AM1251" s="9"/>
      <c r="AN1251" s="9"/>
      <c r="AO1251" s="9"/>
      <c r="AP1251" s="9"/>
      <c r="AQ1251" s="9"/>
      <c r="AR1251" s="9"/>
      <c r="AS1251" s="9"/>
      <c r="AT1251" s="9"/>
      <c r="AU1251" s="9"/>
      <c r="AV1251" s="9"/>
      <c r="AW1251" s="9"/>
      <c r="AX1251" s="9"/>
      <c r="AY1251" s="9"/>
    </row>
    <row r="1252" spans="1:51" ht="37.5" customHeight="1" x14ac:dyDescent="0.3">
      <c r="A1252" s="48">
        <v>1226</v>
      </c>
      <c r="B1252" s="768">
        <v>7000032672</v>
      </c>
      <c r="C1252" s="768">
        <v>10</v>
      </c>
      <c r="D1252" s="768" t="s">
        <v>461</v>
      </c>
      <c r="E1252" s="768">
        <v>1000077565</v>
      </c>
      <c r="F1252" s="768">
        <v>85176930</v>
      </c>
      <c r="G1252" s="49"/>
      <c r="H1252" s="770">
        <v>18</v>
      </c>
      <c r="I1252" s="50"/>
      <c r="J1252" s="768" t="s">
        <v>387</v>
      </c>
      <c r="K1252" s="768" t="s">
        <v>106</v>
      </c>
      <c r="L1252" s="768">
        <v>2</v>
      </c>
      <c r="M1252" s="51"/>
      <c r="N1252" s="52" t="str">
        <f t="shared" si="114"/>
        <v>Included</v>
      </c>
      <c r="O1252" s="53">
        <f t="shared" si="115"/>
        <v>0</v>
      </c>
      <c r="P1252" s="8">
        <f t="shared" si="116"/>
        <v>0</v>
      </c>
      <c r="Q1252" s="9">
        <f t="shared" si="117"/>
        <v>0</v>
      </c>
      <c r="R1252" s="16">
        <f t="shared" si="118"/>
        <v>0</v>
      </c>
      <c r="S1252" s="8"/>
      <c r="T1252" s="122">
        <f t="shared" si="119"/>
        <v>0</v>
      </c>
      <c r="V1252" s="55"/>
      <c r="AB1252" s="9"/>
      <c r="AL1252" s="9"/>
      <c r="AM1252" s="9"/>
      <c r="AN1252" s="9"/>
      <c r="AO1252" s="9"/>
      <c r="AP1252" s="9"/>
      <c r="AQ1252" s="9"/>
      <c r="AR1252" s="9"/>
      <c r="AS1252" s="9"/>
      <c r="AT1252" s="9"/>
      <c r="AU1252" s="9"/>
      <c r="AV1252" s="9"/>
      <c r="AW1252" s="9"/>
      <c r="AX1252" s="9"/>
      <c r="AY1252" s="9"/>
    </row>
    <row r="1253" spans="1:51" ht="37.5" customHeight="1" x14ac:dyDescent="0.3">
      <c r="A1253" s="48">
        <v>1227</v>
      </c>
      <c r="B1253" s="768">
        <v>7000032673</v>
      </c>
      <c r="C1253" s="768">
        <v>10</v>
      </c>
      <c r="D1253" s="768" t="s">
        <v>461</v>
      </c>
      <c r="E1253" s="768">
        <v>1000077751</v>
      </c>
      <c r="F1253" s="768">
        <v>85176930</v>
      </c>
      <c r="G1253" s="49"/>
      <c r="H1253" s="770">
        <v>18</v>
      </c>
      <c r="I1253" s="50"/>
      <c r="J1253" s="768" t="s">
        <v>388</v>
      </c>
      <c r="K1253" s="768" t="s">
        <v>105</v>
      </c>
      <c r="L1253" s="768">
        <v>1</v>
      </c>
      <c r="M1253" s="51"/>
      <c r="N1253" s="52" t="str">
        <f t="shared" si="114"/>
        <v>Included</v>
      </c>
      <c r="O1253" s="53">
        <f t="shared" si="115"/>
        <v>0</v>
      </c>
      <c r="P1253" s="8">
        <f t="shared" si="116"/>
        <v>0</v>
      </c>
      <c r="Q1253" s="9">
        <f t="shared" si="117"/>
        <v>0</v>
      </c>
      <c r="R1253" s="16">
        <f t="shared" si="118"/>
        <v>0</v>
      </c>
      <c r="S1253" s="8"/>
      <c r="T1253" s="122">
        <f t="shared" si="119"/>
        <v>0</v>
      </c>
      <c r="V1253" s="55"/>
      <c r="AB1253" s="9"/>
      <c r="AL1253" s="9"/>
      <c r="AM1253" s="9"/>
      <c r="AN1253" s="9"/>
      <c r="AO1253" s="9"/>
      <c r="AP1253" s="9"/>
      <c r="AQ1253" s="9"/>
      <c r="AR1253" s="9"/>
      <c r="AS1253" s="9"/>
      <c r="AT1253" s="9"/>
      <c r="AU1253" s="9"/>
      <c r="AV1253" s="9"/>
      <c r="AW1253" s="9"/>
      <c r="AX1253" s="9"/>
      <c r="AY1253" s="9"/>
    </row>
    <row r="1254" spans="1:51" ht="37.5" customHeight="1" x14ac:dyDescent="0.3">
      <c r="A1254" s="48">
        <v>1228</v>
      </c>
      <c r="B1254" s="768">
        <v>7000032674</v>
      </c>
      <c r="C1254" s="768">
        <v>10</v>
      </c>
      <c r="D1254" s="768" t="s">
        <v>461</v>
      </c>
      <c r="E1254" s="768">
        <v>1000077568</v>
      </c>
      <c r="F1254" s="768">
        <v>85389000</v>
      </c>
      <c r="G1254" s="49"/>
      <c r="H1254" s="770">
        <v>18</v>
      </c>
      <c r="I1254" s="50"/>
      <c r="J1254" s="768" t="s">
        <v>389</v>
      </c>
      <c r="K1254" s="768" t="s">
        <v>106</v>
      </c>
      <c r="L1254" s="768">
        <v>1</v>
      </c>
      <c r="M1254" s="51"/>
      <c r="N1254" s="52" t="str">
        <f t="shared" si="114"/>
        <v>Included</v>
      </c>
      <c r="O1254" s="53">
        <f t="shared" si="115"/>
        <v>0</v>
      </c>
      <c r="P1254" s="8">
        <f t="shared" si="116"/>
        <v>0</v>
      </c>
      <c r="Q1254" s="9">
        <f t="shared" si="117"/>
        <v>0</v>
      </c>
      <c r="R1254" s="16">
        <f t="shared" si="118"/>
        <v>0</v>
      </c>
      <c r="S1254" s="8"/>
      <c r="T1254" s="122">
        <f t="shared" si="119"/>
        <v>0</v>
      </c>
      <c r="V1254" s="55"/>
      <c r="AB1254" s="9"/>
      <c r="AL1254" s="9"/>
      <c r="AM1254" s="9"/>
      <c r="AN1254" s="9"/>
      <c r="AO1254" s="9"/>
      <c r="AP1254" s="9"/>
      <c r="AQ1254" s="9"/>
      <c r="AR1254" s="9"/>
      <c r="AS1254" s="9"/>
      <c r="AT1254" s="9"/>
      <c r="AU1254" s="9"/>
      <c r="AV1254" s="9"/>
      <c r="AW1254" s="9"/>
      <c r="AX1254" s="9"/>
      <c r="AY1254" s="9"/>
    </row>
    <row r="1255" spans="1:51" ht="37.5" customHeight="1" x14ac:dyDescent="0.3">
      <c r="A1255" s="48">
        <v>1229</v>
      </c>
      <c r="B1255" s="768">
        <v>7000032675</v>
      </c>
      <c r="C1255" s="768">
        <v>10</v>
      </c>
      <c r="D1255" s="768" t="s">
        <v>461</v>
      </c>
      <c r="E1255" s="768">
        <v>1000012788</v>
      </c>
      <c r="F1255" s="768">
        <v>85329000</v>
      </c>
      <c r="G1255" s="49"/>
      <c r="H1255" s="770">
        <v>18</v>
      </c>
      <c r="I1255" s="50"/>
      <c r="J1255" s="768" t="s">
        <v>111</v>
      </c>
      <c r="K1255" s="768" t="s">
        <v>106</v>
      </c>
      <c r="L1255" s="768">
        <v>1</v>
      </c>
      <c r="M1255" s="51"/>
      <c r="N1255" s="52" t="str">
        <f t="shared" si="114"/>
        <v>Included</v>
      </c>
      <c r="O1255" s="53">
        <f t="shared" si="115"/>
        <v>0</v>
      </c>
      <c r="P1255" s="8">
        <f t="shared" si="116"/>
        <v>0</v>
      </c>
      <c r="Q1255" s="9">
        <f t="shared" si="117"/>
        <v>0</v>
      </c>
      <c r="R1255" s="16">
        <f t="shared" si="118"/>
        <v>0</v>
      </c>
      <c r="S1255" s="8"/>
      <c r="T1255" s="122">
        <f t="shared" si="119"/>
        <v>0</v>
      </c>
      <c r="V1255" s="55"/>
      <c r="AB1255" s="9"/>
      <c r="AL1255" s="9"/>
      <c r="AM1255" s="9"/>
      <c r="AN1255" s="9"/>
      <c r="AO1255" s="9"/>
      <c r="AP1255" s="9"/>
      <c r="AQ1255" s="9"/>
      <c r="AR1255" s="9"/>
      <c r="AS1255" s="9"/>
      <c r="AT1255" s="9"/>
      <c r="AU1255" s="9"/>
      <c r="AV1255" s="9"/>
      <c r="AW1255" s="9"/>
      <c r="AX1255" s="9"/>
      <c r="AY1255" s="9"/>
    </row>
    <row r="1256" spans="1:51" ht="37.5" customHeight="1" x14ac:dyDescent="0.3">
      <c r="A1256" s="48">
        <v>1230</v>
      </c>
      <c r="B1256" s="768">
        <v>7000032676</v>
      </c>
      <c r="C1256" s="768">
        <v>10</v>
      </c>
      <c r="D1256" s="768" t="s">
        <v>461</v>
      </c>
      <c r="E1256" s="768">
        <v>1000028014</v>
      </c>
      <c r="F1256" s="768">
        <v>94038900</v>
      </c>
      <c r="G1256" s="49"/>
      <c r="H1256" s="770">
        <v>18</v>
      </c>
      <c r="I1256" s="50"/>
      <c r="J1256" s="768" t="s">
        <v>108</v>
      </c>
      <c r="K1256" s="768" t="s">
        <v>106</v>
      </c>
      <c r="L1256" s="768">
        <v>1</v>
      </c>
      <c r="M1256" s="51"/>
      <c r="N1256" s="52" t="str">
        <f t="shared" si="114"/>
        <v>Included</v>
      </c>
      <c r="O1256" s="53">
        <f t="shared" si="115"/>
        <v>0</v>
      </c>
      <c r="P1256" s="8">
        <f t="shared" si="116"/>
        <v>0</v>
      </c>
      <c r="Q1256" s="9">
        <f t="shared" si="117"/>
        <v>0</v>
      </c>
      <c r="R1256" s="16">
        <f t="shared" si="118"/>
        <v>0</v>
      </c>
      <c r="S1256" s="8"/>
      <c r="T1256" s="122">
        <f t="shared" si="119"/>
        <v>0</v>
      </c>
      <c r="V1256" s="55"/>
      <c r="AB1256" s="9"/>
      <c r="AL1256" s="9"/>
      <c r="AM1256" s="9"/>
      <c r="AN1256" s="9"/>
      <c r="AO1256" s="9"/>
      <c r="AP1256" s="9"/>
      <c r="AQ1256" s="9"/>
      <c r="AR1256" s="9"/>
      <c r="AS1256" s="9"/>
      <c r="AT1256" s="9"/>
      <c r="AU1256" s="9"/>
      <c r="AV1256" s="9"/>
      <c r="AW1256" s="9"/>
      <c r="AX1256" s="9"/>
      <c r="AY1256" s="9"/>
    </row>
    <row r="1257" spans="1:51" ht="37.5" customHeight="1" x14ac:dyDescent="0.3">
      <c r="A1257" s="48">
        <v>1231</v>
      </c>
      <c r="B1257" s="768">
        <v>7000032677</v>
      </c>
      <c r="C1257" s="768">
        <v>10</v>
      </c>
      <c r="D1257" s="768" t="s">
        <v>461</v>
      </c>
      <c r="E1257" s="768">
        <v>1000026380</v>
      </c>
      <c r="F1257" s="768">
        <v>85389000</v>
      </c>
      <c r="G1257" s="49"/>
      <c r="H1257" s="770">
        <v>18</v>
      </c>
      <c r="I1257" s="50"/>
      <c r="J1257" s="768" t="s">
        <v>109</v>
      </c>
      <c r="K1257" s="768" t="s">
        <v>105</v>
      </c>
      <c r="L1257" s="768">
        <v>1</v>
      </c>
      <c r="M1257" s="51"/>
      <c r="N1257" s="52" t="str">
        <f t="shared" si="114"/>
        <v>Included</v>
      </c>
      <c r="O1257" s="53">
        <f t="shared" si="115"/>
        <v>0</v>
      </c>
      <c r="P1257" s="8">
        <f t="shared" si="116"/>
        <v>0</v>
      </c>
      <c r="Q1257" s="9">
        <f t="shared" si="117"/>
        <v>0</v>
      </c>
      <c r="R1257" s="16">
        <f t="shared" si="118"/>
        <v>0</v>
      </c>
      <c r="S1257" s="8"/>
      <c r="T1257" s="122">
        <f t="shared" si="119"/>
        <v>0</v>
      </c>
      <c r="V1257" s="55"/>
      <c r="AB1257" s="9"/>
      <c r="AL1257" s="9"/>
      <c r="AM1257" s="9"/>
      <c r="AN1257" s="9"/>
      <c r="AO1257" s="9"/>
      <c r="AP1257" s="9"/>
      <c r="AQ1257" s="9"/>
      <c r="AR1257" s="9"/>
      <c r="AS1257" s="9"/>
      <c r="AT1257" s="9"/>
      <c r="AU1257" s="9"/>
      <c r="AV1257" s="9"/>
      <c r="AW1257" s="9"/>
      <c r="AX1257" s="9"/>
      <c r="AY1257" s="9"/>
    </row>
    <row r="1258" spans="1:51" ht="37.5" customHeight="1" x14ac:dyDescent="0.3">
      <c r="A1258" s="48">
        <v>1232</v>
      </c>
      <c r="B1258" s="768">
        <v>7000032759</v>
      </c>
      <c r="C1258" s="768">
        <v>10</v>
      </c>
      <c r="D1258" s="768" t="s">
        <v>461</v>
      </c>
      <c r="E1258" s="768">
        <v>1000077853</v>
      </c>
      <c r="F1258" s="768">
        <v>85176220</v>
      </c>
      <c r="G1258" s="49"/>
      <c r="H1258" s="770">
        <v>18</v>
      </c>
      <c r="I1258" s="50"/>
      <c r="J1258" s="768" t="s">
        <v>390</v>
      </c>
      <c r="K1258" s="768" t="s">
        <v>106</v>
      </c>
      <c r="L1258" s="768">
        <v>1</v>
      </c>
      <c r="M1258" s="51"/>
      <c r="N1258" s="52" t="str">
        <f t="shared" si="114"/>
        <v>Included</v>
      </c>
      <c r="O1258" s="53">
        <f t="shared" si="115"/>
        <v>0</v>
      </c>
      <c r="P1258" s="8">
        <f t="shared" si="116"/>
        <v>0</v>
      </c>
      <c r="Q1258" s="9">
        <f t="shared" si="117"/>
        <v>0</v>
      </c>
      <c r="R1258" s="16">
        <f t="shared" si="118"/>
        <v>0</v>
      </c>
      <c r="S1258" s="8"/>
      <c r="T1258" s="122">
        <f t="shared" si="119"/>
        <v>0</v>
      </c>
      <c r="V1258" s="55"/>
      <c r="AB1258" s="9"/>
      <c r="AL1258" s="9"/>
      <c r="AM1258" s="9"/>
      <c r="AN1258" s="9"/>
      <c r="AO1258" s="9"/>
      <c r="AP1258" s="9"/>
      <c r="AQ1258" s="9"/>
      <c r="AR1258" s="9"/>
      <c r="AS1258" s="9"/>
      <c r="AT1258" s="9"/>
      <c r="AU1258" s="9"/>
      <c r="AV1258" s="9"/>
      <c r="AW1258" s="9"/>
      <c r="AX1258" s="9"/>
      <c r="AY1258" s="9"/>
    </row>
    <row r="1259" spans="1:51" ht="37.5" customHeight="1" x14ac:dyDescent="0.3">
      <c r="A1259" s="48">
        <v>1233</v>
      </c>
      <c r="B1259" s="768">
        <v>7000032760</v>
      </c>
      <c r="C1259" s="768">
        <v>10</v>
      </c>
      <c r="D1259" s="768" t="s">
        <v>461</v>
      </c>
      <c r="E1259" s="768">
        <v>1000077863</v>
      </c>
      <c r="F1259" s="768">
        <v>84715000</v>
      </c>
      <c r="G1259" s="49"/>
      <c r="H1259" s="770">
        <v>18</v>
      </c>
      <c r="I1259" s="50"/>
      <c r="J1259" s="768" t="s">
        <v>391</v>
      </c>
      <c r="K1259" s="768" t="s">
        <v>106</v>
      </c>
      <c r="L1259" s="768">
        <v>2</v>
      </c>
      <c r="M1259" s="51"/>
      <c r="N1259" s="52" t="str">
        <f t="shared" si="114"/>
        <v>Included</v>
      </c>
      <c r="O1259" s="53">
        <f t="shared" si="115"/>
        <v>0</v>
      </c>
      <c r="P1259" s="8">
        <f t="shared" si="116"/>
        <v>0</v>
      </c>
      <c r="Q1259" s="9">
        <f t="shared" si="117"/>
        <v>0</v>
      </c>
      <c r="R1259" s="16">
        <f t="shared" si="118"/>
        <v>0</v>
      </c>
      <c r="S1259" s="8"/>
      <c r="T1259" s="122">
        <f t="shared" si="119"/>
        <v>0</v>
      </c>
      <c r="V1259" s="55"/>
      <c r="AB1259" s="9"/>
      <c r="AL1259" s="9"/>
      <c r="AM1259" s="9"/>
      <c r="AN1259" s="9"/>
      <c r="AO1259" s="9"/>
      <c r="AP1259" s="9"/>
      <c r="AQ1259" s="9"/>
      <c r="AR1259" s="9"/>
      <c r="AS1259" s="9"/>
      <c r="AT1259" s="9"/>
      <c r="AU1259" s="9"/>
      <c r="AV1259" s="9"/>
      <c r="AW1259" s="9"/>
      <c r="AX1259" s="9"/>
      <c r="AY1259" s="9"/>
    </row>
    <row r="1260" spans="1:51" ht="37.5" customHeight="1" x14ac:dyDescent="0.3">
      <c r="A1260" s="48">
        <v>1234</v>
      </c>
      <c r="B1260" s="768">
        <v>7000032761</v>
      </c>
      <c r="C1260" s="768">
        <v>10</v>
      </c>
      <c r="D1260" s="768" t="s">
        <v>461</v>
      </c>
      <c r="E1260" s="768">
        <v>1000077866</v>
      </c>
      <c r="F1260" s="768">
        <v>85176930</v>
      </c>
      <c r="G1260" s="49"/>
      <c r="H1260" s="770">
        <v>18</v>
      </c>
      <c r="I1260" s="50"/>
      <c r="J1260" s="768" t="s">
        <v>392</v>
      </c>
      <c r="K1260" s="768" t="s">
        <v>105</v>
      </c>
      <c r="L1260" s="768">
        <v>1</v>
      </c>
      <c r="M1260" s="51"/>
      <c r="N1260" s="52" t="str">
        <f t="shared" si="114"/>
        <v>Included</v>
      </c>
      <c r="O1260" s="53">
        <f t="shared" si="115"/>
        <v>0</v>
      </c>
      <c r="P1260" s="8">
        <f t="shared" si="116"/>
        <v>0</v>
      </c>
      <c r="Q1260" s="9">
        <f t="shared" si="117"/>
        <v>0</v>
      </c>
      <c r="R1260" s="16">
        <f t="shared" si="118"/>
        <v>0</v>
      </c>
      <c r="S1260" s="8"/>
      <c r="T1260" s="122">
        <f t="shared" si="119"/>
        <v>0</v>
      </c>
      <c r="V1260" s="55"/>
      <c r="AB1260" s="9"/>
      <c r="AL1260" s="9"/>
      <c r="AM1260" s="9"/>
      <c r="AN1260" s="9"/>
      <c r="AO1260" s="9"/>
      <c r="AP1260" s="9"/>
      <c r="AQ1260" s="9"/>
      <c r="AR1260" s="9"/>
      <c r="AS1260" s="9"/>
      <c r="AT1260" s="9"/>
      <c r="AU1260" s="9"/>
      <c r="AV1260" s="9"/>
      <c r="AW1260" s="9"/>
      <c r="AX1260" s="9"/>
      <c r="AY1260" s="9"/>
    </row>
    <row r="1261" spans="1:51" ht="37.5" customHeight="1" x14ac:dyDescent="0.3">
      <c r="A1261" s="48">
        <v>1235</v>
      </c>
      <c r="B1261" s="768">
        <v>7000032762</v>
      </c>
      <c r="C1261" s="768">
        <v>10</v>
      </c>
      <c r="D1261" s="768" t="s">
        <v>461</v>
      </c>
      <c r="E1261" s="768">
        <v>1000077862</v>
      </c>
      <c r="F1261" s="768">
        <v>85176990</v>
      </c>
      <c r="G1261" s="49"/>
      <c r="H1261" s="770">
        <v>18</v>
      </c>
      <c r="I1261" s="50"/>
      <c r="J1261" s="768" t="s">
        <v>394</v>
      </c>
      <c r="K1261" s="768" t="s">
        <v>106</v>
      </c>
      <c r="L1261" s="768">
        <v>1</v>
      </c>
      <c r="M1261" s="51"/>
      <c r="N1261" s="52" t="str">
        <f t="shared" si="114"/>
        <v>Included</v>
      </c>
      <c r="O1261" s="53">
        <f t="shared" si="115"/>
        <v>0</v>
      </c>
      <c r="P1261" s="8">
        <f t="shared" si="116"/>
        <v>0</v>
      </c>
      <c r="Q1261" s="9">
        <f t="shared" si="117"/>
        <v>0</v>
      </c>
      <c r="R1261" s="16">
        <f t="shared" si="118"/>
        <v>0</v>
      </c>
      <c r="S1261" s="8"/>
      <c r="T1261" s="122">
        <f t="shared" si="119"/>
        <v>0</v>
      </c>
      <c r="V1261" s="55"/>
      <c r="AB1261" s="9"/>
      <c r="AL1261" s="9"/>
      <c r="AM1261" s="9"/>
      <c r="AN1261" s="9"/>
      <c r="AO1261" s="9"/>
      <c r="AP1261" s="9"/>
      <c r="AQ1261" s="9"/>
      <c r="AR1261" s="9"/>
      <c r="AS1261" s="9"/>
      <c r="AT1261" s="9"/>
      <c r="AU1261" s="9"/>
      <c r="AV1261" s="9"/>
      <c r="AW1261" s="9"/>
      <c r="AX1261" s="9"/>
      <c r="AY1261" s="9"/>
    </row>
    <row r="1262" spans="1:51" ht="37.5" customHeight="1" x14ac:dyDescent="0.3">
      <c r="A1262" s="48">
        <v>1236</v>
      </c>
      <c r="B1262" s="768">
        <v>7000032778</v>
      </c>
      <c r="C1262" s="768">
        <v>10</v>
      </c>
      <c r="D1262" s="768" t="s">
        <v>461</v>
      </c>
      <c r="E1262" s="768">
        <v>1000077899</v>
      </c>
      <c r="F1262" s="768">
        <v>85176290</v>
      </c>
      <c r="G1262" s="49"/>
      <c r="H1262" s="770">
        <v>18</v>
      </c>
      <c r="I1262" s="50"/>
      <c r="J1262" s="768" t="s">
        <v>395</v>
      </c>
      <c r="K1262" s="768" t="s">
        <v>110</v>
      </c>
      <c r="L1262" s="768">
        <v>1</v>
      </c>
      <c r="M1262" s="51"/>
      <c r="N1262" s="52" t="str">
        <f t="shared" si="114"/>
        <v>Included</v>
      </c>
      <c r="O1262" s="53">
        <f t="shared" si="115"/>
        <v>0</v>
      </c>
      <c r="P1262" s="8">
        <f t="shared" si="116"/>
        <v>0</v>
      </c>
      <c r="Q1262" s="9">
        <f t="shared" si="117"/>
        <v>0</v>
      </c>
      <c r="R1262" s="16">
        <f t="shared" si="118"/>
        <v>0</v>
      </c>
      <c r="S1262" s="8"/>
      <c r="T1262" s="122">
        <f t="shared" si="119"/>
        <v>0</v>
      </c>
      <c r="V1262" s="55"/>
      <c r="AB1262" s="9"/>
      <c r="AL1262" s="9"/>
      <c r="AM1262" s="9"/>
      <c r="AN1262" s="9"/>
      <c r="AO1262" s="9"/>
      <c r="AP1262" s="9"/>
      <c r="AQ1262" s="9"/>
      <c r="AR1262" s="9"/>
      <c r="AS1262" s="9"/>
      <c r="AT1262" s="9"/>
      <c r="AU1262" s="9"/>
      <c r="AV1262" s="9"/>
      <c r="AW1262" s="9"/>
      <c r="AX1262" s="9"/>
      <c r="AY1262" s="9"/>
    </row>
    <row r="1263" spans="1:51" ht="37.5" customHeight="1" x14ac:dyDescent="0.3">
      <c r="A1263" s="48">
        <v>1237</v>
      </c>
      <c r="B1263" s="768">
        <v>7000032779</v>
      </c>
      <c r="C1263" s="768">
        <v>10</v>
      </c>
      <c r="D1263" s="768" t="s">
        <v>461</v>
      </c>
      <c r="E1263" s="768">
        <v>1000031361</v>
      </c>
      <c r="F1263" s="768">
        <v>85389000</v>
      </c>
      <c r="G1263" s="49"/>
      <c r="H1263" s="770">
        <v>18</v>
      </c>
      <c r="I1263" s="50"/>
      <c r="J1263" s="768" t="s">
        <v>107</v>
      </c>
      <c r="K1263" s="768" t="s">
        <v>106</v>
      </c>
      <c r="L1263" s="768">
        <v>1</v>
      </c>
      <c r="M1263" s="51"/>
      <c r="N1263" s="52" t="str">
        <f t="shared" si="114"/>
        <v>Included</v>
      </c>
      <c r="O1263" s="53">
        <f t="shared" si="115"/>
        <v>0</v>
      </c>
      <c r="P1263" s="8">
        <f t="shared" si="116"/>
        <v>0</v>
      </c>
      <c r="Q1263" s="9">
        <f t="shared" si="117"/>
        <v>0</v>
      </c>
      <c r="R1263" s="16">
        <f t="shared" si="118"/>
        <v>0</v>
      </c>
      <c r="S1263" s="8"/>
      <c r="T1263" s="122">
        <f t="shared" si="119"/>
        <v>0</v>
      </c>
      <c r="V1263" s="55"/>
      <c r="AB1263" s="9"/>
      <c r="AL1263" s="9"/>
      <c r="AM1263" s="9"/>
      <c r="AN1263" s="9"/>
      <c r="AO1263" s="9"/>
      <c r="AP1263" s="9"/>
      <c r="AQ1263" s="9"/>
      <c r="AR1263" s="9"/>
      <c r="AS1263" s="9"/>
      <c r="AT1263" s="9"/>
      <c r="AU1263" s="9"/>
      <c r="AV1263" s="9"/>
      <c r="AW1263" s="9"/>
      <c r="AX1263" s="9"/>
      <c r="AY1263" s="9"/>
    </row>
    <row r="1264" spans="1:51" ht="37.5" customHeight="1" x14ac:dyDescent="0.3">
      <c r="A1264" s="48">
        <v>1238</v>
      </c>
      <c r="B1264" s="768">
        <v>7000032790</v>
      </c>
      <c r="C1264" s="768">
        <v>10</v>
      </c>
      <c r="D1264" s="768" t="s">
        <v>461</v>
      </c>
      <c r="E1264" s="768">
        <v>1000078084</v>
      </c>
      <c r="F1264" s="768">
        <v>85176930</v>
      </c>
      <c r="G1264" s="49"/>
      <c r="H1264" s="770">
        <v>18</v>
      </c>
      <c r="I1264" s="50"/>
      <c r="J1264" s="768" t="s">
        <v>397</v>
      </c>
      <c r="K1264" s="768" t="s">
        <v>106</v>
      </c>
      <c r="L1264" s="768">
        <v>2</v>
      </c>
      <c r="M1264" s="51"/>
      <c r="N1264" s="52" t="str">
        <f t="shared" si="114"/>
        <v>Included</v>
      </c>
      <c r="O1264" s="53">
        <f t="shared" si="115"/>
        <v>0</v>
      </c>
      <c r="P1264" s="8">
        <f t="shared" si="116"/>
        <v>0</v>
      </c>
      <c r="Q1264" s="9">
        <f t="shared" si="117"/>
        <v>0</v>
      </c>
      <c r="R1264" s="16">
        <f t="shared" si="118"/>
        <v>0</v>
      </c>
      <c r="S1264" s="8"/>
      <c r="T1264" s="122">
        <f t="shared" si="119"/>
        <v>0</v>
      </c>
      <c r="V1264" s="55"/>
      <c r="AB1264" s="9"/>
      <c r="AL1264" s="9"/>
      <c r="AM1264" s="9"/>
      <c r="AN1264" s="9"/>
      <c r="AO1264" s="9"/>
      <c r="AP1264" s="9"/>
      <c r="AQ1264" s="9"/>
      <c r="AR1264" s="9"/>
      <c r="AS1264" s="9"/>
      <c r="AT1264" s="9"/>
      <c r="AU1264" s="9"/>
      <c r="AV1264" s="9"/>
      <c r="AW1264" s="9"/>
      <c r="AX1264" s="9"/>
      <c r="AY1264" s="9"/>
    </row>
    <row r="1265" spans="1:51" ht="37.5" customHeight="1" x14ac:dyDescent="0.3">
      <c r="A1265" s="48">
        <v>1239</v>
      </c>
      <c r="B1265" s="768">
        <v>7000032678</v>
      </c>
      <c r="C1265" s="768">
        <v>10</v>
      </c>
      <c r="D1265" s="768" t="s">
        <v>462</v>
      </c>
      <c r="E1265" s="768">
        <v>1000077713</v>
      </c>
      <c r="F1265" s="768">
        <v>84715000</v>
      </c>
      <c r="G1265" s="49"/>
      <c r="H1265" s="770">
        <v>18</v>
      </c>
      <c r="I1265" s="50"/>
      <c r="J1265" s="768" t="s">
        <v>376</v>
      </c>
      <c r="K1265" s="768" t="s">
        <v>106</v>
      </c>
      <c r="L1265" s="768">
        <v>1</v>
      </c>
      <c r="M1265" s="51"/>
      <c r="N1265" s="52" t="str">
        <f t="shared" si="114"/>
        <v>Included</v>
      </c>
      <c r="O1265" s="53">
        <f t="shared" si="115"/>
        <v>0</v>
      </c>
      <c r="P1265" s="8">
        <f t="shared" si="116"/>
        <v>0</v>
      </c>
      <c r="Q1265" s="9">
        <f t="shared" si="117"/>
        <v>0</v>
      </c>
      <c r="R1265" s="16">
        <f t="shared" si="118"/>
        <v>0</v>
      </c>
      <c r="S1265" s="8"/>
      <c r="T1265" s="122">
        <f t="shared" si="119"/>
        <v>0</v>
      </c>
      <c r="V1265" s="55"/>
      <c r="AB1265" s="9"/>
      <c r="AL1265" s="9"/>
      <c r="AM1265" s="9"/>
      <c r="AN1265" s="9"/>
      <c r="AO1265" s="9"/>
      <c r="AP1265" s="9"/>
      <c r="AQ1265" s="9"/>
      <c r="AR1265" s="9"/>
      <c r="AS1265" s="9"/>
      <c r="AT1265" s="9"/>
      <c r="AU1265" s="9"/>
      <c r="AV1265" s="9"/>
      <c r="AW1265" s="9"/>
      <c r="AX1265" s="9"/>
      <c r="AY1265" s="9"/>
    </row>
    <row r="1266" spans="1:51" ht="37.5" customHeight="1" x14ac:dyDescent="0.3">
      <c r="A1266" s="48">
        <v>1240</v>
      </c>
      <c r="B1266" s="768">
        <v>7000032679</v>
      </c>
      <c r="C1266" s="768">
        <v>10</v>
      </c>
      <c r="D1266" s="768" t="s">
        <v>462</v>
      </c>
      <c r="E1266" s="768">
        <v>1000077714</v>
      </c>
      <c r="F1266" s="768">
        <v>85176930</v>
      </c>
      <c r="G1266" s="49"/>
      <c r="H1266" s="770">
        <v>18</v>
      </c>
      <c r="I1266" s="50"/>
      <c r="J1266" s="768" t="s">
        <v>377</v>
      </c>
      <c r="K1266" s="768" t="s">
        <v>106</v>
      </c>
      <c r="L1266" s="768">
        <v>1</v>
      </c>
      <c r="M1266" s="51"/>
      <c r="N1266" s="52" t="str">
        <f t="shared" si="114"/>
        <v>Included</v>
      </c>
      <c r="O1266" s="53">
        <f t="shared" si="115"/>
        <v>0</v>
      </c>
      <c r="P1266" s="8">
        <f t="shared" si="116"/>
        <v>0</v>
      </c>
      <c r="Q1266" s="9">
        <f t="shared" si="117"/>
        <v>0</v>
      </c>
      <c r="R1266" s="16">
        <f t="shared" si="118"/>
        <v>0</v>
      </c>
      <c r="S1266" s="8"/>
      <c r="T1266" s="122">
        <f t="shared" si="119"/>
        <v>0</v>
      </c>
      <c r="V1266" s="55"/>
      <c r="AB1266" s="9"/>
      <c r="AL1266" s="9"/>
      <c r="AM1266" s="9"/>
      <c r="AN1266" s="9"/>
      <c r="AO1266" s="9"/>
      <c r="AP1266" s="9"/>
      <c r="AQ1266" s="9"/>
      <c r="AR1266" s="9"/>
      <c r="AS1266" s="9"/>
      <c r="AT1266" s="9"/>
      <c r="AU1266" s="9"/>
      <c r="AV1266" s="9"/>
      <c r="AW1266" s="9"/>
      <c r="AX1266" s="9"/>
      <c r="AY1266" s="9"/>
    </row>
    <row r="1267" spans="1:51" ht="37.5" customHeight="1" x14ac:dyDescent="0.3">
      <c r="A1267" s="48">
        <v>1241</v>
      </c>
      <c r="B1267" s="768">
        <v>7000032680</v>
      </c>
      <c r="C1267" s="768">
        <v>10</v>
      </c>
      <c r="D1267" s="768" t="s">
        <v>462</v>
      </c>
      <c r="E1267" s="768">
        <v>1000077573</v>
      </c>
      <c r="F1267" s="768">
        <v>85176930</v>
      </c>
      <c r="G1267" s="49"/>
      <c r="H1267" s="770">
        <v>18</v>
      </c>
      <c r="I1267" s="50"/>
      <c r="J1267" s="768" t="s">
        <v>378</v>
      </c>
      <c r="K1267" s="768" t="s">
        <v>106</v>
      </c>
      <c r="L1267" s="768">
        <v>1</v>
      </c>
      <c r="M1267" s="51"/>
      <c r="N1267" s="52" t="str">
        <f t="shared" si="114"/>
        <v>Included</v>
      </c>
      <c r="O1267" s="53">
        <f t="shared" si="115"/>
        <v>0</v>
      </c>
      <c r="P1267" s="8">
        <f t="shared" si="116"/>
        <v>0</v>
      </c>
      <c r="Q1267" s="9">
        <f t="shared" si="117"/>
        <v>0</v>
      </c>
      <c r="R1267" s="16">
        <f t="shared" si="118"/>
        <v>0</v>
      </c>
      <c r="S1267" s="8"/>
      <c r="T1267" s="122">
        <f t="shared" si="119"/>
        <v>0</v>
      </c>
      <c r="V1267" s="55"/>
      <c r="AB1267" s="9"/>
      <c r="AL1267" s="9"/>
      <c r="AM1267" s="9"/>
      <c r="AN1267" s="9"/>
      <c r="AO1267" s="9"/>
      <c r="AP1267" s="9"/>
      <c r="AQ1267" s="9"/>
      <c r="AR1267" s="9"/>
      <c r="AS1267" s="9"/>
      <c r="AT1267" s="9"/>
      <c r="AU1267" s="9"/>
      <c r="AV1267" s="9"/>
      <c r="AW1267" s="9"/>
      <c r="AX1267" s="9"/>
      <c r="AY1267" s="9"/>
    </row>
    <row r="1268" spans="1:51" ht="37.5" customHeight="1" x14ac:dyDescent="0.3">
      <c r="A1268" s="48">
        <v>1242</v>
      </c>
      <c r="B1268" s="768">
        <v>7000032681</v>
      </c>
      <c r="C1268" s="768">
        <v>10</v>
      </c>
      <c r="D1268" s="768" t="s">
        <v>462</v>
      </c>
      <c r="E1268" s="768">
        <v>1000077711</v>
      </c>
      <c r="F1268" s="768">
        <v>85177090</v>
      </c>
      <c r="G1268" s="49"/>
      <c r="H1268" s="770">
        <v>18</v>
      </c>
      <c r="I1268" s="50"/>
      <c r="J1268" s="768" t="s">
        <v>381</v>
      </c>
      <c r="K1268" s="768" t="s">
        <v>106</v>
      </c>
      <c r="L1268" s="768">
        <v>1</v>
      </c>
      <c r="M1268" s="51"/>
      <c r="N1268" s="52" t="str">
        <f t="shared" si="114"/>
        <v>Included</v>
      </c>
      <c r="O1268" s="53">
        <f t="shared" si="115"/>
        <v>0</v>
      </c>
      <c r="P1268" s="8">
        <f t="shared" si="116"/>
        <v>0</v>
      </c>
      <c r="Q1268" s="9">
        <f t="shared" si="117"/>
        <v>0</v>
      </c>
      <c r="R1268" s="16">
        <f t="shared" si="118"/>
        <v>0</v>
      </c>
      <c r="S1268" s="8"/>
      <c r="T1268" s="122">
        <f t="shared" si="119"/>
        <v>0</v>
      </c>
      <c r="V1268" s="55"/>
      <c r="AB1268" s="9"/>
      <c r="AL1268" s="9"/>
      <c r="AM1268" s="9"/>
      <c r="AN1268" s="9"/>
      <c r="AO1268" s="9"/>
      <c r="AP1268" s="9"/>
      <c r="AQ1268" s="9"/>
      <c r="AR1268" s="9"/>
      <c r="AS1268" s="9"/>
      <c r="AT1268" s="9"/>
      <c r="AU1268" s="9"/>
      <c r="AV1268" s="9"/>
      <c r="AW1268" s="9"/>
      <c r="AX1268" s="9"/>
      <c r="AY1268" s="9"/>
    </row>
    <row r="1269" spans="1:51" ht="37.5" customHeight="1" x14ac:dyDescent="0.3">
      <c r="A1269" s="48">
        <v>1243</v>
      </c>
      <c r="B1269" s="768">
        <v>7000032682</v>
      </c>
      <c r="C1269" s="768">
        <v>10</v>
      </c>
      <c r="D1269" s="768" t="s">
        <v>462</v>
      </c>
      <c r="E1269" s="768">
        <v>1000077750</v>
      </c>
      <c r="F1269" s="768">
        <v>85176930</v>
      </c>
      <c r="G1269" s="49"/>
      <c r="H1269" s="770">
        <v>18</v>
      </c>
      <c r="I1269" s="50"/>
      <c r="J1269" s="768" t="s">
        <v>383</v>
      </c>
      <c r="K1269" s="768" t="s">
        <v>105</v>
      </c>
      <c r="L1269" s="768">
        <v>1</v>
      </c>
      <c r="M1269" s="51"/>
      <c r="N1269" s="52" t="str">
        <f t="shared" si="114"/>
        <v>Included</v>
      </c>
      <c r="O1269" s="53">
        <f t="shared" si="115"/>
        <v>0</v>
      </c>
      <c r="P1269" s="8">
        <f t="shared" si="116"/>
        <v>0</v>
      </c>
      <c r="Q1269" s="9">
        <f t="shared" si="117"/>
        <v>0</v>
      </c>
      <c r="R1269" s="16">
        <f t="shared" si="118"/>
        <v>0</v>
      </c>
      <c r="S1269" s="8"/>
      <c r="T1269" s="122">
        <f t="shared" si="119"/>
        <v>0</v>
      </c>
      <c r="V1269" s="55"/>
      <c r="AB1269" s="9"/>
      <c r="AL1269" s="9"/>
      <c r="AM1269" s="9"/>
      <c r="AN1269" s="9"/>
      <c r="AO1269" s="9"/>
      <c r="AP1269" s="9"/>
      <c r="AQ1269" s="9"/>
      <c r="AR1269" s="9"/>
      <c r="AS1269" s="9"/>
      <c r="AT1269" s="9"/>
      <c r="AU1269" s="9"/>
      <c r="AV1269" s="9"/>
      <c r="AW1269" s="9"/>
      <c r="AX1269" s="9"/>
      <c r="AY1269" s="9"/>
    </row>
    <row r="1270" spans="1:51" ht="37.5" customHeight="1" x14ac:dyDescent="0.3">
      <c r="A1270" s="48">
        <v>1244</v>
      </c>
      <c r="B1270" s="768">
        <v>7000032683</v>
      </c>
      <c r="C1270" s="768">
        <v>10</v>
      </c>
      <c r="D1270" s="768" t="s">
        <v>462</v>
      </c>
      <c r="E1270" s="768">
        <v>1000077561</v>
      </c>
      <c r="F1270" s="768">
        <v>85176930</v>
      </c>
      <c r="G1270" s="49"/>
      <c r="H1270" s="770">
        <v>18</v>
      </c>
      <c r="I1270" s="50"/>
      <c r="J1270" s="768" t="s">
        <v>386</v>
      </c>
      <c r="K1270" s="768" t="s">
        <v>106</v>
      </c>
      <c r="L1270" s="768">
        <v>2</v>
      </c>
      <c r="M1270" s="51"/>
      <c r="N1270" s="52" t="str">
        <f t="shared" si="114"/>
        <v>Included</v>
      </c>
      <c r="O1270" s="53">
        <f t="shared" si="115"/>
        <v>0</v>
      </c>
      <c r="P1270" s="8">
        <f t="shared" si="116"/>
        <v>0</v>
      </c>
      <c r="Q1270" s="9">
        <f t="shared" si="117"/>
        <v>0</v>
      </c>
      <c r="R1270" s="16">
        <f t="shared" si="118"/>
        <v>0</v>
      </c>
      <c r="S1270" s="8"/>
      <c r="T1270" s="122">
        <f t="shared" si="119"/>
        <v>0</v>
      </c>
      <c r="V1270" s="55"/>
      <c r="AB1270" s="9"/>
      <c r="AL1270" s="9"/>
      <c r="AM1270" s="9"/>
      <c r="AN1270" s="9"/>
      <c r="AO1270" s="9"/>
      <c r="AP1270" s="9"/>
      <c r="AQ1270" s="9"/>
      <c r="AR1270" s="9"/>
      <c r="AS1270" s="9"/>
      <c r="AT1270" s="9"/>
      <c r="AU1270" s="9"/>
      <c r="AV1270" s="9"/>
      <c r="AW1270" s="9"/>
      <c r="AX1270" s="9"/>
      <c r="AY1270" s="9"/>
    </row>
    <row r="1271" spans="1:51" ht="37.5" customHeight="1" x14ac:dyDescent="0.3">
      <c r="A1271" s="48">
        <v>1245</v>
      </c>
      <c r="B1271" s="768">
        <v>7000032684</v>
      </c>
      <c r="C1271" s="768">
        <v>10</v>
      </c>
      <c r="D1271" s="768" t="s">
        <v>462</v>
      </c>
      <c r="E1271" s="768">
        <v>1000077565</v>
      </c>
      <c r="F1271" s="768">
        <v>85176930</v>
      </c>
      <c r="G1271" s="49"/>
      <c r="H1271" s="770">
        <v>18</v>
      </c>
      <c r="I1271" s="50"/>
      <c r="J1271" s="768" t="s">
        <v>387</v>
      </c>
      <c r="K1271" s="768" t="s">
        <v>106</v>
      </c>
      <c r="L1271" s="768">
        <v>2</v>
      </c>
      <c r="M1271" s="51"/>
      <c r="N1271" s="52" t="str">
        <f t="shared" si="114"/>
        <v>Included</v>
      </c>
      <c r="O1271" s="53">
        <f t="shared" si="115"/>
        <v>0</v>
      </c>
      <c r="P1271" s="8">
        <f t="shared" si="116"/>
        <v>0</v>
      </c>
      <c r="Q1271" s="9">
        <f t="shared" si="117"/>
        <v>0</v>
      </c>
      <c r="R1271" s="16">
        <f t="shared" si="118"/>
        <v>0</v>
      </c>
      <c r="S1271" s="8"/>
      <c r="T1271" s="122">
        <f t="shared" si="119"/>
        <v>0</v>
      </c>
      <c r="V1271" s="55"/>
      <c r="AB1271" s="9"/>
      <c r="AL1271" s="9"/>
      <c r="AM1271" s="9"/>
      <c r="AN1271" s="9"/>
      <c r="AO1271" s="9"/>
      <c r="AP1271" s="9"/>
      <c r="AQ1271" s="9"/>
      <c r="AR1271" s="9"/>
      <c r="AS1271" s="9"/>
      <c r="AT1271" s="9"/>
      <c r="AU1271" s="9"/>
      <c r="AV1271" s="9"/>
      <c r="AW1271" s="9"/>
      <c r="AX1271" s="9"/>
      <c r="AY1271" s="9"/>
    </row>
    <row r="1272" spans="1:51" ht="37.5" customHeight="1" x14ac:dyDescent="0.3">
      <c r="A1272" s="48">
        <v>1246</v>
      </c>
      <c r="B1272" s="768">
        <v>7000032685</v>
      </c>
      <c r="C1272" s="768">
        <v>10</v>
      </c>
      <c r="D1272" s="768" t="s">
        <v>462</v>
      </c>
      <c r="E1272" s="768">
        <v>1000077751</v>
      </c>
      <c r="F1272" s="768">
        <v>85176930</v>
      </c>
      <c r="G1272" s="49"/>
      <c r="H1272" s="770">
        <v>18</v>
      </c>
      <c r="I1272" s="50"/>
      <c r="J1272" s="768" t="s">
        <v>388</v>
      </c>
      <c r="K1272" s="768" t="s">
        <v>105</v>
      </c>
      <c r="L1272" s="768">
        <v>1</v>
      </c>
      <c r="M1272" s="51"/>
      <c r="N1272" s="52" t="str">
        <f t="shared" si="114"/>
        <v>Included</v>
      </c>
      <c r="O1272" s="53">
        <f t="shared" si="115"/>
        <v>0</v>
      </c>
      <c r="P1272" s="8">
        <f t="shared" si="116"/>
        <v>0</v>
      </c>
      <c r="Q1272" s="9">
        <f t="shared" si="117"/>
        <v>0</v>
      </c>
      <c r="R1272" s="16">
        <f t="shared" si="118"/>
        <v>0</v>
      </c>
      <c r="S1272" s="8"/>
      <c r="T1272" s="122">
        <f t="shared" si="119"/>
        <v>0</v>
      </c>
      <c r="V1272" s="55"/>
      <c r="AB1272" s="9"/>
      <c r="AL1272" s="9"/>
      <c r="AM1272" s="9"/>
      <c r="AN1272" s="9"/>
      <c r="AO1272" s="9"/>
      <c r="AP1272" s="9"/>
      <c r="AQ1272" s="9"/>
      <c r="AR1272" s="9"/>
      <c r="AS1272" s="9"/>
      <c r="AT1272" s="9"/>
      <c r="AU1272" s="9"/>
      <c r="AV1272" s="9"/>
      <c r="AW1272" s="9"/>
      <c r="AX1272" s="9"/>
      <c r="AY1272" s="9"/>
    </row>
    <row r="1273" spans="1:51" ht="37.5" customHeight="1" x14ac:dyDescent="0.3">
      <c r="A1273" s="48">
        <v>1247</v>
      </c>
      <c r="B1273" s="768">
        <v>7000032686</v>
      </c>
      <c r="C1273" s="768">
        <v>10</v>
      </c>
      <c r="D1273" s="768" t="s">
        <v>462</v>
      </c>
      <c r="E1273" s="768">
        <v>1000077568</v>
      </c>
      <c r="F1273" s="768">
        <v>85389000</v>
      </c>
      <c r="G1273" s="49"/>
      <c r="H1273" s="770">
        <v>18</v>
      </c>
      <c r="I1273" s="50"/>
      <c r="J1273" s="768" t="s">
        <v>389</v>
      </c>
      <c r="K1273" s="768" t="s">
        <v>106</v>
      </c>
      <c r="L1273" s="768">
        <v>1</v>
      </c>
      <c r="M1273" s="51"/>
      <c r="N1273" s="52" t="str">
        <f t="shared" si="114"/>
        <v>Included</v>
      </c>
      <c r="O1273" s="53">
        <f t="shared" si="115"/>
        <v>0</v>
      </c>
      <c r="P1273" s="8">
        <f t="shared" si="116"/>
        <v>0</v>
      </c>
      <c r="Q1273" s="9">
        <f t="shared" si="117"/>
        <v>0</v>
      </c>
      <c r="R1273" s="16">
        <f t="shared" si="118"/>
        <v>0</v>
      </c>
      <c r="S1273" s="8"/>
      <c r="T1273" s="122">
        <f t="shared" si="119"/>
        <v>0</v>
      </c>
      <c r="V1273" s="55"/>
      <c r="AB1273" s="9"/>
      <c r="AL1273" s="9"/>
      <c r="AM1273" s="9"/>
      <c r="AN1273" s="9"/>
      <c r="AO1273" s="9"/>
      <c r="AP1273" s="9"/>
      <c r="AQ1273" s="9"/>
      <c r="AR1273" s="9"/>
      <c r="AS1273" s="9"/>
      <c r="AT1273" s="9"/>
      <c r="AU1273" s="9"/>
      <c r="AV1273" s="9"/>
      <c r="AW1273" s="9"/>
      <c r="AX1273" s="9"/>
      <c r="AY1273" s="9"/>
    </row>
    <row r="1274" spans="1:51" ht="37.5" customHeight="1" x14ac:dyDescent="0.3">
      <c r="A1274" s="48">
        <v>1248</v>
      </c>
      <c r="B1274" s="768">
        <v>7000032687</v>
      </c>
      <c r="C1274" s="768">
        <v>10</v>
      </c>
      <c r="D1274" s="768" t="s">
        <v>462</v>
      </c>
      <c r="E1274" s="768">
        <v>1000028014</v>
      </c>
      <c r="F1274" s="768">
        <v>94038900</v>
      </c>
      <c r="G1274" s="49"/>
      <c r="H1274" s="770">
        <v>18</v>
      </c>
      <c r="I1274" s="50"/>
      <c r="J1274" s="768" t="s">
        <v>108</v>
      </c>
      <c r="K1274" s="768" t="s">
        <v>106</v>
      </c>
      <c r="L1274" s="768">
        <v>1</v>
      </c>
      <c r="M1274" s="51"/>
      <c r="N1274" s="52" t="str">
        <f t="shared" si="114"/>
        <v>Included</v>
      </c>
      <c r="O1274" s="53">
        <f t="shared" si="115"/>
        <v>0</v>
      </c>
      <c r="P1274" s="8">
        <f t="shared" si="116"/>
        <v>0</v>
      </c>
      <c r="Q1274" s="9">
        <f t="shared" si="117"/>
        <v>0</v>
      </c>
      <c r="R1274" s="16">
        <f t="shared" si="118"/>
        <v>0</v>
      </c>
      <c r="S1274" s="8"/>
      <c r="T1274" s="122">
        <f t="shared" si="119"/>
        <v>0</v>
      </c>
      <c r="V1274" s="55"/>
      <c r="AB1274" s="9"/>
      <c r="AL1274" s="9"/>
      <c r="AM1274" s="9"/>
      <c r="AN1274" s="9"/>
      <c r="AO1274" s="9"/>
      <c r="AP1274" s="9"/>
      <c r="AQ1274" s="9"/>
      <c r="AR1274" s="9"/>
      <c r="AS1274" s="9"/>
      <c r="AT1274" s="9"/>
      <c r="AU1274" s="9"/>
      <c r="AV1274" s="9"/>
      <c r="AW1274" s="9"/>
      <c r="AX1274" s="9"/>
      <c r="AY1274" s="9"/>
    </row>
    <row r="1275" spans="1:51" ht="37.5" customHeight="1" x14ac:dyDescent="0.3">
      <c r="A1275" s="48">
        <v>1249</v>
      </c>
      <c r="B1275" s="768">
        <v>7000032688</v>
      </c>
      <c r="C1275" s="768">
        <v>10</v>
      </c>
      <c r="D1275" s="768" t="s">
        <v>462</v>
      </c>
      <c r="E1275" s="768">
        <v>1000026380</v>
      </c>
      <c r="F1275" s="768">
        <v>85389000</v>
      </c>
      <c r="G1275" s="49"/>
      <c r="H1275" s="770">
        <v>18</v>
      </c>
      <c r="I1275" s="50"/>
      <c r="J1275" s="768" t="s">
        <v>109</v>
      </c>
      <c r="K1275" s="768" t="s">
        <v>105</v>
      </c>
      <c r="L1275" s="768">
        <v>1</v>
      </c>
      <c r="M1275" s="51"/>
      <c r="N1275" s="52" t="str">
        <f t="shared" si="114"/>
        <v>Included</v>
      </c>
      <c r="O1275" s="53">
        <f t="shared" si="115"/>
        <v>0</v>
      </c>
      <c r="P1275" s="8">
        <f t="shared" si="116"/>
        <v>0</v>
      </c>
      <c r="Q1275" s="9">
        <f t="shared" si="117"/>
        <v>0</v>
      </c>
      <c r="R1275" s="16">
        <f t="shared" si="118"/>
        <v>0</v>
      </c>
      <c r="S1275" s="8"/>
      <c r="T1275" s="122">
        <f t="shared" si="119"/>
        <v>0</v>
      </c>
      <c r="V1275" s="55"/>
      <c r="AB1275" s="9"/>
      <c r="AL1275" s="9"/>
      <c r="AM1275" s="9"/>
      <c r="AN1275" s="9"/>
      <c r="AO1275" s="9"/>
      <c r="AP1275" s="9"/>
      <c r="AQ1275" s="9"/>
      <c r="AR1275" s="9"/>
      <c r="AS1275" s="9"/>
      <c r="AT1275" s="9"/>
      <c r="AU1275" s="9"/>
      <c r="AV1275" s="9"/>
      <c r="AW1275" s="9"/>
      <c r="AX1275" s="9"/>
      <c r="AY1275" s="9"/>
    </row>
    <row r="1276" spans="1:51" ht="37.5" customHeight="1" x14ac:dyDescent="0.3">
      <c r="A1276" s="48">
        <v>1250</v>
      </c>
      <c r="B1276" s="768">
        <v>7000032763</v>
      </c>
      <c r="C1276" s="768">
        <v>10</v>
      </c>
      <c r="D1276" s="768" t="s">
        <v>462</v>
      </c>
      <c r="E1276" s="768">
        <v>1000077853</v>
      </c>
      <c r="F1276" s="768">
        <v>85176220</v>
      </c>
      <c r="G1276" s="49"/>
      <c r="H1276" s="770">
        <v>18</v>
      </c>
      <c r="I1276" s="50"/>
      <c r="J1276" s="768" t="s">
        <v>390</v>
      </c>
      <c r="K1276" s="768" t="s">
        <v>106</v>
      </c>
      <c r="L1276" s="768">
        <v>1</v>
      </c>
      <c r="M1276" s="51"/>
      <c r="N1276" s="52" t="str">
        <f t="shared" si="114"/>
        <v>Included</v>
      </c>
      <c r="O1276" s="53">
        <f t="shared" si="115"/>
        <v>0</v>
      </c>
      <c r="P1276" s="8">
        <f t="shared" si="116"/>
        <v>0</v>
      </c>
      <c r="Q1276" s="9">
        <f t="shared" si="117"/>
        <v>0</v>
      </c>
      <c r="R1276" s="16">
        <f t="shared" si="118"/>
        <v>0</v>
      </c>
      <c r="S1276" s="8"/>
      <c r="T1276" s="122">
        <f t="shared" si="119"/>
        <v>0</v>
      </c>
      <c r="V1276" s="55"/>
      <c r="AB1276" s="9"/>
      <c r="AL1276" s="9"/>
      <c r="AM1276" s="9"/>
      <c r="AN1276" s="9"/>
      <c r="AO1276" s="9"/>
      <c r="AP1276" s="9"/>
      <c r="AQ1276" s="9"/>
      <c r="AR1276" s="9"/>
      <c r="AS1276" s="9"/>
      <c r="AT1276" s="9"/>
      <c r="AU1276" s="9"/>
      <c r="AV1276" s="9"/>
      <c r="AW1276" s="9"/>
      <c r="AX1276" s="9"/>
      <c r="AY1276" s="9"/>
    </row>
    <row r="1277" spans="1:51" ht="37.5" customHeight="1" x14ac:dyDescent="0.3">
      <c r="A1277" s="48">
        <v>1251</v>
      </c>
      <c r="B1277" s="768">
        <v>7000032791</v>
      </c>
      <c r="C1277" s="768">
        <v>10</v>
      </c>
      <c r="D1277" s="768" t="s">
        <v>462</v>
      </c>
      <c r="E1277" s="768">
        <v>1000078084</v>
      </c>
      <c r="F1277" s="768">
        <v>85176930</v>
      </c>
      <c r="G1277" s="49"/>
      <c r="H1277" s="770">
        <v>18</v>
      </c>
      <c r="I1277" s="50"/>
      <c r="J1277" s="768" t="s">
        <v>397</v>
      </c>
      <c r="K1277" s="768" t="s">
        <v>106</v>
      </c>
      <c r="L1277" s="768">
        <v>2</v>
      </c>
      <c r="M1277" s="51"/>
      <c r="N1277" s="52" t="str">
        <f t="shared" si="114"/>
        <v>Included</v>
      </c>
      <c r="O1277" s="53">
        <f t="shared" si="115"/>
        <v>0</v>
      </c>
      <c r="P1277" s="8">
        <f t="shared" si="116"/>
        <v>0</v>
      </c>
      <c r="Q1277" s="9">
        <f t="shared" si="117"/>
        <v>0</v>
      </c>
      <c r="R1277" s="16">
        <f t="shared" si="118"/>
        <v>0</v>
      </c>
      <c r="S1277" s="8"/>
      <c r="T1277" s="122">
        <f t="shared" si="119"/>
        <v>0</v>
      </c>
      <c r="V1277" s="55"/>
      <c r="AB1277" s="9"/>
      <c r="AL1277" s="9"/>
      <c r="AM1277" s="9"/>
      <c r="AN1277" s="9"/>
      <c r="AO1277" s="9"/>
      <c r="AP1277" s="9"/>
      <c r="AQ1277" s="9"/>
      <c r="AR1277" s="9"/>
      <c r="AS1277" s="9"/>
      <c r="AT1277" s="9"/>
      <c r="AU1277" s="9"/>
      <c r="AV1277" s="9"/>
      <c r="AW1277" s="9"/>
      <c r="AX1277" s="9"/>
      <c r="AY1277" s="9"/>
    </row>
    <row r="1278" spans="1:51" ht="37.5" customHeight="1" x14ac:dyDescent="0.3">
      <c r="A1278" s="48">
        <v>1252</v>
      </c>
      <c r="B1278" s="768">
        <v>7000032689</v>
      </c>
      <c r="C1278" s="768">
        <v>10</v>
      </c>
      <c r="D1278" s="768" t="s">
        <v>463</v>
      </c>
      <c r="E1278" s="768">
        <v>1000077713</v>
      </c>
      <c r="F1278" s="768">
        <v>84715000</v>
      </c>
      <c r="G1278" s="49"/>
      <c r="H1278" s="770">
        <v>18</v>
      </c>
      <c r="I1278" s="50"/>
      <c r="J1278" s="768" t="s">
        <v>376</v>
      </c>
      <c r="K1278" s="768" t="s">
        <v>106</v>
      </c>
      <c r="L1278" s="768">
        <v>1</v>
      </c>
      <c r="M1278" s="51"/>
      <c r="N1278" s="52" t="str">
        <f t="shared" si="114"/>
        <v>Included</v>
      </c>
      <c r="O1278" s="53">
        <f t="shared" si="115"/>
        <v>0</v>
      </c>
      <c r="P1278" s="8">
        <f t="shared" si="116"/>
        <v>0</v>
      </c>
      <c r="Q1278" s="9">
        <f t="shared" si="117"/>
        <v>0</v>
      </c>
      <c r="R1278" s="16">
        <f t="shared" si="118"/>
        <v>0</v>
      </c>
      <c r="S1278" s="8"/>
      <c r="T1278" s="122">
        <f t="shared" si="119"/>
        <v>0</v>
      </c>
      <c r="V1278" s="55"/>
      <c r="AB1278" s="9"/>
      <c r="AL1278" s="9"/>
      <c r="AM1278" s="9"/>
      <c r="AN1278" s="9"/>
      <c r="AO1278" s="9"/>
      <c r="AP1278" s="9"/>
      <c r="AQ1278" s="9"/>
      <c r="AR1278" s="9"/>
      <c r="AS1278" s="9"/>
      <c r="AT1278" s="9"/>
      <c r="AU1278" s="9"/>
      <c r="AV1278" s="9"/>
      <c r="AW1278" s="9"/>
      <c r="AX1278" s="9"/>
      <c r="AY1278" s="9"/>
    </row>
    <row r="1279" spans="1:51" ht="37.5" customHeight="1" x14ac:dyDescent="0.3">
      <c r="A1279" s="48">
        <v>1253</v>
      </c>
      <c r="B1279" s="768">
        <v>7000032690</v>
      </c>
      <c r="C1279" s="768">
        <v>10</v>
      </c>
      <c r="D1279" s="768" t="s">
        <v>463</v>
      </c>
      <c r="E1279" s="768">
        <v>1000077714</v>
      </c>
      <c r="F1279" s="768">
        <v>85176930</v>
      </c>
      <c r="G1279" s="49"/>
      <c r="H1279" s="770">
        <v>18</v>
      </c>
      <c r="I1279" s="50"/>
      <c r="J1279" s="768" t="s">
        <v>377</v>
      </c>
      <c r="K1279" s="768" t="s">
        <v>106</v>
      </c>
      <c r="L1279" s="768">
        <v>1</v>
      </c>
      <c r="M1279" s="51"/>
      <c r="N1279" s="52" t="str">
        <f t="shared" si="114"/>
        <v>Included</v>
      </c>
      <c r="O1279" s="53">
        <f t="shared" si="115"/>
        <v>0</v>
      </c>
      <c r="P1279" s="8">
        <f t="shared" si="116"/>
        <v>0</v>
      </c>
      <c r="Q1279" s="9">
        <f t="shared" si="117"/>
        <v>0</v>
      </c>
      <c r="R1279" s="16">
        <f t="shared" si="118"/>
        <v>0</v>
      </c>
      <c r="S1279" s="8"/>
      <c r="T1279" s="122">
        <f t="shared" si="119"/>
        <v>0</v>
      </c>
      <c r="V1279" s="55"/>
      <c r="AB1279" s="9"/>
      <c r="AL1279" s="9"/>
      <c r="AM1279" s="9"/>
      <c r="AN1279" s="9"/>
      <c r="AO1279" s="9"/>
      <c r="AP1279" s="9"/>
      <c r="AQ1279" s="9"/>
      <c r="AR1279" s="9"/>
      <c r="AS1279" s="9"/>
      <c r="AT1279" s="9"/>
      <c r="AU1279" s="9"/>
      <c r="AV1279" s="9"/>
      <c r="AW1279" s="9"/>
      <c r="AX1279" s="9"/>
      <c r="AY1279" s="9"/>
    </row>
    <row r="1280" spans="1:51" ht="37.5" customHeight="1" x14ac:dyDescent="0.3">
      <c r="A1280" s="48">
        <v>1254</v>
      </c>
      <c r="B1280" s="768">
        <v>7000032691</v>
      </c>
      <c r="C1280" s="768">
        <v>10</v>
      </c>
      <c r="D1280" s="768" t="s">
        <v>463</v>
      </c>
      <c r="E1280" s="768">
        <v>1000077573</v>
      </c>
      <c r="F1280" s="768">
        <v>85176930</v>
      </c>
      <c r="G1280" s="49"/>
      <c r="H1280" s="770">
        <v>18</v>
      </c>
      <c r="I1280" s="50"/>
      <c r="J1280" s="768" t="s">
        <v>378</v>
      </c>
      <c r="K1280" s="768" t="s">
        <v>106</v>
      </c>
      <c r="L1280" s="768">
        <v>1</v>
      </c>
      <c r="M1280" s="51"/>
      <c r="N1280" s="52" t="str">
        <f t="shared" si="114"/>
        <v>Included</v>
      </c>
      <c r="O1280" s="53">
        <f t="shared" si="115"/>
        <v>0</v>
      </c>
      <c r="P1280" s="8">
        <f t="shared" si="116"/>
        <v>0</v>
      </c>
      <c r="Q1280" s="9">
        <f t="shared" si="117"/>
        <v>0</v>
      </c>
      <c r="R1280" s="16">
        <f t="shared" si="118"/>
        <v>0</v>
      </c>
      <c r="S1280" s="8"/>
      <c r="T1280" s="122">
        <f t="shared" si="119"/>
        <v>0</v>
      </c>
      <c r="V1280" s="55"/>
      <c r="AB1280" s="9"/>
      <c r="AL1280" s="9"/>
      <c r="AM1280" s="9"/>
      <c r="AN1280" s="9"/>
      <c r="AO1280" s="9"/>
      <c r="AP1280" s="9"/>
      <c r="AQ1280" s="9"/>
      <c r="AR1280" s="9"/>
      <c r="AS1280" s="9"/>
      <c r="AT1280" s="9"/>
      <c r="AU1280" s="9"/>
      <c r="AV1280" s="9"/>
      <c r="AW1280" s="9"/>
      <c r="AX1280" s="9"/>
      <c r="AY1280" s="9"/>
    </row>
    <row r="1281" spans="1:51" ht="37.5" customHeight="1" x14ac:dyDescent="0.3">
      <c r="A1281" s="48">
        <v>1255</v>
      </c>
      <c r="B1281" s="768">
        <v>7000032692</v>
      </c>
      <c r="C1281" s="768">
        <v>10</v>
      </c>
      <c r="D1281" s="768" t="s">
        <v>463</v>
      </c>
      <c r="E1281" s="768">
        <v>1000077739</v>
      </c>
      <c r="F1281" s="768">
        <v>85177090</v>
      </c>
      <c r="G1281" s="49"/>
      <c r="H1281" s="770">
        <v>18</v>
      </c>
      <c r="I1281" s="50"/>
      <c r="J1281" s="768" t="s">
        <v>379</v>
      </c>
      <c r="K1281" s="768" t="s">
        <v>106</v>
      </c>
      <c r="L1281" s="768">
        <v>34</v>
      </c>
      <c r="M1281" s="51"/>
      <c r="N1281" s="52" t="str">
        <f t="shared" si="114"/>
        <v>Included</v>
      </c>
      <c r="O1281" s="53">
        <f t="shared" si="115"/>
        <v>0</v>
      </c>
      <c r="P1281" s="8">
        <f t="shared" si="116"/>
        <v>0</v>
      </c>
      <c r="Q1281" s="9">
        <f t="shared" si="117"/>
        <v>0</v>
      </c>
      <c r="R1281" s="16">
        <f t="shared" si="118"/>
        <v>0</v>
      </c>
      <c r="S1281" s="8"/>
      <c r="T1281" s="122">
        <f t="shared" si="119"/>
        <v>0</v>
      </c>
      <c r="V1281" s="55"/>
      <c r="AB1281" s="9"/>
      <c r="AL1281" s="9"/>
      <c r="AM1281" s="9"/>
      <c r="AN1281" s="9"/>
      <c r="AO1281" s="9"/>
      <c r="AP1281" s="9"/>
      <c r="AQ1281" s="9"/>
      <c r="AR1281" s="9"/>
      <c r="AS1281" s="9"/>
      <c r="AT1281" s="9"/>
      <c r="AU1281" s="9"/>
      <c r="AV1281" s="9"/>
      <c r="AW1281" s="9"/>
      <c r="AX1281" s="9"/>
      <c r="AY1281" s="9"/>
    </row>
    <row r="1282" spans="1:51" ht="37.5" customHeight="1" x14ac:dyDescent="0.3">
      <c r="A1282" s="48">
        <v>1256</v>
      </c>
      <c r="B1282" s="768">
        <v>7000032693</v>
      </c>
      <c r="C1282" s="768">
        <v>10</v>
      </c>
      <c r="D1282" s="768" t="s">
        <v>463</v>
      </c>
      <c r="E1282" s="768">
        <v>1000077740</v>
      </c>
      <c r="F1282" s="768">
        <v>85177090</v>
      </c>
      <c r="G1282" s="49"/>
      <c r="H1282" s="770">
        <v>18</v>
      </c>
      <c r="I1282" s="50"/>
      <c r="J1282" s="768" t="s">
        <v>380</v>
      </c>
      <c r="K1282" s="768" t="s">
        <v>106</v>
      </c>
      <c r="L1282" s="768">
        <v>41</v>
      </c>
      <c r="M1282" s="51"/>
      <c r="N1282" s="52" t="str">
        <f t="shared" si="114"/>
        <v>Included</v>
      </c>
      <c r="O1282" s="53">
        <f t="shared" si="115"/>
        <v>0</v>
      </c>
      <c r="P1282" s="8">
        <f t="shared" si="116"/>
        <v>0</v>
      </c>
      <c r="Q1282" s="9">
        <f t="shared" si="117"/>
        <v>0</v>
      </c>
      <c r="R1282" s="16">
        <f t="shared" si="118"/>
        <v>0</v>
      </c>
      <c r="S1282" s="8"/>
      <c r="T1282" s="122">
        <f t="shared" si="119"/>
        <v>0</v>
      </c>
      <c r="V1282" s="55"/>
      <c r="AB1282" s="9"/>
      <c r="AL1282" s="9"/>
      <c r="AM1282" s="9"/>
      <c r="AN1282" s="9"/>
      <c r="AO1282" s="9"/>
      <c r="AP1282" s="9"/>
      <c r="AQ1282" s="9"/>
      <c r="AR1282" s="9"/>
      <c r="AS1282" s="9"/>
      <c r="AT1282" s="9"/>
      <c r="AU1282" s="9"/>
      <c r="AV1282" s="9"/>
      <c r="AW1282" s="9"/>
      <c r="AX1282" s="9"/>
      <c r="AY1282" s="9"/>
    </row>
    <row r="1283" spans="1:51" ht="37.5" customHeight="1" x14ac:dyDescent="0.3">
      <c r="A1283" s="48">
        <v>1257</v>
      </c>
      <c r="B1283" s="768">
        <v>7000032694</v>
      </c>
      <c r="C1283" s="768">
        <v>10</v>
      </c>
      <c r="D1283" s="768" t="s">
        <v>463</v>
      </c>
      <c r="E1283" s="768">
        <v>1000077711</v>
      </c>
      <c r="F1283" s="768">
        <v>85177090</v>
      </c>
      <c r="G1283" s="49"/>
      <c r="H1283" s="770">
        <v>18</v>
      </c>
      <c r="I1283" s="50"/>
      <c r="J1283" s="768" t="s">
        <v>381</v>
      </c>
      <c r="K1283" s="768" t="s">
        <v>106</v>
      </c>
      <c r="L1283" s="768">
        <v>1</v>
      </c>
      <c r="M1283" s="51"/>
      <c r="N1283" s="52" t="str">
        <f t="shared" si="114"/>
        <v>Included</v>
      </c>
      <c r="O1283" s="53">
        <f t="shared" si="115"/>
        <v>0</v>
      </c>
      <c r="P1283" s="8">
        <f t="shared" si="116"/>
        <v>0</v>
      </c>
      <c r="Q1283" s="9">
        <f t="shared" si="117"/>
        <v>0</v>
      </c>
      <c r="R1283" s="16">
        <f t="shared" si="118"/>
        <v>0</v>
      </c>
      <c r="S1283" s="8"/>
      <c r="T1283" s="122">
        <f t="shared" si="119"/>
        <v>0</v>
      </c>
      <c r="V1283" s="55"/>
      <c r="AB1283" s="9"/>
      <c r="AL1283" s="9"/>
      <c r="AM1283" s="9"/>
      <c r="AN1283" s="9"/>
      <c r="AO1283" s="9"/>
      <c r="AP1283" s="9"/>
      <c r="AQ1283" s="9"/>
      <c r="AR1283" s="9"/>
      <c r="AS1283" s="9"/>
      <c r="AT1283" s="9"/>
      <c r="AU1283" s="9"/>
      <c r="AV1283" s="9"/>
      <c r="AW1283" s="9"/>
      <c r="AX1283" s="9"/>
      <c r="AY1283" s="9"/>
    </row>
    <row r="1284" spans="1:51" ht="37.5" customHeight="1" x14ac:dyDescent="0.3">
      <c r="A1284" s="48">
        <v>1258</v>
      </c>
      <c r="B1284" s="768">
        <v>7000032695</v>
      </c>
      <c r="C1284" s="768">
        <v>10</v>
      </c>
      <c r="D1284" s="768" t="s">
        <v>463</v>
      </c>
      <c r="E1284" s="768">
        <v>1000077562</v>
      </c>
      <c r="F1284" s="768">
        <v>85177090</v>
      </c>
      <c r="G1284" s="49"/>
      <c r="H1284" s="770">
        <v>18</v>
      </c>
      <c r="I1284" s="50"/>
      <c r="J1284" s="768" t="s">
        <v>382</v>
      </c>
      <c r="K1284" s="768" t="s">
        <v>106</v>
      </c>
      <c r="L1284" s="768">
        <v>64</v>
      </c>
      <c r="M1284" s="51"/>
      <c r="N1284" s="52" t="str">
        <f t="shared" si="114"/>
        <v>Included</v>
      </c>
      <c r="O1284" s="53">
        <f t="shared" si="115"/>
        <v>0</v>
      </c>
      <c r="P1284" s="8">
        <f t="shared" si="116"/>
        <v>0</v>
      </c>
      <c r="Q1284" s="9">
        <f t="shared" si="117"/>
        <v>0</v>
      </c>
      <c r="R1284" s="16">
        <f t="shared" si="118"/>
        <v>0</v>
      </c>
      <c r="S1284" s="8"/>
      <c r="T1284" s="122">
        <f t="shared" si="119"/>
        <v>0</v>
      </c>
      <c r="V1284" s="55"/>
      <c r="AB1284" s="9"/>
      <c r="AL1284" s="9"/>
      <c r="AM1284" s="9"/>
      <c r="AN1284" s="9"/>
      <c r="AO1284" s="9"/>
      <c r="AP1284" s="9"/>
      <c r="AQ1284" s="9"/>
      <c r="AR1284" s="9"/>
      <c r="AS1284" s="9"/>
      <c r="AT1284" s="9"/>
      <c r="AU1284" s="9"/>
      <c r="AV1284" s="9"/>
      <c r="AW1284" s="9"/>
      <c r="AX1284" s="9"/>
      <c r="AY1284" s="9"/>
    </row>
    <row r="1285" spans="1:51" ht="37.5" customHeight="1" x14ac:dyDescent="0.3">
      <c r="A1285" s="48">
        <v>1259</v>
      </c>
      <c r="B1285" s="768">
        <v>7000032717</v>
      </c>
      <c r="C1285" s="768">
        <v>10</v>
      </c>
      <c r="D1285" s="768" t="s">
        <v>463</v>
      </c>
      <c r="E1285" s="768">
        <v>1000077794</v>
      </c>
      <c r="F1285" s="768">
        <v>85176290</v>
      </c>
      <c r="G1285" s="49"/>
      <c r="H1285" s="770">
        <v>18</v>
      </c>
      <c r="I1285" s="50"/>
      <c r="J1285" s="768" t="s">
        <v>412</v>
      </c>
      <c r="K1285" s="768" t="s">
        <v>106</v>
      </c>
      <c r="L1285" s="768">
        <v>1</v>
      </c>
      <c r="M1285" s="51"/>
      <c r="N1285" s="52" t="str">
        <f t="shared" si="114"/>
        <v>Included</v>
      </c>
      <c r="O1285" s="53">
        <f t="shared" si="115"/>
        <v>0</v>
      </c>
      <c r="P1285" s="8">
        <f t="shared" si="116"/>
        <v>0</v>
      </c>
      <c r="Q1285" s="9">
        <f t="shared" si="117"/>
        <v>0</v>
      </c>
      <c r="R1285" s="16">
        <f t="shared" si="118"/>
        <v>0</v>
      </c>
      <c r="S1285" s="8"/>
      <c r="T1285" s="122">
        <f t="shared" si="119"/>
        <v>0</v>
      </c>
      <c r="V1285" s="55"/>
      <c r="AB1285" s="9"/>
      <c r="AL1285" s="9"/>
      <c r="AM1285" s="9"/>
      <c r="AN1285" s="9"/>
      <c r="AO1285" s="9"/>
      <c r="AP1285" s="9"/>
      <c r="AQ1285" s="9"/>
      <c r="AR1285" s="9"/>
      <c r="AS1285" s="9"/>
      <c r="AT1285" s="9"/>
      <c r="AU1285" s="9"/>
      <c r="AV1285" s="9"/>
      <c r="AW1285" s="9"/>
      <c r="AX1285" s="9"/>
      <c r="AY1285" s="9"/>
    </row>
    <row r="1286" spans="1:51" ht="37.5" customHeight="1" x14ac:dyDescent="0.3">
      <c r="A1286" s="48">
        <v>1260</v>
      </c>
      <c r="B1286" s="768">
        <v>7000032696</v>
      </c>
      <c r="C1286" s="768">
        <v>10</v>
      </c>
      <c r="D1286" s="768" t="s">
        <v>463</v>
      </c>
      <c r="E1286" s="768">
        <v>1000077750</v>
      </c>
      <c r="F1286" s="768">
        <v>85176930</v>
      </c>
      <c r="G1286" s="49"/>
      <c r="H1286" s="770">
        <v>18</v>
      </c>
      <c r="I1286" s="50"/>
      <c r="J1286" s="768" t="s">
        <v>383</v>
      </c>
      <c r="K1286" s="768" t="s">
        <v>105</v>
      </c>
      <c r="L1286" s="768">
        <v>1</v>
      </c>
      <c r="M1286" s="51"/>
      <c r="N1286" s="52" t="str">
        <f t="shared" si="114"/>
        <v>Included</v>
      </c>
      <c r="O1286" s="53">
        <f t="shared" si="115"/>
        <v>0</v>
      </c>
      <c r="P1286" s="8">
        <f t="shared" si="116"/>
        <v>0</v>
      </c>
      <c r="Q1286" s="9">
        <f t="shared" si="117"/>
        <v>0</v>
      </c>
      <c r="R1286" s="16">
        <f t="shared" si="118"/>
        <v>0</v>
      </c>
      <c r="S1286" s="8"/>
      <c r="T1286" s="122">
        <f t="shared" si="119"/>
        <v>0</v>
      </c>
      <c r="V1286" s="55"/>
      <c r="AB1286" s="9"/>
      <c r="AL1286" s="9"/>
      <c r="AM1286" s="9"/>
      <c r="AN1286" s="9"/>
      <c r="AO1286" s="9"/>
      <c r="AP1286" s="9"/>
      <c r="AQ1286" s="9"/>
      <c r="AR1286" s="9"/>
      <c r="AS1286" s="9"/>
      <c r="AT1286" s="9"/>
      <c r="AU1286" s="9"/>
      <c r="AV1286" s="9"/>
      <c r="AW1286" s="9"/>
      <c r="AX1286" s="9"/>
      <c r="AY1286" s="9"/>
    </row>
    <row r="1287" spans="1:51" ht="37.5" customHeight="1" x14ac:dyDescent="0.3">
      <c r="A1287" s="48">
        <v>1261</v>
      </c>
      <c r="B1287" s="768">
        <v>7000032697</v>
      </c>
      <c r="C1287" s="768">
        <v>10</v>
      </c>
      <c r="D1287" s="768" t="s">
        <v>463</v>
      </c>
      <c r="E1287" s="768">
        <v>1000077709</v>
      </c>
      <c r="F1287" s="768">
        <v>85176990</v>
      </c>
      <c r="G1287" s="49"/>
      <c r="H1287" s="770">
        <v>18</v>
      </c>
      <c r="I1287" s="50"/>
      <c r="J1287" s="768" t="s">
        <v>384</v>
      </c>
      <c r="K1287" s="768" t="s">
        <v>106</v>
      </c>
      <c r="L1287" s="768">
        <v>41</v>
      </c>
      <c r="M1287" s="51"/>
      <c r="N1287" s="52" t="str">
        <f t="shared" si="114"/>
        <v>Included</v>
      </c>
      <c r="O1287" s="53">
        <f t="shared" si="115"/>
        <v>0</v>
      </c>
      <c r="P1287" s="8">
        <f t="shared" si="116"/>
        <v>0</v>
      </c>
      <c r="Q1287" s="9">
        <f t="shared" si="117"/>
        <v>0</v>
      </c>
      <c r="R1287" s="16">
        <f t="shared" si="118"/>
        <v>0</v>
      </c>
      <c r="S1287" s="8"/>
      <c r="T1287" s="122">
        <f t="shared" si="119"/>
        <v>0</v>
      </c>
      <c r="V1287" s="55"/>
      <c r="AB1287" s="9"/>
      <c r="AL1287" s="9"/>
      <c r="AM1287" s="9"/>
      <c r="AN1287" s="9"/>
      <c r="AO1287" s="9"/>
      <c r="AP1287" s="9"/>
      <c r="AQ1287" s="9"/>
      <c r="AR1287" s="9"/>
      <c r="AS1287" s="9"/>
      <c r="AT1287" s="9"/>
      <c r="AU1287" s="9"/>
      <c r="AV1287" s="9"/>
      <c r="AW1287" s="9"/>
      <c r="AX1287" s="9"/>
      <c r="AY1287" s="9"/>
    </row>
    <row r="1288" spans="1:51" ht="37.5" customHeight="1" x14ac:dyDescent="0.3">
      <c r="A1288" s="48">
        <v>1262</v>
      </c>
      <c r="B1288" s="768">
        <v>7000032698</v>
      </c>
      <c r="C1288" s="768">
        <v>10</v>
      </c>
      <c r="D1288" s="768" t="s">
        <v>463</v>
      </c>
      <c r="E1288" s="768">
        <v>1000077563</v>
      </c>
      <c r="F1288" s="768">
        <v>85444292</v>
      </c>
      <c r="G1288" s="49"/>
      <c r="H1288" s="770">
        <v>18</v>
      </c>
      <c r="I1288" s="50"/>
      <c r="J1288" s="768" t="s">
        <v>385</v>
      </c>
      <c r="K1288" s="768" t="s">
        <v>110</v>
      </c>
      <c r="L1288" s="768">
        <v>41</v>
      </c>
      <c r="M1288" s="51"/>
      <c r="N1288" s="52" t="str">
        <f t="shared" si="114"/>
        <v>Included</v>
      </c>
      <c r="O1288" s="53">
        <f t="shared" si="115"/>
        <v>0</v>
      </c>
      <c r="P1288" s="8">
        <f t="shared" si="116"/>
        <v>0</v>
      </c>
      <c r="Q1288" s="9">
        <f t="shared" si="117"/>
        <v>0</v>
      </c>
      <c r="R1288" s="16">
        <f t="shared" si="118"/>
        <v>0</v>
      </c>
      <c r="S1288" s="8"/>
      <c r="T1288" s="122">
        <f t="shared" si="119"/>
        <v>0</v>
      </c>
      <c r="V1288" s="55"/>
      <c r="AB1288" s="9"/>
      <c r="AL1288" s="9"/>
      <c r="AM1288" s="9"/>
      <c r="AN1288" s="9"/>
      <c r="AO1288" s="9"/>
      <c r="AP1288" s="9"/>
      <c r="AQ1288" s="9"/>
      <c r="AR1288" s="9"/>
      <c r="AS1288" s="9"/>
      <c r="AT1288" s="9"/>
      <c r="AU1288" s="9"/>
      <c r="AV1288" s="9"/>
      <c r="AW1288" s="9"/>
      <c r="AX1288" s="9"/>
      <c r="AY1288" s="9"/>
    </row>
    <row r="1289" spans="1:51" ht="37.5" customHeight="1" x14ac:dyDescent="0.3">
      <c r="A1289" s="48">
        <v>1263</v>
      </c>
      <c r="B1289" s="768">
        <v>7000032699</v>
      </c>
      <c r="C1289" s="768">
        <v>10</v>
      </c>
      <c r="D1289" s="768" t="s">
        <v>463</v>
      </c>
      <c r="E1289" s="768">
        <v>1000077561</v>
      </c>
      <c r="F1289" s="768">
        <v>85176930</v>
      </c>
      <c r="G1289" s="49"/>
      <c r="H1289" s="770">
        <v>18</v>
      </c>
      <c r="I1289" s="50"/>
      <c r="J1289" s="768" t="s">
        <v>386</v>
      </c>
      <c r="K1289" s="768" t="s">
        <v>106</v>
      </c>
      <c r="L1289" s="768">
        <v>2</v>
      </c>
      <c r="M1289" s="51"/>
      <c r="N1289" s="52" t="str">
        <f t="shared" si="114"/>
        <v>Included</v>
      </c>
      <c r="O1289" s="53">
        <f t="shared" si="115"/>
        <v>0</v>
      </c>
      <c r="P1289" s="8">
        <f t="shared" si="116"/>
        <v>0</v>
      </c>
      <c r="Q1289" s="9">
        <f t="shared" si="117"/>
        <v>0</v>
      </c>
      <c r="R1289" s="16">
        <f t="shared" si="118"/>
        <v>0</v>
      </c>
      <c r="S1289" s="8"/>
      <c r="T1289" s="122">
        <f t="shared" si="119"/>
        <v>0</v>
      </c>
      <c r="V1289" s="55"/>
      <c r="AB1289" s="9"/>
      <c r="AL1289" s="9"/>
      <c r="AM1289" s="9"/>
      <c r="AN1289" s="9"/>
      <c r="AO1289" s="9"/>
      <c r="AP1289" s="9"/>
      <c r="AQ1289" s="9"/>
      <c r="AR1289" s="9"/>
      <c r="AS1289" s="9"/>
      <c r="AT1289" s="9"/>
      <c r="AU1289" s="9"/>
      <c r="AV1289" s="9"/>
      <c r="AW1289" s="9"/>
      <c r="AX1289" s="9"/>
      <c r="AY1289" s="9"/>
    </row>
    <row r="1290" spans="1:51" ht="37.5" customHeight="1" x14ac:dyDescent="0.3">
      <c r="A1290" s="48">
        <v>1264</v>
      </c>
      <c r="B1290" s="768">
        <v>7000032700</v>
      </c>
      <c r="C1290" s="768">
        <v>10</v>
      </c>
      <c r="D1290" s="768" t="s">
        <v>463</v>
      </c>
      <c r="E1290" s="768">
        <v>1000077565</v>
      </c>
      <c r="F1290" s="768">
        <v>85176930</v>
      </c>
      <c r="G1290" s="49"/>
      <c r="H1290" s="770">
        <v>18</v>
      </c>
      <c r="I1290" s="50"/>
      <c r="J1290" s="768" t="s">
        <v>387</v>
      </c>
      <c r="K1290" s="768" t="s">
        <v>106</v>
      </c>
      <c r="L1290" s="768">
        <v>2</v>
      </c>
      <c r="M1290" s="51"/>
      <c r="N1290" s="52" t="str">
        <f t="shared" si="114"/>
        <v>Included</v>
      </c>
      <c r="O1290" s="53">
        <f t="shared" si="115"/>
        <v>0</v>
      </c>
      <c r="P1290" s="8">
        <f t="shared" si="116"/>
        <v>0</v>
      </c>
      <c r="Q1290" s="9">
        <f t="shared" si="117"/>
        <v>0</v>
      </c>
      <c r="R1290" s="16">
        <f t="shared" si="118"/>
        <v>0</v>
      </c>
      <c r="S1290" s="8"/>
      <c r="T1290" s="122">
        <f t="shared" si="119"/>
        <v>0</v>
      </c>
      <c r="V1290" s="55"/>
      <c r="AB1290" s="9"/>
      <c r="AL1290" s="9"/>
      <c r="AM1290" s="9"/>
      <c r="AN1290" s="9"/>
      <c r="AO1290" s="9"/>
      <c r="AP1290" s="9"/>
      <c r="AQ1290" s="9"/>
      <c r="AR1290" s="9"/>
      <c r="AS1290" s="9"/>
      <c r="AT1290" s="9"/>
      <c r="AU1290" s="9"/>
      <c r="AV1290" s="9"/>
      <c r="AW1290" s="9"/>
      <c r="AX1290" s="9"/>
      <c r="AY1290" s="9"/>
    </row>
    <row r="1291" spans="1:51" ht="37.5" customHeight="1" x14ac:dyDescent="0.3">
      <c r="A1291" s="48">
        <v>1265</v>
      </c>
      <c r="B1291" s="768">
        <v>7000032701</v>
      </c>
      <c r="C1291" s="768">
        <v>10</v>
      </c>
      <c r="D1291" s="768" t="s">
        <v>463</v>
      </c>
      <c r="E1291" s="768">
        <v>1000077751</v>
      </c>
      <c r="F1291" s="768">
        <v>85176930</v>
      </c>
      <c r="G1291" s="49"/>
      <c r="H1291" s="770">
        <v>18</v>
      </c>
      <c r="I1291" s="50"/>
      <c r="J1291" s="768" t="s">
        <v>388</v>
      </c>
      <c r="K1291" s="768" t="s">
        <v>105</v>
      </c>
      <c r="L1291" s="768">
        <v>1</v>
      </c>
      <c r="M1291" s="51"/>
      <c r="N1291" s="52" t="str">
        <f t="shared" si="114"/>
        <v>Included</v>
      </c>
      <c r="O1291" s="53">
        <f t="shared" si="115"/>
        <v>0</v>
      </c>
      <c r="P1291" s="8">
        <f t="shared" si="116"/>
        <v>0</v>
      </c>
      <c r="Q1291" s="9">
        <f t="shared" si="117"/>
        <v>0</v>
      </c>
      <c r="R1291" s="16">
        <f t="shared" si="118"/>
        <v>0</v>
      </c>
      <c r="S1291" s="8"/>
      <c r="T1291" s="122">
        <f t="shared" si="119"/>
        <v>0</v>
      </c>
      <c r="V1291" s="55"/>
      <c r="AB1291" s="9"/>
      <c r="AL1291" s="9"/>
      <c r="AM1291" s="9"/>
      <c r="AN1291" s="9"/>
      <c r="AO1291" s="9"/>
      <c r="AP1291" s="9"/>
      <c r="AQ1291" s="9"/>
      <c r="AR1291" s="9"/>
      <c r="AS1291" s="9"/>
      <c r="AT1291" s="9"/>
      <c r="AU1291" s="9"/>
      <c r="AV1291" s="9"/>
      <c r="AW1291" s="9"/>
      <c r="AX1291" s="9"/>
      <c r="AY1291" s="9"/>
    </row>
    <row r="1292" spans="1:51" ht="37.5" customHeight="1" x14ac:dyDescent="0.3">
      <c r="A1292" s="48">
        <v>1266</v>
      </c>
      <c r="B1292" s="768">
        <v>7000032702</v>
      </c>
      <c r="C1292" s="768">
        <v>10</v>
      </c>
      <c r="D1292" s="768" t="s">
        <v>463</v>
      </c>
      <c r="E1292" s="768">
        <v>1000077568</v>
      </c>
      <c r="F1292" s="768">
        <v>85389000</v>
      </c>
      <c r="G1292" s="49"/>
      <c r="H1292" s="770">
        <v>18</v>
      </c>
      <c r="I1292" s="50"/>
      <c r="J1292" s="768" t="s">
        <v>389</v>
      </c>
      <c r="K1292" s="768" t="s">
        <v>106</v>
      </c>
      <c r="L1292" s="768">
        <v>1</v>
      </c>
      <c r="M1292" s="51"/>
      <c r="N1292" s="52" t="str">
        <f t="shared" si="114"/>
        <v>Included</v>
      </c>
      <c r="O1292" s="53">
        <f t="shared" si="115"/>
        <v>0</v>
      </c>
      <c r="P1292" s="8">
        <f t="shared" si="116"/>
        <v>0</v>
      </c>
      <c r="Q1292" s="9">
        <f t="shared" si="117"/>
        <v>0</v>
      </c>
      <c r="R1292" s="16">
        <f t="shared" si="118"/>
        <v>0</v>
      </c>
      <c r="S1292" s="8"/>
      <c r="T1292" s="122">
        <f t="shared" si="119"/>
        <v>0</v>
      </c>
      <c r="V1292" s="55"/>
      <c r="AB1292" s="9"/>
      <c r="AL1292" s="9"/>
      <c r="AM1292" s="9"/>
      <c r="AN1292" s="9"/>
      <c r="AO1292" s="9"/>
      <c r="AP1292" s="9"/>
      <c r="AQ1292" s="9"/>
      <c r="AR1292" s="9"/>
      <c r="AS1292" s="9"/>
      <c r="AT1292" s="9"/>
      <c r="AU1292" s="9"/>
      <c r="AV1292" s="9"/>
      <c r="AW1292" s="9"/>
      <c r="AX1292" s="9"/>
      <c r="AY1292" s="9"/>
    </row>
    <row r="1293" spans="1:51" ht="37.5" customHeight="1" x14ac:dyDescent="0.3">
      <c r="A1293" s="48">
        <v>1267</v>
      </c>
      <c r="B1293" s="768">
        <v>7000032703</v>
      </c>
      <c r="C1293" s="768">
        <v>10</v>
      </c>
      <c r="D1293" s="768" t="s">
        <v>463</v>
      </c>
      <c r="E1293" s="768">
        <v>1000012788</v>
      </c>
      <c r="F1293" s="768">
        <v>85329000</v>
      </c>
      <c r="G1293" s="49"/>
      <c r="H1293" s="770">
        <v>18</v>
      </c>
      <c r="I1293" s="50"/>
      <c r="J1293" s="768" t="s">
        <v>111</v>
      </c>
      <c r="K1293" s="768" t="s">
        <v>106</v>
      </c>
      <c r="L1293" s="768">
        <v>1</v>
      </c>
      <c r="M1293" s="51"/>
      <c r="N1293" s="52" t="str">
        <f t="shared" si="114"/>
        <v>Included</v>
      </c>
      <c r="O1293" s="53">
        <f t="shared" si="115"/>
        <v>0</v>
      </c>
      <c r="P1293" s="8">
        <f t="shared" si="116"/>
        <v>0</v>
      </c>
      <c r="Q1293" s="9">
        <f t="shared" si="117"/>
        <v>0</v>
      </c>
      <c r="R1293" s="16">
        <f t="shared" si="118"/>
        <v>0</v>
      </c>
      <c r="S1293" s="8"/>
      <c r="T1293" s="122">
        <f t="shared" si="119"/>
        <v>0</v>
      </c>
      <c r="V1293" s="55"/>
      <c r="AB1293" s="9"/>
      <c r="AL1293" s="9"/>
      <c r="AM1293" s="9"/>
      <c r="AN1293" s="9"/>
      <c r="AO1293" s="9"/>
      <c r="AP1293" s="9"/>
      <c r="AQ1293" s="9"/>
      <c r="AR1293" s="9"/>
      <c r="AS1293" s="9"/>
      <c r="AT1293" s="9"/>
      <c r="AU1293" s="9"/>
      <c r="AV1293" s="9"/>
      <c r="AW1293" s="9"/>
      <c r="AX1293" s="9"/>
      <c r="AY1293" s="9"/>
    </row>
    <row r="1294" spans="1:51" ht="37.5" customHeight="1" x14ac:dyDescent="0.3">
      <c r="A1294" s="48">
        <v>1268</v>
      </c>
      <c r="B1294" s="768">
        <v>7000032704</v>
      </c>
      <c r="C1294" s="768">
        <v>10</v>
      </c>
      <c r="D1294" s="768" t="s">
        <v>463</v>
      </c>
      <c r="E1294" s="768">
        <v>1000028014</v>
      </c>
      <c r="F1294" s="768">
        <v>94038900</v>
      </c>
      <c r="G1294" s="49"/>
      <c r="H1294" s="770">
        <v>18</v>
      </c>
      <c r="I1294" s="50"/>
      <c r="J1294" s="768" t="s">
        <v>108</v>
      </c>
      <c r="K1294" s="768" t="s">
        <v>106</v>
      </c>
      <c r="L1294" s="768">
        <v>1</v>
      </c>
      <c r="M1294" s="51"/>
      <c r="N1294" s="52" t="str">
        <f t="shared" si="114"/>
        <v>Included</v>
      </c>
      <c r="O1294" s="53">
        <f t="shared" si="115"/>
        <v>0</v>
      </c>
      <c r="P1294" s="8">
        <f t="shared" si="116"/>
        <v>0</v>
      </c>
      <c r="Q1294" s="9">
        <f t="shared" si="117"/>
        <v>0</v>
      </c>
      <c r="R1294" s="16">
        <f t="shared" si="118"/>
        <v>0</v>
      </c>
      <c r="S1294" s="8"/>
      <c r="T1294" s="122">
        <f t="shared" si="119"/>
        <v>0</v>
      </c>
      <c r="V1294" s="55"/>
      <c r="AB1294" s="9"/>
      <c r="AL1294" s="9"/>
      <c r="AM1294" s="9"/>
      <c r="AN1294" s="9"/>
      <c r="AO1294" s="9"/>
      <c r="AP1294" s="9"/>
      <c r="AQ1294" s="9"/>
      <c r="AR1294" s="9"/>
      <c r="AS1294" s="9"/>
      <c r="AT1294" s="9"/>
      <c r="AU1294" s="9"/>
      <c r="AV1294" s="9"/>
      <c r="AW1294" s="9"/>
      <c r="AX1294" s="9"/>
      <c r="AY1294" s="9"/>
    </row>
    <row r="1295" spans="1:51" ht="37.5" customHeight="1" x14ac:dyDescent="0.3">
      <c r="A1295" s="48">
        <v>1269</v>
      </c>
      <c r="B1295" s="768">
        <v>7000032705</v>
      </c>
      <c r="C1295" s="768">
        <v>10</v>
      </c>
      <c r="D1295" s="768" t="s">
        <v>463</v>
      </c>
      <c r="E1295" s="768">
        <v>1000026380</v>
      </c>
      <c r="F1295" s="768">
        <v>85389000</v>
      </c>
      <c r="G1295" s="49"/>
      <c r="H1295" s="770">
        <v>18</v>
      </c>
      <c r="I1295" s="50"/>
      <c r="J1295" s="768" t="s">
        <v>109</v>
      </c>
      <c r="K1295" s="768" t="s">
        <v>105</v>
      </c>
      <c r="L1295" s="768">
        <v>1</v>
      </c>
      <c r="M1295" s="51"/>
      <c r="N1295" s="52" t="str">
        <f t="shared" si="114"/>
        <v>Included</v>
      </c>
      <c r="O1295" s="53">
        <f t="shared" si="115"/>
        <v>0</v>
      </c>
      <c r="P1295" s="8">
        <f t="shared" si="116"/>
        <v>0</v>
      </c>
      <c r="Q1295" s="9">
        <f t="shared" si="117"/>
        <v>0</v>
      </c>
      <c r="R1295" s="16">
        <f t="shared" si="118"/>
        <v>0</v>
      </c>
      <c r="S1295" s="8"/>
      <c r="T1295" s="122">
        <f t="shared" si="119"/>
        <v>0</v>
      </c>
      <c r="V1295" s="55"/>
      <c r="AB1295" s="9"/>
      <c r="AL1295" s="9"/>
      <c r="AM1295" s="9"/>
      <c r="AN1295" s="9"/>
      <c r="AO1295" s="9"/>
      <c r="AP1295" s="9"/>
      <c r="AQ1295" s="9"/>
      <c r="AR1295" s="9"/>
      <c r="AS1295" s="9"/>
      <c r="AT1295" s="9"/>
      <c r="AU1295" s="9"/>
      <c r="AV1295" s="9"/>
      <c r="AW1295" s="9"/>
      <c r="AX1295" s="9"/>
      <c r="AY1295" s="9"/>
    </row>
    <row r="1296" spans="1:51" ht="37.5" customHeight="1" x14ac:dyDescent="0.3">
      <c r="A1296" s="48">
        <v>1270</v>
      </c>
      <c r="B1296" s="768">
        <v>7000032764</v>
      </c>
      <c r="C1296" s="768">
        <v>10</v>
      </c>
      <c r="D1296" s="768" t="s">
        <v>463</v>
      </c>
      <c r="E1296" s="768">
        <v>1000077853</v>
      </c>
      <c r="F1296" s="768">
        <v>85176220</v>
      </c>
      <c r="G1296" s="49"/>
      <c r="H1296" s="770">
        <v>18</v>
      </c>
      <c r="I1296" s="50"/>
      <c r="J1296" s="768" t="s">
        <v>390</v>
      </c>
      <c r="K1296" s="768" t="s">
        <v>106</v>
      </c>
      <c r="L1296" s="768">
        <v>1</v>
      </c>
      <c r="M1296" s="51"/>
      <c r="N1296" s="52" t="str">
        <f t="shared" si="114"/>
        <v>Included</v>
      </c>
      <c r="O1296" s="53">
        <f t="shared" si="115"/>
        <v>0</v>
      </c>
      <c r="P1296" s="8">
        <f t="shared" si="116"/>
        <v>0</v>
      </c>
      <c r="Q1296" s="9">
        <f t="shared" si="117"/>
        <v>0</v>
      </c>
      <c r="R1296" s="16">
        <f t="shared" si="118"/>
        <v>0</v>
      </c>
      <c r="S1296" s="8"/>
      <c r="T1296" s="122">
        <f t="shared" si="119"/>
        <v>0</v>
      </c>
      <c r="V1296" s="55"/>
      <c r="AB1296" s="9"/>
      <c r="AL1296" s="9"/>
      <c r="AM1296" s="9"/>
      <c r="AN1296" s="9"/>
      <c r="AO1296" s="9"/>
      <c r="AP1296" s="9"/>
      <c r="AQ1296" s="9"/>
      <c r="AR1296" s="9"/>
      <c r="AS1296" s="9"/>
      <c r="AT1296" s="9"/>
      <c r="AU1296" s="9"/>
      <c r="AV1296" s="9"/>
      <c r="AW1296" s="9"/>
      <c r="AX1296" s="9"/>
      <c r="AY1296" s="9"/>
    </row>
    <row r="1297" spans="1:51" ht="37.5" customHeight="1" x14ac:dyDescent="0.3">
      <c r="A1297" s="48">
        <v>1271</v>
      </c>
      <c r="B1297" s="768">
        <v>7000032765</v>
      </c>
      <c r="C1297" s="768">
        <v>10</v>
      </c>
      <c r="D1297" s="768" t="s">
        <v>463</v>
      </c>
      <c r="E1297" s="768">
        <v>1000077863</v>
      </c>
      <c r="F1297" s="768">
        <v>84715000</v>
      </c>
      <c r="G1297" s="49"/>
      <c r="H1297" s="770">
        <v>18</v>
      </c>
      <c r="I1297" s="50"/>
      <c r="J1297" s="768" t="s">
        <v>391</v>
      </c>
      <c r="K1297" s="768" t="s">
        <v>106</v>
      </c>
      <c r="L1297" s="768">
        <v>2</v>
      </c>
      <c r="M1297" s="51"/>
      <c r="N1297" s="52" t="str">
        <f t="shared" si="114"/>
        <v>Included</v>
      </c>
      <c r="O1297" s="53">
        <f t="shared" si="115"/>
        <v>0</v>
      </c>
      <c r="P1297" s="8">
        <f t="shared" si="116"/>
        <v>0</v>
      </c>
      <c r="Q1297" s="9">
        <f t="shared" si="117"/>
        <v>0</v>
      </c>
      <c r="R1297" s="16">
        <f t="shared" si="118"/>
        <v>0</v>
      </c>
      <c r="S1297" s="8"/>
      <c r="T1297" s="122">
        <f t="shared" si="119"/>
        <v>0</v>
      </c>
      <c r="V1297" s="55"/>
      <c r="AB1297" s="9"/>
      <c r="AL1297" s="9"/>
      <c r="AM1297" s="9"/>
      <c r="AN1297" s="9"/>
      <c r="AO1297" s="9"/>
      <c r="AP1297" s="9"/>
      <c r="AQ1297" s="9"/>
      <c r="AR1297" s="9"/>
      <c r="AS1297" s="9"/>
      <c r="AT1297" s="9"/>
      <c r="AU1297" s="9"/>
      <c r="AV1297" s="9"/>
      <c r="AW1297" s="9"/>
      <c r="AX1297" s="9"/>
      <c r="AY1297" s="9"/>
    </row>
    <row r="1298" spans="1:51" ht="37.5" customHeight="1" x14ac:dyDescent="0.3">
      <c r="A1298" s="48">
        <v>1272</v>
      </c>
      <c r="B1298" s="768">
        <v>7000032766</v>
      </c>
      <c r="C1298" s="768">
        <v>10</v>
      </c>
      <c r="D1298" s="768" t="s">
        <v>463</v>
      </c>
      <c r="E1298" s="768">
        <v>1000077866</v>
      </c>
      <c r="F1298" s="768">
        <v>85176930</v>
      </c>
      <c r="G1298" s="49"/>
      <c r="H1298" s="770">
        <v>18</v>
      </c>
      <c r="I1298" s="50"/>
      <c r="J1298" s="768" t="s">
        <v>392</v>
      </c>
      <c r="K1298" s="768" t="s">
        <v>105</v>
      </c>
      <c r="L1298" s="768">
        <v>1</v>
      </c>
      <c r="M1298" s="51"/>
      <c r="N1298" s="52" t="str">
        <f t="shared" si="114"/>
        <v>Included</v>
      </c>
      <c r="O1298" s="53">
        <f t="shared" si="115"/>
        <v>0</v>
      </c>
      <c r="P1298" s="8">
        <f t="shared" si="116"/>
        <v>0</v>
      </c>
      <c r="Q1298" s="9">
        <f t="shared" si="117"/>
        <v>0</v>
      </c>
      <c r="R1298" s="16">
        <f t="shared" si="118"/>
        <v>0</v>
      </c>
      <c r="S1298" s="8"/>
      <c r="T1298" s="122">
        <f t="shared" si="119"/>
        <v>0</v>
      </c>
      <c r="V1298" s="55"/>
      <c r="AB1298" s="9"/>
      <c r="AL1298" s="9"/>
      <c r="AM1298" s="9"/>
      <c r="AN1298" s="9"/>
      <c r="AO1298" s="9"/>
      <c r="AP1298" s="9"/>
      <c r="AQ1298" s="9"/>
      <c r="AR1298" s="9"/>
      <c r="AS1298" s="9"/>
      <c r="AT1298" s="9"/>
      <c r="AU1298" s="9"/>
      <c r="AV1298" s="9"/>
      <c r="AW1298" s="9"/>
      <c r="AX1298" s="9"/>
      <c r="AY1298" s="9"/>
    </row>
    <row r="1299" spans="1:51" ht="37.5" customHeight="1" x14ac:dyDescent="0.3">
      <c r="A1299" s="48">
        <v>1273</v>
      </c>
      <c r="B1299" s="768">
        <v>7000032767</v>
      </c>
      <c r="C1299" s="768">
        <v>10</v>
      </c>
      <c r="D1299" s="768" t="s">
        <v>463</v>
      </c>
      <c r="E1299" s="768">
        <v>1000077862</v>
      </c>
      <c r="F1299" s="768">
        <v>85176990</v>
      </c>
      <c r="G1299" s="49"/>
      <c r="H1299" s="770">
        <v>18</v>
      </c>
      <c r="I1299" s="50"/>
      <c r="J1299" s="768" t="s">
        <v>394</v>
      </c>
      <c r="K1299" s="768" t="s">
        <v>106</v>
      </c>
      <c r="L1299" s="768">
        <v>1</v>
      </c>
      <c r="M1299" s="51"/>
      <c r="N1299" s="52" t="str">
        <f t="shared" si="114"/>
        <v>Included</v>
      </c>
      <c r="O1299" s="53">
        <f t="shared" si="115"/>
        <v>0</v>
      </c>
      <c r="P1299" s="8">
        <f t="shared" si="116"/>
        <v>0</v>
      </c>
      <c r="Q1299" s="9">
        <f t="shared" si="117"/>
        <v>0</v>
      </c>
      <c r="R1299" s="16">
        <f t="shared" si="118"/>
        <v>0</v>
      </c>
      <c r="S1299" s="8"/>
      <c r="T1299" s="122">
        <f t="shared" si="119"/>
        <v>0</v>
      </c>
      <c r="V1299" s="55"/>
      <c r="AB1299" s="9"/>
      <c r="AL1299" s="9"/>
      <c r="AM1299" s="9"/>
      <c r="AN1299" s="9"/>
      <c r="AO1299" s="9"/>
      <c r="AP1299" s="9"/>
      <c r="AQ1299" s="9"/>
      <c r="AR1299" s="9"/>
      <c r="AS1299" s="9"/>
      <c r="AT1299" s="9"/>
      <c r="AU1299" s="9"/>
      <c r="AV1299" s="9"/>
      <c r="AW1299" s="9"/>
      <c r="AX1299" s="9"/>
      <c r="AY1299" s="9"/>
    </row>
    <row r="1300" spans="1:51" ht="37.5" customHeight="1" x14ac:dyDescent="0.3">
      <c r="A1300" s="48">
        <v>1274</v>
      </c>
      <c r="B1300" s="768">
        <v>7000032780</v>
      </c>
      <c r="C1300" s="768">
        <v>10</v>
      </c>
      <c r="D1300" s="768" t="s">
        <v>463</v>
      </c>
      <c r="E1300" s="768">
        <v>1000077899</v>
      </c>
      <c r="F1300" s="768">
        <v>85176290</v>
      </c>
      <c r="G1300" s="49"/>
      <c r="H1300" s="770">
        <v>18</v>
      </c>
      <c r="I1300" s="50"/>
      <c r="J1300" s="768" t="s">
        <v>395</v>
      </c>
      <c r="K1300" s="768" t="s">
        <v>110</v>
      </c>
      <c r="L1300" s="768">
        <v>1</v>
      </c>
      <c r="M1300" s="51"/>
      <c r="N1300" s="52" t="str">
        <f t="shared" ref="N1300:N1363" si="120">IF(M1300=0, "Included",IF(ISERROR(L1300*M1300), M1300, L1300*M1300))</f>
        <v>Included</v>
      </c>
      <c r="O1300" s="53">
        <f t="shared" ref="O1300:O1363" si="121">R1300</f>
        <v>0</v>
      </c>
      <c r="P1300" s="8">
        <f t="shared" ref="P1300:P1363" si="122">+L1300*M1300</f>
        <v>0</v>
      </c>
      <c r="Q1300" s="9">
        <f t="shared" ref="Q1300:Q1363" si="123">IF(N1300="Included",0,N1300)</f>
        <v>0</v>
      </c>
      <c r="R1300" s="16">
        <f t="shared" ref="R1300:R1363" si="124">IF(I1300="", H1300*Q1300/100,I1300*Q1300)</f>
        <v>0</v>
      </c>
      <c r="S1300" s="8"/>
      <c r="T1300" s="122">
        <f t="shared" ref="T1300:T1363" si="125">+P1300*H1300/100</f>
        <v>0</v>
      </c>
      <c r="V1300" s="55"/>
      <c r="AB1300" s="9"/>
      <c r="AL1300" s="9"/>
      <c r="AM1300" s="9"/>
      <c r="AN1300" s="9"/>
      <c r="AO1300" s="9"/>
      <c r="AP1300" s="9"/>
      <c r="AQ1300" s="9"/>
      <c r="AR1300" s="9"/>
      <c r="AS1300" s="9"/>
      <c r="AT1300" s="9"/>
      <c r="AU1300" s="9"/>
      <c r="AV1300" s="9"/>
      <c r="AW1300" s="9"/>
      <c r="AX1300" s="9"/>
      <c r="AY1300" s="9"/>
    </row>
    <row r="1301" spans="1:51" ht="37.5" customHeight="1" x14ac:dyDescent="0.3">
      <c r="A1301" s="48">
        <v>1275</v>
      </c>
      <c r="B1301" s="768">
        <v>7000032781</v>
      </c>
      <c r="C1301" s="768">
        <v>10</v>
      </c>
      <c r="D1301" s="768" t="s">
        <v>463</v>
      </c>
      <c r="E1301" s="768">
        <v>1000031361</v>
      </c>
      <c r="F1301" s="768">
        <v>85389000</v>
      </c>
      <c r="G1301" s="49"/>
      <c r="H1301" s="770">
        <v>18</v>
      </c>
      <c r="I1301" s="50"/>
      <c r="J1301" s="768" t="s">
        <v>107</v>
      </c>
      <c r="K1301" s="768" t="s">
        <v>106</v>
      </c>
      <c r="L1301" s="768">
        <v>1</v>
      </c>
      <c r="M1301" s="51"/>
      <c r="N1301" s="52" t="str">
        <f t="shared" si="120"/>
        <v>Included</v>
      </c>
      <c r="O1301" s="53">
        <f t="shared" si="121"/>
        <v>0</v>
      </c>
      <c r="P1301" s="8">
        <f t="shared" si="122"/>
        <v>0</v>
      </c>
      <c r="Q1301" s="9">
        <f t="shared" si="123"/>
        <v>0</v>
      </c>
      <c r="R1301" s="16">
        <f t="shared" si="124"/>
        <v>0</v>
      </c>
      <c r="S1301" s="8"/>
      <c r="T1301" s="122">
        <f t="shared" si="125"/>
        <v>0</v>
      </c>
      <c r="V1301" s="55"/>
      <c r="AB1301" s="9"/>
      <c r="AL1301" s="9"/>
      <c r="AM1301" s="9"/>
      <c r="AN1301" s="9"/>
      <c r="AO1301" s="9"/>
      <c r="AP1301" s="9"/>
      <c r="AQ1301" s="9"/>
      <c r="AR1301" s="9"/>
      <c r="AS1301" s="9"/>
      <c r="AT1301" s="9"/>
      <c r="AU1301" s="9"/>
      <c r="AV1301" s="9"/>
      <c r="AW1301" s="9"/>
      <c r="AX1301" s="9"/>
      <c r="AY1301" s="9"/>
    </row>
    <row r="1302" spans="1:51" ht="37.5" customHeight="1" x14ac:dyDescent="0.3">
      <c r="A1302" s="48">
        <v>1276</v>
      </c>
      <c r="B1302" s="768">
        <v>7000032792</v>
      </c>
      <c r="C1302" s="768">
        <v>10</v>
      </c>
      <c r="D1302" s="768" t="s">
        <v>463</v>
      </c>
      <c r="E1302" s="768">
        <v>1000077736</v>
      </c>
      <c r="F1302" s="768">
        <v>85176290</v>
      </c>
      <c r="G1302" s="49"/>
      <c r="H1302" s="770">
        <v>18</v>
      </c>
      <c r="I1302" s="50"/>
      <c r="J1302" s="768" t="s">
        <v>396</v>
      </c>
      <c r="K1302" s="768" t="s">
        <v>106</v>
      </c>
      <c r="L1302" s="768">
        <v>1</v>
      </c>
      <c r="M1302" s="51"/>
      <c r="N1302" s="52" t="str">
        <f t="shared" si="120"/>
        <v>Included</v>
      </c>
      <c r="O1302" s="53">
        <f t="shared" si="121"/>
        <v>0</v>
      </c>
      <c r="P1302" s="8">
        <f t="shared" si="122"/>
        <v>0</v>
      </c>
      <c r="Q1302" s="9">
        <f t="shared" si="123"/>
        <v>0</v>
      </c>
      <c r="R1302" s="16">
        <f t="shared" si="124"/>
        <v>0</v>
      </c>
      <c r="S1302" s="8"/>
      <c r="T1302" s="122">
        <f t="shared" si="125"/>
        <v>0</v>
      </c>
      <c r="V1302" s="55"/>
      <c r="AB1302" s="9"/>
      <c r="AL1302" s="9"/>
      <c r="AM1302" s="9"/>
      <c r="AN1302" s="9"/>
      <c r="AO1302" s="9"/>
      <c r="AP1302" s="9"/>
      <c r="AQ1302" s="9"/>
      <c r="AR1302" s="9"/>
      <c r="AS1302" s="9"/>
      <c r="AT1302" s="9"/>
      <c r="AU1302" s="9"/>
      <c r="AV1302" s="9"/>
      <c r="AW1302" s="9"/>
      <c r="AX1302" s="9"/>
      <c r="AY1302" s="9"/>
    </row>
    <row r="1303" spans="1:51" ht="37.5" customHeight="1" x14ac:dyDescent="0.3">
      <c r="A1303" s="48">
        <v>1277</v>
      </c>
      <c r="B1303" s="768">
        <v>7000032793</v>
      </c>
      <c r="C1303" s="768">
        <v>10</v>
      </c>
      <c r="D1303" s="768" t="s">
        <v>463</v>
      </c>
      <c r="E1303" s="768">
        <v>1000078084</v>
      </c>
      <c r="F1303" s="768">
        <v>85176930</v>
      </c>
      <c r="G1303" s="49"/>
      <c r="H1303" s="770">
        <v>18</v>
      </c>
      <c r="I1303" s="50"/>
      <c r="J1303" s="768" t="s">
        <v>397</v>
      </c>
      <c r="K1303" s="768" t="s">
        <v>106</v>
      </c>
      <c r="L1303" s="768">
        <v>2</v>
      </c>
      <c r="M1303" s="51"/>
      <c r="N1303" s="52" t="str">
        <f t="shared" si="120"/>
        <v>Included</v>
      </c>
      <c r="O1303" s="53">
        <f t="shared" si="121"/>
        <v>0</v>
      </c>
      <c r="P1303" s="8">
        <f t="shared" si="122"/>
        <v>0</v>
      </c>
      <c r="Q1303" s="9">
        <f t="shared" si="123"/>
        <v>0</v>
      </c>
      <c r="R1303" s="16">
        <f t="shared" si="124"/>
        <v>0</v>
      </c>
      <c r="S1303" s="8"/>
      <c r="T1303" s="122">
        <f t="shared" si="125"/>
        <v>0</v>
      </c>
      <c r="V1303" s="55"/>
      <c r="AB1303" s="9"/>
      <c r="AL1303" s="9"/>
      <c r="AM1303" s="9"/>
      <c r="AN1303" s="9"/>
      <c r="AO1303" s="9"/>
      <c r="AP1303" s="9"/>
      <c r="AQ1303" s="9"/>
      <c r="AR1303" s="9"/>
      <c r="AS1303" s="9"/>
      <c r="AT1303" s="9"/>
      <c r="AU1303" s="9"/>
      <c r="AV1303" s="9"/>
      <c r="AW1303" s="9"/>
      <c r="AX1303" s="9"/>
      <c r="AY1303" s="9"/>
    </row>
    <row r="1304" spans="1:51" ht="37.5" customHeight="1" x14ac:dyDescent="0.3">
      <c r="A1304" s="48">
        <v>1278</v>
      </c>
      <c r="B1304" s="768">
        <v>7000032706</v>
      </c>
      <c r="C1304" s="768">
        <v>10</v>
      </c>
      <c r="D1304" s="768" t="s">
        <v>464</v>
      </c>
      <c r="E1304" s="768">
        <v>1000077713</v>
      </c>
      <c r="F1304" s="768">
        <v>84715000</v>
      </c>
      <c r="G1304" s="49"/>
      <c r="H1304" s="770">
        <v>18</v>
      </c>
      <c r="I1304" s="50"/>
      <c r="J1304" s="768" t="s">
        <v>376</v>
      </c>
      <c r="K1304" s="768" t="s">
        <v>106</v>
      </c>
      <c r="L1304" s="768">
        <v>1</v>
      </c>
      <c r="M1304" s="51"/>
      <c r="N1304" s="52" t="str">
        <f t="shared" si="120"/>
        <v>Included</v>
      </c>
      <c r="O1304" s="53">
        <f t="shared" si="121"/>
        <v>0</v>
      </c>
      <c r="P1304" s="8">
        <f t="shared" si="122"/>
        <v>0</v>
      </c>
      <c r="Q1304" s="9">
        <f t="shared" si="123"/>
        <v>0</v>
      </c>
      <c r="R1304" s="16">
        <f t="shared" si="124"/>
        <v>0</v>
      </c>
      <c r="S1304" s="8"/>
      <c r="T1304" s="122">
        <f t="shared" si="125"/>
        <v>0</v>
      </c>
      <c r="V1304" s="55"/>
      <c r="AB1304" s="9"/>
      <c r="AL1304" s="9"/>
      <c r="AM1304" s="9"/>
      <c r="AN1304" s="9"/>
      <c r="AO1304" s="9"/>
      <c r="AP1304" s="9"/>
      <c r="AQ1304" s="9"/>
      <c r="AR1304" s="9"/>
      <c r="AS1304" s="9"/>
      <c r="AT1304" s="9"/>
      <c r="AU1304" s="9"/>
      <c r="AV1304" s="9"/>
      <c r="AW1304" s="9"/>
      <c r="AX1304" s="9"/>
      <c r="AY1304" s="9"/>
    </row>
    <row r="1305" spans="1:51" ht="37.5" customHeight="1" x14ac:dyDescent="0.3">
      <c r="A1305" s="48">
        <v>1279</v>
      </c>
      <c r="B1305" s="768">
        <v>7000032707</v>
      </c>
      <c r="C1305" s="768">
        <v>10</v>
      </c>
      <c r="D1305" s="768" t="s">
        <v>464</v>
      </c>
      <c r="E1305" s="768">
        <v>1000077714</v>
      </c>
      <c r="F1305" s="768">
        <v>85176930</v>
      </c>
      <c r="G1305" s="49"/>
      <c r="H1305" s="770">
        <v>18</v>
      </c>
      <c r="I1305" s="50"/>
      <c r="J1305" s="768" t="s">
        <v>377</v>
      </c>
      <c r="K1305" s="768" t="s">
        <v>106</v>
      </c>
      <c r="L1305" s="768">
        <v>1</v>
      </c>
      <c r="M1305" s="51"/>
      <c r="N1305" s="52" t="str">
        <f t="shared" si="120"/>
        <v>Included</v>
      </c>
      <c r="O1305" s="53">
        <f t="shared" si="121"/>
        <v>0</v>
      </c>
      <c r="P1305" s="8">
        <f t="shared" si="122"/>
        <v>0</v>
      </c>
      <c r="Q1305" s="9">
        <f t="shared" si="123"/>
        <v>0</v>
      </c>
      <c r="R1305" s="16">
        <f t="shared" si="124"/>
        <v>0</v>
      </c>
      <c r="S1305" s="8"/>
      <c r="T1305" s="122">
        <f t="shared" si="125"/>
        <v>0</v>
      </c>
      <c r="V1305" s="55"/>
      <c r="AB1305" s="9"/>
      <c r="AL1305" s="9"/>
      <c r="AM1305" s="9"/>
      <c r="AN1305" s="9"/>
      <c r="AO1305" s="9"/>
      <c r="AP1305" s="9"/>
      <c r="AQ1305" s="9"/>
      <c r="AR1305" s="9"/>
      <c r="AS1305" s="9"/>
      <c r="AT1305" s="9"/>
      <c r="AU1305" s="9"/>
      <c r="AV1305" s="9"/>
      <c r="AW1305" s="9"/>
      <c r="AX1305" s="9"/>
      <c r="AY1305" s="9"/>
    </row>
    <row r="1306" spans="1:51" ht="37.5" customHeight="1" x14ac:dyDescent="0.3">
      <c r="A1306" s="48">
        <v>1280</v>
      </c>
      <c r="B1306" s="768">
        <v>7000032708</v>
      </c>
      <c r="C1306" s="768">
        <v>10</v>
      </c>
      <c r="D1306" s="768" t="s">
        <v>464</v>
      </c>
      <c r="E1306" s="768">
        <v>1000077573</v>
      </c>
      <c r="F1306" s="768">
        <v>85176930</v>
      </c>
      <c r="G1306" s="49"/>
      <c r="H1306" s="770">
        <v>18</v>
      </c>
      <c r="I1306" s="50"/>
      <c r="J1306" s="768" t="s">
        <v>378</v>
      </c>
      <c r="K1306" s="768" t="s">
        <v>106</v>
      </c>
      <c r="L1306" s="768">
        <v>1</v>
      </c>
      <c r="M1306" s="51"/>
      <c r="N1306" s="52" t="str">
        <f t="shared" si="120"/>
        <v>Included</v>
      </c>
      <c r="O1306" s="53">
        <f t="shared" si="121"/>
        <v>0</v>
      </c>
      <c r="P1306" s="8">
        <f t="shared" si="122"/>
        <v>0</v>
      </c>
      <c r="Q1306" s="9">
        <f t="shared" si="123"/>
        <v>0</v>
      </c>
      <c r="R1306" s="16">
        <f t="shared" si="124"/>
        <v>0</v>
      </c>
      <c r="S1306" s="8"/>
      <c r="T1306" s="122">
        <f t="shared" si="125"/>
        <v>0</v>
      </c>
      <c r="V1306" s="55"/>
      <c r="AB1306" s="9"/>
      <c r="AL1306" s="9"/>
      <c r="AM1306" s="9"/>
      <c r="AN1306" s="9"/>
      <c r="AO1306" s="9"/>
      <c r="AP1306" s="9"/>
      <c r="AQ1306" s="9"/>
      <c r="AR1306" s="9"/>
      <c r="AS1306" s="9"/>
      <c r="AT1306" s="9"/>
      <c r="AU1306" s="9"/>
      <c r="AV1306" s="9"/>
      <c r="AW1306" s="9"/>
      <c r="AX1306" s="9"/>
      <c r="AY1306" s="9"/>
    </row>
    <row r="1307" spans="1:51" ht="37.5" customHeight="1" x14ac:dyDescent="0.3">
      <c r="A1307" s="48">
        <v>1281</v>
      </c>
      <c r="B1307" s="768">
        <v>7000032709</v>
      </c>
      <c r="C1307" s="768">
        <v>10</v>
      </c>
      <c r="D1307" s="768" t="s">
        <v>464</v>
      </c>
      <c r="E1307" s="768">
        <v>1000077711</v>
      </c>
      <c r="F1307" s="768">
        <v>85177090</v>
      </c>
      <c r="G1307" s="49"/>
      <c r="H1307" s="770">
        <v>18</v>
      </c>
      <c r="I1307" s="50"/>
      <c r="J1307" s="768" t="s">
        <v>381</v>
      </c>
      <c r="K1307" s="768" t="s">
        <v>106</v>
      </c>
      <c r="L1307" s="768">
        <v>1</v>
      </c>
      <c r="M1307" s="51"/>
      <c r="N1307" s="52" t="str">
        <f t="shared" si="120"/>
        <v>Included</v>
      </c>
      <c r="O1307" s="53">
        <f t="shared" si="121"/>
        <v>0</v>
      </c>
      <c r="P1307" s="8">
        <f t="shared" si="122"/>
        <v>0</v>
      </c>
      <c r="Q1307" s="9">
        <f t="shared" si="123"/>
        <v>0</v>
      </c>
      <c r="R1307" s="16">
        <f t="shared" si="124"/>
        <v>0</v>
      </c>
      <c r="S1307" s="8"/>
      <c r="T1307" s="122">
        <f t="shared" si="125"/>
        <v>0</v>
      </c>
      <c r="V1307" s="55"/>
      <c r="AB1307" s="9"/>
      <c r="AL1307" s="9"/>
      <c r="AM1307" s="9"/>
      <c r="AN1307" s="9"/>
      <c r="AO1307" s="9"/>
      <c r="AP1307" s="9"/>
      <c r="AQ1307" s="9"/>
      <c r="AR1307" s="9"/>
      <c r="AS1307" s="9"/>
      <c r="AT1307" s="9"/>
      <c r="AU1307" s="9"/>
      <c r="AV1307" s="9"/>
      <c r="AW1307" s="9"/>
      <c r="AX1307" s="9"/>
      <c r="AY1307" s="9"/>
    </row>
    <row r="1308" spans="1:51" ht="37.5" customHeight="1" x14ac:dyDescent="0.3">
      <c r="A1308" s="48">
        <v>1282</v>
      </c>
      <c r="B1308" s="768">
        <v>7000032710</v>
      </c>
      <c r="C1308" s="768">
        <v>10</v>
      </c>
      <c r="D1308" s="768" t="s">
        <v>464</v>
      </c>
      <c r="E1308" s="768">
        <v>1000077750</v>
      </c>
      <c r="F1308" s="768">
        <v>85176930</v>
      </c>
      <c r="G1308" s="49"/>
      <c r="H1308" s="770">
        <v>18</v>
      </c>
      <c r="I1308" s="50"/>
      <c r="J1308" s="768" t="s">
        <v>383</v>
      </c>
      <c r="K1308" s="768" t="s">
        <v>105</v>
      </c>
      <c r="L1308" s="768">
        <v>1</v>
      </c>
      <c r="M1308" s="51"/>
      <c r="N1308" s="52" t="str">
        <f t="shared" si="120"/>
        <v>Included</v>
      </c>
      <c r="O1308" s="53">
        <f t="shared" si="121"/>
        <v>0</v>
      </c>
      <c r="P1308" s="8">
        <f t="shared" si="122"/>
        <v>0</v>
      </c>
      <c r="Q1308" s="9">
        <f t="shared" si="123"/>
        <v>0</v>
      </c>
      <c r="R1308" s="16">
        <f t="shared" si="124"/>
        <v>0</v>
      </c>
      <c r="S1308" s="8"/>
      <c r="T1308" s="122">
        <f t="shared" si="125"/>
        <v>0</v>
      </c>
      <c r="V1308" s="55"/>
      <c r="AB1308" s="9"/>
      <c r="AL1308" s="9"/>
      <c r="AM1308" s="9"/>
      <c r="AN1308" s="9"/>
      <c r="AO1308" s="9"/>
      <c r="AP1308" s="9"/>
      <c r="AQ1308" s="9"/>
      <c r="AR1308" s="9"/>
      <c r="AS1308" s="9"/>
      <c r="AT1308" s="9"/>
      <c r="AU1308" s="9"/>
      <c r="AV1308" s="9"/>
      <c r="AW1308" s="9"/>
      <c r="AX1308" s="9"/>
      <c r="AY1308" s="9"/>
    </row>
    <row r="1309" spans="1:51" ht="37.5" customHeight="1" x14ac:dyDescent="0.3">
      <c r="A1309" s="48">
        <v>1283</v>
      </c>
      <c r="B1309" s="768">
        <v>7000032711</v>
      </c>
      <c r="C1309" s="768">
        <v>10</v>
      </c>
      <c r="D1309" s="768" t="s">
        <v>464</v>
      </c>
      <c r="E1309" s="768">
        <v>1000077561</v>
      </c>
      <c r="F1309" s="768">
        <v>85176930</v>
      </c>
      <c r="G1309" s="49"/>
      <c r="H1309" s="770">
        <v>18</v>
      </c>
      <c r="I1309" s="50"/>
      <c r="J1309" s="768" t="s">
        <v>386</v>
      </c>
      <c r="K1309" s="768" t="s">
        <v>106</v>
      </c>
      <c r="L1309" s="768">
        <v>2</v>
      </c>
      <c r="M1309" s="51"/>
      <c r="N1309" s="52" t="str">
        <f t="shared" si="120"/>
        <v>Included</v>
      </c>
      <c r="O1309" s="53">
        <f t="shared" si="121"/>
        <v>0</v>
      </c>
      <c r="P1309" s="8">
        <f t="shared" si="122"/>
        <v>0</v>
      </c>
      <c r="Q1309" s="9">
        <f t="shared" si="123"/>
        <v>0</v>
      </c>
      <c r="R1309" s="16">
        <f t="shared" si="124"/>
        <v>0</v>
      </c>
      <c r="S1309" s="8"/>
      <c r="T1309" s="122">
        <f t="shared" si="125"/>
        <v>0</v>
      </c>
      <c r="V1309" s="55"/>
      <c r="AB1309" s="9"/>
      <c r="AL1309" s="9"/>
      <c r="AM1309" s="9"/>
      <c r="AN1309" s="9"/>
      <c r="AO1309" s="9"/>
      <c r="AP1309" s="9"/>
      <c r="AQ1309" s="9"/>
      <c r="AR1309" s="9"/>
      <c r="AS1309" s="9"/>
      <c r="AT1309" s="9"/>
      <c r="AU1309" s="9"/>
      <c r="AV1309" s="9"/>
      <c r="AW1309" s="9"/>
      <c r="AX1309" s="9"/>
      <c r="AY1309" s="9"/>
    </row>
    <row r="1310" spans="1:51" ht="37.5" customHeight="1" x14ac:dyDescent="0.3">
      <c r="A1310" s="48">
        <v>1284</v>
      </c>
      <c r="B1310" s="768">
        <v>7000032712</v>
      </c>
      <c r="C1310" s="768">
        <v>10</v>
      </c>
      <c r="D1310" s="768" t="s">
        <v>464</v>
      </c>
      <c r="E1310" s="768">
        <v>1000077565</v>
      </c>
      <c r="F1310" s="768">
        <v>85176930</v>
      </c>
      <c r="G1310" s="49"/>
      <c r="H1310" s="770">
        <v>18</v>
      </c>
      <c r="I1310" s="50"/>
      <c r="J1310" s="768" t="s">
        <v>387</v>
      </c>
      <c r="K1310" s="768" t="s">
        <v>106</v>
      </c>
      <c r="L1310" s="768">
        <v>2</v>
      </c>
      <c r="M1310" s="51"/>
      <c r="N1310" s="52" t="str">
        <f t="shared" si="120"/>
        <v>Included</v>
      </c>
      <c r="O1310" s="53">
        <f t="shared" si="121"/>
        <v>0</v>
      </c>
      <c r="P1310" s="8">
        <f t="shared" si="122"/>
        <v>0</v>
      </c>
      <c r="Q1310" s="9">
        <f t="shared" si="123"/>
        <v>0</v>
      </c>
      <c r="R1310" s="16">
        <f t="shared" si="124"/>
        <v>0</v>
      </c>
      <c r="S1310" s="8"/>
      <c r="T1310" s="122">
        <f t="shared" si="125"/>
        <v>0</v>
      </c>
      <c r="V1310" s="55"/>
      <c r="AB1310" s="9"/>
      <c r="AL1310" s="9"/>
      <c r="AM1310" s="9"/>
      <c r="AN1310" s="9"/>
      <c r="AO1310" s="9"/>
      <c r="AP1310" s="9"/>
      <c r="AQ1310" s="9"/>
      <c r="AR1310" s="9"/>
      <c r="AS1310" s="9"/>
      <c r="AT1310" s="9"/>
      <c r="AU1310" s="9"/>
      <c r="AV1310" s="9"/>
      <c r="AW1310" s="9"/>
      <c r="AX1310" s="9"/>
      <c r="AY1310" s="9"/>
    </row>
    <row r="1311" spans="1:51" ht="37.5" customHeight="1" x14ac:dyDescent="0.3">
      <c r="A1311" s="48">
        <v>1285</v>
      </c>
      <c r="B1311" s="768">
        <v>7000032713</v>
      </c>
      <c r="C1311" s="768">
        <v>10</v>
      </c>
      <c r="D1311" s="768" t="s">
        <v>464</v>
      </c>
      <c r="E1311" s="768">
        <v>1000077751</v>
      </c>
      <c r="F1311" s="768">
        <v>85176930</v>
      </c>
      <c r="G1311" s="49"/>
      <c r="H1311" s="770">
        <v>18</v>
      </c>
      <c r="I1311" s="50"/>
      <c r="J1311" s="768" t="s">
        <v>388</v>
      </c>
      <c r="K1311" s="768" t="s">
        <v>105</v>
      </c>
      <c r="L1311" s="768">
        <v>1</v>
      </c>
      <c r="M1311" s="51"/>
      <c r="N1311" s="52" t="str">
        <f t="shared" si="120"/>
        <v>Included</v>
      </c>
      <c r="O1311" s="53">
        <f t="shared" si="121"/>
        <v>0</v>
      </c>
      <c r="P1311" s="8">
        <f t="shared" si="122"/>
        <v>0</v>
      </c>
      <c r="Q1311" s="9">
        <f t="shared" si="123"/>
        <v>0</v>
      </c>
      <c r="R1311" s="16">
        <f t="shared" si="124"/>
        <v>0</v>
      </c>
      <c r="S1311" s="8"/>
      <c r="T1311" s="122">
        <f t="shared" si="125"/>
        <v>0</v>
      </c>
      <c r="V1311" s="55"/>
      <c r="AB1311" s="9"/>
      <c r="AL1311" s="9"/>
      <c r="AM1311" s="9"/>
      <c r="AN1311" s="9"/>
      <c r="AO1311" s="9"/>
      <c r="AP1311" s="9"/>
      <c r="AQ1311" s="9"/>
      <c r="AR1311" s="9"/>
      <c r="AS1311" s="9"/>
      <c r="AT1311" s="9"/>
      <c r="AU1311" s="9"/>
      <c r="AV1311" s="9"/>
      <c r="AW1311" s="9"/>
      <c r="AX1311" s="9"/>
      <c r="AY1311" s="9"/>
    </row>
    <row r="1312" spans="1:51" ht="37.5" customHeight="1" x14ac:dyDescent="0.3">
      <c r="A1312" s="48">
        <v>1286</v>
      </c>
      <c r="B1312" s="768">
        <v>7000032714</v>
      </c>
      <c r="C1312" s="768">
        <v>10</v>
      </c>
      <c r="D1312" s="768" t="s">
        <v>464</v>
      </c>
      <c r="E1312" s="768">
        <v>1000077568</v>
      </c>
      <c r="F1312" s="768">
        <v>85389000</v>
      </c>
      <c r="G1312" s="49"/>
      <c r="H1312" s="770">
        <v>18</v>
      </c>
      <c r="I1312" s="50"/>
      <c r="J1312" s="768" t="s">
        <v>389</v>
      </c>
      <c r="K1312" s="768" t="s">
        <v>106</v>
      </c>
      <c r="L1312" s="768">
        <v>1</v>
      </c>
      <c r="M1312" s="51"/>
      <c r="N1312" s="52" t="str">
        <f t="shared" si="120"/>
        <v>Included</v>
      </c>
      <c r="O1312" s="53">
        <f t="shared" si="121"/>
        <v>0</v>
      </c>
      <c r="P1312" s="8">
        <f t="shared" si="122"/>
        <v>0</v>
      </c>
      <c r="Q1312" s="9">
        <f t="shared" si="123"/>
        <v>0</v>
      </c>
      <c r="R1312" s="16">
        <f t="shared" si="124"/>
        <v>0</v>
      </c>
      <c r="S1312" s="8"/>
      <c r="T1312" s="122">
        <f t="shared" si="125"/>
        <v>0</v>
      </c>
      <c r="V1312" s="55"/>
      <c r="AB1312" s="9"/>
      <c r="AL1312" s="9"/>
      <c r="AM1312" s="9"/>
      <c r="AN1312" s="9"/>
      <c r="AO1312" s="9"/>
      <c r="AP1312" s="9"/>
      <c r="AQ1312" s="9"/>
      <c r="AR1312" s="9"/>
      <c r="AS1312" s="9"/>
      <c r="AT1312" s="9"/>
      <c r="AU1312" s="9"/>
      <c r="AV1312" s="9"/>
      <c r="AW1312" s="9"/>
      <c r="AX1312" s="9"/>
      <c r="AY1312" s="9"/>
    </row>
    <row r="1313" spans="1:51" ht="37.5" customHeight="1" x14ac:dyDescent="0.3">
      <c r="A1313" s="48">
        <v>1287</v>
      </c>
      <c r="B1313" s="768">
        <v>7000032715</v>
      </c>
      <c r="C1313" s="768">
        <v>10</v>
      </c>
      <c r="D1313" s="768" t="s">
        <v>464</v>
      </c>
      <c r="E1313" s="768">
        <v>1000028014</v>
      </c>
      <c r="F1313" s="768">
        <v>94038900</v>
      </c>
      <c r="G1313" s="49"/>
      <c r="H1313" s="770">
        <v>18</v>
      </c>
      <c r="I1313" s="50"/>
      <c r="J1313" s="768" t="s">
        <v>108</v>
      </c>
      <c r="K1313" s="768" t="s">
        <v>106</v>
      </c>
      <c r="L1313" s="768">
        <v>1</v>
      </c>
      <c r="M1313" s="51"/>
      <c r="N1313" s="52" t="str">
        <f t="shared" si="120"/>
        <v>Included</v>
      </c>
      <c r="O1313" s="53">
        <f t="shared" si="121"/>
        <v>0</v>
      </c>
      <c r="P1313" s="8">
        <f t="shared" si="122"/>
        <v>0</v>
      </c>
      <c r="Q1313" s="9">
        <f t="shared" si="123"/>
        <v>0</v>
      </c>
      <c r="R1313" s="16">
        <f t="shared" si="124"/>
        <v>0</v>
      </c>
      <c r="S1313" s="8"/>
      <c r="T1313" s="122">
        <f t="shared" si="125"/>
        <v>0</v>
      </c>
      <c r="V1313" s="55"/>
      <c r="AB1313" s="9"/>
      <c r="AL1313" s="9"/>
      <c r="AM1313" s="9"/>
      <c r="AN1313" s="9"/>
      <c r="AO1313" s="9"/>
      <c r="AP1313" s="9"/>
      <c r="AQ1313" s="9"/>
      <c r="AR1313" s="9"/>
      <c r="AS1313" s="9"/>
      <c r="AT1313" s="9"/>
      <c r="AU1313" s="9"/>
      <c r="AV1313" s="9"/>
      <c r="AW1313" s="9"/>
      <c r="AX1313" s="9"/>
      <c r="AY1313" s="9"/>
    </row>
    <row r="1314" spans="1:51" ht="37.5" customHeight="1" x14ac:dyDescent="0.3">
      <c r="A1314" s="48">
        <v>1288</v>
      </c>
      <c r="B1314" s="768">
        <v>7000032716</v>
      </c>
      <c r="C1314" s="768">
        <v>10</v>
      </c>
      <c r="D1314" s="768" t="s">
        <v>464</v>
      </c>
      <c r="E1314" s="768">
        <v>1000026380</v>
      </c>
      <c r="F1314" s="768">
        <v>85389000</v>
      </c>
      <c r="G1314" s="49"/>
      <c r="H1314" s="770">
        <v>18</v>
      </c>
      <c r="I1314" s="50"/>
      <c r="J1314" s="768" t="s">
        <v>109</v>
      </c>
      <c r="K1314" s="768" t="s">
        <v>105</v>
      </c>
      <c r="L1314" s="768">
        <v>1</v>
      </c>
      <c r="M1314" s="51"/>
      <c r="N1314" s="52" t="str">
        <f t="shared" si="120"/>
        <v>Included</v>
      </c>
      <c r="O1314" s="53">
        <f t="shared" si="121"/>
        <v>0</v>
      </c>
      <c r="P1314" s="8">
        <f t="shared" si="122"/>
        <v>0</v>
      </c>
      <c r="Q1314" s="9">
        <f t="shared" si="123"/>
        <v>0</v>
      </c>
      <c r="R1314" s="16">
        <f t="shared" si="124"/>
        <v>0</v>
      </c>
      <c r="S1314" s="8"/>
      <c r="T1314" s="122">
        <f t="shared" si="125"/>
        <v>0</v>
      </c>
      <c r="V1314" s="55"/>
      <c r="AB1314" s="9"/>
      <c r="AL1314" s="9"/>
      <c r="AM1314" s="9"/>
      <c r="AN1314" s="9"/>
      <c r="AO1314" s="9"/>
      <c r="AP1314" s="9"/>
      <c r="AQ1314" s="9"/>
      <c r="AR1314" s="9"/>
      <c r="AS1314" s="9"/>
      <c r="AT1314" s="9"/>
      <c r="AU1314" s="9"/>
      <c r="AV1314" s="9"/>
      <c r="AW1314" s="9"/>
      <c r="AX1314" s="9"/>
      <c r="AY1314" s="9"/>
    </row>
    <row r="1315" spans="1:51" ht="37.5" customHeight="1" x14ac:dyDescent="0.3">
      <c r="A1315" s="48">
        <v>1289</v>
      </c>
      <c r="B1315" s="768">
        <v>7000032768</v>
      </c>
      <c r="C1315" s="768">
        <v>10</v>
      </c>
      <c r="D1315" s="768" t="s">
        <v>464</v>
      </c>
      <c r="E1315" s="768">
        <v>1000077853</v>
      </c>
      <c r="F1315" s="768">
        <v>85176220</v>
      </c>
      <c r="G1315" s="49"/>
      <c r="H1315" s="770">
        <v>18</v>
      </c>
      <c r="I1315" s="50"/>
      <c r="J1315" s="768" t="s">
        <v>390</v>
      </c>
      <c r="K1315" s="768" t="s">
        <v>106</v>
      </c>
      <c r="L1315" s="768">
        <v>1</v>
      </c>
      <c r="M1315" s="51"/>
      <c r="N1315" s="52" t="str">
        <f t="shared" si="120"/>
        <v>Included</v>
      </c>
      <c r="O1315" s="53">
        <f t="shared" si="121"/>
        <v>0</v>
      </c>
      <c r="P1315" s="8">
        <f t="shared" si="122"/>
        <v>0</v>
      </c>
      <c r="Q1315" s="9">
        <f t="shared" si="123"/>
        <v>0</v>
      </c>
      <c r="R1315" s="16">
        <f t="shared" si="124"/>
        <v>0</v>
      </c>
      <c r="S1315" s="8"/>
      <c r="T1315" s="122">
        <f t="shared" si="125"/>
        <v>0</v>
      </c>
      <c r="V1315" s="55"/>
      <c r="AB1315" s="9"/>
      <c r="AL1315" s="9"/>
      <c r="AM1315" s="9"/>
      <c r="AN1315" s="9"/>
      <c r="AO1315" s="9"/>
      <c r="AP1315" s="9"/>
      <c r="AQ1315" s="9"/>
      <c r="AR1315" s="9"/>
      <c r="AS1315" s="9"/>
      <c r="AT1315" s="9"/>
      <c r="AU1315" s="9"/>
      <c r="AV1315" s="9"/>
      <c r="AW1315" s="9"/>
      <c r="AX1315" s="9"/>
      <c r="AY1315" s="9"/>
    </row>
    <row r="1316" spans="1:51" ht="37.5" customHeight="1" x14ac:dyDescent="0.3">
      <c r="A1316" s="48">
        <v>1290</v>
      </c>
      <c r="B1316" s="768">
        <v>7000032794</v>
      </c>
      <c r="C1316" s="768">
        <v>10</v>
      </c>
      <c r="D1316" s="768" t="s">
        <v>464</v>
      </c>
      <c r="E1316" s="768">
        <v>1000078084</v>
      </c>
      <c r="F1316" s="768">
        <v>85176930</v>
      </c>
      <c r="G1316" s="49"/>
      <c r="H1316" s="770">
        <v>18</v>
      </c>
      <c r="I1316" s="50"/>
      <c r="J1316" s="768" t="s">
        <v>397</v>
      </c>
      <c r="K1316" s="768" t="s">
        <v>106</v>
      </c>
      <c r="L1316" s="768">
        <v>2</v>
      </c>
      <c r="M1316" s="51"/>
      <c r="N1316" s="52" t="str">
        <f t="shared" si="120"/>
        <v>Included</v>
      </c>
      <c r="O1316" s="53">
        <f t="shared" si="121"/>
        <v>0</v>
      </c>
      <c r="P1316" s="8">
        <f t="shared" si="122"/>
        <v>0</v>
      </c>
      <c r="Q1316" s="9">
        <f t="shared" si="123"/>
        <v>0</v>
      </c>
      <c r="R1316" s="16">
        <f t="shared" si="124"/>
        <v>0</v>
      </c>
      <c r="S1316" s="8"/>
      <c r="T1316" s="122">
        <f t="shared" si="125"/>
        <v>0</v>
      </c>
      <c r="V1316" s="55"/>
      <c r="AB1316" s="9"/>
      <c r="AL1316" s="9"/>
      <c r="AM1316" s="9"/>
      <c r="AN1316" s="9"/>
      <c r="AO1316" s="9"/>
      <c r="AP1316" s="9"/>
      <c r="AQ1316" s="9"/>
      <c r="AR1316" s="9"/>
      <c r="AS1316" s="9"/>
      <c r="AT1316" s="9"/>
      <c r="AU1316" s="9"/>
      <c r="AV1316" s="9"/>
      <c r="AW1316" s="9"/>
      <c r="AX1316" s="9"/>
      <c r="AY1316" s="9"/>
    </row>
    <row r="1317" spans="1:51" ht="37.5" customHeight="1" x14ac:dyDescent="0.3">
      <c r="A1317" s="48">
        <v>1291</v>
      </c>
      <c r="B1317" s="768">
        <v>7000032720</v>
      </c>
      <c r="C1317" s="768">
        <v>10</v>
      </c>
      <c r="D1317" s="768" t="s">
        <v>465</v>
      </c>
      <c r="E1317" s="768">
        <v>1000077713</v>
      </c>
      <c r="F1317" s="768">
        <v>84715000</v>
      </c>
      <c r="G1317" s="49"/>
      <c r="H1317" s="770">
        <v>18</v>
      </c>
      <c r="I1317" s="50"/>
      <c r="J1317" s="768" t="s">
        <v>376</v>
      </c>
      <c r="K1317" s="768" t="s">
        <v>106</v>
      </c>
      <c r="L1317" s="768">
        <v>1</v>
      </c>
      <c r="M1317" s="51"/>
      <c r="N1317" s="52" t="str">
        <f t="shared" si="120"/>
        <v>Included</v>
      </c>
      <c r="O1317" s="53">
        <f t="shared" si="121"/>
        <v>0</v>
      </c>
      <c r="P1317" s="8">
        <f t="shared" si="122"/>
        <v>0</v>
      </c>
      <c r="Q1317" s="9">
        <f t="shared" si="123"/>
        <v>0</v>
      </c>
      <c r="R1317" s="16">
        <f t="shared" si="124"/>
        <v>0</v>
      </c>
      <c r="S1317" s="8"/>
      <c r="T1317" s="122">
        <f t="shared" si="125"/>
        <v>0</v>
      </c>
      <c r="V1317" s="55"/>
      <c r="AB1317" s="9"/>
      <c r="AL1317" s="9"/>
      <c r="AM1317" s="9"/>
      <c r="AN1317" s="9"/>
      <c r="AO1317" s="9"/>
      <c r="AP1317" s="9"/>
      <c r="AQ1317" s="9"/>
      <c r="AR1317" s="9"/>
      <c r="AS1317" s="9"/>
      <c r="AT1317" s="9"/>
      <c r="AU1317" s="9"/>
      <c r="AV1317" s="9"/>
      <c r="AW1317" s="9"/>
      <c r="AX1317" s="9"/>
      <c r="AY1317" s="9"/>
    </row>
    <row r="1318" spans="1:51" ht="37.5" customHeight="1" x14ac:dyDescent="0.3">
      <c r="A1318" s="48">
        <v>1292</v>
      </c>
      <c r="B1318" s="768">
        <v>7000032721</v>
      </c>
      <c r="C1318" s="768">
        <v>10</v>
      </c>
      <c r="D1318" s="768" t="s">
        <v>465</v>
      </c>
      <c r="E1318" s="768">
        <v>1000077714</v>
      </c>
      <c r="F1318" s="768">
        <v>85176930</v>
      </c>
      <c r="G1318" s="49"/>
      <c r="H1318" s="770">
        <v>18</v>
      </c>
      <c r="I1318" s="50"/>
      <c r="J1318" s="768" t="s">
        <v>377</v>
      </c>
      <c r="K1318" s="768" t="s">
        <v>106</v>
      </c>
      <c r="L1318" s="768">
        <v>1</v>
      </c>
      <c r="M1318" s="51"/>
      <c r="N1318" s="52" t="str">
        <f t="shared" si="120"/>
        <v>Included</v>
      </c>
      <c r="O1318" s="53">
        <f t="shared" si="121"/>
        <v>0</v>
      </c>
      <c r="P1318" s="8">
        <f t="shared" si="122"/>
        <v>0</v>
      </c>
      <c r="Q1318" s="9">
        <f t="shared" si="123"/>
        <v>0</v>
      </c>
      <c r="R1318" s="16">
        <f t="shared" si="124"/>
        <v>0</v>
      </c>
      <c r="S1318" s="8"/>
      <c r="T1318" s="122">
        <f t="shared" si="125"/>
        <v>0</v>
      </c>
      <c r="V1318" s="55"/>
      <c r="AB1318" s="9"/>
      <c r="AL1318" s="9"/>
      <c r="AM1318" s="9"/>
      <c r="AN1318" s="9"/>
      <c r="AO1318" s="9"/>
      <c r="AP1318" s="9"/>
      <c r="AQ1318" s="9"/>
      <c r="AR1318" s="9"/>
      <c r="AS1318" s="9"/>
      <c r="AT1318" s="9"/>
      <c r="AU1318" s="9"/>
      <c r="AV1318" s="9"/>
      <c r="AW1318" s="9"/>
      <c r="AX1318" s="9"/>
      <c r="AY1318" s="9"/>
    </row>
    <row r="1319" spans="1:51" ht="37.5" customHeight="1" x14ac:dyDescent="0.3">
      <c r="A1319" s="48">
        <v>1293</v>
      </c>
      <c r="B1319" s="768">
        <v>7000032722</v>
      </c>
      <c r="C1319" s="768">
        <v>10</v>
      </c>
      <c r="D1319" s="768" t="s">
        <v>465</v>
      </c>
      <c r="E1319" s="768">
        <v>1000077573</v>
      </c>
      <c r="F1319" s="768">
        <v>85176930</v>
      </c>
      <c r="G1319" s="49"/>
      <c r="H1319" s="770">
        <v>18</v>
      </c>
      <c r="I1319" s="50"/>
      <c r="J1319" s="768" t="s">
        <v>378</v>
      </c>
      <c r="K1319" s="768" t="s">
        <v>106</v>
      </c>
      <c r="L1319" s="768">
        <v>1</v>
      </c>
      <c r="M1319" s="51"/>
      <c r="N1319" s="52" t="str">
        <f t="shared" si="120"/>
        <v>Included</v>
      </c>
      <c r="O1319" s="53">
        <f t="shared" si="121"/>
        <v>0</v>
      </c>
      <c r="P1319" s="8">
        <f t="shared" si="122"/>
        <v>0</v>
      </c>
      <c r="Q1319" s="9">
        <f t="shared" si="123"/>
        <v>0</v>
      </c>
      <c r="R1319" s="16">
        <f t="shared" si="124"/>
        <v>0</v>
      </c>
      <c r="S1319" s="8"/>
      <c r="T1319" s="122">
        <f t="shared" si="125"/>
        <v>0</v>
      </c>
      <c r="V1319" s="55"/>
      <c r="AB1319" s="9"/>
      <c r="AL1319" s="9"/>
      <c r="AM1319" s="9"/>
      <c r="AN1319" s="9"/>
      <c r="AO1319" s="9"/>
      <c r="AP1319" s="9"/>
      <c r="AQ1319" s="9"/>
      <c r="AR1319" s="9"/>
      <c r="AS1319" s="9"/>
      <c r="AT1319" s="9"/>
      <c r="AU1319" s="9"/>
      <c r="AV1319" s="9"/>
      <c r="AW1319" s="9"/>
      <c r="AX1319" s="9"/>
      <c r="AY1319" s="9"/>
    </row>
    <row r="1320" spans="1:51" ht="37.5" customHeight="1" x14ac:dyDescent="0.3">
      <c r="A1320" s="48">
        <v>1294</v>
      </c>
      <c r="B1320" s="768">
        <v>7000032723</v>
      </c>
      <c r="C1320" s="768">
        <v>10</v>
      </c>
      <c r="D1320" s="768" t="s">
        <v>465</v>
      </c>
      <c r="E1320" s="768">
        <v>1000077739</v>
      </c>
      <c r="F1320" s="768">
        <v>85177090</v>
      </c>
      <c r="G1320" s="49"/>
      <c r="H1320" s="770">
        <v>18</v>
      </c>
      <c r="I1320" s="50"/>
      <c r="J1320" s="768" t="s">
        <v>379</v>
      </c>
      <c r="K1320" s="768" t="s">
        <v>106</v>
      </c>
      <c r="L1320" s="768">
        <v>11</v>
      </c>
      <c r="M1320" s="51"/>
      <c r="N1320" s="52" t="str">
        <f t="shared" si="120"/>
        <v>Included</v>
      </c>
      <c r="O1320" s="53">
        <f t="shared" si="121"/>
        <v>0</v>
      </c>
      <c r="P1320" s="8">
        <f t="shared" si="122"/>
        <v>0</v>
      </c>
      <c r="Q1320" s="9">
        <f t="shared" si="123"/>
        <v>0</v>
      </c>
      <c r="R1320" s="16">
        <f t="shared" si="124"/>
        <v>0</v>
      </c>
      <c r="S1320" s="8"/>
      <c r="T1320" s="122">
        <f t="shared" si="125"/>
        <v>0</v>
      </c>
      <c r="V1320" s="55"/>
      <c r="AB1320" s="9"/>
      <c r="AL1320" s="9"/>
      <c r="AM1320" s="9"/>
      <c r="AN1320" s="9"/>
      <c r="AO1320" s="9"/>
      <c r="AP1320" s="9"/>
      <c r="AQ1320" s="9"/>
      <c r="AR1320" s="9"/>
      <c r="AS1320" s="9"/>
      <c r="AT1320" s="9"/>
      <c r="AU1320" s="9"/>
      <c r="AV1320" s="9"/>
      <c r="AW1320" s="9"/>
      <c r="AX1320" s="9"/>
      <c r="AY1320" s="9"/>
    </row>
    <row r="1321" spans="1:51" ht="37.5" customHeight="1" x14ac:dyDescent="0.3">
      <c r="A1321" s="48">
        <v>1295</v>
      </c>
      <c r="B1321" s="768">
        <v>7000032724</v>
      </c>
      <c r="C1321" s="768">
        <v>10</v>
      </c>
      <c r="D1321" s="768" t="s">
        <v>465</v>
      </c>
      <c r="E1321" s="768">
        <v>1000077740</v>
      </c>
      <c r="F1321" s="768">
        <v>85177090</v>
      </c>
      <c r="G1321" s="49"/>
      <c r="H1321" s="770">
        <v>18</v>
      </c>
      <c r="I1321" s="50"/>
      <c r="J1321" s="768" t="s">
        <v>380</v>
      </c>
      <c r="K1321" s="768" t="s">
        <v>106</v>
      </c>
      <c r="L1321" s="768">
        <v>130</v>
      </c>
      <c r="M1321" s="51"/>
      <c r="N1321" s="52" t="str">
        <f t="shared" si="120"/>
        <v>Included</v>
      </c>
      <c r="O1321" s="53">
        <f t="shared" si="121"/>
        <v>0</v>
      </c>
      <c r="P1321" s="8">
        <f t="shared" si="122"/>
        <v>0</v>
      </c>
      <c r="Q1321" s="9">
        <f t="shared" si="123"/>
        <v>0</v>
      </c>
      <c r="R1321" s="16">
        <f t="shared" si="124"/>
        <v>0</v>
      </c>
      <c r="S1321" s="8"/>
      <c r="T1321" s="122">
        <f t="shared" si="125"/>
        <v>0</v>
      </c>
      <c r="V1321" s="55"/>
      <c r="AB1321" s="9"/>
      <c r="AL1321" s="9"/>
      <c r="AM1321" s="9"/>
      <c r="AN1321" s="9"/>
      <c r="AO1321" s="9"/>
      <c r="AP1321" s="9"/>
      <c r="AQ1321" s="9"/>
      <c r="AR1321" s="9"/>
      <c r="AS1321" s="9"/>
      <c r="AT1321" s="9"/>
      <c r="AU1321" s="9"/>
      <c r="AV1321" s="9"/>
      <c r="AW1321" s="9"/>
      <c r="AX1321" s="9"/>
      <c r="AY1321" s="9"/>
    </row>
    <row r="1322" spans="1:51" ht="37.5" customHeight="1" x14ac:dyDescent="0.3">
      <c r="A1322" s="48">
        <v>1296</v>
      </c>
      <c r="B1322" s="768">
        <v>7000032725</v>
      </c>
      <c r="C1322" s="768">
        <v>10</v>
      </c>
      <c r="D1322" s="768" t="s">
        <v>465</v>
      </c>
      <c r="E1322" s="768">
        <v>1000077711</v>
      </c>
      <c r="F1322" s="768">
        <v>85177090</v>
      </c>
      <c r="G1322" s="49"/>
      <c r="H1322" s="770">
        <v>18</v>
      </c>
      <c r="I1322" s="50"/>
      <c r="J1322" s="768" t="s">
        <v>381</v>
      </c>
      <c r="K1322" s="768" t="s">
        <v>106</v>
      </c>
      <c r="L1322" s="768">
        <v>1</v>
      </c>
      <c r="M1322" s="51"/>
      <c r="N1322" s="52" t="str">
        <f t="shared" si="120"/>
        <v>Included</v>
      </c>
      <c r="O1322" s="53">
        <f t="shared" si="121"/>
        <v>0</v>
      </c>
      <c r="P1322" s="8">
        <f t="shared" si="122"/>
        <v>0</v>
      </c>
      <c r="Q1322" s="9">
        <f t="shared" si="123"/>
        <v>0</v>
      </c>
      <c r="R1322" s="16">
        <f t="shared" si="124"/>
        <v>0</v>
      </c>
      <c r="S1322" s="8"/>
      <c r="T1322" s="122">
        <f t="shared" si="125"/>
        <v>0</v>
      </c>
      <c r="V1322" s="55"/>
      <c r="AB1322" s="9"/>
      <c r="AL1322" s="9"/>
      <c r="AM1322" s="9"/>
      <c r="AN1322" s="9"/>
      <c r="AO1322" s="9"/>
      <c r="AP1322" s="9"/>
      <c r="AQ1322" s="9"/>
      <c r="AR1322" s="9"/>
      <c r="AS1322" s="9"/>
      <c r="AT1322" s="9"/>
      <c r="AU1322" s="9"/>
      <c r="AV1322" s="9"/>
      <c r="AW1322" s="9"/>
      <c r="AX1322" s="9"/>
      <c r="AY1322" s="9"/>
    </row>
    <row r="1323" spans="1:51" ht="37.5" customHeight="1" x14ac:dyDescent="0.3">
      <c r="A1323" s="48">
        <v>1297</v>
      </c>
      <c r="B1323" s="768">
        <v>7000032726</v>
      </c>
      <c r="C1323" s="768">
        <v>10</v>
      </c>
      <c r="D1323" s="768" t="s">
        <v>465</v>
      </c>
      <c r="E1323" s="768">
        <v>1000077562</v>
      </c>
      <c r="F1323" s="768">
        <v>85177090</v>
      </c>
      <c r="G1323" s="49"/>
      <c r="H1323" s="770">
        <v>18</v>
      </c>
      <c r="I1323" s="50"/>
      <c r="J1323" s="768" t="s">
        <v>382</v>
      </c>
      <c r="K1323" s="768" t="s">
        <v>106</v>
      </c>
      <c r="L1323" s="768">
        <v>18</v>
      </c>
      <c r="M1323" s="51"/>
      <c r="N1323" s="52" t="str">
        <f t="shared" si="120"/>
        <v>Included</v>
      </c>
      <c r="O1323" s="53">
        <f t="shared" si="121"/>
        <v>0</v>
      </c>
      <c r="P1323" s="8">
        <f t="shared" si="122"/>
        <v>0</v>
      </c>
      <c r="Q1323" s="9">
        <f t="shared" si="123"/>
        <v>0</v>
      </c>
      <c r="R1323" s="16">
        <f t="shared" si="124"/>
        <v>0</v>
      </c>
      <c r="S1323" s="8"/>
      <c r="T1323" s="122">
        <f t="shared" si="125"/>
        <v>0</v>
      </c>
      <c r="V1323" s="55"/>
      <c r="AB1323" s="9"/>
      <c r="AL1323" s="9"/>
      <c r="AM1323" s="9"/>
      <c r="AN1323" s="9"/>
      <c r="AO1323" s="9"/>
      <c r="AP1323" s="9"/>
      <c r="AQ1323" s="9"/>
      <c r="AR1323" s="9"/>
      <c r="AS1323" s="9"/>
      <c r="AT1323" s="9"/>
      <c r="AU1323" s="9"/>
      <c r="AV1323" s="9"/>
      <c r="AW1323" s="9"/>
      <c r="AX1323" s="9"/>
      <c r="AY1323" s="9"/>
    </row>
    <row r="1324" spans="1:51" ht="37.5" customHeight="1" x14ac:dyDescent="0.3">
      <c r="A1324" s="48">
        <v>1298</v>
      </c>
      <c r="B1324" s="768">
        <v>7000032727</v>
      </c>
      <c r="C1324" s="768">
        <v>10</v>
      </c>
      <c r="D1324" s="768" t="s">
        <v>465</v>
      </c>
      <c r="E1324" s="768">
        <v>1000077750</v>
      </c>
      <c r="F1324" s="768">
        <v>85176930</v>
      </c>
      <c r="G1324" s="49"/>
      <c r="H1324" s="770">
        <v>18</v>
      </c>
      <c r="I1324" s="50"/>
      <c r="J1324" s="768" t="s">
        <v>383</v>
      </c>
      <c r="K1324" s="768" t="s">
        <v>105</v>
      </c>
      <c r="L1324" s="768">
        <v>1</v>
      </c>
      <c r="M1324" s="51"/>
      <c r="N1324" s="52" t="str">
        <f t="shared" si="120"/>
        <v>Included</v>
      </c>
      <c r="O1324" s="53">
        <f t="shared" si="121"/>
        <v>0</v>
      </c>
      <c r="P1324" s="8">
        <f t="shared" si="122"/>
        <v>0</v>
      </c>
      <c r="Q1324" s="9">
        <f t="shared" si="123"/>
        <v>0</v>
      </c>
      <c r="R1324" s="16">
        <f t="shared" si="124"/>
        <v>0</v>
      </c>
      <c r="S1324" s="8"/>
      <c r="T1324" s="122">
        <f t="shared" si="125"/>
        <v>0</v>
      </c>
      <c r="V1324" s="55"/>
      <c r="AB1324" s="9"/>
      <c r="AL1324" s="9"/>
      <c r="AM1324" s="9"/>
      <c r="AN1324" s="9"/>
      <c r="AO1324" s="9"/>
      <c r="AP1324" s="9"/>
      <c r="AQ1324" s="9"/>
      <c r="AR1324" s="9"/>
      <c r="AS1324" s="9"/>
      <c r="AT1324" s="9"/>
      <c r="AU1324" s="9"/>
      <c r="AV1324" s="9"/>
      <c r="AW1324" s="9"/>
      <c r="AX1324" s="9"/>
      <c r="AY1324" s="9"/>
    </row>
    <row r="1325" spans="1:51" ht="37.5" customHeight="1" x14ac:dyDescent="0.3">
      <c r="A1325" s="48">
        <v>1299</v>
      </c>
      <c r="B1325" s="768">
        <v>7000032728</v>
      </c>
      <c r="C1325" s="768">
        <v>10</v>
      </c>
      <c r="D1325" s="768" t="s">
        <v>465</v>
      </c>
      <c r="E1325" s="768">
        <v>1000077709</v>
      </c>
      <c r="F1325" s="768">
        <v>85176990</v>
      </c>
      <c r="G1325" s="49"/>
      <c r="H1325" s="770">
        <v>18</v>
      </c>
      <c r="I1325" s="50"/>
      <c r="J1325" s="768" t="s">
        <v>384</v>
      </c>
      <c r="K1325" s="768" t="s">
        <v>106</v>
      </c>
      <c r="L1325" s="768">
        <v>130</v>
      </c>
      <c r="M1325" s="51"/>
      <c r="N1325" s="52" t="str">
        <f t="shared" si="120"/>
        <v>Included</v>
      </c>
      <c r="O1325" s="53">
        <f t="shared" si="121"/>
        <v>0</v>
      </c>
      <c r="P1325" s="8">
        <f t="shared" si="122"/>
        <v>0</v>
      </c>
      <c r="Q1325" s="9">
        <f t="shared" si="123"/>
        <v>0</v>
      </c>
      <c r="R1325" s="16">
        <f t="shared" si="124"/>
        <v>0</v>
      </c>
      <c r="S1325" s="8"/>
      <c r="T1325" s="122">
        <f t="shared" si="125"/>
        <v>0</v>
      </c>
      <c r="V1325" s="55"/>
      <c r="AB1325" s="9"/>
      <c r="AL1325" s="9"/>
      <c r="AM1325" s="9"/>
      <c r="AN1325" s="9"/>
      <c r="AO1325" s="9"/>
      <c r="AP1325" s="9"/>
      <c r="AQ1325" s="9"/>
      <c r="AR1325" s="9"/>
      <c r="AS1325" s="9"/>
      <c r="AT1325" s="9"/>
      <c r="AU1325" s="9"/>
      <c r="AV1325" s="9"/>
      <c r="AW1325" s="9"/>
      <c r="AX1325" s="9"/>
      <c r="AY1325" s="9"/>
    </row>
    <row r="1326" spans="1:51" ht="37.5" customHeight="1" x14ac:dyDescent="0.3">
      <c r="A1326" s="48">
        <v>1300</v>
      </c>
      <c r="B1326" s="768">
        <v>7000032729</v>
      </c>
      <c r="C1326" s="768">
        <v>10</v>
      </c>
      <c r="D1326" s="768" t="s">
        <v>465</v>
      </c>
      <c r="E1326" s="768">
        <v>1000077563</v>
      </c>
      <c r="F1326" s="768">
        <v>85444292</v>
      </c>
      <c r="G1326" s="49"/>
      <c r="H1326" s="770">
        <v>18</v>
      </c>
      <c r="I1326" s="50"/>
      <c r="J1326" s="768" t="s">
        <v>385</v>
      </c>
      <c r="K1326" s="768" t="s">
        <v>110</v>
      </c>
      <c r="L1326" s="768">
        <v>130</v>
      </c>
      <c r="M1326" s="51"/>
      <c r="N1326" s="52" t="str">
        <f t="shared" si="120"/>
        <v>Included</v>
      </c>
      <c r="O1326" s="53">
        <f t="shared" si="121"/>
        <v>0</v>
      </c>
      <c r="P1326" s="8">
        <f t="shared" si="122"/>
        <v>0</v>
      </c>
      <c r="Q1326" s="9">
        <f t="shared" si="123"/>
        <v>0</v>
      </c>
      <c r="R1326" s="16">
        <f t="shared" si="124"/>
        <v>0</v>
      </c>
      <c r="S1326" s="8"/>
      <c r="T1326" s="122">
        <f t="shared" si="125"/>
        <v>0</v>
      </c>
      <c r="V1326" s="55"/>
      <c r="AB1326" s="9"/>
      <c r="AL1326" s="9"/>
      <c r="AM1326" s="9"/>
      <c r="AN1326" s="9"/>
      <c r="AO1326" s="9"/>
      <c r="AP1326" s="9"/>
      <c r="AQ1326" s="9"/>
      <c r="AR1326" s="9"/>
      <c r="AS1326" s="9"/>
      <c r="AT1326" s="9"/>
      <c r="AU1326" s="9"/>
      <c r="AV1326" s="9"/>
      <c r="AW1326" s="9"/>
      <c r="AX1326" s="9"/>
      <c r="AY1326" s="9"/>
    </row>
    <row r="1327" spans="1:51" ht="37.5" customHeight="1" x14ac:dyDescent="0.3">
      <c r="A1327" s="48">
        <v>1301</v>
      </c>
      <c r="B1327" s="768">
        <v>7000032730</v>
      </c>
      <c r="C1327" s="768">
        <v>10</v>
      </c>
      <c r="D1327" s="768" t="s">
        <v>465</v>
      </c>
      <c r="E1327" s="768">
        <v>1000077561</v>
      </c>
      <c r="F1327" s="768">
        <v>85176930</v>
      </c>
      <c r="G1327" s="49"/>
      <c r="H1327" s="770">
        <v>18</v>
      </c>
      <c r="I1327" s="50"/>
      <c r="J1327" s="768" t="s">
        <v>386</v>
      </c>
      <c r="K1327" s="768" t="s">
        <v>106</v>
      </c>
      <c r="L1327" s="768">
        <v>2</v>
      </c>
      <c r="M1327" s="51"/>
      <c r="N1327" s="52" t="str">
        <f t="shared" si="120"/>
        <v>Included</v>
      </c>
      <c r="O1327" s="53">
        <f t="shared" si="121"/>
        <v>0</v>
      </c>
      <c r="P1327" s="8">
        <f t="shared" si="122"/>
        <v>0</v>
      </c>
      <c r="Q1327" s="9">
        <f t="shared" si="123"/>
        <v>0</v>
      </c>
      <c r="R1327" s="16">
        <f t="shared" si="124"/>
        <v>0</v>
      </c>
      <c r="S1327" s="8"/>
      <c r="T1327" s="122">
        <f t="shared" si="125"/>
        <v>0</v>
      </c>
      <c r="V1327" s="55"/>
      <c r="AB1327" s="9"/>
      <c r="AL1327" s="9"/>
      <c r="AM1327" s="9"/>
      <c r="AN1327" s="9"/>
      <c r="AO1327" s="9"/>
      <c r="AP1327" s="9"/>
      <c r="AQ1327" s="9"/>
      <c r="AR1327" s="9"/>
      <c r="AS1327" s="9"/>
      <c r="AT1327" s="9"/>
      <c r="AU1327" s="9"/>
      <c r="AV1327" s="9"/>
      <c r="AW1327" s="9"/>
      <c r="AX1327" s="9"/>
      <c r="AY1327" s="9"/>
    </row>
    <row r="1328" spans="1:51" ht="37.5" customHeight="1" x14ac:dyDescent="0.3">
      <c r="A1328" s="48">
        <v>1302</v>
      </c>
      <c r="B1328" s="768">
        <v>7000032731</v>
      </c>
      <c r="C1328" s="768">
        <v>10</v>
      </c>
      <c r="D1328" s="768" t="s">
        <v>465</v>
      </c>
      <c r="E1328" s="768">
        <v>1000077565</v>
      </c>
      <c r="F1328" s="768">
        <v>85176930</v>
      </c>
      <c r="G1328" s="49"/>
      <c r="H1328" s="770">
        <v>18</v>
      </c>
      <c r="I1328" s="50"/>
      <c r="J1328" s="768" t="s">
        <v>387</v>
      </c>
      <c r="K1328" s="768" t="s">
        <v>106</v>
      </c>
      <c r="L1328" s="768">
        <v>2</v>
      </c>
      <c r="M1328" s="51"/>
      <c r="N1328" s="52" t="str">
        <f t="shared" si="120"/>
        <v>Included</v>
      </c>
      <c r="O1328" s="53">
        <f t="shared" si="121"/>
        <v>0</v>
      </c>
      <c r="P1328" s="8">
        <f t="shared" si="122"/>
        <v>0</v>
      </c>
      <c r="Q1328" s="9">
        <f t="shared" si="123"/>
        <v>0</v>
      </c>
      <c r="R1328" s="16">
        <f t="shared" si="124"/>
        <v>0</v>
      </c>
      <c r="S1328" s="8"/>
      <c r="T1328" s="122">
        <f t="shared" si="125"/>
        <v>0</v>
      </c>
      <c r="V1328" s="55"/>
      <c r="AB1328" s="9"/>
      <c r="AL1328" s="9"/>
      <c r="AM1328" s="9"/>
      <c r="AN1328" s="9"/>
      <c r="AO1328" s="9"/>
      <c r="AP1328" s="9"/>
      <c r="AQ1328" s="9"/>
      <c r="AR1328" s="9"/>
      <c r="AS1328" s="9"/>
      <c r="AT1328" s="9"/>
      <c r="AU1328" s="9"/>
      <c r="AV1328" s="9"/>
      <c r="AW1328" s="9"/>
      <c r="AX1328" s="9"/>
      <c r="AY1328" s="9"/>
    </row>
    <row r="1329" spans="1:51" ht="37.5" customHeight="1" x14ac:dyDescent="0.3">
      <c r="A1329" s="48">
        <v>1303</v>
      </c>
      <c r="B1329" s="768">
        <v>7000032732</v>
      </c>
      <c r="C1329" s="768">
        <v>10</v>
      </c>
      <c r="D1329" s="768" t="s">
        <v>465</v>
      </c>
      <c r="E1329" s="768">
        <v>1000077751</v>
      </c>
      <c r="F1329" s="768">
        <v>85176930</v>
      </c>
      <c r="G1329" s="49"/>
      <c r="H1329" s="770">
        <v>18</v>
      </c>
      <c r="I1329" s="50"/>
      <c r="J1329" s="768" t="s">
        <v>388</v>
      </c>
      <c r="K1329" s="768" t="s">
        <v>105</v>
      </c>
      <c r="L1329" s="768">
        <v>1</v>
      </c>
      <c r="M1329" s="51"/>
      <c r="N1329" s="52" t="str">
        <f t="shared" si="120"/>
        <v>Included</v>
      </c>
      <c r="O1329" s="53">
        <f t="shared" si="121"/>
        <v>0</v>
      </c>
      <c r="P1329" s="8">
        <f t="shared" si="122"/>
        <v>0</v>
      </c>
      <c r="Q1329" s="9">
        <f t="shared" si="123"/>
        <v>0</v>
      </c>
      <c r="R1329" s="16">
        <f t="shared" si="124"/>
        <v>0</v>
      </c>
      <c r="S1329" s="8"/>
      <c r="T1329" s="122">
        <f t="shared" si="125"/>
        <v>0</v>
      </c>
      <c r="V1329" s="55"/>
      <c r="AB1329" s="9"/>
      <c r="AL1329" s="9"/>
      <c r="AM1329" s="9"/>
      <c r="AN1329" s="9"/>
      <c r="AO1329" s="9"/>
      <c r="AP1329" s="9"/>
      <c r="AQ1329" s="9"/>
      <c r="AR1329" s="9"/>
      <c r="AS1329" s="9"/>
      <c r="AT1329" s="9"/>
      <c r="AU1329" s="9"/>
      <c r="AV1329" s="9"/>
      <c r="AW1329" s="9"/>
      <c r="AX1329" s="9"/>
      <c r="AY1329" s="9"/>
    </row>
    <row r="1330" spans="1:51" ht="37.5" customHeight="1" x14ac:dyDescent="0.3">
      <c r="A1330" s="48">
        <v>1304</v>
      </c>
      <c r="B1330" s="768">
        <v>7000032733</v>
      </c>
      <c r="C1330" s="768">
        <v>10</v>
      </c>
      <c r="D1330" s="768" t="s">
        <v>465</v>
      </c>
      <c r="E1330" s="768">
        <v>1000077568</v>
      </c>
      <c r="F1330" s="768">
        <v>85389000</v>
      </c>
      <c r="G1330" s="49"/>
      <c r="H1330" s="770">
        <v>18</v>
      </c>
      <c r="I1330" s="50"/>
      <c r="J1330" s="768" t="s">
        <v>389</v>
      </c>
      <c r="K1330" s="768" t="s">
        <v>106</v>
      </c>
      <c r="L1330" s="768">
        <v>1</v>
      </c>
      <c r="M1330" s="51"/>
      <c r="N1330" s="52" t="str">
        <f t="shared" si="120"/>
        <v>Included</v>
      </c>
      <c r="O1330" s="53">
        <f t="shared" si="121"/>
        <v>0</v>
      </c>
      <c r="P1330" s="8">
        <f t="shared" si="122"/>
        <v>0</v>
      </c>
      <c r="Q1330" s="9">
        <f t="shared" si="123"/>
        <v>0</v>
      </c>
      <c r="R1330" s="16">
        <f t="shared" si="124"/>
        <v>0</v>
      </c>
      <c r="S1330" s="8"/>
      <c r="T1330" s="122">
        <f t="shared" si="125"/>
        <v>0</v>
      </c>
      <c r="V1330" s="55"/>
      <c r="AB1330" s="9"/>
      <c r="AL1330" s="9"/>
      <c r="AM1330" s="9"/>
      <c r="AN1330" s="9"/>
      <c r="AO1330" s="9"/>
      <c r="AP1330" s="9"/>
      <c r="AQ1330" s="9"/>
      <c r="AR1330" s="9"/>
      <c r="AS1330" s="9"/>
      <c r="AT1330" s="9"/>
      <c r="AU1330" s="9"/>
      <c r="AV1330" s="9"/>
      <c r="AW1330" s="9"/>
      <c r="AX1330" s="9"/>
      <c r="AY1330" s="9"/>
    </row>
    <row r="1331" spans="1:51" ht="37.5" customHeight="1" x14ac:dyDescent="0.3">
      <c r="A1331" s="48">
        <v>1305</v>
      </c>
      <c r="B1331" s="768">
        <v>7000032734</v>
      </c>
      <c r="C1331" s="768">
        <v>10</v>
      </c>
      <c r="D1331" s="768" t="s">
        <v>465</v>
      </c>
      <c r="E1331" s="768">
        <v>1000012788</v>
      </c>
      <c r="F1331" s="768">
        <v>85329000</v>
      </c>
      <c r="G1331" s="49"/>
      <c r="H1331" s="770">
        <v>18</v>
      </c>
      <c r="I1331" s="50"/>
      <c r="J1331" s="768" t="s">
        <v>111</v>
      </c>
      <c r="K1331" s="768" t="s">
        <v>106</v>
      </c>
      <c r="L1331" s="768">
        <v>1</v>
      </c>
      <c r="M1331" s="51"/>
      <c r="N1331" s="52" t="str">
        <f t="shared" si="120"/>
        <v>Included</v>
      </c>
      <c r="O1331" s="53">
        <f t="shared" si="121"/>
        <v>0</v>
      </c>
      <c r="P1331" s="8">
        <f t="shared" si="122"/>
        <v>0</v>
      </c>
      <c r="Q1331" s="9">
        <f t="shared" si="123"/>
        <v>0</v>
      </c>
      <c r="R1331" s="16">
        <f t="shared" si="124"/>
        <v>0</v>
      </c>
      <c r="S1331" s="8"/>
      <c r="T1331" s="122">
        <f t="shared" si="125"/>
        <v>0</v>
      </c>
      <c r="V1331" s="55"/>
      <c r="AB1331" s="9"/>
      <c r="AL1331" s="9"/>
      <c r="AM1331" s="9"/>
      <c r="AN1331" s="9"/>
      <c r="AO1331" s="9"/>
      <c r="AP1331" s="9"/>
      <c r="AQ1331" s="9"/>
      <c r="AR1331" s="9"/>
      <c r="AS1331" s="9"/>
      <c r="AT1331" s="9"/>
      <c r="AU1331" s="9"/>
      <c r="AV1331" s="9"/>
      <c r="AW1331" s="9"/>
      <c r="AX1331" s="9"/>
      <c r="AY1331" s="9"/>
    </row>
    <row r="1332" spans="1:51" ht="37.5" customHeight="1" x14ac:dyDescent="0.3">
      <c r="A1332" s="48">
        <v>1306</v>
      </c>
      <c r="B1332" s="768">
        <v>7000032735</v>
      </c>
      <c r="C1332" s="768">
        <v>10</v>
      </c>
      <c r="D1332" s="768" t="s">
        <v>465</v>
      </c>
      <c r="E1332" s="768">
        <v>1000028014</v>
      </c>
      <c r="F1332" s="768">
        <v>94038900</v>
      </c>
      <c r="G1332" s="49"/>
      <c r="H1332" s="770">
        <v>18</v>
      </c>
      <c r="I1332" s="50"/>
      <c r="J1332" s="768" t="s">
        <v>108</v>
      </c>
      <c r="K1332" s="768" t="s">
        <v>106</v>
      </c>
      <c r="L1332" s="768">
        <v>1</v>
      </c>
      <c r="M1332" s="51"/>
      <c r="N1332" s="52" t="str">
        <f t="shared" si="120"/>
        <v>Included</v>
      </c>
      <c r="O1332" s="53">
        <f t="shared" si="121"/>
        <v>0</v>
      </c>
      <c r="P1332" s="8">
        <f t="shared" si="122"/>
        <v>0</v>
      </c>
      <c r="Q1332" s="9">
        <f t="shared" si="123"/>
        <v>0</v>
      </c>
      <c r="R1332" s="16">
        <f t="shared" si="124"/>
        <v>0</v>
      </c>
      <c r="S1332" s="8"/>
      <c r="T1332" s="122">
        <f t="shared" si="125"/>
        <v>0</v>
      </c>
      <c r="V1332" s="55"/>
      <c r="AB1332" s="9"/>
      <c r="AL1332" s="9"/>
      <c r="AM1332" s="9"/>
      <c r="AN1332" s="9"/>
      <c r="AO1332" s="9"/>
      <c r="AP1332" s="9"/>
      <c r="AQ1332" s="9"/>
      <c r="AR1332" s="9"/>
      <c r="AS1332" s="9"/>
      <c r="AT1332" s="9"/>
      <c r="AU1332" s="9"/>
      <c r="AV1332" s="9"/>
      <c r="AW1332" s="9"/>
      <c r="AX1332" s="9"/>
      <c r="AY1332" s="9"/>
    </row>
    <row r="1333" spans="1:51" ht="37.5" customHeight="1" x14ac:dyDescent="0.3">
      <c r="A1333" s="48">
        <v>1307</v>
      </c>
      <c r="B1333" s="768">
        <v>7000032736</v>
      </c>
      <c r="C1333" s="768">
        <v>10</v>
      </c>
      <c r="D1333" s="768" t="s">
        <v>465</v>
      </c>
      <c r="E1333" s="768">
        <v>1000026380</v>
      </c>
      <c r="F1333" s="768">
        <v>85389000</v>
      </c>
      <c r="G1333" s="49"/>
      <c r="H1333" s="770">
        <v>18</v>
      </c>
      <c r="I1333" s="50"/>
      <c r="J1333" s="768" t="s">
        <v>109</v>
      </c>
      <c r="K1333" s="768" t="s">
        <v>105</v>
      </c>
      <c r="L1333" s="768">
        <v>1</v>
      </c>
      <c r="M1333" s="51"/>
      <c r="N1333" s="52" t="str">
        <f t="shared" si="120"/>
        <v>Included</v>
      </c>
      <c r="O1333" s="53">
        <f t="shared" si="121"/>
        <v>0</v>
      </c>
      <c r="P1333" s="8">
        <f t="shared" si="122"/>
        <v>0</v>
      </c>
      <c r="Q1333" s="9">
        <f t="shared" si="123"/>
        <v>0</v>
      </c>
      <c r="R1333" s="16">
        <f t="shared" si="124"/>
        <v>0</v>
      </c>
      <c r="S1333" s="8"/>
      <c r="T1333" s="122">
        <f t="shared" si="125"/>
        <v>0</v>
      </c>
      <c r="V1333" s="55"/>
      <c r="AB1333" s="9"/>
      <c r="AL1333" s="9"/>
      <c r="AM1333" s="9"/>
      <c r="AN1333" s="9"/>
      <c r="AO1333" s="9"/>
      <c r="AP1333" s="9"/>
      <c r="AQ1333" s="9"/>
      <c r="AR1333" s="9"/>
      <c r="AS1333" s="9"/>
      <c r="AT1333" s="9"/>
      <c r="AU1333" s="9"/>
      <c r="AV1333" s="9"/>
      <c r="AW1333" s="9"/>
      <c r="AX1333" s="9"/>
      <c r="AY1333" s="9"/>
    </row>
    <row r="1334" spans="1:51" ht="37.5" customHeight="1" x14ac:dyDescent="0.3">
      <c r="A1334" s="48">
        <v>1308</v>
      </c>
      <c r="B1334" s="768">
        <v>7000032769</v>
      </c>
      <c r="C1334" s="768">
        <v>10</v>
      </c>
      <c r="D1334" s="768" t="s">
        <v>465</v>
      </c>
      <c r="E1334" s="768">
        <v>1000077853</v>
      </c>
      <c r="F1334" s="768">
        <v>85176220</v>
      </c>
      <c r="G1334" s="49"/>
      <c r="H1334" s="770">
        <v>18</v>
      </c>
      <c r="I1334" s="50"/>
      <c r="J1334" s="768" t="s">
        <v>390</v>
      </c>
      <c r="K1334" s="768" t="s">
        <v>106</v>
      </c>
      <c r="L1334" s="768">
        <v>1</v>
      </c>
      <c r="M1334" s="51"/>
      <c r="N1334" s="52" t="str">
        <f t="shared" si="120"/>
        <v>Included</v>
      </c>
      <c r="O1334" s="53">
        <f t="shared" si="121"/>
        <v>0</v>
      </c>
      <c r="P1334" s="8">
        <f t="shared" si="122"/>
        <v>0</v>
      </c>
      <c r="Q1334" s="9">
        <f t="shared" si="123"/>
        <v>0</v>
      </c>
      <c r="R1334" s="16">
        <f t="shared" si="124"/>
        <v>0</v>
      </c>
      <c r="S1334" s="8"/>
      <c r="T1334" s="122">
        <f t="shared" si="125"/>
        <v>0</v>
      </c>
      <c r="V1334" s="55"/>
      <c r="AB1334" s="9"/>
      <c r="AL1334" s="9"/>
      <c r="AM1334" s="9"/>
      <c r="AN1334" s="9"/>
      <c r="AO1334" s="9"/>
      <c r="AP1334" s="9"/>
      <c r="AQ1334" s="9"/>
      <c r="AR1334" s="9"/>
      <c r="AS1334" s="9"/>
      <c r="AT1334" s="9"/>
      <c r="AU1334" s="9"/>
      <c r="AV1334" s="9"/>
      <c r="AW1334" s="9"/>
      <c r="AX1334" s="9"/>
      <c r="AY1334" s="9"/>
    </row>
    <row r="1335" spans="1:51" ht="37.5" customHeight="1" x14ac:dyDescent="0.3">
      <c r="A1335" s="48">
        <v>1309</v>
      </c>
      <c r="B1335" s="768">
        <v>7000032770</v>
      </c>
      <c r="C1335" s="768">
        <v>10</v>
      </c>
      <c r="D1335" s="768" t="s">
        <v>465</v>
      </c>
      <c r="E1335" s="768">
        <v>1000077863</v>
      </c>
      <c r="F1335" s="768">
        <v>84715000</v>
      </c>
      <c r="G1335" s="49"/>
      <c r="H1335" s="770">
        <v>18</v>
      </c>
      <c r="I1335" s="50"/>
      <c r="J1335" s="768" t="s">
        <v>391</v>
      </c>
      <c r="K1335" s="768" t="s">
        <v>106</v>
      </c>
      <c r="L1335" s="768">
        <v>2</v>
      </c>
      <c r="M1335" s="51"/>
      <c r="N1335" s="52" t="str">
        <f t="shared" si="120"/>
        <v>Included</v>
      </c>
      <c r="O1335" s="53">
        <f t="shared" si="121"/>
        <v>0</v>
      </c>
      <c r="P1335" s="8">
        <f t="shared" si="122"/>
        <v>0</v>
      </c>
      <c r="Q1335" s="9">
        <f t="shared" si="123"/>
        <v>0</v>
      </c>
      <c r="R1335" s="16">
        <f t="shared" si="124"/>
        <v>0</v>
      </c>
      <c r="S1335" s="8"/>
      <c r="T1335" s="122">
        <f t="shared" si="125"/>
        <v>0</v>
      </c>
      <c r="V1335" s="55"/>
      <c r="AB1335" s="9"/>
      <c r="AL1335" s="9"/>
      <c r="AM1335" s="9"/>
      <c r="AN1335" s="9"/>
      <c r="AO1335" s="9"/>
      <c r="AP1335" s="9"/>
      <c r="AQ1335" s="9"/>
      <c r="AR1335" s="9"/>
      <c r="AS1335" s="9"/>
      <c r="AT1335" s="9"/>
      <c r="AU1335" s="9"/>
      <c r="AV1335" s="9"/>
      <c r="AW1335" s="9"/>
      <c r="AX1335" s="9"/>
      <c r="AY1335" s="9"/>
    </row>
    <row r="1336" spans="1:51" ht="37.5" customHeight="1" x14ac:dyDescent="0.3">
      <c r="A1336" s="48">
        <v>1310</v>
      </c>
      <c r="B1336" s="768">
        <v>7000032771</v>
      </c>
      <c r="C1336" s="768">
        <v>10</v>
      </c>
      <c r="D1336" s="768" t="s">
        <v>465</v>
      </c>
      <c r="E1336" s="768">
        <v>1000077866</v>
      </c>
      <c r="F1336" s="768">
        <v>85176930</v>
      </c>
      <c r="G1336" s="49"/>
      <c r="H1336" s="770">
        <v>18</v>
      </c>
      <c r="I1336" s="50"/>
      <c r="J1336" s="768" t="s">
        <v>392</v>
      </c>
      <c r="K1336" s="768" t="s">
        <v>105</v>
      </c>
      <c r="L1336" s="768">
        <v>1</v>
      </c>
      <c r="M1336" s="51"/>
      <c r="N1336" s="52" t="str">
        <f t="shared" si="120"/>
        <v>Included</v>
      </c>
      <c r="O1336" s="53">
        <f t="shared" si="121"/>
        <v>0</v>
      </c>
      <c r="P1336" s="8">
        <f t="shared" si="122"/>
        <v>0</v>
      </c>
      <c r="Q1336" s="9">
        <f t="shared" si="123"/>
        <v>0</v>
      </c>
      <c r="R1336" s="16">
        <f t="shared" si="124"/>
        <v>0</v>
      </c>
      <c r="S1336" s="8"/>
      <c r="T1336" s="122">
        <f t="shared" si="125"/>
        <v>0</v>
      </c>
      <c r="V1336" s="55"/>
      <c r="AB1336" s="9"/>
      <c r="AL1336" s="9"/>
      <c r="AM1336" s="9"/>
      <c r="AN1336" s="9"/>
      <c r="AO1336" s="9"/>
      <c r="AP1336" s="9"/>
      <c r="AQ1336" s="9"/>
      <c r="AR1336" s="9"/>
      <c r="AS1336" s="9"/>
      <c r="AT1336" s="9"/>
      <c r="AU1336" s="9"/>
      <c r="AV1336" s="9"/>
      <c r="AW1336" s="9"/>
      <c r="AX1336" s="9"/>
      <c r="AY1336" s="9"/>
    </row>
    <row r="1337" spans="1:51" ht="37.5" customHeight="1" x14ac:dyDescent="0.3">
      <c r="A1337" s="48">
        <v>1311</v>
      </c>
      <c r="B1337" s="768">
        <v>7000032772</v>
      </c>
      <c r="C1337" s="768">
        <v>10</v>
      </c>
      <c r="D1337" s="768" t="s">
        <v>465</v>
      </c>
      <c r="E1337" s="768">
        <v>1000077862</v>
      </c>
      <c r="F1337" s="768">
        <v>85176990</v>
      </c>
      <c r="G1337" s="49"/>
      <c r="H1337" s="770">
        <v>18</v>
      </c>
      <c r="I1337" s="50"/>
      <c r="J1337" s="768" t="s">
        <v>394</v>
      </c>
      <c r="K1337" s="768" t="s">
        <v>106</v>
      </c>
      <c r="L1337" s="768">
        <v>1</v>
      </c>
      <c r="M1337" s="51"/>
      <c r="N1337" s="52" t="str">
        <f t="shared" si="120"/>
        <v>Included</v>
      </c>
      <c r="O1337" s="53">
        <f t="shared" si="121"/>
        <v>0</v>
      </c>
      <c r="P1337" s="8">
        <f t="shared" si="122"/>
        <v>0</v>
      </c>
      <c r="Q1337" s="9">
        <f t="shared" si="123"/>
        <v>0</v>
      </c>
      <c r="R1337" s="16">
        <f t="shared" si="124"/>
        <v>0</v>
      </c>
      <c r="S1337" s="8"/>
      <c r="T1337" s="122">
        <f t="shared" si="125"/>
        <v>0</v>
      </c>
      <c r="V1337" s="55"/>
      <c r="AB1337" s="9"/>
      <c r="AL1337" s="9"/>
      <c r="AM1337" s="9"/>
      <c r="AN1337" s="9"/>
      <c r="AO1337" s="9"/>
      <c r="AP1337" s="9"/>
      <c r="AQ1337" s="9"/>
      <c r="AR1337" s="9"/>
      <c r="AS1337" s="9"/>
      <c r="AT1337" s="9"/>
      <c r="AU1337" s="9"/>
      <c r="AV1337" s="9"/>
      <c r="AW1337" s="9"/>
      <c r="AX1337" s="9"/>
      <c r="AY1337" s="9"/>
    </row>
    <row r="1338" spans="1:51" ht="37.5" customHeight="1" x14ac:dyDescent="0.3">
      <c r="A1338" s="48">
        <v>1312</v>
      </c>
      <c r="B1338" s="768">
        <v>7000032782</v>
      </c>
      <c r="C1338" s="768">
        <v>10</v>
      </c>
      <c r="D1338" s="768" t="s">
        <v>465</v>
      </c>
      <c r="E1338" s="768">
        <v>1000077899</v>
      </c>
      <c r="F1338" s="768">
        <v>85176290</v>
      </c>
      <c r="G1338" s="49"/>
      <c r="H1338" s="770">
        <v>18</v>
      </c>
      <c r="I1338" s="50"/>
      <c r="J1338" s="768" t="s">
        <v>395</v>
      </c>
      <c r="K1338" s="768" t="s">
        <v>110</v>
      </c>
      <c r="L1338" s="768">
        <v>1</v>
      </c>
      <c r="M1338" s="51"/>
      <c r="N1338" s="52" t="str">
        <f t="shared" si="120"/>
        <v>Included</v>
      </c>
      <c r="O1338" s="53">
        <f t="shared" si="121"/>
        <v>0</v>
      </c>
      <c r="P1338" s="8">
        <f t="shared" si="122"/>
        <v>0</v>
      </c>
      <c r="Q1338" s="9">
        <f t="shared" si="123"/>
        <v>0</v>
      </c>
      <c r="R1338" s="16">
        <f t="shared" si="124"/>
        <v>0</v>
      </c>
      <c r="S1338" s="8"/>
      <c r="T1338" s="122">
        <f t="shared" si="125"/>
        <v>0</v>
      </c>
      <c r="V1338" s="55"/>
      <c r="AB1338" s="9"/>
      <c r="AL1338" s="9"/>
      <c r="AM1338" s="9"/>
      <c r="AN1338" s="9"/>
      <c r="AO1338" s="9"/>
      <c r="AP1338" s="9"/>
      <c r="AQ1338" s="9"/>
      <c r="AR1338" s="9"/>
      <c r="AS1338" s="9"/>
      <c r="AT1338" s="9"/>
      <c r="AU1338" s="9"/>
      <c r="AV1338" s="9"/>
      <c r="AW1338" s="9"/>
      <c r="AX1338" s="9"/>
      <c r="AY1338" s="9"/>
    </row>
    <row r="1339" spans="1:51" ht="37.5" customHeight="1" x14ac:dyDescent="0.3">
      <c r="A1339" s="48">
        <v>1313</v>
      </c>
      <c r="B1339" s="768">
        <v>7000032783</v>
      </c>
      <c r="C1339" s="768">
        <v>10</v>
      </c>
      <c r="D1339" s="768" t="s">
        <v>465</v>
      </c>
      <c r="E1339" s="768">
        <v>1000031361</v>
      </c>
      <c r="F1339" s="768">
        <v>85389000</v>
      </c>
      <c r="G1339" s="49"/>
      <c r="H1339" s="770">
        <v>18</v>
      </c>
      <c r="I1339" s="50"/>
      <c r="J1339" s="768" t="s">
        <v>107</v>
      </c>
      <c r="K1339" s="768" t="s">
        <v>106</v>
      </c>
      <c r="L1339" s="768">
        <v>1</v>
      </c>
      <c r="M1339" s="51"/>
      <c r="N1339" s="52" t="str">
        <f t="shared" si="120"/>
        <v>Included</v>
      </c>
      <c r="O1339" s="53">
        <f t="shared" si="121"/>
        <v>0</v>
      </c>
      <c r="P1339" s="8">
        <f t="shared" si="122"/>
        <v>0</v>
      </c>
      <c r="Q1339" s="9">
        <f t="shared" si="123"/>
        <v>0</v>
      </c>
      <c r="R1339" s="16">
        <f t="shared" si="124"/>
        <v>0</v>
      </c>
      <c r="S1339" s="8"/>
      <c r="T1339" s="122">
        <f t="shared" si="125"/>
        <v>0</v>
      </c>
      <c r="V1339" s="55"/>
      <c r="AB1339" s="9"/>
      <c r="AL1339" s="9"/>
      <c r="AM1339" s="9"/>
      <c r="AN1339" s="9"/>
      <c r="AO1339" s="9"/>
      <c r="AP1339" s="9"/>
      <c r="AQ1339" s="9"/>
      <c r="AR1339" s="9"/>
      <c r="AS1339" s="9"/>
      <c r="AT1339" s="9"/>
      <c r="AU1339" s="9"/>
      <c r="AV1339" s="9"/>
      <c r="AW1339" s="9"/>
      <c r="AX1339" s="9"/>
      <c r="AY1339" s="9"/>
    </row>
    <row r="1340" spans="1:51" ht="37.5" customHeight="1" x14ac:dyDescent="0.3">
      <c r="A1340" s="48">
        <v>1314</v>
      </c>
      <c r="B1340" s="768">
        <v>7000032795</v>
      </c>
      <c r="C1340" s="768">
        <v>10</v>
      </c>
      <c r="D1340" s="768" t="s">
        <v>465</v>
      </c>
      <c r="E1340" s="768">
        <v>1000077737</v>
      </c>
      <c r="F1340" s="768">
        <v>85176290</v>
      </c>
      <c r="G1340" s="49"/>
      <c r="H1340" s="770">
        <v>18</v>
      </c>
      <c r="I1340" s="50"/>
      <c r="J1340" s="768" t="s">
        <v>396</v>
      </c>
      <c r="K1340" s="768" t="s">
        <v>106</v>
      </c>
      <c r="L1340" s="768">
        <v>1</v>
      </c>
      <c r="M1340" s="51"/>
      <c r="N1340" s="52" t="str">
        <f t="shared" si="120"/>
        <v>Included</v>
      </c>
      <c r="O1340" s="53">
        <f t="shared" si="121"/>
        <v>0</v>
      </c>
      <c r="P1340" s="8">
        <f t="shared" si="122"/>
        <v>0</v>
      </c>
      <c r="Q1340" s="9">
        <f t="shared" si="123"/>
        <v>0</v>
      </c>
      <c r="R1340" s="16">
        <f t="shared" si="124"/>
        <v>0</v>
      </c>
      <c r="S1340" s="8"/>
      <c r="T1340" s="122">
        <f t="shared" si="125"/>
        <v>0</v>
      </c>
      <c r="V1340" s="55"/>
      <c r="AB1340" s="9"/>
      <c r="AL1340" s="9"/>
      <c r="AM1340" s="9"/>
      <c r="AN1340" s="9"/>
      <c r="AO1340" s="9"/>
      <c r="AP1340" s="9"/>
      <c r="AQ1340" s="9"/>
      <c r="AR1340" s="9"/>
      <c r="AS1340" s="9"/>
      <c r="AT1340" s="9"/>
      <c r="AU1340" s="9"/>
      <c r="AV1340" s="9"/>
      <c r="AW1340" s="9"/>
      <c r="AX1340" s="9"/>
      <c r="AY1340" s="9"/>
    </row>
    <row r="1341" spans="1:51" ht="37.5" customHeight="1" x14ac:dyDescent="0.3">
      <c r="A1341" s="48">
        <v>1315</v>
      </c>
      <c r="B1341" s="768">
        <v>7000032796</v>
      </c>
      <c r="C1341" s="768">
        <v>10</v>
      </c>
      <c r="D1341" s="768" t="s">
        <v>465</v>
      </c>
      <c r="E1341" s="768">
        <v>1000078084</v>
      </c>
      <c r="F1341" s="768">
        <v>85176930</v>
      </c>
      <c r="G1341" s="49"/>
      <c r="H1341" s="770">
        <v>18</v>
      </c>
      <c r="I1341" s="50"/>
      <c r="J1341" s="768" t="s">
        <v>397</v>
      </c>
      <c r="K1341" s="768" t="s">
        <v>106</v>
      </c>
      <c r="L1341" s="768">
        <v>2</v>
      </c>
      <c r="M1341" s="51"/>
      <c r="N1341" s="52" t="str">
        <f t="shared" si="120"/>
        <v>Included</v>
      </c>
      <c r="O1341" s="53">
        <f t="shared" si="121"/>
        <v>0</v>
      </c>
      <c r="P1341" s="8">
        <f t="shared" si="122"/>
        <v>0</v>
      </c>
      <c r="Q1341" s="9">
        <f t="shared" si="123"/>
        <v>0</v>
      </c>
      <c r="R1341" s="16">
        <f t="shared" si="124"/>
        <v>0</v>
      </c>
      <c r="S1341" s="8"/>
      <c r="T1341" s="122">
        <f t="shared" si="125"/>
        <v>0</v>
      </c>
      <c r="V1341" s="55"/>
      <c r="AB1341" s="9"/>
      <c r="AL1341" s="9"/>
      <c r="AM1341" s="9"/>
      <c r="AN1341" s="9"/>
      <c r="AO1341" s="9"/>
      <c r="AP1341" s="9"/>
      <c r="AQ1341" s="9"/>
      <c r="AR1341" s="9"/>
      <c r="AS1341" s="9"/>
      <c r="AT1341" s="9"/>
      <c r="AU1341" s="9"/>
      <c r="AV1341" s="9"/>
      <c r="AW1341" s="9"/>
      <c r="AX1341" s="9"/>
      <c r="AY1341" s="9"/>
    </row>
    <row r="1342" spans="1:51" ht="37.5" customHeight="1" x14ac:dyDescent="0.3">
      <c r="A1342" s="48">
        <v>1316</v>
      </c>
      <c r="B1342" s="768">
        <v>7000032737</v>
      </c>
      <c r="C1342" s="768">
        <v>10</v>
      </c>
      <c r="D1342" s="768" t="s">
        <v>466</v>
      </c>
      <c r="E1342" s="768">
        <v>1000077713</v>
      </c>
      <c r="F1342" s="768">
        <v>84715000</v>
      </c>
      <c r="G1342" s="49"/>
      <c r="H1342" s="770">
        <v>18</v>
      </c>
      <c r="I1342" s="50"/>
      <c r="J1342" s="768" t="s">
        <v>376</v>
      </c>
      <c r="K1342" s="768" t="s">
        <v>106</v>
      </c>
      <c r="L1342" s="768">
        <v>1</v>
      </c>
      <c r="M1342" s="51"/>
      <c r="N1342" s="52" t="str">
        <f t="shared" si="120"/>
        <v>Included</v>
      </c>
      <c r="O1342" s="53">
        <f t="shared" si="121"/>
        <v>0</v>
      </c>
      <c r="P1342" s="8">
        <f t="shared" si="122"/>
        <v>0</v>
      </c>
      <c r="Q1342" s="9">
        <f t="shared" si="123"/>
        <v>0</v>
      </c>
      <c r="R1342" s="16">
        <f t="shared" si="124"/>
        <v>0</v>
      </c>
      <c r="S1342" s="8"/>
      <c r="T1342" s="122">
        <f t="shared" si="125"/>
        <v>0</v>
      </c>
      <c r="V1342" s="55"/>
      <c r="AB1342" s="9"/>
      <c r="AL1342" s="9"/>
      <c r="AM1342" s="9"/>
      <c r="AN1342" s="9"/>
      <c r="AO1342" s="9"/>
      <c r="AP1342" s="9"/>
      <c r="AQ1342" s="9"/>
      <c r="AR1342" s="9"/>
      <c r="AS1342" s="9"/>
      <c r="AT1342" s="9"/>
      <c r="AU1342" s="9"/>
      <c r="AV1342" s="9"/>
      <c r="AW1342" s="9"/>
      <c r="AX1342" s="9"/>
      <c r="AY1342" s="9"/>
    </row>
    <row r="1343" spans="1:51" ht="37.5" customHeight="1" x14ac:dyDescent="0.3">
      <c r="A1343" s="48">
        <v>1317</v>
      </c>
      <c r="B1343" s="768">
        <v>7000032738</v>
      </c>
      <c r="C1343" s="768">
        <v>10</v>
      </c>
      <c r="D1343" s="768" t="s">
        <v>466</v>
      </c>
      <c r="E1343" s="768">
        <v>1000077714</v>
      </c>
      <c r="F1343" s="768">
        <v>85176930</v>
      </c>
      <c r="G1343" s="49"/>
      <c r="H1343" s="770">
        <v>18</v>
      </c>
      <c r="I1343" s="50"/>
      <c r="J1343" s="768" t="s">
        <v>377</v>
      </c>
      <c r="K1343" s="768" t="s">
        <v>106</v>
      </c>
      <c r="L1343" s="768">
        <v>1</v>
      </c>
      <c r="M1343" s="51"/>
      <c r="N1343" s="52" t="str">
        <f t="shared" si="120"/>
        <v>Included</v>
      </c>
      <c r="O1343" s="53">
        <f t="shared" si="121"/>
        <v>0</v>
      </c>
      <c r="P1343" s="8">
        <f t="shared" si="122"/>
        <v>0</v>
      </c>
      <c r="Q1343" s="9">
        <f t="shared" si="123"/>
        <v>0</v>
      </c>
      <c r="R1343" s="16">
        <f t="shared" si="124"/>
        <v>0</v>
      </c>
      <c r="S1343" s="8"/>
      <c r="T1343" s="122">
        <f t="shared" si="125"/>
        <v>0</v>
      </c>
      <c r="V1343" s="55"/>
      <c r="AB1343" s="9"/>
      <c r="AL1343" s="9"/>
      <c r="AM1343" s="9"/>
      <c r="AN1343" s="9"/>
      <c r="AO1343" s="9"/>
      <c r="AP1343" s="9"/>
      <c r="AQ1343" s="9"/>
      <c r="AR1343" s="9"/>
      <c r="AS1343" s="9"/>
      <c r="AT1343" s="9"/>
      <c r="AU1343" s="9"/>
      <c r="AV1343" s="9"/>
      <c r="AW1343" s="9"/>
      <c r="AX1343" s="9"/>
      <c r="AY1343" s="9"/>
    </row>
    <row r="1344" spans="1:51" ht="37.5" customHeight="1" x14ac:dyDescent="0.3">
      <c r="A1344" s="48">
        <v>1318</v>
      </c>
      <c r="B1344" s="768">
        <v>7000032739</v>
      </c>
      <c r="C1344" s="768">
        <v>10</v>
      </c>
      <c r="D1344" s="768" t="s">
        <v>466</v>
      </c>
      <c r="E1344" s="768">
        <v>1000077573</v>
      </c>
      <c r="F1344" s="768">
        <v>85176930</v>
      </c>
      <c r="G1344" s="49"/>
      <c r="H1344" s="770">
        <v>18</v>
      </c>
      <c r="I1344" s="50"/>
      <c r="J1344" s="768" t="s">
        <v>378</v>
      </c>
      <c r="K1344" s="768" t="s">
        <v>106</v>
      </c>
      <c r="L1344" s="768">
        <v>1</v>
      </c>
      <c r="M1344" s="51"/>
      <c r="N1344" s="52" t="str">
        <f t="shared" si="120"/>
        <v>Included</v>
      </c>
      <c r="O1344" s="53">
        <f t="shared" si="121"/>
        <v>0</v>
      </c>
      <c r="P1344" s="8">
        <f t="shared" si="122"/>
        <v>0</v>
      </c>
      <c r="Q1344" s="9">
        <f t="shared" si="123"/>
        <v>0</v>
      </c>
      <c r="R1344" s="16">
        <f t="shared" si="124"/>
        <v>0</v>
      </c>
      <c r="S1344" s="8"/>
      <c r="T1344" s="122">
        <f t="shared" si="125"/>
        <v>0</v>
      </c>
      <c r="V1344" s="55"/>
      <c r="AB1344" s="9"/>
      <c r="AL1344" s="9"/>
      <c r="AM1344" s="9"/>
      <c r="AN1344" s="9"/>
      <c r="AO1344" s="9"/>
      <c r="AP1344" s="9"/>
      <c r="AQ1344" s="9"/>
      <c r="AR1344" s="9"/>
      <c r="AS1344" s="9"/>
      <c r="AT1344" s="9"/>
      <c r="AU1344" s="9"/>
      <c r="AV1344" s="9"/>
      <c r="AW1344" s="9"/>
      <c r="AX1344" s="9"/>
      <c r="AY1344" s="9"/>
    </row>
    <row r="1345" spans="1:51" ht="37.5" customHeight="1" x14ac:dyDescent="0.3">
      <c r="A1345" s="48">
        <v>1319</v>
      </c>
      <c r="B1345" s="768">
        <v>7000032740</v>
      </c>
      <c r="C1345" s="768">
        <v>10</v>
      </c>
      <c r="D1345" s="768" t="s">
        <v>466</v>
      </c>
      <c r="E1345" s="768">
        <v>1000077711</v>
      </c>
      <c r="F1345" s="768">
        <v>85177090</v>
      </c>
      <c r="G1345" s="49"/>
      <c r="H1345" s="770">
        <v>18</v>
      </c>
      <c r="I1345" s="50"/>
      <c r="J1345" s="768" t="s">
        <v>381</v>
      </c>
      <c r="K1345" s="768" t="s">
        <v>106</v>
      </c>
      <c r="L1345" s="768">
        <v>1</v>
      </c>
      <c r="M1345" s="51"/>
      <c r="N1345" s="52" t="str">
        <f t="shared" si="120"/>
        <v>Included</v>
      </c>
      <c r="O1345" s="53">
        <f t="shared" si="121"/>
        <v>0</v>
      </c>
      <c r="P1345" s="8">
        <f t="shared" si="122"/>
        <v>0</v>
      </c>
      <c r="Q1345" s="9">
        <f t="shared" si="123"/>
        <v>0</v>
      </c>
      <c r="R1345" s="16">
        <f t="shared" si="124"/>
        <v>0</v>
      </c>
      <c r="S1345" s="8"/>
      <c r="T1345" s="122">
        <f t="shared" si="125"/>
        <v>0</v>
      </c>
      <c r="V1345" s="55"/>
      <c r="AB1345" s="9"/>
      <c r="AL1345" s="9"/>
      <c r="AM1345" s="9"/>
      <c r="AN1345" s="9"/>
      <c r="AO1345" s="9"/>
      <c r="AP1345" s="9"/>
      <c r="AQ1345" s="9"/>
      <c r="AR1345" s="9"/>
      <c r="AS1345" s="9"/>
      <c r="AT1345" s="9"/>
      <c r="AU1345" s="9"/>
      <c r="AV1345" s="9"/>
      <c r="AW1345" s="9"/>
      <c r="AX1345" s="9"/>
      <c r="AY1345" s="9"/>
    </row>
    <row r="1346" spans="1:51" ht="37.5" customHeight="1" x14ac:dyDescent="0.3">
      <c r="A1346" s="48">
        <v>1320</v>
      </c>
      <c r="B1346" s="768">
        <v>7000032741</v>
      </c>
      <c r="C1346" s="768">
        <v>10</v>
      </c>
      <c r="D1346" s="768" t="s">
        <v>466</v>
      </c>
      <c r="E1346" s="768">
        <v>1000077750</v>
      </c>
      <c r="F1346" s="768">
        <v>85176930</v>
      </c>
      <c r="G1346" s="49"/>
      <c r="H1346" s="770">
        <v>18</v>
      </c>
      <c r="I1346" s="50"/>
      <c r="J1346" s="768" t="s">
        <v>383</v>
      </c>
      <c r="K1346" s="768" t="s">
        <v>105</v>
      </c>
      <c r="L1346" s="768">
        <v>1</v>
      </c>
      <c r="M1346" s="51"/>
      <c r="N1346" s="52" t="str">
        <f t="shared" si="120"/>
        <v>Included</v>
      </c>
      <c r="O1346" s="53">
        <f t="shared" si="121"/>
        <v>0</v>
      </c>
      <c r="P1346" s="8">
        <f t="shared" si="122"/>
        <v>0</v>
      </c>
      <c r="Q1346" s="9">
        <f t="shared" si="123"/>
        <v>0</v>
      </c>
      <c r="R1346" s="16">
        <f t="shared" si="124"/>
        <v>0</v>
      </c>
      <c r="S1346" s="8"/>
      <c r="T1346" s="122">
        <f t="shared" si="125"/>
        <v>0</v>
      </c>
      <c r="V1346" s="55"/>
      <c r="AB1346" s="9"/>
      <c r="AL1346" s="9"/>
      <c r="AM1346" s="9"/>
      <c r="AN1346" s="9"/>
      <c r="AO1346" s="9"/>
      <c r="AP1346" s="9"/>
      <c r="AQ1346" s="9"/>
      <c r="AR1346" s="9"/>
      <c r="AS1346" s="9"/>
      <c r="AT1346" s="9"/>
      <c r="AU1346" s="9"/>
      <c r="AV1346" s="9"/>
      <c r="AW1346" s="9"/>
      <c r="AX1346" s="9"/>
      <c r="AY1346" s="9"/>
    </row>
    <row r="1347" spans="1:51" ht="37.5" customHeight="1" x14ac:dyDescent="0.3">
      <c r="A1347" s="48">
        <v>1321</v>
      </c>
      <c r="B1347" s="768">
        <v>7000032742</v>
      </c>
      <c r="C1347" s="768">
        <v>10</v>
      </c>
      <c r="D1347" s="768" t="s">
        <v>466</v>
      </c>
      <c r="E1347" s="768">
        <v>1000077561</v>
      </c>
      <c r="F1347" s="768">
        <v>85176930</v>
      </c>
      <c r="G1347" s="49"/>
      <c r="H1347" s="770">
        <v>18</v>
      </c>
      <c r="I1347" s="50"/>
      <c r="J1347" s="768" t="s">
        <v>386</v>
      </c>
      <c r="K1347" s="768" t="s">
        <v>106</v>
      </c>
      <c r="L1347" s="768">
        <v>2</v>
      </c>
      <c r="M1347" s="51"/>
      <c r="N1347" s="52" t="str">
        <f t="shared" si="120"/>
        <v>Included</v>
      </c>
      <c r="O1347" s="53">
        <f t="shared" si="121"/>
        <v>0</v>
      </c>
      <c r="P1347" s="8">
        <f t="shared" si="122"/>
        <v>0</v>
      </c>
      <c r="Q1347" s="9">
        <f t="shared" si="123"/>
        <v>0</v>
      </c>
      <c r="R1347" s="16">
        <f t="shared" si="124"/>
        <v>0</v>
      </c>
      <c r="S1347" s="8"/>
      <c r="T1347" s="122">
        <f t="shared" si="125"/>
        <v>0</v>
      </c>
      <c r="V1347" s="55"/>
      <c r="AB1347" s="9"/>
      <c r="AL1347" s="9"/>
      <c r="AM1347" s="9"/>
      <c r="AN1347" s="9"/>
      <c r="AO1347" s="9"/>
      <c r="AP1347" s="9"/>
      <c r="AQ1347" s="9"/>
      <c r="AR1347" s="9"/>
      <c r="AS1347" s="9"/>
      <c r="AT1347" s="9"/>
      <c r="AU1347" s="9"/>
      <c r="AV1347" s="9"/>
      <c r="AW1347" s="9"/>
      <c r="AX1347" s="9"/>
      <c r="AY1347" s="9"/>
    </row>
    <row r="1348" spans="1:51" ht="37.5" customHeight="1" x14ac:dyDescent="0.3">
      <c r="A1348" s="48">
        <v>1322</v>
      </c>
      <c r="B1348" s="768">
        <v>7000032743</v>
      </c>
      <c r="C1348" s="768">
        <v>10</v>
      </c>
      <c r="D1348" s="768" t="s">
        <v>466</v>
      </c>
      <c r="E1348" s="768">
        <v>1000077565</v>
      </c>
      <c r="F1348" s="768">
        <v>85176930</v>
      </c>
      <c r="G1348" s="49"/>
      <c r="H1348" s="770">
        <v>18</v>
      </c>
      <c r="I1348" s="50"/>
      <c r="J1348" s="768" t="s">
        <v>387</v>
      </c>
      <c r="K1348" s="768" t="s">
        <v>106</v>
      </c>
      <c r="L1348" s="768">
        <v>2</v>
      </c>
      <c r="M1348" s="51"/>
      <c r="N1348" s="52" t="str">
        <f t="shared" si="120"/>
        <v>Included</v>
      </c>
      <c r="O1348" s="53">
        <f t="shared" si="121"/>
        <v>0</v>
      </c>
      <c r="P1348" s="8">
        <f t="shared" si="122"/>
        <v>0</v>
      </c>
      <c r="Q1348" s="9">
        <f t="shared" si="123"/>
        <v>0</v>
      </c>
      <c r="R1348" s="16">
        <f t="shared" si="124"/>
        <v>0</v>
      </c>
      <c r="S1348" s="8"/>
      <c r="T1348" s="122">
        <f t="shared" si="125"/>
        <v>0</v>
      </c>
      <c r="V1348" s="55"/>
      <c r="AB1348" s="9"/>
      <c r="AL1348" s="9"/>
      <c r="AM1348" s="9"/>
      <c r="AN1348" s="9"/>
      <c r="AO1348" s="9"/>
      <c r="AP1348" s="9"/>
      <c r="AQ1348" s="9"/>
      <c r="AR1348" s="9"/>
      <c r="AS1348" s="9"/>
      <c r="AT1348" s="9"/>
      <c r="AU1348" s="9"/>
      <c r="AV1348" s="9"/>
      <c r="AW1348" s="9"/>
      <c r="AX1348" s="9"/>
      <c r="AY1348" s="9"/>
    </row>
    <row r="1349" spans="1:51" ht="37.5" customHeight="1" x14ac:dyDescent="0.3">
      <c r="A1349" s="48">
        <v>1323</v>
      </c>
      <c r="B1349" s="768">
        <v>7000032744</v>
      </c>
      <c r="C1349" s="768">
        <v>10</v>
      </c>
      <c r="D1349" s="768" t="s">
        <v>466</v>
      </c>
      <c r="E1349" s="768">
        <v>1000077751</v>
      </c>
      <c r="F1349" s="768">
        <v>85176930</v>
      </c>
      <c r="G1349" s="49"/>
      <c r="H1349" s="770">
        <v>18</v>
      </c>
      <c r="I1349" s="50"/>
      <c r="J1349" s="768" t="s">
        <v>388</v>
      </c>
      <c r="K1349" s="768" t="s">
        <v>105</v>
      </c>
      <c r="L1349" s="768">
        <v>1</v>
      </c>
      <c r="M1349" s="51"/>
      <c r="N1349" s="52" t="str">
        <f t="shared" si="120"/>
        <v>Included</v>
      </c>
      <c r="O1349" s="53">
        <f t="shared" si="121"/>
        <v>0</v>
      </c>
      <c r="P1349" s="8">
        <f t="shared" si="122"/>
        <v>0</v>
      </c>
      <c r="Q1349" s="9">
        <f t="shared" si="123"/>
        <v>0</v>
      </c>
      <c r="R1349" s="16">
        <f t="shared" si="124"/>
        <v>0</v>
      </c>
      <c r="S1349" s="8"/>
      <c r="T1349" s="122">
        <f t="shared" si="125"/>
        <v>0</v>
      </c>
      <c r="V1349" s="55"/>
      <c r="AB1349" s="9"/>
      <c r="AL1349" s="9"/>
      <c r="AM1349" s="9"/>
      <c r="AN1349" s="9"/>
      <c r="AO1349" s="9"/>
      <c r="AP1349" s="9"/>
      <c r="AQ1349" s="9"/>
      <c r="AR1349" s="9"/>
      <c r="AS1349" s="9"/>
      <c r="AT1349" s="9"/>
      <c r="AU1349" s="9"/>
      <c r="AV1349" s="9"/>
      <c r="AW1349" s="9"/>
      <c r="AX1349" s="9"/>
      <c r="AY1349" s="9"/>
    </row>
    <row r="1350" spans="1:51" ht="37.5" customHeight="1" x14ac:dyDescent="0.3">
      <c r="A1350" s="48">
        <v>1324</v>
      </c>
      <c r="B1350" s="768">
        <v>7000032745</v>
      </c>
      <c r="C1350" s="768">
        <v>10</v>
      </c>
      <c r="D1350" s="768" t="s">
        <v>466</v>
      </c>
      <c r="E1350" s="768">
        <v>1000077568</v>
      </c>
      <c r="F1350" s="768">
        <v>85389000</v>
      </c>
      <c r="G1350" s="49"/>
      <c r="H1350" s="770">
        <v>18</v>
      </c>
      <c r="I1350" s="50"/>
      <c r="J1350" s="768" t="s">
        <v>389</v>
      </c>
      <c r="K1350" s="768" t="s">
        <v>106</v>
      </c>
      <c r="L1350" s="768">
        <v>1</v>
      </c>
      <c r="M1350" s="51"/>
      <c r="N1350" s="52" t="str">
        <f t="shared" si="120"/>
        <v>Included</v>
      </c>
      <c r="O1350" s="53">
        <f t="shared" si="121"/>
        <v>0</v>
      </c>
      <c r="P1350" s="8">
        <f t="shared" si="122"/>
        <v>0</v>
      </c>
      <c r="Q1350" s="9">
        <f t="shared" si="123"/>
        <v>0</v>
      </c>
      <c r="R1350" s="16">
        <f t="shared" si="124"/>
        <v>0</v>
      </c>
      <c r="S1350" s="8"/>
      <c r="T1350" s="122">
        <f t="shared" si="125"/>
        <v>0</v>
      </c>
      <c r="V1350" s="55"/>
      <c r="AB1350" s="9"/>
      <c r="AL1350" s="9"/>
      <c r="AM1350" s="9"/>
      <c r="AN1350" s="9"/>
      <c r="AO1350" s="9"/>
      <c r="AP1350" s="9"/>
      <c r="AQ1350" s="9"/>
      <c r="AR1350" s="9"/>
      <c r="AS1350" s="9"/>
      <c r="AT1350" s="9"/>
      <c r="AU1350" s="9"/>
      <c r="AV1350" s="9"/>
      <c r="AW1350" s="9"/>
      <c r="AX1350" s="9"/>
      <c r="AY1350" s="9"/>
    </row>
    <row r="1351" spans="1:51" ht="37.5" customHeight="1" x14ac:dyDescent="0.3">
      <c r="A1351" s="48">
        <v>1325</v>
      </c>
      <c r="B1351" s="768">
        <v>7000032746</v>
      </c>
      <c r="C1351" s="768">
        <v>10</v>
      </c>
      <c r="D1351" s="768" t="s">
        <v>466</v>
      </c>
      <c r="E1351" s="768">
        <v>1000028014</v>
      </c>
      <c r="F1351" s="768">
        <v>94038900</v>
      </c>
      <c r="G1351" s="49"/>
      <c r="H1351" s="770">
        <v>18</v>
      </c>
      <c r="I1351" s="50"/>
      <c r="J1351" s="768" t="s">
        <v>108</v>
      </c>
      <c r="K1351" s="768" t="s">
        <v>106</v>
      </c>
      <c r="L1351" s="768">
        <v>1</v>
      </c>
      <c r="M1351" s="51"/>
      <c r="N1351" s="52" t="str">
        <f t="shared" si="120"/>
        <v>Included</v>
      </c>
      <c r="O1351" s="53">
        <f t="shared" si="121"/>
        <v>0</v>
      </c>
      <c r="P1351" s="8">
        <f t="shared" si="122"/>
        <v>0</v>
      </c>
      <c r="Q1351" s="9">
        <f t="shared" si="123"/>
        <v>0</v>
      </c>
      <c r="R1351" s="16">
        <f t="shared" si="124"/>
        <v>0</v>
      </c>
      <c r="S1351" s="8"/>
      <c r="T1351" s="122">
        <f t="shared" si="125"/>
        <v>0</v>
      </c>
      <c r="V1351" s="55"/>
      <c r="AB1351" s="9"/>
      <c r="AL1351" s="9"/>
      <c r="AM1351" s="9"/>
      <c r="AN1351" s="9"/>
      <c r="AO1351" s="9"/>
      <c r="AP1351" s="9"/>
      <c r="AQ1351" s="9"/>
      <c r="AR1351" s="9"/>
      <c r="AS1351" s="9"/>
      <c r="AT1351" s="9"/>
      <c r="AU1351" s="9"/>
      <c r="AV1351" s="9"/>
      <c r="AW1351" s="9"/>
      <c r="AX1351" s="9"/>
      <c r="AY1351" s="9"/>
    </row>
    <row r="1352" spans="1:51" ht="37.5" customHeight="1" x14ac:dyDescent="0.3">
      <c r="A1352" s="48">
        <v>1326</v>
      </c>
      <c r="B1352" s="768">
        <v>7000032747</v>
      </c>
      <c r="C1352" s="768">
        <v>10</v>
      </c>
      <c r="D1352" s="768" t="s">
        <v>466</v>
      </c>
      <c r="E1352" s="768">
        <v>1000026380</v>
      </c>
      <c r="F1352" s="768">
        <v>85389000</v>
      </c>
      <c r="G1352" s="49"/>
      <c r="H1352" s="770">
        <v>18</v>
      </c>
      <c r="I1352" s="50"/>
      <c r="J1352" s="768" t="s">
        <v>109</v>
      </c>
      <c r="K1352" s="768" t="s">
        <v>105</v>
      </c>
      <c r="L1352" s="768">
        <v>1</v>
      </c>
      <c r="M1352" s="51"/>
      <c r="N1352" s="52" t="str">
        <f t="shared" si="120"/>
        <v>Included</v>
      </c>
      <c r="O1352" s="53">
        <f t="shared" si="121"/>
        <v>0</v>
      </c>
      <c r="P1352" s="8">
        <f t="shared" si="122"/>
        <v>0</v>
      </c>
      <c r="Q1352" s="9">
        <f t="shared" si="123"/>
        <v>0</v>
      </c>
      <c r="R1352" s="16">
        <f t="shared" si="124"/>
        <v>0</v>
      </c>
      <c r="S1352" s="8"/>
      <c r="T1352" s="122">
        <f t="shared" si="125"/>
        <v>0</v>
      </c>
      <c r="V1352" s="55"/>
      <c r="AB1352" s="9"/>
      <c r="AL1352" s="9"/>
      <c r="AM1352" s="9"/>
      <c r="AN1352" s="9"/>
      <c r="AO1352" s="9"/>
      <c r="AP1352" s="9"/>
      <c r="AQ1352" s="9"/>
      <c r="AR1352" s="9"/>
      <c r="AS1352" s="9"/>
      <c r="AT1352" s="9"/>
      <c r="AU1352" s="9"/>
      <c r="AV1352" s="9"/>
      <c r="AW1352" s="9"/>
      <c r="AX1352" s="9"/>
      <c r="AY1352" s="9"/>
    </row>
    <row r="1353" spans="1:51" ht="37.5" customHeight="1" x14ac:dyDescent="0.3">
      <c r="A1353" s="48">
        <v>1327</v>
      </c>
      <c r="B1353" s="768">
        <v>7000032773</v>
      </c>
      <c r="C1353" s="768">
        <v>10</v>
      </c>
      <c r="D1353" s="768" t="s">
        <v>466</v>
      </c>
      <c r="E1353" s="768">
        <v>1000077853</v>
      </c>
      <c r="F1353" s="768">
        <v>85176220</v>
      </c>
      <c r="G1353" s="49"/>
      <c r="H1353" s="770">
        <v>18</v>
      </c>
      <c r="I1353" s="50"/>
      <c r="J1353" s="768" t="s">
        <v>390</v>
      </c>
      <c r="K1353" s="768" t="s">
        <v>106</v>
      </c>
      <c r="L1353" s="768">
        <v>1</v>
      </c>
      <c r="M1353" s="51"/>
      <c r="N1353" s="52" t="str">
        <f t="shared" si="120"/>
        <v>Included</v>
      </c>
      <c r="O1353" s="53">
        <f t="shared" si="121"/>
        <v>0</v>
      </c>
      <c r="P1353" s="8">
        <f t="shared" si="122"/>
        <v>0</v>
      </c>
      <c r="Q1353" s="9">
        <f t="shared" si="123"/>
        <v>0</v>
      </c>
      <c r="R1353" s="16">
        <f t="shared" si="124"/>
        <v>0</v>
      </c>
      <c r="S1353" s="8"/>
      <c r="T1353" s="122">
        <f t="shared" si="125"/>
        <v>0</v>
      </c>
      <c r="V1353" s="55"/>
      <c r="AB1353" s="9"/>
      <c r="AL1353" s="9"/>
      <c r="AM1353" s="9"/>
      <c r="AN1353" s="9"/>
      <c r="AO1353" s="9"/>
      <c r="AP1353" s="9"/>
      <c r="AQ1353" s="9"/>
      <c r="AR1353" s="9"/>
      <c r="AS1353" s="9"/>
      <c r="AT1353" s="9"/>
      <c r="AU1353" s="9"/>
      <c r="AV1353" s="9"/>
      <c r="AW1353" s="9"/>
      <c r="AX1353" s="9"/>
      <c r="AY1353" s="9"/>
    </row>
    <row r="1354" spans="1:51" ht="37.5" customHeight="1" x14ac:dyDescent="0.3">
      <c r="A1354" s="48">
        <v>1328</v>
      </c>
      <c r="B1354" s="768">
        <v>7000032797</v>
      </c>
      <c r="C1354" s="768">
        <v>10</v>
      </c>
      <c r="D1354" s="768" t="s">
        <v>466</v>
      </c>
      <c r="E1354" s="768">
        <v>1000078084</v>
      </c>
      <c r="F1354" s="768">
        <v>85176930</v>
      </c>
      <c r="G1354" s="49"/>
      <c r="H1354" s="770">
        <v>18</v>
      </c>
      <c r="I1354" s="50"/>
      <c r="J1354" s="768" t="s">
        <v>397</v>
      </c>
      <c r="K1354" s="768" t="s">
        <v>106</v>
      </c>
      <c r="L1354" s="768">
        <v>2</v>
      </c>
      <c r="M1354" s="51"/>
      <c r="N1354" s="52" t="str">
        <f t="shared" si="120"/>
        <v>Included</v>
      </c>
      <c r="O1354" s="53">
        <f t="shared" si="121"/>
        <v>0</v>
      </c>
      <c r="P1354" s="8">
        <f t="shared" si="122"/>
        <v>0</v>
      </c>
      <c r="Q1354" s="9">
        <f t="shared" si="123"/>
        <v>0</v>
      </c>
      <c r="R1354" s="16">
        <f t="shared" si="124"/>
        <v>0</v>
      </c>
      <c r="S1354" s="8"/>
      <c r="T1354" s="122">
        <f t="shared" si="125"/>
        <v>0</v>
      </c>
      <c r="V1354" s="55"/>
      <c r="AB1354" s="9"/>
      <c r="AL1354" s="9"/>
      <c r="AM1354" s="9"/>
      <c r="AN1354" s="9"/>
      <c r="AO1354" s="9"/>
      <c r="AP1354" s="9"/>
      <c r="AQ1354" s="9"/>
      <c r="AR1354" s="9"/>
      <c r="AS1354" s="9"/>
      <c r="AT1354" s="9"/>
      <c r="AU1354" s="9"/>
      <c r="AV1354" s="9"/>
      <c r="AW1354" s="9"/>
      <c r="AX1354" s="9"/>
      <c r="AY1354" s="9"/>
    </row>
    <row r="1355" spans="1:51" ht="37.5" customHeight="1" x14ac:dyDescent="0.3">
      <c r="A1355" s="48">
        <v>1329</v>
      </c>
      <c r="B1355" s="768">
        <v>7000032784</v>
      </c>
      <c r="C1355" s="768">
        <v>10</v>
      </c>
      <c r="D1355" s="768" t="s">
        <v>467</v>
      </c>
      <c r="E1355" s="768">
        <v>1000077711</v>
      </c>
      <c r="F1355" s="768">
        <v>85177090</v>
      </c>
      <c r="G1355" s="49"/>
      <c r="H1355" s="770">
        <v>18</v>
      </c>
      <c r="I1355" s="50"/>
      <c r="J1355" s="768" t="s">
        <v>381</v>
      </c>
      <c r="K1355" s="768" t="s">
        <v>106</v>
      </c>
      <c r="L1355" s="768">
        <v>7</v>
      </c>
      <c r="M1355" s="51"/>
      <c r="N1355" s="52" t="str">
        <f t="shared" si="120"/>
        <v>Included</v>
      </c>
      <c r="O1355" s="53">
        <f t="shared" si="121"/>
        <v>0</v>
      </c>
      <c r="P1355" s="8">
        <f t="shared" si="122"/>
        <v>0</v>
      </c>
      <c r="Q1355" s="9">
        <f t="shared" si="123"/>
        <v>0</v>
      </c>
      <c r="R1355" s="16">
        <f t="shared" si="124"/>
        <v>0</v>
      </c>
      <c r="S1355" s="8"/>
      <c r="T1355" s="122">
        <f t="shared" si="125"/>
        <v>0</v>
      </c>
      <c r="V1355" s="55"/>
      <c r="AB1355" s="9"/>
      <c r="AL1355" s="9"/>
      <c r="AM1355" s="9"/>
      <c r="AN1355" s="9"/>
      <c r="AO1355" s="9"/>
      <c r="AP1355" s="9"/>
      <c r="AQ1355" s="9"/>
      <c r="AR1355" s="9"/>
      <c r="AS1355" s="9"/>
      <c r="AT1355" s="9"/>
      <c r="AU1355" s="9"/>
      <c r="AV1355" s="9"/>
      <c r="AW1355" s="9"/>
      <c r="AX1355" s="9"/>
      <c r="AY1355" s="9"/>
    </row>
    <row r="1356" spans="1:51" ht="30.75" customHeight="1" x14ac:dyDescent="0.3">
      <c r="A1356" s="766" t="s">
        <v>343</v>
      </c>
      <c r="B1356" s="45" t="s">
        <v>358</v>
      </c>
      <c r="C1356" s="46"/>
      <c r="D1356" s="46"/>
      <c r="E1356" s="46"/>
      <c r="F1356" s="46"/>
      <c r="G1356" s="46"/>
      <c r="H1356" s="46"/>
      <c r="I1356" s="46"/>
      <c r="J1356" s="46"/>
      <c r="K1356" s="46"/>
      <c r="L1356" s="46"/>
      <c r="M1356" s="46"/>
      <c r="N1356" s="46"/>
      <c r="O1356" s="46"/>
      <c r="P1356" s="46"/>
      <c r="Q1356" s="46"/>
      <c r="R1356" s="46"/>
      <c r="S1356" s="46"/>
      <c r="T1356" s="46"/>
      <c r="U1356" s="40"/>
      <c r="V1356" s="40"/>
      <c r="W1356" s="40"/>
      <c r="AA1356" s="10"/>
      <c r="AE1356" s="9" t="s">
        <v>86</v>
      </c>
      <c r="AI1356" s="33"/>
    </row>
    <row r="1357" spans="1:51" ht="64.5" customHeight="1" x14ac:dyDescent="0.3">
      <c r="A1357" s="48">
        <v>1330</v>
      </c>
      <c r="B1357" s="768">
        <v>7000032821</v>
      </c>
      <c r="C1357" s="768">
        <v>10</v>
      </c>
      <c r="D1357" s="768" t="s">
        <v>468</v>
      </c>
      <c r="E1357" s="768">
        <v>1000077713</v>
      </c>
      <c r="F1357" s="768">
        <v>84715000</v>
      </c>
      <c r="G1357" s="49"/>
      <c r="H1357" s="769">
        <v>18</v>
      </c>
      <c r="I1357" s="50"/>
      <c r="J1357" s="768" t="s">
        <v>376</v>
      </c>
      <c r="K1357" s="768" t="s">
        <v>106</v>
      </c>
      <c r="L1357" s="768">
        <v>1</v>
      </c>
      <c r="M1357" s="51"/>
      <c r="N1357" s="52" t="str">
        <f t="shared" si="120"/>
        <v>Included</v>
      </c>
      <c r="O1357" s="53">
        <f t="shared" si="121"/>
        <v>0</v>
      </c>
      <c r="P1357" s="8">
        <f t="shared" si="122"/>
        <v>0</v>
      </c>
      <c r="Q1357" s="9">
        <f t="shared" si="123"/>
        <v>0</v>
      </c>
      <c r="R1357" s="16">
        <f t="shared" si="124"/>
        <v>0</v>
      </c>
      <c r="S1357" s="8"/>
      <c r="T1357" s="122">
        <f t="shared" si="125"/>
        <v>0</v>
      </c>
      <c r="V1357" s="55"/>
      <c r="AB1357" s="9"/>
      <c r="AL1357" s="9"/>
      <c r="AM1357" s="9"/>
      <c r="AN1357" s="9"/>
      <c r="AO1357" s="9"/>
      <c r="AP1357" s="9"/>
      <c r="AQ1357" s="9"/>
      <c r="AR1357" s="9"/>
      <c r="AS1357" s="9"/>
      <c r="AT1357" s="9"/>
      <c r="AU1357" s="9"/>
      <c r="AV1357" s="9"/>
      <c r="AW1357" s="9"/>
      <c r="AX1357" s="9"/>
      <c r="AY1357" s="9"/>
    </row>
    <row r="1358" spans="1:51" ht="64.5" customHeight="1" x14ac:dyDescent="0.3">
      <c r="A1358" s="48">
        <v>1331</v>
      </c>
      <c r="B1358" s="768">
        <v>7000032822</v>
      </c>
      <c r="C1358" s="768">
        <v>10</v>
      </c>
      <c r="D1358" s="768" t="s">
        <v>468</v>
      </c>
      <c r="E1358" s="768">
        <v>1000077753</v>
      </c>
      <c r="F1358" s="768">
        <v>85176930</v>
      </c>
      <c r="G1358" s="49"/>
      <c r="H1358" s="769">
        <v>18</v>
      </c>
      <c r="I1358" s="50"/>
      <c r="J1358" s="768" t="s">
        <v>377</v>
      </c>
      <c r="K1358" s="768" t="s">
        <v>105</v>
      </c>
      <c r="L1358" s="768">
        <v>1</v>
      </c>
      <c r="M1358" s="51"/>
      <c r="N1358" s="52" t="str">
        <f t="shared" si="120"/>
        <v>Included</v>
      </c>
      <c r="O1358" s="53">
        <f t="shared" si="121"/>
        <v>0</v>
      </c>
      <c r="P1358" s="8">
        <f t="shared" si="122"/>
        <v>0</v>
      </c>
      <c r="Q1358" s="9">
        <f t="shared" si="123"/>
        <v>0</v>
      </c>
      <c r="R1358" s="16">
        <f t="shared" si="124"/>
        <v>0</v>
      </c>
      <c r="S1358" s="8"/>
      <c r="T1358" s="122">
        <f t="shared" si="125"/>
        <v>0</v>
      </c>
      <c r="V1358" s="55"/>
      <c r="AB1358" s="9"/>
      <c r="AL1358" s="9"/>
      <c r="AM1358" s="9"/>
      <c r="AN1358" s="9"/>
      <c r="AO1358" s="9"/>
      <c r="AP1358" s="9"/>
      <c r="AQ1358" s="9"/>
      <c r="AR1358" s="9"/>
      <c r="AS1358" s="9"/>
      <c r="AT1358" s="9"/>
      <c r="AU1358" s="9"/>
      <c r="AV1358" s="9"/>
      <c r="AW1358" s="9"/>
      <c r="AX1358" s="9"/>
      <c r="AY1358" s="9"/>
    </row>
    <row r="1359" spans="1:51" ht="64.5" customHeight="1" x14ac:dyDescent="0.3">
      <c r="A1359" s="48">
        <v>1332</v>
      </c>
      <c r="B1359" s="768">
        <v>7000032823</v>
      </c>
      <c r="C1359" s="768">
        <v>10</v>
      </c>
      <c r="D1359" s="768" t="s">
        <v>468</v>
      </c>
      <c r="E1359" s="768">
        <v>1000077573</v>
      </c>
      <c r="F1359" s="768">
        <v>85176930</v>
      </c>
      <c r="G1359" s="49"/>
      <c r="H1359" s="769">
        <v>18</v>
      </c>
      <c r="I1359" s="50"/>
      <c r="J1359" s="768" t="s">
        <v>378</v>
      </c>
      <c r="K1359" s="768" t="s">
        <v>106</v>
      </c>
      <c r="L1359" s="768">
        <v>1</v>
      </c>
      <c r="M1359" s="51"/>
      <c r="N1359" s="52" t="str">
        <f t="shared" si="120"/>
        <v>Included</v>
      </c>
      <c r="O1359" s="53">
        <f t="shared" si="121"/>
        <v>0</v>
      </c>
      <c r="P1359" s="8">
        <f t="shared" si="122"/>
        <v>0</v>
      </c>
      <c r="Q1359" s="9">
        <f t="shared" si="123"/>
        <v>0</v>
      </c>
      <c r="R1359" s="16">
        <f t="shared" si="124"/>
        <v>0</v>
      </c>
      <c r="S1359" s="8"/>
      <c r="T1359" s="122">
        <f t="shared" si="125"/>
        <v>0</v>
      </c>
      <c r="V1359" s="55"/>
      <c r="AB1359" s="9"/>
      <c r="AL1359" s="9"/>
      <c r="AM1359" s="9"/>
      <c r="AN1359" s="9"/>
      <c r="AO1359" s="9"/>
      <c r="AP1359" s="9"/>
      <c r="AQ1359" s="9"/>
      <c r="AR1359" s="9"/>
      <c r="AS1359" s="9"/>
      <c r="AT1359" s="9"/>
      <c r="AU1359" s="9"/>
      <c r="AV1359" s="9"/>
      <c r="AW1359" s="9"/>
      <c r="AX1359" s="9"/>
      <c r="AY1359" s="9"/>
    </row>
    <row r="1360" spans="1:51" ht="64.5" customHeight="1" x14ac:dyDescent="0.3">
      <c r="A1360" s="48">
        <v>1333</v>
      </c>
      <c r="B1360" s="768">
        <v>7000032824</v>
      </c>
      <c r="C1360" s="768">
        <v>10</v>
      </c>
      <c r="D1360" s="768" t="s">
        <v>468</v>
      </c>
      <c r="E1360" s="768">
        <v>1000077739</v>
      </c>
      <c r="F1360" s="768">
        <v>85177090</v>
      </c>
      <c r="G1360" s="49"/>
      <c r="H1360" s="769">
        <v>18</v>
      </c>
      <c r="I1360" s="50"/>
      <c r="J1360" s="768" t="s">
        <v>379</v>
      </c>
      <c r="K1360" s="768" t="s">
        <v>106</v>
      </c>
      <c r="L1360" s="768">
        <v>10</v>
      </c>
      <c r="M1360" s="51"/>
      <c r="N1360" s="52" t="str">
        <f t="shared" si="120"/>
        <v>Included</v>
      </c>
      <c r="O1360" s="53">
        <f t="shared" si="121"/>
        <v>0</v>
      </c>
      <c r="P1360" s="8">
        <f t="shared" si="122"/>
        <v>0</v>
      </c>
      <c r="Q1360" s="9">
        <f t="shared" si="123"/>
        <v>0</v>
      </c>
      <c r="R1360" s="16">
        <f t="shared" si="124"/>
        <v>0</v>
      </c>
      <c r="S1360" s="8"/>
      <c r="T1360" s="122">
        <f t="shared" si="125"/>
        <v>0</v>
      </c>
      <c r="V1360" s="55"/>
      <c r="AB1360" s="9"/>
      <c r="AL1360" s="9"/>
      <c r="AM1360" s="9"/>
      <c r="AN1360" s="9"/>
      <c r="AO1360" s="9"/>
      <c r="AP1360" s="9"/>
      <c r="AQ1360" s="9"/>
      <c r="AR1360" s="9"/>
      <c r="AS1360" s="9"/>
      <c r="AT1360" s="9"/>
      <c r="AU1360" s="9"/>
      <c r="AV1360" s="9"/>
      <c r="AW1360" s="9"/>
      <c r="AX1360" s="9"/>
      <c r="AY1360" s="9"/>
    </row>
    <row r="1361" spans="1:51" ht="64.5" customHeight="1" x14ac:dyDescent="0.3">
      <c r="A1361" s="48">
        <v>1334</v>
      </c>
      <c r="B1361" s="768">
        <v>7000032825</v>
      </c>
      <c r="C1361" s="768">
        <v>10</v>
      </c>
      <c r="D1361" s="768" t="s">
        <v>468</v>
      </c>
      <c r="E1361" s="768">
        <v>1000077740</v>
      </c>
      <c r="F1361" s="768">
        <v>85177090</v>
      </c>
      <c r="G1361" s="49"/>
      <c r="H1361" s="769">
        <v>18</v>
      </c>
      <c r="I1361" s="50"/>
      <c r="J1361" s="768" t="s">
        <v>380</v>
      </c>
      <c r="K1361" s="768" t="s">
        <v>106</v>
      </c>
      <c r="L1361" s="768">
        <v>48</v>
      </c>
      <c r="M1361" s="51"/>
      <c r="N1361" s="52" t="str">
        <f t="shared" si="120"/>
        <v>Included</v>
      </c>
      <c r="O1361" s="53">
        <f t="shared" si="121"/>
        <v>0</v>
      </c>
      <c r="P1361" s="8">
        <f t="shared" si="122"/>
        <v>0</v>
      </c>
      <c r="Q1361" s="9">
        <f t="shared" si="123"/>
        <v>0</v>
      </c>
      <c r="R1361" s="16">
        <f t="shared" si="124"/>
        <v>0</v>
      </c>
      <c r="S1361" s="8"/>
      <c r="T1361" s="122">
        <f t="shared" si="125"/>
        <v>0</v>
      </c>
      <c r="V1361" s="55"/>
      <c r="AB1361" s="9"/>
      <c r="AL1361" s="9"/>
      <c r="AM1361" s="9"/>
      <c r="AN1361" s="9"/>
      <c r="AO1361" s="9"/>
      <c r="AP1361" s="9"/>
      <c r="AQ1361" s="9"/>
      <c r="AR1361" s="9"/>
      <c r="AS1361" s="9"/>
      <c r="AT1361" s="9"/>
      <c r="AU1361" s="9"/>
      <c r="AV1361" s="9"/>
      <c r="AW1361" s="9"/>
      <c r="AX1361" s="9"/>
      <c r="AY1361" s="9"/>
    </row>
    <row r="1362" spans="1:51" ht="64.5" customHeight="1" x14ac:dyDescent="0.3">
      <c r="A1362" s="48">
        <v>1335</v>
      </c>
      <c r="B1362" s="768">
        <v>7000032826</v>
      </c>
      <c r="C1362" s="768">
        <v>10</v>
      </c>
      <c r="D1362" s="768" t="s">
        <v>468</v>
      </c>
      <c r="E1362" s="768">
        <v>1000077711</v>
      </c>
      <c r="F1362" s="768">
        <v>85177090</v>
      </c>
      <c r="G1362" s="49"/>
      <c r="H1362" s="769">
        <v>18</v>
      </c>
      <c r="I1362" s="50"/>
      <c r="J1362" s="768" t="s">
        <v>381</v>
      </c>
      <c r="K1362" s="768" t="s">
        <v>106</v>
      </c>
      <c r="L1362" s="768">
        <v>1</v>
      </c>
      <c r="M1362" s="51"/>
      <c r="N1362" s="52" t="str">
        <f t="shared" si="120"/>
        <v>Included</v>
      </c>
      <c r="O1362" s="53">
        <f t="shared" si="121"/>
        <v>0</v>
      </c>
      <c r="P1362" s="8">
        <f t="shared" si="122"/>
        <v>0</v>
      </c>
      <c r="Q1362" s="9">
        <f t="shared" si="123"/>
        <v>0</v>
      </c>
      <c r="R1362" s="16">
        <f t="shared" si="124"/>
        <v>0</v>
      </c>
      <c r="S1362" s="8"/>
      <c r="T1362" s="122">
        <f t="shared" si="125"/>
        <v>0</v>
      </c>
      <c r="V1362" s="55"/>
      <c r="AB1362" s="9"/>
      <c r="AL1362" s="9"/>
      <c r="AM1362" s="9"/>
      <c r="AN1362" s="9"/>
      <c r="AO1362" s="9"/>
      <c r="AP1362" s="9"/>
      <c r="AQ1362" s="9"/>
      <c r="AR1362" s="9"/>
      <c r="AS1362" s="9"/>
      <c r="AT1362" s="9"/>
      <c r="AU1362" s="9"/>
      <c r="AV1362" s="9"/>
      <c r="AW1362" s="9"/>
      <c r="AX1362" s="9"/>
      <c r="AY1362" s="9"/>
    </row>
    <row r="1363" spans="1:51" ht="64.5" customHeight="1" x14ac:dyDescent="0.3">
      <c r="A1363" s="48">
        <v>1336</v>
      </c>
      <c r="B1363" s="768">
        <v>7000032827</v>
      </c>
      <c r="C1363" s="768">
        <v>10</v>
      </c>
      <c r="D1363" s="768" t="s">
        <v>468</v>
      </c>
      <c r="E1363" s="768">
        <v>1000077562</v>
      </c>
      <c r="F1363" s="768">
        <v>85177090</v>
      </c>
      <c r="G1363" s="49"/>
      <c r="H1363" s="769">
        <v>18</v>
      </c>
      <c r="I1363" s="50"/>
      <c r="J1363" s="768" t="s">
        <v>382</v>
      </c>
      <c r="K1363" s="768" t="s">
        <v>106</v>
      </c>
      <c r="L1363" s="768">
        <v>84</v>
      </c>
      <c r="M1363" s="51"/>
      <c r="N1363" s="52" t="str">
        <f t="shared" si="120"/>
        <v>Included</v>
      </c>
      <c r="O1363" s="53">
        <f t="shared" si="121"/>
        <v>0</v>
      </c>
      <c r="P1363" s="8">
        <f t="shared" si="122"/>
        <v>0</v>
      </c>
      <c r="Q1363" s="9">
        <f t="shared" si="123"/>
        <v>0</v>
      </c>
      <c r="R1363" s="16">
        <f t="shared" si="124"/>
        <v>0</v>
      </c>
      <c r="S1363" s="8"/>
      <c r="T1363" s="122">
        <f t="shared" si="125"/>
        <v>0</v>
      </c>
      <c r="V1363" s="55"/>
      <c r="AB1363" s="9"/>
      <c r="AL1363" s="9"/>
      <c r="AM1363" s="9"/>
      <c r="AN1363" s="9"/>
      <c r="AO1363" s="9"/>
      <c r="AP1363" s="9"/>
      <c r="AQ1363" s="9"/>
      <c r="AR1363" s="9"/>
      <c r="AS1363" s="9"/>
      <c r="AT1363" s="9"/>
      <c r="AU1363" s="9"/>
      <c r="AV1363" s="9"/>
      <c r="AW1363" s="9"/>
      <c r="AX1363" s="9"/>
      <c r="AY1363" s="9"/>
    </row>
    <row r="1364" spans="1:51" ht="64.5" customHeight="1" x14ac:dyDescent="0.3">
      <c r="A1364" s="48">
        <v>1337</v>
      </c>
      <c r="B1364" s="768">
        <v>7000032828</v>
      </c>
      <c r="C1364" s="768">
        <v>10</v>
      </c>
      <c r="D1364" s="768" t="s">
        <v>468</v>
      </c>
      <c r="E1364" s="768">
        <v>1000077750</v>
      </c>
      <c r="F1364" s="768">
        <v>85176930</v>
      </c>
      <c r="G1364" s="49"/>
      <c r="H1364" s="769">
        <v>18</v>
      </c>
      <c r="I1364" s="50"/>
      <c r="J1364" s="768" t="s">
        <v>383</v>
      </c>
      <c r="K1364" s="768" t="s">
        <v>105</v>
      </c>
      <c r="L1364" s="768">
        <v>1</v>
      </c>
      <c r="M1364" s="51"/>
      <c r="N1364" s="52" t="str">
        <f t="shared" ref="N1364:N1427" si="126">IF(M1364=0, "Included",IF(ISERROR(L1364*M1364), M1364, L1364*M1364))</f>
        <v>Included</v>
      </c>
      <c r="O1364" s="53">
        <f t="shared" ref="O1364:O1427" si="127">R1364</f>
        <v>0</v>
      </c>
      <c r="P1364" s="8">
        <f t="shared" ref="P1364:P1427" si="128">+L1364*M1364</f>
        <v>0</v>
      </c>
      <c r="Q1364" s="9">
        <f t="shared" ref="Q1364:Q1427" si="129">IF(N1364="Included",0,N1364)</f>
        <v>0</v>
      </c>
      <c r="R1364" s="16">
        <f t="shared" ref="R1364:R1427" si="130">IF(I1364="", H1364*Q1364/100,I1364*Q1364)</f>
        <v>0</v>
      </c>
      <c r="S1364" s="8"/>
      <c r="T1364" s="122">
        <f t="shared" ref="T1364:T1427" si="131">+P1364*H1364/100</f>
        <v>0</v>
      </c>
      <c r="V1364" s="55"/>
      <c r="AB1364" s="9"/>
      <c r="AL1364" s="9"/>
      <c r="AM1364" s="9"/>
      <c r="AN1364" s="9"/>
      <c r="AO1364" s="9"/>
      <c r="AP1364" s="9"/>
      <c r="AQ1364" s="9"/>
      <c r="AR1364" s="9"/>
      <c r="AS1364" s="9"/>
      <c r="AT1364" s="9"/>
      <c r="AU1364" s="9"/>
      <c r="AV1364" s="9"/>
      <c r="AW1364" s="9"/>
      <c r="AX1364" s="9"/>
      <c r="AY1364" s="9"/>
    </row>
    <row r="1365" spans="1:51" ht="64.5" customHeight="1" x14ac:dyDescent="0.3">
      <c r="A1365" s="48">
        <v>1338</v>
      </c>
      <c r="B1365" s="768">
        <v>7000032829</v>
      </c>
      <c r="C1365" s="768">
        <v>10</v>
      </c>
      <c r="D1365" s="768" t="s">
        <v>468</v>
      </c>
      <c r="E1365" s="768">
        <v>1000077709</v>
      </c>
      <c r="F1365" s="768">
        <v>85176990</v>
      </c>
      <c r="G1365" s="49"/>
      <c r="H1365" s="769">
        <v>18</v>
      </c>
      <c r="I1365" s="50"/>
      <c r="J1365" s="768" t="s">
        <v>384</v>
      </c>
      <c r="K1365" s="768" t="s">
        <v>106</v>
      </c>
      <c r="L1365" s="768">
        <v>48</v>
      </c>
      <c r="M1365" s="51"/>
      <c r="N1365" s="52" t="str">
        <f t="shared" si="126"/>
        <v>Included</v>
      </c>
      <c r="O1365" s="53">
        <f t="shared" si="127"/>
        <v>0</v>
      </c>
      <c r="P1365" s="8">
        <f t="shared" si="128"/>
        <v>0</v>
      </c>
      <c r="Q1365" s="9">
        <f t="shared" si="129"/>
        <v>0</v>
      </c>
      <c r="R1365" s="16">
        <f t="shared" si="130"/>
        <v>0</v>
      </c>
      <c r="S1365" s="8"/>
      <c r="T1365" s="122">
        <f t="shared" si="131"/>
        <v>0</v>
      </c>
      <c r="V1365" s="55"/>
      <c r="AB1365" s="9"/>
      <c r="AL1365" s="9"/>
      <c r="AM1365" s="9"/>
      <c r="AN1365" s="9"/>
      <c r="AO1365" s="9"/>
      <c r="AP1365" s="9"/>
      <c r="AQ1365" s="9"/>
      <c r="AR1365" s="9"/>
      <c r="AS1365" s="9"/>
      <c r="AT1365" s="9"/>
      <c r="AU1365" s="9"/>
      <c r="AV1365" s="9"/>
      <c r="AW1365" s="9"/>
      <c r="AX1365" s="9"/>
      <c r="AY1365" s="9"/>
    </row>
    <row r="1366" spans="1:51" ht="64.5" customHeight="1" x14ac:dyDescent="0.3">
      <c r="A1366" s="48">
        <v>1339</v>
      </c>
      <c r="B1366" s="768">
        <v>7000032830</v>
      </c>
      <c r="C1366" s="768">
        <v>10</v>
      </c>
      <c r="D1366" s="768" t="s">
        <v>468</v>
      </c>
      <c r="E1366" s="768">
        <v>1000077563</v>
      </c>
      <c r="F1366" s="768">
        <v>85444292</v>
      </c>
      <c r="G1366" s="49"/>
      <c r="H1366" s="769">
        <v>18</v>
      </c>
      <c r="I1366" s="50"/>
      <c r="J1366" s="768" t="s">
        <v>385</v>
      </c>
      <c r="K1366" s="768" t="s">
        <v>110</v>
      </c>
      <c r="L1366" s="768">
        <v>48</v>
      </c>
      <c r="M1366" s="51"/>
      <c r="N1366" s="52" t="str">
        <f t="shared" si="126"/>
        <v>Included</v>
      </c>
      <c r="O1366" s="53">
        <f t="shared" si="127"/>
        <v>0</v>
      </c>
      <c r="P1366" s="8">
        <f t="shared" si="128"/>
        <v>0</v>
      </c>
      <c r="Q1366" s="9">
        <f t="shared" si="129"/>
        <v>0</v>
      </c>
      <c r="R1366" s="16">
        <f t="shared" si="130"/>
        <v>0</v>
      </c>
      <c r="S1366" s="8"/>
      <c r="T1366" s="122">
        <f t="shared" si="131"/>
        <v>0</v>
      </c>
      <c r="V1366" s="55"/>
      <c r="AB1366" s="9"/>
      <c r="AL1366" s="9"/>
      <c r="AM1366" s="9"/>
      <c r="AN1366" s="9"/>
      <c r="AO1366" s="9"/>
      <c r="AP1366" s="9"/>
      <c r="AQ1366" s="9"/>
      <c r="AR1366" s="9"/>
      <c r="AS1366" s="9"/>
      <c r="AT1366" s="9"/>
      <c r="AU1366" s="9"/>
      <c r="AV1366" s="9"/>
      <c r="AW1366" s="9"/>
      <c r="AX1366" s="9"/>
      <c r="AY1366" s="9"/>
    </row>
    <row r="1367" spans="1:51" ht="64.5" customHeight="1" x14ac:dyDescent="0.3">
      <c r="A1367" s="48">
        <v>1340</v>
      </c>
      <c r="B1367" s="768">
        <v>7000032831</v>
      </c>
      <c r="C1367" s="768">
        <v>10</v>
      </c>
      <c r="D1367" s="768" t="s">
        <v>468</v>
      </c>
      <c r="E1367" s="768">
        <v>1000077561</v>
      </c>
      <c r="F1367" s="768">
        <v>85176930</v>
      </c>
      <c r="G1367" s="49"/>
      <c r="H1367" s="769">
        <v>18</v>
      </c>
      <c r="I1367" s="50"/>
      <c r="J1367" s="768" t="s">
        <v>386</v>
      </c>
      <c r="K1367" s="768" t="s">
        <v>106</v>
      </c>
      <c r="L1367" s="768">
        <v>2</v>
      </c>
      <c r="M1367" s="51"/>
      <c r="N1367" s="52" t="str">
        <f t="shared" si="126"/>
        <v>Included</v>
      </c>
      <c r="O1367" s="53">
        <f t="shared" si="127"/>
        <v>0</v>
      </c>
      <c r="P1367" s="8">
        <f t="shared" si="128"/>
        <v>0</v>
      </c>
      <c r="Q1367" s="9">
        <f t="shared" si="129"/>
        <v>0</v>
      </c>
      <c r="R1367" s="16">
        <f t="shared" si="130"/>
        <v>0</v>
      </c>
      <c r="S1367" s="8"/>
      <c r="T1367" s="122">
        <f t="shared" si="131"/>
        <v>0</v>
      </c>
      <c r="V1367" s="55"/>
      <c r="AB1367" s="9"/>
      <c r="AL1367" s="9"/>
      <c r="AM1367" s="9"/>
      <c r="AN1367" s="9"/>
      <c r="AO1367" s="9"/>
      <c r="AP1367" s="9"/>
      <c r="AQ1367" s="9"/>
      <c r="AR1367" s="9"/>
      <c r="AS1367" s="9"/>
      <c r="AT1367" s="9"/>
      <c r="AU1367" s="9"/>
      <c r="AV1367" s="9"/>
      <c r="AW1367" s="9"/>
      <c r="AX1367" s="9"/>
      <c r="AY1367" s="9"/>
    </row>
    <row r="1368" spans="1:51" ht="64.5" customHeight="1" x14ac:dyDescent="0.3">
      <c r="A1368" s="48">
        <v>1341</v>
      </c>
      <c r="B1368" s="768">
        <v>7000032832</v>
      </c>
      <c r="C1368" s="768">
        <v>10</v>
      </c>
      <c r="D1368" s="768" t="s">
        <v>468</v>
      </c>
      <c r="E1368" s="768">
        <v>1000077565</v>
      </c>
      <c r="F1368" s="768">
        <v>85176930</v>
      </c>
      <c r="G1368" s="49"/>
      <c r="H1368" s="769">
        <v>18</v>
      </c>
      <c r="I1368" s="50"/>
      <c r="J1368" s="768" t="s">
        <v>387</v>
      </c>
      <c r="K1368" s="768" t="s">
        <v>106</v>
      </c>
      <c r="L1368" s="768">
        <v>2</v>
      </c>
      <c r="M1368" s="51"/>
      <c r="N1368" s="52" t="str">
        <f t="shared" si="126"/>
        <v>Included</v>
      </c>
      <c r="O1368" s="53">
        <f t="shared" si="127"/>
        <v>0</v>
      </c>
      <c r="P1368" s="8">
        <f t="shared" si="128"/>
        <v>0</v>
      </c>
      <c r="Q1368" s="9">
        <f t="shared" si="129"/>
        <v>0</v>
      </c>
      <c r="R1368" s="16">
        <f t="shared" si="130"/>
        <v>0</v>
      </c>
      <c r="S1368" s="8"/>
      <c r="T1368" s="122">
        <f t="shared" si="131"/>
        <v>0</v>
      </c>
      <c r="V1368" s="55"/>
      <c r="AB1368" s="9"/>
      <c r="AL1368" s="9"/>
      <c r="AM1368" s="9"/>
      <c r="AN1368" s="9"/>
      <c r="AO1368" s="9"/>
      <c r="AP1368" s="9"/>
      <c r="AQ1368" s="9"/>
      <c r="AR1368" s="9"/>
      <c r="AS1368" s="9"/>
      <c r="AT1368" s="9"/>
      <c r="AU1368" s="9"/>
      <c r="AV1368" s="9"/>
      <c r="AW1368" s="9"/>
      <c r="AX1368" s="9"/>
      <c r="AY1368" s="9"/>
    </row>
    <row r="1369" spans="1:51" ht="64.5" customHeight="1" x14ac:dyDescent="0.3">
      <c r="A1369" s="48">
        <v>1342</v>
      </c>
      <c r="B1369" s="768">
        <v>7000032833</v>
      </c>
      <c r="C1369" s="768">
        <v>10</v>
      </c>
      <c r="D1369" s="768" t="s">
        <v>468</v>
      </c>
      <c r="E1369" s="768">
        <v>1000077751</v>
      </c>
      <c r="F1369" s="768">
        <v>85176930</v>
      </c>
      <c r="G1369" s="49"/>
      <c r="H1369" s="769">
        <v>18</v>
      </c>
      <c r="I1369" s="50"/>
      <c r="J1369" s="768" t="s">
        <v>388</v>
      </c>
      <c r="K1369" s="768" t="s">
        <v>105</v>
      </c>
      <c r="L1369" s="768">
        <v>1</v>
      </c>
      <c r="M1369" s="51"/>
      <c r="N1369" s="52" t="str">
        <f t="shared" si="126"/>
        <v>Included</v>
      </c>
      <c r="O1369" s="53">
        <f t="shared" si="127"/>
        <v>0</v>
      </c>
      <c r="P1369" s="8">
        <f t="shared" si="128"/>
        <v>0</v>
      </c>
      <c r="Q1369" s="9">
        <f t="shared" si="129"/>
        <v>0</v>
      </c>
      <c r="R1369" s="16">
        <f t="shared" si="130"/>
        <v>0</v>
      </c>
      <c r="S1369" s="8"/>
      <c r="T1369" s="122">
        <f t="shared" si="131"/>
        <v>0</v>
      </c>
      <c r="V1369" s="55"/>
      <c r="AB1369" s="9"/>
      <c r="AL1369" s="9"/>
      <c r="AM1369" s="9"/>
      <c r="AN1369" s="9"/>
      <c r="AO1369" s="9"/>
      <c r="AP1369" s="9"/>
      <c r="AQ1369" s="9"/>
      <c r="AR1369" s="9"/>
      <c r="AS1369" s="9"/>
      <c r="AT1369" s="9"/>
      <c r="AU1369" s="9"/>
      <c r="AV1369" s="9"/>
      <c r="AW1369" s="9"/>
      <c r="AX1369" s="9"/>
      <c r="AY1369" s="9"/>
    </row>
    <row r="1370" spans="1:51" ht="64.5" customHeight="1" x14ac:dyDescent="0.3">
      <c r="A1370" s="48">
        <v>1343</v>
      </c>
      <c r="B1370" s="768">
        <v>7000032834</v>
      </c>
      <c r="C1370" s="768">
        <v>10</v>
      </c>
      <c r="D1370" s="768" t="s">
        <v>468</v>
      </c>
      <c r="E1370" s="768">
        <v>1000077568</v>
      </c>
      <c r="F1370" s="768">
        <v>85389000</v>
      </c>
      <c r="G1370" s="49"/>
      <c r="H1370" s="769">
        <v>18</v>
      </c>
      <c r="I1370" s="50"/>
      <c r="J1370" s="768" t="s">
        <v>389</v>
      </c>
      <c r="K1370" s="768" t="s">
        <v>106</v>
      </c>
      <c r="L1370" s="768">
        <v>1</v>
      </c>
      <c r="M1370" s="51"/>
      <c r="N1370" s="52" t="str">
        <f t="shared" si="126"/>
        <v>Included</v>
      </c>
      <c r="O1370" s="53">
        <f t="shared" si="127"/>
        <v>0</v>
      </c>
      <c r="P1370" s="8">
        <f t="shared" si="128"/>
        <v>0</v>
      </c>
      <c r="Q1370" s="9">
        <f t="shared" si="129"/>
        <v>0</v>
      </c>
      <c r="R1370" s="16">
        <f t="shared" si="130"/>
        <v>0</v>
      </c>
      <c r="S1370" s="8"/>
      <c r="T1370" s="122">
        <f t="shared" si="131"/>
        <v>0</v>
      </c>
      <c r="V1370" s="55"/>
      <c r="AB1370" s="9"/>
      <c r="AL1370" s="9"/>
      <c r="AM1370" s="9"/>
      <c r="AN1370" s="9"/>
      <c r="AO1370" s="9"/>
      <c r="AP1370" s="9"/>
      <c r="AQ1370" s="9"/>
      <c r="AR1370" s="9"/>
      <c r="AS1370" s="9"/>
      <c r="AT1370" s="9"/>
      <c r="AU1370" s="9"/>
      <c r="AV1370" s="9"/>
      <c r="AW1370" s="9"/>
      <c r="AX1370" s="9"/>
      <c r="AY1370" s="9"/>
    </row>
    <row r="1371" spans="1:51" ht="64.5" customHeight="1" x14ac:dyDescent="0.3">
      <c r="A1371" s="48">
        <v>1344</v>
      </c>
      <c r="B1371" s="768">
        <v>7000032835</v>
      </c>
      <c r="C1371" s="768">
        <v>10</v>
      </c>
      <c r="D1371" s="768" t="s">
        <v>468</v>
      </c>
      <c r="E1371" s="768">
        <v>1000012788</v>
      </c>
      <c r="F1371" s="768">
        <v>85329000</v>
      </c>
      <c r="G1371" s="49"/>
      <c r="H1371" s="769">
        <v>18</v>
      </c>
      <c r="I1371" s="50"/>
      <c r="J1371" s="768" t="s">
        <v>111</v>
      </c>
      <c r="K1371" s="768" t="s">
        <v>106</v>
      </c>
      <c r="L1371" s="768">
        <v>1</v>
      </c>
      <c r="M1371" s="51"/>
      <c r="N1371" s="52" t="str">
        <f t="shared" si="126"/>
        <v>Included</v>
      </c>
      <c r="O1371" s="53">
        <f t="shared" si="127"/>
        <v>0</v>
      </c>
      <c r="P1371" s="8">
        <f t="shared" si="128"/>
        <v>0</v>
      </c>
      <c r="Q1371" s="9">
        <f t="shared" si="129"/>
        <v>0</v>
      </c>
      <c r="R1371" s="16">
        <f t="shared" si="130"/>
        <v>0</v>
      </c>
      <c r="S1371" s="8"/>
      <c r="T1371" s="122">
        <f t="shared" si="131"/>
        <v>0</v>
      </c>
      <c r="V1371" s="55"/>
      <c r="AB1371" s="9"/>
      <c r="AL1371" s="9"/>
      <c r="AM1371" s="9"/>
      <c r="AN1371" s="9"/>
      <c r="AO1371" s="9"/>
      <c r="AP1371" s="9"/>
      <c r="AQ1371" s="9"/>
      <c r="AR1371" s="9"/>
      <c r="AS1371" s="9"/>
      <c r="AT1371" s="9"/>
      <c r="AU1371" s="9"/>
      <c r="AV1371" s="9"/>
      <c r="AW1371" s="9"/>
      <c r="AX1371" s="9"/>
      <c r="AY1371" s="9"/>
    </row>
    <row r="1372" spans="1:51" ht="64.5" customHeight="1" x14ac:dyDescent="0.3">
      <c r="A1372" s="48">
        <v>1345</v>
      </c>
      <c r="B1372" s="768">
        <v>7000032836</v>
      </c>
      <c r="C1372" s="768">
        <v>10</v>
      </c>
      <c r="D1372" s="768" t="s">
        <v>468</v>
      </c>
      <c r="E1372" s="768">
        <v>1000028014</v>
      </c>
      <c r="F1372" s="768">
        <v>94038900</v>
      </c>
      <c r="G1372" s="49"/>
      <c r="H1372" s="769">
        <v>18</v>
      </c>
      <c r="I1372" s="50"/>
      <c r="J1372" s="768" t="s">
        <v>108</v>
      </c>
      <c r="K1372" s="768" t="s">
        <v>106</v>
      </c>
      <c r="L1372" s="768">
        <v>1</v>
      </c>
      <c r="M1372" s="51"/>
      <c r="N1372" s="52" t="str">
        <f t="shared" si="126"/>
        <v>Included</v>
      </c>
      <c r="O1372" s="53">
        <f t="shared" si="127"/>
        <v>0</v>
      </c>
      <c r="P1372" s="8">
        <f t="shared" si="128"/>
        <v>0</v>
      </c>
      <c r="Q1372" s="9">
        <f t="shared" si="129"/>
        <v>0</v>
      </c>
      <c r="R1372" s="16">
        <f t="shared" si="130"/>
        <v>0</v>
      </c>
      <c r="S1372" s="8"/>
      <c r="T1372" s="122">
        <f t="shared" si="131"/>
        <v>0</v>
      </c>
      <c r="V1372" s="55"/>
      <c r="AB1372" s="9"/>
      <c r="AL1372" s="9"/>
      <c r="AM1372" s="9"/>
      <c r="AN1372" s="9"/>
      <c r="AO1372" s="9"/>
      <c r="AP1372" s="9"/>
      <c r="AQ1372" s="9"/>
      <c r="AR1372" s="9"/>
      <c r="AS1372" s="9"/>
      <c r="AT1372" s="9"/>
      <c r="AU1372" s="9"/>
      <c r="AV1372" s="9"/>
      <c r="AW1372" s="9"/>
      <c r="AX1372" s="9"/>
      <c r="AY1372" s="9"/>
    </row>
    <row r="1373" spans="1:51" ht="64.5" customHeight="1" x14ac:dyDescent="0.3">
      <c r="A1373" s="48">
        <v>1346</v>
      </c>
      <c r="B1373" s="768">
        <v>7000032837</v>
      </c>
      <c r="C1373" s="768">
        <v>10</v>
      </c>
      <c r="D1373" s="768" t="s">
        <v>468</v>
      </c>
      <c r="E1373" s="768">
        <v>1000026380</v>
      </c>
      <c r="F1373" s="768">
        <v>85389000</v>
      </c>
      <c r="G1373" s="49"/>
      <c r="H1373" s="769">
        <v>18</v>
      </c>
      <c r="I1373" s="50"/>
      <c r="J1373" s="768" t="s">
        <v>109</v>
      </c>
      <c r="K1373" s="768" t="s">
        <v>105</v>
      </c>
      <c r="L1373" s="768">
        <v>1</v>
      </c>
      <c r="M1373" s="51"/>
      <c r="N1373" s="52" t="str">
        <f t="shared" si="126"/>
        <v>Included</v>
      </c>
      <c r="O1373" s="53">
        <f t="shared" si="127"/>
        <v>0</v>
      </c>
      <c r="P1373" s="8">
        <f t="shared" si="128"/>
        <v>0</v>
      </c>
      <c r="Q1373" s="9">
        <f t="shared" si="129"/>
        <v>0</v>
      </c>
      <c r="R1373" s="16">
        <f t="shared" si="130"/>
        <v>0</v>
      </c>
      <c r="S1373" s="8"/>
      <c r="T1373" s="122">
        <f t="shared" si="131"/>
        <v>0</v>
      </c>
      <c r="V1373" s="55"/>
      <c r="AB1373" s="9"/>
      <c r="AL1373" s="9"/>
      <c r="AM1373" s="9"/>
      <c r="AN1373" s="9"/>
      <c r="AO1373" s="9"/>
      <c r="AP1373" s="9"/>
      <c r="AQ1373" s="9"/>
      <c r="AR1373" s="9"/>
      <c r="AS1373" s="9"/>
      <c r="AT1373" s="9"/>
      <c r="AU1373" s="9"/>
      <c r="AV1373" s="9"/>
      <c r="AW1373" s="9"/>
      <c r="AX1373" s="9"/>
      <c r="AY1373" s="9"/>
    </row>
    <row r="1374" spans="1:51" ht="64.5" customHeight="1" x14ac:dyDescent="0.3">
      <c r="A1374" s="48">
        <v>1347</v>
      </c>
      <c r="B1374" s="768">
        <v>7000032905</v>
      </c>
      <c r="C1374" s="768">
        <v>10</v>
      </c>
      <c r="D1374" s="768" t="s">
        <v>468</v>
      </c>
      <c r="E1374" s="768">
        <v>1000077853</v>
      </c>
      <c r="F1374" s="768">
        <v>85176220</v>
      </c>
      <c r="G1374" s="49"/>
      <c r="H1374" s="769">
        <v>18</v>
      </c>
      <c r="I1374" s="50"/>
      <c r="J1374" s="768" t="s">
        <v>390</v>
      </c>
      <c r="K1374" s="768" t="s">
        <v>106</v>
      </c>
      <c r="L1374" s="768">
        <v>1</v>
      </c>
      <c r="M1374" s="51"/>
      <c r="N1374" s="52" t="str">
        <f t="shared" si="126"/>
        <v>Included</v>
      </c>
      <c r="O1374" s="53">
        <f t="shared" si="127"/>
        <v>0</v>
      </c>
      <c r="P1374" s="8">
        <f t="shared" si="128"/>
        <v>0</v>
      </c>
      <c r="Q1374" s="9">
        <f t="shared" si="129"/>
        <v>0</v>
      </c>
      <c r="R1374" s="16">
        <f t="shared" si="130"/>
        <v>0</v>
      </c>
      <c r="S1374" s="8"/>
      <c r="T1374" s="122">
        <f t="shared" si="131"/>
        <v>0</v>
      </c>
      <c r="V1374" s="55"/>
      <c r="AB1374" s="9"/>
      <c r="AL1374" s="9"/>
      <c r="AM1374" s="9"/>
      <c r="AN1374" s="9"/>
      <c r="AO1374" s="9"/>
      <c r="AP1374" s="9"/>
      <c r="AQ1374" s="9"/>
      <c r="AR1374" s="9"/>
      <c r="AS1374" s="9"/>
      <c r="AT1374" s="9"/>
      <c r="AU1374" s="9"/>
      <c r="AV1374" s="9"/>
      <c r="AW1374" s="9"/>
      <c r="AX1374" s="9"/>
      <c r="AY1374" s="9"/>
    </row>
    <row r="1375" spans="1:51" ht="64.5" customHeight="1" x14ac:dyDescent="0.3">
      <c r="A1375" s="48">
        <v>1348</v>
      </c>
      <c r="B1375" s="768">
        <v>7000032906</v>
      </c>
      <c r="C1375" s="768">
        <v>10</v>
      </c>
      <c r="D1375" s="768" t="s">
        <v>468</v>
      </c>
      <c r="E1375" s="768">
        <v>1000077863</v>
      </c>
      <c r="F1375" s="768">
        <v>84715000</v>
      </c>
      <c r="G1375" s="49"/>
      <c r="H1375" s="769">
        <v>18</v>
      </c>
      <c r="I1375" s="50"/>
      <c r="J1375" s="768" t="s">
        <v>391</v>
      </c>
      <c r="K1375" s="768" t="s">
        <v>106</v>
      </c>
      <c r="L1375" s="768">
        <v>2</v>
      </c>
      <c r="M1375" s="51"/>
      <c r="N1375" s="52" t="str">
        <f t="shared" si="126"/>
        <v>Included</v>
      </c>
      <c r="O1375" s="53">
        <f t="shared" si="127"/>
        <v>0</v>
      </c>
      <c r="P1375" s="8">
        <f t="shared" si="128"/>
        <v>0</v>
      </c>
      <c r="Q1375" s="9">
        <f t="shared" si="129"/>
        <v>0</v>
      </c>
      <c r="R1375" s="16">
        <f t="shared" si="130"/>
        <v>0</v>
      </c>
      <c r="S1375" s="8"/>
      <c r="T1375" s="122">
        <f t="shared" si="131"/>
        <v>0</v>
      </c>
      <c r="V1375" s="55"/>
      <c r="AB1375" s="9"/>
      <c r="AL1375" s="9"/>
      <c r="AM1375" s="9"/>
      <c r="AN1375" s="9"/>
      <c r="AO1375" s="9"/>
      <c r="AP1375" s="9"/>
      <c r="AQ1375" s="9"/>
      <c r="AR1375" s="9"/>
      <c r="AS1375" s="9"/>
      <c r="AT1375" s="9"/>
      <c r="AU1375" s="9"/>
      <c r="AV1375" s="9"/>
      <c r="AW1375" s="9"/>
      <c r="AX1375" s="9"/>
      <c r="AY1375" s="9"/>
    </row>
    <row r="1376" spans="1:51" ht="64.5" customHeight="1" x14ac:dyDescent="0.3">
      <c r="A1376" s="48">
        <v>1349</v>
      </c>
      <c r="B1376" s="768">
        <v>7000032907</v>
      </c>
      <c r="C1376" s="768">
        <v>10</v>
      </c>
      <c r="D1376" s="768" t="s">
        <v>468</v>
      </c>
      <c r="E1376" s="768">
        <v>1000077866</v>
      </c>
      <c r="F1376" s="768">
        <v>85176930</v>
      </c>
      <c r="G1376" s="49"/>
      <c r="H1376" s="769">
        <v>18</v>
      </c>
      <c r="I1376" s="50"/>
      <c r="J1376" s="768" t="s">
        <v>392</v>
      </c>
      <c r="K1376" s="768" t="s">
        <v>105</v>
      </c>
      <c r="L1376" s="768">
        <v>1</v>
      </c>
      <c r="M1376" s="51"/>
      <c r="N1376" s="52" t="str">
        <f t="shared" si="126"/>
        <v>Included</v>
      </c>
      <c r="O1376" s="53">
        <f t="shared" si="127"/>
        <v>0</v>
      </c>
      <c r="P1376" s="8">
        <f t="shared" si="128"/>
        <v>0</v>
      </c>
      <c r="Q1376" s="9">
        <f t="shared" si="129"/>
        <v>0</v>
      </c>
      <c r="R1376" s="16">
        <f t="shared" si="130"/>
        <v>0</v>
      </c>
      <c r="S1376" s="8"/>
      <c r="T1376" s="122">
        <f t="shared" si="131"/>
        <v>0</v>
      </c>
      <c r="V1376" s="55"/>
      <c r="AB1376" s="9"/>
      <c r="AL1376" s="9"/>
      <c r="AM1376" s="9"/>
      <c r="AN1376" s="9"/>
      <c r="AO1376" s="9"/>
      <c r="AP1376" s="9"/>
      <c r="AQ1376" s="9"/>
      <c r="AR1376" s="9"/>
      <c r="AS1376" s="9"/>
      <c r="AT1376" s="9"/>
      <c r="AU1376" s="9"/>
      <c r="AV1376" s="9"/>
      <c r="AW1376" s="9"/>
      <c r="AX1376" s="9"/>
      <c r="AY1376" s="9"/>
    </row>
    <row r="1377" spans="1:51" ht="64.5" customHeight="1" x14ac:dyDescent="0.3">
      <c r="A1377" s="48">
        <v>1350</v>
      </c>
      <c r="B1377" s="768">
        <v>7000032908</v>
      </c>
      <c r="C1377" s="768">
        <v>10</v>
      </c>
      <c r="D1377" s="768" t="s">
        <v>468</v>
      </c>
      <c r="E1377" s="768">
        <v>1000077862</v>
      </c>
      <c r="F1377" s="768">
        <v>85176990</v>
      </c>
      <c r="G1377" s="49"/>
      <c r="H1377" s="769">
        <v>18</v>
      </c>
      <c r="I1377" s="50"/>
      <c r="J1377" s="768" t="s">
        <v>394</v>
      </c>
      <c r="K1377" s="768" t="s">
        <v>106</v>
      </c>
      <c r="L1377" s="768">
        <v>1</v>
      </c>
      <c r="M1377" s="51"/>
      <c r="N1377" s="52" t="str">
        <f t="shared" si="126"/>
        <v>Included</v>
      </c>
      <c r="O1377" s="53">
        <f t="shared" si="127"/>
        <v>0</v>
      </c>
      <c r="P1377" s="8">
        <f t="shared" si="128"/>
        <v>0</v>
      </c>
      <c r="Q1377" s="9">
        <f t="shared" si="129"/>
        <v>0</v>
      </c>
      <c r="R1377" s="16">
        <f t="shared" si="130"/>
        <v>0</v>
      </c>
      <c r="S1377" s="8"/>
      <c r="T1377" s="122">
        <f t="shared" si="131"/>
        <v>0</v>
      </c>
      <c r="V1377" s="55"/>
      <c r="AB1377" s="9"/>
      <c r="AL1377" s="9"/>
      <c r="AM1377" s="9"/>
      <c r="AN1377" s="9"/>
      <c r="AO1377" s="9"/>
      <c r="AP1377" s="9"/>
      <c r="AQ1377" s="9"/>
      <c r="AR1377" s="9"/>
      <c r="AS1377" s="9"/>
      <c r="AT1377" s="9"/>
      <c r="AU1377" s="9"/>
      <c r="AV1377" s="9"/>
      <c r="AW1377" s="9"/>
      <c r="AX1377" s="9"/>
      <c r="AY1377" s="9"/>
    </row>
    <row r="1378" spans="1:51" ht="64.5" customHeight="1" x14ac:dyDescent="0.3">
      <c r="A1378" s="48">
        <v>1351</v>
      </c>
      <c r="B1378" s="768">
        <v>7000032920</v>
      </c>
      <c r="C1378" s="768">
        <v>10</v>
      </c>
      <c r="D1378" s="768" t="s">
        <v>468</v>
      </c>
      <c r="E1378" s="768">
        <v>1000077899</v>
      </c>
      <c r="F1378" s="768">
        <v>85176290</v>
      </c>
      <c r="G1378" s="49"/>
      <c r="H1378" s="769">
        <v>18</v>
      </c>
      <c r="I1378" s="50"/>
      <c r="J1378" s="768" t="s">
        <v>395</v>
      </c>
      <c r="K1378" s="768" t="s">
        <v>110</v>
      </c>
      <c r="L1378" s="768">
        <v>1</v>
      </c>
      <c r="M1378" s="51"/>
      <c r="N1378" s="52" t="str">
        <f t="shared" si="126"/>
        <v>Included</v>
      </c>
      <c r="O1378" s="53">
        <f t="shared" si="127"/>
        <v>0</v>
      </c>
      <c r="P1378" s="8">
        <f t="shared" si="128"/>
        <v>0</v>
      </c>
      <c r="Q1378" s="9">
        <f t="shared" si="129"/>
        <v>0</v>
      </c>
      <c r="R1378" s="16">
        <f t="shared" si="130"/>
        <v>0</v>
      </c>
      <c r="S1378" s="8"/>
      <c r="T1378" s="122">
        <f t="shared" si="131"/>
        <v>0</v>
      </c>
      <c r="V1378" s="55"/>
      <c r="AB1378" s="9"/>
      <c r="AL1378" s="9"/>
      <c r="AM1378" s="9"/>
      <c r="AN1378" s="9"/>
      <c r="AO1378" s="9"/>
      <c r="AP1378" s="9"/>
      <c r="AQ1378" s="9"/>
      <c r="AR1378" s="9"/>
      <c r="AS1378" s="9"/>
      <c r="AT1378" s="9"/>
      <c r="AU1378" s="9"/>
      <c r="AV1378" s="9"/>
      <c r="AW1378" s="9"/>
      <c r="AX1378" s="9"/>
      <c r="AY1378" s="9"/>
    </row>
    <row r="1379" spans="1:51" ht="64.5" customHeight="1" x14ac:dyDescent="0.3">
      <c r="A1379" s="48">
        <v>1352</v>
      </c>
      <c r="B1379" s="768">
        <v>7000032921</v>
      </c>
      <c r="C1379" s="768">
        <v>10</v>
      </c>
      <c r="D1379" s="768" t="s">
        <v>468</v>
      </c>
      <c r="E1379" s="768">
        <v>1000031361</v>
      </c>
      <c r="F1379" s="768">
        <v>85389000</v>
      </c>
      <c r="G1379" s="49"/>
      <c r="H1379" s="769">
        <v>18</v>
      </c>
      <c r="I1379" s="50"/>
      <c r="J1379" s="768" t="s">
        <v>107</v>
      </c>
      <c r="K1379" s="768" t="s">
        <v>106</v>
      </c>
      <c r="L1379" s="768">
        <v>1</v>
      </c>
      <c r="M1379" s="51"/>
      <c r="N1379" s="52" t="str">
        <f t="shared" si="126"/>
        <v>Included</v>
      </c>
      <c r="O1379" s="53">
        <f t="shared" si="127"/>
        <v>0</v>
      </c>
      <c r="P1379" s="8">
        <f t="shared" si="128"/>
        <v>0</v>
      </c>
      <c r="Q1379" s="9">
        <f t="shared" si="129"/>
        <v>0</v>
      </c>
      <c r="R1379" s="16">
        <f t="shared" si="130"/>
        <v>0</v>
      </c>
      <c r="S1379" s="8"/>
      <c r="T1379" s="122">
        <f t="shared" si="131"/>
        <v>0</v>
      </c>
      <c r="V1379" s="55"/>
      <c r="AB1379" s="9"/>
      <c r="AL1379" s="9"/>
      <c r="AM1379" s="9"/>
      <c r="AN1379" s="9"/>
      <c r="AO1379" s="9"/>
      <c r="AP1379" s="9"/>
      <c r="AQ1379" s="9"/>
      <c r="AR1379" s="9"/>
      <c r="AS1379" s="9"/>
      <c r="AT1379" s="9"/>
      <c r="AU1379" s="9"/>
      <c r="AV1379" s="9"/>
      <c r="AW1379" s="9"/>
      <c r="AX1379" s="9"/>
      <c r="AY1379" s="9"/>
    </row>
    <row r="1380" spans="1:51" ht="64.5" customHeight="1" x14ac:dyDescent="0.3">
      <c r="A1380" s="48">
        <v>1353</v>
      </c>
      <c r="B1380" s="768">
        <v>7000032927</v>
      </c>
      <c r="C1380" s="768">
        <v>10</v>
      </c>
      <c r="D1380" s="768" t="s">
        <v>468</v>
      </c>
      <c r="E1380" s="768">
        <v>1000077736</v>
      </c>
      <c r="F1380" s="768">
        <v>85176290</v>
      </c>
      <c r="G1380" s="49"/>
      <c r="H1380" s="769">
        <v>18</v>
      </c>
      <c r="I1380" s="50"/>
      <c r="J1380" s="768" t="s">
        <v>396</v>
      </c>
      <c r="K1380" s="768" t="s">
        <v>106</v>
      </c>
      <c r="L1380" s="768">
        <v>1</v>
      </c>
      <c r="M1380" s="51"/>
      <c r="N1380" s="52" t="str">
        <f t="shared" si="126"/>
        <v>Included</v>
      </c>
      <c r="O1380" s="53">
        <f t="shared" si="127"/>
        <v>0</v>
      </c>
      <c r="P1380" s="8">
        <f t="shared" si="128"/>
        <v>0</v>
      </c>
      <c r="Q1380" s="9">
        <f t="shared" si="129"/>
        <v>0</v>
      </c>
      <c r="R1380" s="16">
        <f t="shared" si="130"/>
        <v>0</v>
      </c>
      <c r="S1380" s="8"/>
      <c r="T1380" s="122">
        <f t="shared" si="131"/>
        <v>0</v>
      </c>
      <c r="V1380" s="55"/>
      <c r="AB1380" s="9"/>
      <c r="AL1380" s="9"/>
      <c r="AM1380" s="9"/>
      <c r="AN1380" s="9"/>
      <c r="AO1380" s="9"/>
      <c r="AP1380" s="9"/>
      <c r="AQ1380" s="9"/>
      <c r="AR1380" s="9"/>
      <c r="AS1380" s="9"/>
      <c r="AT1380" s="9"/>
      <c r="AU1380" s="9"/>
      <c r="AV1380" s="9"/>
      <c r="AW1380" s="9"/>
      <c r="AX1380" s="9"/>
      <c r="AY1380" s="9"/>
    </row>
    <row r="1381" spans="1:51" ht="64.5" customHeight="1" x14ac:dyDescent="0.3">
      <c r="A1381" s="48">
        <v>1354</v>
      </c>
      <c r="B1381" s="768">
        <v>7000032928</v>
      </c>
      <c r="C1381" s="768">
        <v>10</v>
      </c>
      <c r="D1381" s="768" t="s">
        <v>468</v>
      </c>
      <c r="E1381" s="768">
        <v>1000078084</v>
      </c>
      <c r="F1381" s="768">
        <v>85176930</v>
      </c>
      <c r="G1381" s="49"/>
      <c r="H1381" s="769">
        <v>18</v>
      </c>
      <c r="I1381" s="50"/>
      <c r="J1381" s="768" t="s">
        <v>397</v>
      </c>
      <c r="K1381" s="768" t="s">
        <v>106</v>
      </c>
      <c r="L1381" s="768">
        <v>2</v>
      </c>
      <c r="M1381" s="51"/>
      <c r="N1381" s="52" t="str">
        <f t="shared" si="126"/>
        <v>Included</v>
      </c>
      <c r="O1381" s="53">
        <f t="shared" si="127"/>
        <v>0</v>
      </c>
      <c r="P1381" s="8">
        <f t="shared" si="128"/>
        <v>0</v>
      </c>
      <c r="Q1381" s="9">
        <f t="shared" si="129"/>
        <v>0</v>
      </c>
      <c r="R1381" s="16">
        <f t="shared" si="130"/>
        <v>0</v>
      </c>
      <c r="S1381" s="8"/>
      <c r="T1381" s="122">
        <f t="shared" si="131"/>
        <v>0</v>
      </c>
      <c r="V1381" s="55"/>
      <c r="AB1381" s="9"/>
      <c r="AL1381" s="9"/>
      <c r="AM1381" s="9"/>
      <c r="AN1381" s="9"/>
      <c r="AO1381" s="9"/>
      <c r="AP1381" s="9"/>
      <c r="AQ1381" s="9"/>
      <c r="AR1381" s="9"/>
      <c r="AS1381" s="9"/>
      <c r="AT1381" s="9"/>
      <c r="AU1381" s="9"/>
      <c r="AV1381" s="9"/>
      <c r="AW1381" s="9"/>
      <c r="AX1381" s="9"/>
      <c r="AY1381" s="9"/>
    </row>
    <row r="1382" spans="1:51" ht="64.5" customHeight="1" x14ac:dyDescent="0.3">
      <c r="A1382" s="48">
        <v>1355</v>
      </c>
      <c r="B1382" s="768">
        <v>7000032838</v>
      </c>
      <c r="C1382" s="768">
        <v>10</v>
      </c>
      <c r="D1382" s="768" t="s">
        <v>469</v>
      </c>
      <c r="E1382" s="768">
        <v>1000077713</v>
      </c>
      <c r="F1382" s="768">
        <v>84715000</v>
      </c>
      <c r="G1382" s="49"/>
      <c r="H1382" s="769">
        <v>18</v>
      </c>
      <c r="I1382" s="50"/>
      <c r="J1382" s="768" t="s">
        <v>376</v>
      </c>
      <c r="K1382" s="768" t="s">
        <v>106</v>
      </c>
      <c r="L1382" s="768">
        <v>1</v>
      </c>
      <c r="M1382" s="51"/>
      <c r="N1382" s="52" t="str">
        <f t="shared" si="126"/>
        <v>Included</v>
      </c>
      <c r="O1382" s="53">
        <f t="shared" si="127"/>
        <v>0</v>
      </c>
      <c r="P1382" s="8">
        <f t="shared" si="128"/>
        <v>0</v>
      </c>
      <c r="Q1382" s="9">
        <f t="shared" si="129"/>
        <v>0</v>
      </c>
      <c r="R1382" s="16">
        <f t="shared" si="130"/>
        <v>0</v>
      </c>
      <c r="S1382" s="8"/>
      <c r="T1382" s="122">
        <f t="shared" si="131"/>
        <v>0</v>
      </c>
      <c r="V1382" s="55"/>
      <c r="AB1382" s="9"/>
      <c r="AL1382" s="9"/>
      <c r="AM1382" s="9"/>
      <c r="AN1382" s="9"/>
      <c r="AO1382" s="9"/>
      <c r="AP1382" s="9"/>
      <c r="AQ1382" s="9"/>
      <c r="AR1382" s="9"/>
      <c r="AS1382" s="9"/>
      <c r="AT1382" s="9"/>
      <c r="AU1382" s="9"/>
      <c r="AV1382" s="9"/>
      <c r="AW1382" s="9"/>
      <c r="AX1382" s="9"/>
      <c r="AY1382" s="9"/>
    </row>
    <row r="1383" spans="1:51" ht="64.5" customHeight="1" x14ac:dyDescent="0.3">
      <c r="A1383" s="48">
        <v>1356</v>
      </c>
      <c r="B1383" s="768">
        <v>7000032839</v>
      </c>
      <c r="C1383" s="768">
        <v>10</v>
      </c>
      <c r="D1383" s="768" t="s">
        <v>469</v>
      </c>
      <c r="E1383" s="768">
        <v>1000077753</v>
      </c>
      <c r="F1383" s="768">
        <v>85176930</v>
      </c>
      <c r="G1383" s="49"/>
      <c r="H1383" s="769">
        <v>18</v>
      </c>
      <c r="I1383" s="50"/>
      <c r="J1383" s="768" t="s">
        <v>377</v>
      </c>
      <c r="K1383" s="768" t="s">
        <v>105</v>
      </c>
      <c r="L1383" s="768">
        <v>1</v>
      </c>
      <c r="M1383" s="51"/>
      <c r="N1383" s="52" t="str">
        <f t="shared" si="126"/>
        <v>Included</v>
      </c>
      <c r="O1383" s="53">
        <f t="shared" si="127"/>
        <v>0</v>
      </c>
      <c r="P1383" s="8">
        <f t="shared" si="128"/>
        <v>0</v>
      </c>
      <c r="Q1383" s="9">
        <f t="shared" si="129"/>
        <v>0</v>
      </c>
      <c r="R1383" s="16">
        <f t="shared" si="130"/>
        <v>0</v>
      </c>
      <c r="S1383" s="8"/>
      <c r="T1383" s="122">
        <f t="shared" si="131"/>
        <v>0</v>
      </c>
      <c r="V1383" s="55"/>
      <c r="AB1383" s="9"/>
      <c r="AL1383" s="9"/>
      <c r="AM1383" s="9"/>
      <c r="AN1383" s="9"/>
      <c r="AO1383" s="9"/>
      <c r="AP1383" s="9"/>
      <c r="AQ1383" s="9"/>
      <c r="AR1383" s="9"/>
      <c r="AS1383" s="9"/>
      <c r="AT1383" s="9"/>
      <c r="AU1383" s="9"/>
      <c r="AV1383" s="9"/>
      <c r="AW1383" s="9"/>
      <c r="AX1383" s="9"/>
      <c r="AY1383" s="9"/>
    </row>
    <row r="1384" spans="1:51" ht="64.5" customHeight="1" x14ac:dyDescent="0.3">
      <c r="A1384" s="48">
        <v>1357</v>
      </c>
      <c r="B1384" s="768">
        <v>7000032840</v>
      </c>
      <c r="C1384" s="768">
        <v>10</v>
      </c>
      <c r="D1384" s="768" t="s">
        <v>469</v>
      </c>
      <c r="E1384" s="768">
        <v>1000077573</v>
      </c>
      <c r="F1384" s="768">
        <v>85176930</v>
      </c>
      <c r="G1384" s="49"/>
      <c r="H1384" s="769">
        <v>18</v>
      </c>
      <c r="I1384" s="50"/>
      <c r="J1384" s="768" t="s">
        <v>378</v>
      </c>
      <c r="K1384" s="768" t="s">
        <v>106</v>
      </c>
      <c r="L1384" s="768">
        <v>1</v>
      </c>
      <c r="M1384" s="51"/>
      <c r="N1384" s="52" t="str">
        <f t="shared" si="126"/>
        <v>Included</v>
      </c>
      <c r="O1384" s="53">
        <f t="shared" si="127"/>
        <v>0</v>
      </c>
      <c r="P1384" s="8">
        <f t="shared" si="128"/>
        <v>0</v>
      </c>
      <c r="Q1384" s="9">
        <f t="shared" si="129"/>
        <v>0</v>
      </c>
      <c r="R1384" s="16">
        <f t="shared" si="130"/>
        <v>0</v>
      </c>
      <c r="S1384" s="8"/>
      <c r="T1384" s="122">
        <f t="shared" si="131"/>
        <v>0</v>
      </c>
      <c r="V1384" s="55"/>
      <c r="AB1384" s="9"/>
      <c r="AL1384" s="9"/>
      <c r="AM1384" s="9"/>
      <c r="AN1384" s="9"/>
      <c r="AO1384" s="9"/>
      <c r="AP1384" s="9"/>
      <c r="AQ1384" s="9"/>
      <c r="AR1384" s="9"/>
      <c r="AS1384" s="9"/>
      <c r="AT1384" s="9"/>
      <c r="AU1384" s="9"/>
      <c r="AV1384" s="9"/>
      <c r="AW1384" s="9"/>
      <c r="AX1384" s="9"/>
      <c r="AY1384" s="9"/>
    </row>
    <row r="1385" spans="1:51" ht="64.5" customHeight="1" x14ac:dyDescent="0.3">
      <c r="A1385" s="48">
        <v>1358</v>
      </c>
      <c r="B1385" s="768">
        <v>7000032841</v>
      </c>
      <c r="C1385" s="768">
        <v>10</v>
      </c>
      <c r="D1385" s="768" t="s">
        <v>469</v>
      </c>
      <c r="E1385" s="768">
        <v>1000077711</v>
      </c>
      <c r="F1385" s="768">
        <v>85177090</v>
      </c>
      <c r="G1385" s="49"/>
      <c r="H1385" s="769">
        <v>18</v>
      </c>
      <c r="I1385" s="50"/>
      <c r="J1385" s="768" t="s">
        <v>381</v>
      </c>
      <c r="K1385" s="768" t="s">
        <v>106</v>
      </c>
      <c r="L1385" s="768">
        <v>1</v>
      </c>
      <c r="M1385" s="51"/>
      <c r="N1385" s="52" t="str">
        <f t="shared" si="126"/>
        <v>Included</v>
      </c>
      <c r="O1385" s="53">
        <f t="shared" si="127"/>
        <v>0</v>
      </c>
      <c r="P1385" s="8">
        <f t="shared" si="128"/>
        <v>0</v>
      </c>
      <c r="Q1385" s="9">
        <f t="shared" si="129"/>
        <v>0</v>
      </c>
      <c r="R1385" s="16">
        <f t="shared" si="130"/>
        <v>0</v>
      </c>
      <c r="S1385" s="8"/>
      <c r="T1385" s="122">
        <f t="shared" si="131"/>
        <v>0</v>
      </c>
      <c r="V1385" s="55"/>
      <c r="AB1385" s="9"/>
      <c r="AL1385" s="9"/>
      <c r="AM1385" s="9"/>
      <c r="AN1385" s="9"/>
      <c r="AO1385" s="9"/>
      <c r="AP1385" s="9"/>
      <c r="AQ1385" s="9"/>
      <c r="AR1385" s="9"/>
      <c r="AS1385" s="9"/>
      <c r="AT1385" s="9"/>
      <c r="AU1385" s="9"/>
      <c r="AV1385" s="9"/>
      <c r="AW1385" s="9"/>
      <c r="AX1385" s="9"/>
      <c r="AY1385" s="9"/>
    </row>
    <row r="1386" spans="1:51" ht="64.5" customHeight="1" x14ac:dyDescent="0.3">
      <c r="A1386" s="48">
        <v>1359</v>
      </c>
      <c r="B1386" s="768">
        <v>7000032842</v>
      </c>
      <c r="C1386" s="768">
        <v>10</v>
      </c>
      <c r="D1386" s="768" t="s">
        <v>469</v>
      </c>
      <c r="E1386" s="768">
        <v>1000077750</v>
      </c>
      <c r="F1386" s="768">
        <v>85176930</v>
      </c>
      <c r="G1386" s="49"/>
      <c r="H1386" s="769">
        <v>18</v>
      </c>
      <c r="I1386" s="50"/>
      <c r="J1386" s="768" t="s">
        <v>383</v>
      </c>
      <c r="K1386" s="768" t="s">
        <v>105</v>
      </c>
      <c r="L1386" s="768">
        <v>1</v>
      </c>
      <c r="M1386" s="51"/>
      <c r="N1386" s="52" t="str">
        <f t="shared" si="126"/>
        <v>Included</v>
      </c>
      <c r="O1386" s="53">
        <f t="shared" si="127"/>
        <v>0</v>
      </c>
      <c r="P1386" s="8">
        <f t="shared" si="128"/>
        <v>0</v>
      </c>
      <c r="Q1386" s="9">
        <f t="shared" si="129"/>
        <v>0</v>
      </c>
      <c r="R1386" s="16">
        <f t="shared" si="130"/>
        <v>0</v>
      </c>
      <c r="S1386" s="8"/>
      <c r="T1386" s="122">
        <f t="shared" si="131"/>
        <v>0</v>
      </c>
      <c r="V1386" s="55"/>
      <c r="AB1386" s="9"/>
      <c r="AL1386" s="9"/>
      <c r="AM1386" s="9"/>
      <c r="AN1386" s="9"/>
      <c r="AO1386" s="9"/>
      <c r="AP1386" s="9"/>
      <c r="AQ1386" s="9"/>
      <c r="AR1386" s="9"/>
      <c r="AS1386" s="9"/>
      <c r="AT1386" s="9"/>
      <c r="AU1386" s="9"/>
      <c r="AV1386" s="9"/>
      <c r="AW1386" s="9"/>
      <c r="AX1386" s="9"/>
      <c r="AY1386" s="9"/>
    </row>
    <row r="1387" spans="1:51" ht="64.5" customHeight="1" x14ac:dyDescent="0.3">
      <c r="A1387" s="48">
        <v>1360</v>
      </c>
      <c r="B1387" s="768">
        <v>7000032843</v>
      </c>
      <c r="C1387" s="768">
        <v>10</v>
      </c>
      <c r="D1387" s="768" t="s">
        <v>469</v>
      </c>
      <c r="E1387" s="768">
        <v>1000077561</v>
      </c>
      <c r="F1387" s="768">
        <v>85176930</v>
      </c>
      <c r="G1387" s="49"/>
      <c r="H1387" s="769">
        <v>18</v>
      </c>
      <c r="I1387" s="50"/>
      <c r="J1387" s="768" t="s">
        <v>386</v>
      </c>
      <c r="K1387" s="768" t="s">
        <v>106</v>
      </c>
      <c r="L1387" s="768">
        <v>2</v>
      </c>
      <c r="M1387" s="51"/>
      <c r="N1387" s="52" t="str">
        <f t="shared" si="126"/>
        <v>Included</v>
      </c>
      <c r="O1387" s="53">
        <f t="shared" si="127"/>
        <v>0</v>
      </c>
      <c r="P1387" s="8">
        <f t="shared" si="128"/>
        <v>0</v>
      </c>
      <c r="Q1387" s="9">
        <f t="shared" si="129"/>
        <v>0</v>
      </c>
      <c r="R1387" s="16">
        <f t="shared" si="130"/>
        <v>0</v>
      </c>
      <c r="S1387" s="8"/>
      <c r="T1387" s="122">
        <f t="shared" si="131"/>
        <v>0</v>
      </c>
      <c r="V1387" s="55"/>
      <c r="AB1387" s="9"/>
      <c r="AL1387" s="9"/>
      <c r="AM1387" s="9"/>
      <c r="AN1387" s="9"/>
      <c r="AO1387" s="9"/>
      <c r="AP1387" s="9"/>
      <c r="AQ1387" s="9"/>
      <c r="AR1387" s="9"/>
      <c r="AS1387" s="9"/>
      <c r="AT1387" s="9"/>
      <c r="AU1387" s="9"/>
      <c r="AV1387" s="9"/>
      <c r="AW1387" s="9"/>
      <c r="AX1387" s="9"/>
      <c r="AY1387" s="9"/>
    </row>
    <row r="1388" spans="1:51" ht="64.5" customHeight="1" x14ac:dyDescent="0.3">
      <c r="A1388" s="48">
        <v>1361</v>
      </c>
      <c r="B1388" s="768">
        <v>7000032844</v>
      </c>
      <c r="C1388" s="768">
        <v>10</v>
      </c>
      <c r="D1388" s="768" t="s">
        <v>469</v>
      </c>
      <c r="E1388" s="768">
        <v>1000077565</v>
      </c>
      <c r="F1388" s="768">
        <v>85176930</v>
      </c>
      <c r="G1388" s="49"/>
      <c r="H1388" s="769">
        <v>18</v>
      </c>
      <c r="I1388" s="50"/>
      <c r="J1388" s="768" t="s">
        <v>387</v>
      </c>
      <c r="K1388" s="768" t="s">
        <v>106</v>
      </c>
      <c r="L1388" s="768">
        <v>2</v>
      </c>
      <c r="M1388" s="51"/>
      <c r="N1388" s="52" t="str">
        <f t="shared" si="126"/>
        <v>Included</v>
      </c>
      <c r="O1388" s="53">
        <f t="shared" si="127"/>
        <v>0</v>
      </c>
      <c r="P1388" s="8">
        <f t="shared" si="128"/>
        <v>0</v>
      </c>
      <c r="Q1388" s="9">
        <f t="shared" si="129"/>
        <v>0</v>
      </c>
      <c r="R1388" s="16">
        <f t="shared" si="130"/>
        <v>0</v>
      </c>
      <c r="S1388" s="8"/>
      <c r="T1388" s="122">
        <f t="shared" si="131"/>
        <v>0</v>
      </c>
      <c r="V1388" s="55"/>
      <c r="AB1388" s="9"/>
      <c r="AL1388" s="9"/>
      <c r="AM1388" s="9"/>
      <c r="AN1388" s="9"/>
      <c r="AO1388" s="9"/>
      <c r="AP1388" s="9"/>
      <c r="AQ1388" s="9"/>
      <c r="AR1388" s="9"/>
      <c r="AS1388" s="9"/>
      <c r="AT1388" s="9"/>
      <c r="AU1388" s="9"/>
      <c r="AV1388" s="9"/>
      <c r="AW1388" s="9"/>
      <c r="AX1388" s="9"/>
      <c r="AY1388" s="9"/>
    </row>
    <row r="1389" spans="1:51" ht="64.5" customHeight="1" x14ac:dyDescent="0.3">
      <c r="A1389" s="48">
        <v>1362</v>
      </c>
      <c r="B1389" s="768">
        <v>7000032845</v>
      </c>
      <c r="C1389" s="768">
        <v>10</v>
      </c>
      <c r="D1389" s="768" t="s">
        <v>469</v>
      </c>
      <c r="E1389" s="768">
        <v>1000077751</v>
      </c>
      <c r="F1389" s="768">
        <v>85176930</v>
      </c>
      <c r="G1389" s="49"/>
      <c r="H1389" s="769">
        <v>18</v>
      </c>
      <c r="I1389" s="50"/>
      <c r="J1389" s="768" t="s">
        <v>388</v>
      </c>
      <c r="K1389" s="768" t="s">
        <v>105</v>
      </c>
      <c r="L1389" s="768">
        <v>1</v>
      </c>
      <c r="M1389" s="51"/>
      <c r="N1389" s="52" t="str">
        <f t="shared" si="126"/>
        <v>Included</v>
      </c>
      <c r="O1389" s="53">
        <f t="shared" si="127"/>
        <v>0</v>
      </c>
      <c r="P1389" s="8">
        <f t="shared" si="128"/>
        <v>0</v>
      </c>
      <c r="Q1389" s="9">
        <f t="shared" si="129"/>
        <v>0</v>
      </c>
      <c r="R1389" s="16">
        <f t="shared" si="130"/>
        <v>0</v>
      </c>
      <c r="S1389" s="8"/>
      <c r="T1389" s="122">
        <f t="shared" si="131"/>
        <v>0</v>
      </c>
      <c r="V1389" s="55"/>
      <c r="AB1389" s="9"/>
      <c r="AL1389" s="9"/>
      <c r="AM1389" s="9"/>
      <c r="AN1389" s="9"/>
      <c r="AO1389" s="9"/>
      <c r="AP1389" s="9"/>
      <c r="AQ1389" s="9"/>
      <c r="AR1389" s="9"/>
      <c r="AS1389" s="9"/>
      <c r="AT1389" s="9"/>
      <c r="AU1389" s="9"/>
      <c r="AV1389" s="9"/>
      <c r="AW1389" s="9"/>
      <c r="AX1389" s="9"/>
      <c r="AY1389" s="9"/>
    </row>
    <row r="1390" spans="1:51" ht="64.5" customHeight="1" x14ac:dyDescent="0.3">
      <c r="A1390" s="48">
        <v>1363</v>
      </c>
      <c r="B1390" s="768">
        <v>7000032846</v>
      </c>
      <c r="C1390" s="768">
        <v>10</v>
      </c>
      <c r="D1390" s="768" t="s">
        <v>469</v>
      </c>
      <c r="E1390" s="768">
        <v>1000077568</v>
      </c>
      <c r="F1390" s="768">
        <v>85389000</v>
      </c>
      <c r="G1390" s="49"/>
      <c r="H1390" s="769">
        <v>18</v>
      </c>
      <c r="I1390" s="50"/>
      <c r="J1390" s="768" t="s">
        <v>389</v>
      </c>
      <c r="K1390" s="768" t="s">
        <v>106</v>
      </c>
      <c r="L1390" s="768">
        <v>1</v>
      </c>
      <c r="M1390" s="51"/>
      <c r="N1390" s="52" t="str">
        <f t="shared" si="126"/>
        <v>Included</v>
      </c>
      <c r="O1390" s="53">
        <f t="shared" si="127"/>
        <v>0</v>
      </c>
      <c r="P1390" s="8">
        <f t="shared" si="128"/>
        <v>0</v>
      </c>
      <c r="Q1390" s="9">
        <f t="shared" si="129"/>
        <v>0</v>
      </c>
      <c r="R1390" s="16">
        <f t="shared" si="130"/>
        <v>0</v>
      </c>
      <c r="S1390" s="8"/>
      <c r="T1390" s="122">
        <f t="shared" si="131"/>
        <v>0</v>
      </c>
      <c r="V1390" s="55"/>
      <c r="AB1390" s="9"/>
      <c r="AL1390" s="9"/>
      <c r="AM1390" s="9"/>
      <c r="AN1390" s="9"/>
      <c r="AO1390" s="9"/>
      <c r="AP1390" s="9"/>
      <c r="AQ1390" s="9"/>
      <c r="AR1390" s="9"/>
      <c r="AS1390" s="9"/>
      <c r="AT1390" s="9"/>
      <c r="AU1390" s="9"/>
      <c r="AV1390" s="9"/>
      <c r="AW1390" s="9"/>
      <c r="AX1390" s="9"/>
      <c r="AY1390" s="9"/>
    </row>
    <row r="1391" spans="1:51" ht="64.5" customHeight="1" x14ac:dyDescent="0.3">
      <c r="A1391" s="48">
        <v>1364</v>
      </c>
      <c r="B1391" s="768">
        <v>7000032847</v>
      </c>
      <c r="C1391" s="768">
        <v>10</v>
      </c>
      <c r="D1391" s="768" t="s">
        <v>469</v>
      </c>
      <c r="E1391" s="768">
        <v>1000028014</v>
      </c>
      <c r="F1391" s="768">
        <v>94038900</v>
      </c>
      <c r="G1391" s="49"/>
      <c r="H1391" s="769">
        <v>18</v>
      </c>
      <c r="I1391" s="50"/>
      <c r="J1391" s="768" t="s">
        <v>108</v>
      </c>
      <c r="K1391" s="768" t="s">
        <v>106</v>
      </c>
      <c r="L1391" s="768">
        <v>1</v>
      </c>
      <c r="M1391" s="51"/>
      <c r="N1391" s="52" t="str">
        <f t="shared" si="126"/>
        <v>Included</v>
      </c>
      <c r="O1391" s="53">
        <f t="shared" si="127"/>
        <v>0</v>
      </c>
      <c r="P1391" s="8">
        <f t="shared" si="128"/>
        <v>0</v>
      </c>
      <c r="Q1391" s="9">
        <f t="shared" si="129"/>
        <v>0</v>
      </c>
      <c r="R1391" s="16">
        <f t="shared" si="130"/>
        <v>0</v>
      </c>
      <c r="S1391" s="8"/>
      <c r="T1391" s="122">
        <f t="shared" si="131"/>
        <v>0</v>
      </c>
      <c r="V1391" s="55"/>
      <c r="AB1391" s="9"/>
      <c r="AL1391" s="9"/>
      <c r="AM1391" s="9"/>
      <c r="AN1391" s="9"/>
      <c r="AO1391" s="9"/>
      <c r="AP1391" s="9"/>
      <c r="AQ1391" s="9"/>
      <c r="AR1391" s="9"/>
      <c r="AS1391" s="9"/>
      <c r="AT1391" s="9"/>
      <c r="AU1391" s="9"/>
      <c r="AV1391" s="9"/>
      <c r="AW1391" s="9"/>
      <c r="AX1391" s="9"/>
      <c r="AY1391" s="9"/>
    </row>
    <row r="1392" spans="1:51" ht="64.5" customHeight="1" x14ac:dyDescent="0.3">
      <c r="A1392" s="48">
        <v>1365</v>
      </c>
      <c r="B1392" s="768">
        <v>7000032848</v>
      </c>
      <c r="C1392" s="768">
        <v>10</v>
      </c>
      <c r="D1392" s="768" t="s">
        <v>469</v>
      </c>
      <c r="E1392" s="768">
        <v>1000026380</v>
      </c>
      <c r="F1392" s="768">
        <v>85389000</v>
      </c>
      <c r="G1392" s="49"/>
      <c r="H1392" s="769">
        <v>18</v>
      </c>
      <c r="I1392" s="50"/>
      <c r="J1392" s="768" t="s">
        <v>109</v>
      </c>
      <c r="K1392" s="768" t="s">
        <v>105</v>
      </c>
      <c r="L1392" s="768">
        <v>1</v>
      </c>
      <c r="M1392" s="51"/>
      <c r="N1392" s="52" t="str">
        <f t="shared" si="126"/>
        <v>Included</v>
      </c>
      <c r="O1392" s="53">
        <f t="shared" si="127"/>
        <v>0</v>
      </c>
      <c r="P1392" s="8">
        <f t="shared" si="128"/>
        <v>0</v>
      </c>
      <c r="Q1392" s="9">
        <f t="shared" si="129"/>
        <v>0</v>
      </c>
      <c r="R1392" s="16">
        <f t="shared" si="130"/>
        <v>0</v>
      </c>
      <c r="S1392" s="8"/>
      <c r="T1392" s="122">
        <f t="shared" si="131"/>
        <v>0</v>
      </c>
      <c r="V1392" s="55"/>
      <c r="AB1392" s="9"/>
      <c r="AL1392" s="9"/>
      <c r="AM1392" s="9"/>
      <c r="AN1392" s="9"/>
      <c r="AO1392" s="9"/>
      <c r="AP1392" s="9"/>
      <c r="AQ1392" s="9"/>
      <c r="AR1392" s="9"/>
      <c r="AS1392" s="9"/>
      <c r="AT1392" s="9"/>
      <c r="AU1392" s="9"/>
      <c r="AV1392" s="9"/>
      <c r="AW1392" s="9"/>
      <c r="AX1392" s="9"/>
      <c r="AY1392" s="9"/>
    </row>
    <row r="1393" spans="1:51" ht="64.5" customHeight="1" x14ac:dyDescent="0.3">
      <c r="A1393" s="48">
        <v>1366</v>
      </c>
      <c r="B1393" s="768">
        <v>7000032909</v>
      </c>
      <c r="C1393" s="768">
        <v>10</v>
      </c>
      <c r="D1393" s="768" t="s">
        <v>469</v>
      </c>
      <c r="E1393" s="768">
        <v>1000077853</v>
      </c>
      <c r="F1393" s="768">
        <v>85176220</v>
      </c>
      <c r="G1393" s="49"/>
      <c r="H1393" s="769">
        <v>18</v>
      </c>
      <c r="I1393" s="50"/>
      <c r="J1393" s="768" t="s">
        <v>390</v>
      </c>
      <c r="K1393" s="768" t="s">
        <v>106</v>
      </c>
      <c r="L1393" s="768">
        <v>1</v>
      </c>
      <c r="M1393" s="51"/>
      <c r="N1393" s="52" t="str">
        <f t="shared" si="126"/>
        <v>Included</v>
      </c>
      <c r="O1393" s="53">
        <f t="shared" si="127"/>
        <v>0</v>
      </c>
      <c r="P1393" s="8">
        <f t="shared" si="128"/>
        <v>0</v>
      </c>
      <c r="Q1393" s="9">
        <f t="shared" si="129"/>
        <v>0</v>
      </c>
      <c r="R1393" s="16">
        <f t="shared" si="130"/>
        <v>0</v>
      </c>
      <c r="S1393" s="8"/>
      <c r="T1393" s="122">
        <f t="shared" si="131"/>
        <v>0</v>
      </c>
      <c r="V1393" s="55"/>
      <c r="AB1393" s="9"/>
      <c r="AL1393" s="9"/>
      <c r="AM1393" s="9"/>
      <c r="AN1393" s="9"/>
      <c r="AO1393" s="9"/>
      <c r="AP1393" s="9"/>
      <c r="AQ1393" s="9"/>
      <c r="AR1393" s="9"/>
      <c r="AS1393" s="9"/>
      <c r="AT1393" s="9"/>
      <c r="AU1393" s="9"/>
      <c r="AV1393" s="9"/>
      <c r="AW1393" s="9"/>
      <c r="AX1393" s="9"/>
      <c r="AY1393" s="9"/>
    </row>
    <row r="1394" spans="1:51" ht="64.5" customHeight="1" x14ac:dyDescent="0.3">
      <c r="A1394" s="48">
        <v>1367</v>
      </c>
      <c r="B1394" s="768">
        <v>7000032929</v>
      </c>
      <c r="C1394" s="768">
        <v>10</v>
      </c>
      <c r="D1394" s="768" t="s">
        <v>469</v>
      </c>
      <c r="E1394" s="768">
        <v>1000078084</v>
      </c>
      <c r="F1394" s="768">
        <v>85176930</v>
      </c>
      <c r="G1394" s="49"/>
      <c r="H1394" s="769">
        <v>18</v>
      </c>
      <c r="I1394" s="50"/>
      <c r="J1394" s="768" t="s">
        <v>397</v>
      </c>
      <c r="K1394" s="768" t="s">
        <v>106</v>
      </c>
      <c r="L1394" s="768">
        <v>2</v>
      </c>
      <c r="M1394" s="51"/>
      <c r="N1394" s="52" t="str">
        <f t="shared" si="126"/>
        <v>Included</v>
      </c>
      <c r="O1394" s="53">
        <f t="shared" si="127"/>
        <v>0</v>
      </c>
      <c r="P1394" s="8">
        <f t="shared" si="128"/>
        <v>0</v>
      </c>
      <c r="Q1394" s="9">
        <f t="shared" si="129"/>
        <v>0</v>
      </c>
      <c r="R1394" s="16">
        <f t="shared" si="130"/>
        <v>0</v>
      </c>
      <c r="S1394" s="8"/>
      <c r="T1394" s="122">
        <f t="shared" si="131"/>
        <v>0</v>
      </c>
      <c r="V1394" s="55"/>
      <c r="AB1394" s="9"/>
      <c r="AL1394" s="9"/>
      <c r="AM1394" s="9"/>
      <c r="AN1394" s="9"/>
      <c r="AO1394" s="9"/>
      <c r="AP1394" s="9"/>
      <c r="AQ1394" s="9"/>
      <c r="AR1394" s="9"/>
      <c r="AS1394" s="9"/>
      <c r="AT1394" s="9"/>
      <c r="AU1394" s="9"/>
      <c r="AV1394" s="9"/>
      <c r="AW1394" s="9"/>
      <c r="AX1394" s="9"/>
      <c r="AY1394" s="9"/>
    </row>
    <row r="1395" spans="1:51" ht="64.5" customHeight="1" x14ac:dyDescent="0.3">
      <c r="A1395" s="48">
        <v>1368</v>
      </c>
      <c r="B1395" s="768">
        <v>7000032849</v>
      </c>
      <c r="C1395" s="768">
        <v>10</v>
      </c>
      <c r="D1395" s="768" t="s">
        <v>470</v>
      </c>
      <c r="E1395" s="768">
        <v>1000077713</v>
      </c>
      <c r="F1395" s="768">
        <v>84715000</v>
      </c>
      <c r="G1395" s="49"/>
      <c r="H1395" s="769">
        <v>18</v>
      </c>
      <c r="I1395" s="50"/>
      <c r="J1395" s="768" t="s">
        <v>376</v>
      </c>
      <c r="K1395" s="768" t="s">
        <v>106</v>
      </c>
      <c r="L1395" s="768">
        <v>1</v>
      </c>
      <c r="M1395" s="51"/>
      <c r="N1395" s="52" t="str">
        <f t="shared" si="126"/>
        <v>Included</v>
      </c>
      <c r="O1395" s="53">
        <f t="shared" si="127"/>
        <v>0</v>
      </c>
      <c r="P1395" s="8">
        <f t="shared" si="128"/>
        <v>0</v>
      </c>
      <c r="Q1395" s="9">
        <f t="shared" si="129"/>
        <v>0</v>
      </c>
      <c r="R1395" s="16">
        <f t="shared" si="130"/>
        <v>0</v>
      </c>
      <c r="S1395" s="8"/>
      <c r="T1395" s="122">
        <f t="shared" si="131"/>
        <v>0</v>
      </c>
      <c r="V1395" s="55"/>
      <c r="AB1395" s="9"/>
      <c r="AL1395" s="9"/>
      <c r="AM1395" s="9"/>
      <c r="AN1395" s="9"/>
      <c r="AO1395" s="9"/>
      <c r="AP1395" s="9"/>
      <c r="AQ1395" s="9"/>
      <c r="AR1395" s="9"/>
      <c r="AS1395" s="9"/>
      <c r="AT1395" s="9"/>
      <c r="AU1395" s="9"/>
      <c r="AV1395" s="9"/>
      <c r="AW1395" s="9"/>
      <c r="AX1395" s="9"/>
      <c r="AY1395" s="9"/>
    </row>
    <row r="1396" spans="1:51" ht="64.5" customHeight="1" x14ac:dyDescent="0.3">
      <c r="A1396" s="48">
        <v>1369</v>
      </c>
      <c r="B1396" s="768">
        <v>7000032850</v>
      </c>
      <c r="C1396" s="768">
        <v>10</v>
      </c>
      <c r="D1396" s="768" t="s">
        <v>470</v>
      </c>
      <c r="E1396" s="768">
        <v>1000077753</v>
      </c>
      <c r="F1396" s="768">
        <v>85176930</v>
      </c>
      <c r="G1396" s="49"/>
      <c r="H1396" s="769">
        <v>18</v>
      </c>
      <c r="I1396" s="50"/>
      <c r="J1396" s="768" t="s">
        <v>377</v>
      </c>
      <c r="K1396" s="768" t="s">
        <v>105</v>
      </c>
      <c r="L1396" s="768">
        <v>1</v>
      </c>
      <c r="M1396" s="51"/>
      <c r="N1396" s="52" t="str">
        <f t="shared" si="126"/>
        <v>Included</v>
      </c>
      <c r="O1396" s="53">
        <f t="shared" si="127"/>
        <v>0</v>
      </c>
      <c r="P1396" s="8">
        <f t="shared" si="128"/>
        <v>0</v>
      </c>
      <c r="Q1396" s="9">
        <f t="shared" si="129"/>
        <v>0</v>
      </c>
      <c r="R1396" s="16">
        <f t="shared" si="130"/>
        <v>0</v>
      </c>
      <c r="S1396" s="8"/>
      <c r="T1396" s="122">
        <f t="shared" si="131"/>
        <v>0</v>
      </c>
      <c r="V1396" s="55"/>
      <c r="AB1396" s="9"/>
      <c r="AL1396" s="9"/>
      <c r="AM1396" s="9"/>
      <c r="AN1396" s="9"/>
      <c r="AO1396" s="9"/>
      <c r="AP1396" s="9"/>
      <c r="AQ1396" s="9"/>
      <c r="AR1396" s="9"/>
      <c r="AS1396" s="9"/>
      <c r="AT1396" s="9"/>
      <c r="AU1396" s="9"/>
      <c r="AV1396" s="9"/>
      <c r="AW1396" s="9"/>
      <c r="AX1396" s="9"/>
      <c r="AY1396" s="9"/>
    </row>
    <row r="1397" spans="1:51" ht="64.5" customHeight="1" x14ac:dyDescent="0.3">
      <c r="A1397" s="48">
        <v>1370</v>
      </c>
      <c r="B1397" s="768">
        <v>7000032851</v>
      </c>
      <c r="C1397" s="768">
        <v>10</v>
      </c>
      <c r="D1397" s="768" t="s">
        <v>470</v>
      </c>
      <c r="E1397" s="768">
        <v>1000077573</v>
      </c>
      <c r="F1397" s="768">
        <v>85176930</v>
      </c>
      <c r="G1397" s="49"/>
      <c r="H1397" s="769">
        <v>18</v>
      </c>
      <c r="I1397" s="50"/>
      <c r="J1397" s="768" t="s">
        <v>378</v>
      </c>
      <c r="K1397" s="768" t="s">
        <v>106</v>
      </c>
      <c r="L1397" s="768">
        <v>1</v>
      </c>
      <c r="M1397" s="51"/>
      <c r="N1397" s="52" t="str">
        <f t="shared" si="126"/>
        <v>Included</v>
      </c>
      <c r="O1397" s="53">
        <f t="shared" si="127"/>
        <v>0</v>
      </c>
      <c r="P1397" s="8">
        <f t="shared" si="128"/>
        <v>0</v>
      </c>
      <c r="Q1397" s="9">
        <f t="shared" si="129"/>
        <v>0</v>
      </c>
      <c r="R1397" s="16">
        <f t="shared" si="130"/>
        <v>0</v>
      </c>
      <c r="S1397" s="8"/>
      <c r="T1397" s="122">
        <f t="shared" si="131"/>
        <v>0</v>
      </c>
      <c r="V1397" s="55"/>
      <c r="AB1397" s="9"/>
      <c r="AL1397" s="9"/>
      <c r="AM1397" s="9"/>
      <c r="AN1397" s="9"/>
      <c r="AO1397" s="9"/>
      <c r="AP1397" s="9"/>
      <c r="AQ1397" s="9"/>
      <c r="AR1397" s="9"/>
      <c r="AS1397" s="9"/>
      <c r="AT1397" s="9"/>
      <c r="AU1397" s="9"/>
      <c r="AV1397" s="9"/>
      <c r="AW1397" s="9"/>
      <c r="AX1397" s="9"/>
      <c r="AY1397" s="9"/>
    </row>
    <row r="1398" spans="1:51" ht="64.5" customHeight="1" x14ac:dyDescent="0.3">
      <c r="A1398" s="48">
        <v>1371</v>
      </c>
      <c r="B1398" s="768">
        <v>7000032852</v>
      </c>
      <c r="C1398" s="768">
        <v>10</v>
      </c>
      <c r="D1398" s="768" t="s">
        <v>470</v>
      </c>
      <c r="E1398" s="768">
        <v>1000077739</v>
      </c>
      <c r="F1398" s="768">
        <v>85177090</v>
      </c>
      <c r="G1398" s="49"/>
      <c r="H1398" s="769">
        <v>18</v>
      </c>
      <c r="I1398" s="50"/>
      <c r="J1398" s="768" t="s">
        <v>379</v>
      </c>
      <c r="K1398" s="768" t="s">
        <v>106</v>
      </c>
      <c r="L1398" s="768">
        <v>30</v>
      </c>
      <c r="M1398" s="51"/>
      <c r="N1398" s="52" t="str">
        <f t="shared" si="126"/>
        <v>Included</v>
      </c>
      <c r="O1398" s="53">
        <f t="shared" si="127"/>
        <v>0</v>
      </c>
      <c r="P1398" s="8">
        <f t="shared" si="128"/>
        <v>0</v>
      </c>
      <c r="Q1398" s="9">
        <f t="shared" si="129"/>
        <v>0</v>
      </c>
      <c r="R1398" s="16">
        <f t="shared" si="130"/>
        <v>0</v>
      </c>
      <c r="S1398" s="8"/>
      <c r="T1398" s="122">
        <f t="shared" si="131"/>
        <v>0</v>
      </c>
      <c r="V1398" s="55"/>
      <c r="AB1398" s="9"/>
      <c r="AL1398" s="9"/>
      <c r="AM1398" s="9"/>
      <c r="AN1398" s="9"/>
      <c r="AO1398" s="9"/>
      <c r="AP1398" s="9"/>
      <c r="AQ1398" s="9"/>
      <c r="AR1398" s="9"/>
      <c r="AS1398" s="9"/>
      <c r="AT1398" s="9"/>
      <c r="AU1398" s="9"/>
      <c r="AV1398" s="9"/>
      <c r="AW1398" s="9"/>
      <c r="AX1398" s="9"/>
      <c r="AY1398" s="9"/>
    </row>
    <row r="1399" spans="1:51" ht="64.5" customHeight="1" x14ac:dyDescent="0.3">
      <c r="A1399" s="48">
        <v>1372</v>
      </c>
      <c r="B1399" s="768">
        <v>7000032853</v>
      </c>
      <c r="C1399" s="768">
        <v>10</v>
      </c>
      <c r="D1399" s="768" t="s">
        <v>470</v>
      </c>
      <c r="E1399" s="768">
        <v>1000077740</v>
      </c>
      <c r="F1399" s="768">
        <v>85177090</v>
      </c>
      <c r="G1399" s="49"/>
      <c r="H1399" s="769">
        <v>18</v>
      </c>
      <c r="I1399" s="50"/>
      <c r="J1399" s="768" t="s">
        <v>380</v>
      </c>
      <c r="K1399" s="768" t="s">
        <v>106</v>
      </c>
      <c r="L1399" s="768">
        <v>400</v>
      </c>
      <c r="M1399" s="51"/>
      <c r="N1399" s="52" t="str">
        <f t="shared" si="126"/>
        <v>Included</v>
      </c>
      <c r="O1399" s="53">
        <f t="shared" si="127"/>
        <v>0</v>
      </c>
      <c r="P1399" s="8">
        <f t="shared" si="128"/>
        <v>0</v>
      </c>
      <c r="Q1399" s="9">
        <f t="shared" si="129"/>
        <v>0</v>
      </c>
      <c r="R1399" s="16">
        <f t="shared" si="130"/>
        <v>0</v>
      </c>
      <c r="S1399" s="8"/>
      <c r="T1399" s="122">
        <f t="shared" si="131"/>
        <v>0</v>
      </c>
      <c r="V1399" s="55"/>
      <c r="AB1399" s="9"/>
      <c r="AL1399" s="9"/>
      <c r="AM1399" s="9"/>
      <c r="AN1399" s="9"/>
      <c r="AO1399" s="9"/>
      <c r="AP1399" s="9"/>
      <c r="AQ1399" s="9"/>
      <c r="AR1399" s="9"/>
      <c r="AS1399" s="9"/>
      <c r="AT1399" s="9"/>
      <c r="AU1399" s="9"/>
      <c r="AV1399" s="9"/>
      <c r="AW1399" s="9"/>
      <c r="AX1399" s="9"/>
      <c r="AY1399" s="9"/>
    </row>
    <row r="1400" spans="1:51" ht="64.5" customHeight="1" x14ac:dyDescent="0.3">
      <c r="A1400" s="48">
        <v>1373</v>
      </c>
      <c r="B1400" s="768">
        <v>7000032854</v>
      </c>
      <c r="C1400" s="768">
        <v>10</v>
      </c>
      <c r="D1400" s="768" t="s">
        <v>470</v>
      </c>
      <c r="E1400" s="768">
        <v>1000077711</v>
      </c>
      <c r="F1400" s="768">
        <v>85177090</v>
      </c>
      <c r="G1400" s="49"/>
      <c r="H1400" s="769">
        <v>18</v>
      </c>
      <c r="I1400" s="50"/>
      <c r="J1400" s="768" t="s">
        <v>381</v>
      </c>
      <c r="K1400" s="768" t="s">
        <v>106</v>
      </c>
      <c r="L1400" s="768">
        <v>1</v>
      </c>
      <c r="M1400" s="51"/>
      <c r="N1400" s="52" t="str">
        <f t="shared" si="126"/>
        <v>Included</v>
      </c>
      <c r="O1400" s="53">
        <f t="shared" si="127"/>
        <v>0</v>
      </c>
      <c r="P1400" s="8">
        <f t="shared" si="128"/>
        <v>0</v>
      </c>
      <c r="Q1400" s="9">
        <f t="shared" si="129"/>
        <v>0</v>
      </c>
      <c r="R1400" s="16">
        <f t="shared" si="130"/>
        <v>0</v>
      </c>
      <c r="S1400" s="8"/>
      <c r="T1400" s="122">
        <f t="shared" si="131"/>
        <v>0</v>
      </c>
      <c r="V1400" s="55"/>
      <c r="AB1400" s="9"/>
      <c r="AL1400" s="9"/>
      <c r="AM1400" s="9"/>
      <c r="AN1400" s="9"/>
      <c r="AO1400" s="9"/>
      <c r="AP1400" s="9"/>
      <c r="AQ1400" s="9"/>
      <c r="AR1400" s="9"/>
      <c r="AS1400" s="9"/>
      <c r="AT1400" s="9"/>
      <c r="AU1400" s="9"/>
      <c r="AV1400" s="9"/>
      <c r="AW1400" s="9"/>
      <c r="AX1400" s="9"/>
      <c r="AY1400" s="9"/>
    </row>
    <row r="1401" spans="1:51" ht="64.5" customHeight="1" x14ac:dyDescent="0.3">
      <c r="A1401" s="48">
        <v>1374</v>
      </c>
      <c r="B1401" s="768">
        <v>7000032855</v>
      </c>
      <c r="C1401" s="768">
        <v>10</v>
      </c>
      <c r="D1401" s="768" t="s">
        <v>470</v>
      </c>
      <c r="E1401" s="768">
        <v>1000077562</v>
      </c>
      <c r="F1401" s="768">
        <v>85177090</v>
      </c>
      <c r="G1401" s="49"/>
      <c r="H1401" s="769">
        <v>18</v>
      </c>
      <c r="I1401" s="50"/>
      <c r="J1401" s="768" t="s">
        <v>382</v>
      </c>
      <c r="K1401" s="768" t="s">
        <v>106</v>
      </c>
      <c r="L1401" s="768">
        <v>148</v>
      </c>
      <c r="M1401" s="51"/>
      <c r="N1401" s="52" t="str">
        <f t="shared" si="126"/>
        <v>Included</v>
      </c>
      <c r="O1401" s="53">
        <f t="shared" si="127"/>
        <v>0</v>
      </c>
      <c r="P1401" s="8">
        <f t="shared" si="128"/>
        <v>0</v>
      </c>
      <c r="Q1401" s="9">
        <f t="shared" si="129"/>
        <v>0</v>
      </c>
      <c r="R1401" s="16">
        <f t="shared" si="130"/>
        <v>0</v>
      </c>
      <c r="S1401" s="8"/>
      <c r="T1401" s="122">
        <f t="shared" si="131"/>
        <v>0</v>
      </c>
      <c r="V1401" s="55"/>
      <c r="AB1401" s="9"/>
      <c r="AL1401" s="9"/>
      <c r="AM1401" s="9"/>
      <c r="AN1401" s="9"/>
      <c r="AO1401" s="9"/>
      <c r="AP1401" s="9"/>
      <c r="AQ1401" s="9"/>
      <c r="AR1401" s="9"/>
      <c r="AS1401" s="9"/>
      <c r="AT1401" s="9"/>
      <c r="AU1401" s="9"/>
      <c r="AV1401" s="9"/>
      <c r="AW1401" s="9"/>
      <c r="AX1401" s="9"/>
      <c r="AY1401" s="9"/>
    </row>
    <row r="1402" spans="1:51" ht="64.5" customHeight="1" x14ac:dyDescent="0.3">
      <c r="A1402" s="48">
        <v>1375</v>
      </c>
      <c r="B1402" s="768">
        <v>7000032856</v>
      </c>
      <c r="C1402" s="768">
        <v>10</v>
      </c>
      <c r="D1402" s="768" t="s">
        <v>470</v>
      </c>
      <c r="E1402" s="768">
        <v>1000077750</v>
      </c>
      <c r="F1402" s="768">
        <v>85176930</v>
      </c>
      <c r="G1402" s="49"/>
      <c r="H1402" s="769">
        <v>18</v>
      </c>
      <c r="I1402" s="50"/>
      <c r="J1402" s="768" t="s">
        <v>383</v>
      </c>
      <c r="K1402" s="768" t="s">
        <v>105</v>
      </c>
      <c r="L1402" s="768">
        <v>1</v>
      </c>
      <c r="M1402" s="51"/>
      <c r="N1402" s="52" t="str">
        <f t="shared" si="126"/>
        <v>Included</v>
      </c>
      <c r="O1402" s="53">
        <f t="shared" si="127"/>
        <v>0</v>
      </c>
      <c r="P1402" s="8">
        <f t="shared" si="128"/>
        <v>0</v>
      </c>
      <c r="Q1402" s="9">
        <f t="shared" si="129"/>
        <v>0</v>
      </c>
      <c r="R1402" s="16">
        <f t="shared" si="130"/>
        <v>0</v>
      </c>
      <c r="S1402" s="8"/>
      <c r="T1402" s="122">
        <f t="shared" si="131"/>
        <v>0</v>
      </c>
      <c r="V1402" s="55"/>
      <c r="AB1402" s="9"/>
      <c r="AL1402" s="9"/>
      <c r="AM1402" s="9"/>
      <c r="AN1402" s="9"/>
      <c r="AO1402" s="9"/>
      <c r="AP1402" s="9"/>
      <c r="AQ1402" s="9"/>
      <c r="AR1402" s="9"/>
      <c r="AS1402" s="9"/>
      <c r="AT1402" s="9"/>
      <c r="AU1402" s="9"/>
      <c r="AV1402" s="9"/>
      <c r="AW1402" s="9"/>
      <c r="AX1402" s="9"/>
      <c r="AY1402" s="9"/>
    </row>
    <row r="1403" spans="1:51" ht="64.5" customHeight="1" x14ac:dyDescent="0.3">
      <c r="A1403" s="48">
        <v>1376</v>
      </c>
      <c r="B1403" s="768">
        <v>7000032857</v>
      </c>
      <c r="C1403" s="768">
        <v>10</v>
      </c>
      <c r="D1403" s="768" t="s">
        <v>470</v>
      </c>
      <c r="E1403" s="768">
        <v>1000077709</v>
      </c>
      <c r="F1403" s="768">
        <v>85176990</v>
      </c>
      <c r="G1403" s="49"/>
      <c r="H1403" s="769">
        <v>18</v>
      </c>
      <c r="I1403" s="50"/>
      <c r="J1403" s="768" t="s">
        <v>384</v>
      </c>
      <c r="K1403" s="768" t="s">
        <v>106</v>
      </c>
      <c r="L1403" s="768">
        <v>400</v>
      </c>
      <c r="M1403" s="51"/>
      <c r="N1403" s="52" t="str">
        <f t="shared" si="126"/>
        <v>Included</v>
      </c>
      <c r="O1403" s="53">
        <f t="shared" si="127"/>
        <v>0</v>
      </c>
      <c r="P1403" s="8">
        <f t="shared" si="128"/>
        <v>0</v>
      </c>
      <c r="Q1403" s="9">
        <f t="shared" si="129"/>
        <v>0</v>
      </c>
      <c r="R1403" s="16">
        <f t="shared" si="130"/>
        <v>0</v>
      </c>
      <c r="S1403" s="8"/>
      <c r="T1403" s="122">
        <f t="shared" si="131"/>
        <v>0</v>
      </c>
      <c r="V1403" s="55"/>
      <c r="AB1403" s="9"/>
      <c r="AL1403" s="9"/>
      <c r="AM1403" s="9"/>
      <c r="AN1403" s="9"/>
      <c r="AO1403" s="9"/>
      <c r="AP1403" s="9"/>
      <c r="AQ1403" s="9"/>
      <c r="AR1403" s="9"/>
      <c r="AS1403" s="9"/>
      <c r="AT1403" s="9"/>
      <c r="AU1403" s="9"/>
      <c r="AV1403" s="9"/>
      <c r="AW1403" s="9"/>
      <c r="AX1403" s="9"/>
      <c r="AY1403" s="9"/>
    </row>
    <row r="1404" spans="1:51" ht="64.5" customHeight="1" x14ac:dyDescent="0.3">
      <c r="A1404" s="48">
        <v>1377</v>
      </c>
      <c r="B1404" s="768">
        <v>7000032858</v>
      </c>
      <c r="C1404" s="768">
        <v>10</v>
      </c>
      <c r="D1404" s="768" t="s">
        <v>470</v>
      </c>
      <c r="E1404" s="768">
        <v>1000077563</v>
      </c>
      <c r="F1404" s="768">
        <v>85444292</v>
      </c>
      <c r="G1404" s="49"/>
      <c r="H1404" s="769">
        <v>18</v>
      </c>
      <c r="I1404" s="50"/>
      <c r="J1404" s="768" t="s">
        <v>385</v>
      </c>
      <c r="K1404" s="768" t="s">
        <v>110</v>
      </c>
      <c r="L1404" s="768">
        <v>400</v>
      </c>
      <c r="M1404" s="51"/>
      <c r="N1404" s="52" t="str">
        <f t="shared" si="126"/>
        <v>Included</v>
      </c>
      <c r="O1404" s="53">
        <f t="shared" si="127"/>
        <v>0</v>
      </c>
      <c r="P1404" s="8">
        <f t="shared" si="128"/>
        <v>0</v>
      </c>
      <c r="Q1404" s="9">
        <f t="shared" si="129"/>
        <v>0</v>
      </c>
      <c r="R1404" s="16">
        <f t="shared" si="130"/>
        <v>0</v>
      </c>
      <c r="S1404" s="8"/>
      <c r="T1404" s="122">
        <f t="shared" si="131"/>
        <v>0</v>
      </c>
      <c r="V1404" s="55"/>
      <c r="AB1404" s="9"/>
      <c r="AL1404" s="9"/>
      <c r="AM1404" s="9"/>
      <c r="AN1404" s="9"/>
      <c r="AO1404" s="9"/>
      <c r="AP1404" s="9"/>
      <c r="AQ1404" s="9"/>
      <c r="AR1404" s="9"/>
      <c r="AS1404" s="9"/>
      <c r="AT1404" s="9"/>
      <c r="AU1404" s="9"/>
      <c r="AV1404" s="9"/>
      <c r="AW1404" s="9"/>
      <c r="AX1404" s="9"/>
      <c r="AY1404" s="9"/>
    </row>
    <row r="1405" spans="1:51" ht="64.5" customHeight="1" x14ac:dyDescent="0.3">
      <c r="A1405" s="48">
        <v>1378</v>
      </c>
      <c r="B1405" s="768">
        <v>7000032859</v>
      </c>
      <c r="C1405" s="768">
        <v>10</v>
      </c>
      <c r="D1405" s="768" t="s">
        <v>470</v>
      </c>
      <c r="E1405" s="768">
        <v>1000077561</v>
      </c>
      <c r="F1405" s="768">
        <v>85176930</v>
      </c>
      <c r="G1405" s="49"/>
      <c r="H1405" s="769">
        <v>18</v>
      </c>
      <c r="I1405" s="50"/>
      <c r="J1405" s="768" t="s">
        <v>386</v>
      </c>
      <c r="K1405" s="768" t="s">
        <v>106</v>
      </c>
      <c r="L1405" s="768">
        <v>2</v>
      </c>
      <c r="M1405" s="51"/>
      <c r="N1405" s="52" t="str">
        <f t="shared" si="126"/>
        <v>Included</v>
      </c>
      <c r="O1405" s="53">
        <f t="shared" si="127"/>
        <v>0</v>
      </c>
      <c r="P1405" s="8">
        <f t="shared" si="128"/>
        <v>0</v>
      </c>
      <c r="Q1405" s="9">
        <f t="shared" si="129"/>
        <v>0</v>
      </c>
      <c r="R1405" s="16">
        <f t="shared" si="130"/>
        <v>0</v>
      </c>
      <c r="S1405" s="8"/>
      <c r="T1405" s="122">
        <f t="shared" si="131"/>
        <v>0</v>
      </c>
      <c r="V1405" s="55"/>
      <c r="AB1405" s="9"/>
      <c r="AL1405" s="9"/>
      <c r="AM1405" s="9"/>
      <c r="AN1405" s="9"/>
      <c r="AO1405" s="9"/>
      <c r="AP1405" s="9"/>
      <c r="AQ1405" s="9"/>
      <c r="AR1405" s="9"/>
      <c r="AS1405" s="9"/>
      <c r="AT1405" s="9"/>
      <c r="AU1405" s="9"/>
      <c r="AV1405" s="9"/>
      <c r="AW1405" s="9"/>
      <c r="AX1405" s="9"/>
      <c r="AY1405" s="9"/>
    </row>
    <row r="1406" spans="1:51" ht="64.5" customHeight="1" x14ac:dyDescent="0.3">
      <c r="A1406" s="48">
        <v>1379</v>
      </c>
      <c r="B1406" s="768">
        <v>7000032860</v>
      </c>
      <c r="C1406" s="768">
        <v>10</v>
      </c>
      <c r="D1406" s="768" t="s">
        <v>470</v>
      </c>
      <c r="E1406" s="768">
        <v>1000077565</v>
      </c>
      <c r="F1406" s="768">
        <v>85176930</v>
      </c>
      <c r="G1406" s="49"/>
      <c r="H1406" s="769">
        <v>18</v>
      </c>
      <c r="I1406" s="50"/>
      <c r="J1406" s="768" t="s">
        <v>387</v>
      </c>
      <c r="K1406" s="768" t="s">
        <v>106</v>
      </c>
      <c r="L1406" s="768">
        <v>2</v>
      </c>
      <c r="M1406" s="51"/>
      <c r="N1406" s="52" t="str">
        <f t="shared" si="126"/>
        <v>Included</v>
      </c>
      <c r="O1406" s="53">
        <f t="shared" si="127"/>
        <v>0</v>
      </c>
      <c r="P1406" s="8">
        <f t="shared" si="128"/>
        <v>0</v>
      </c>
      <c r="Q1406" s="9">
        <f t="shared" si="129"/>
        <v>0</v>
      </c>
      <c r="R1406" s="16">
        <f t="shared" si="130"/>
        <v>0</v>
      </c>
      <c r="S1406" s="8"/>
      <c r="T1406" s="122">
        <f t="shared" si="131"/>
        <v>0</v>
      </c>
      <c r="V1406" s="55"/>
      <c r="AB1406" s="9"/>
      <c r="AL1406" s="9"/>
      <c r="AM1406" s="9"/>
      <c r="AN1406" s="9"/>
      <c r="AO1406" s="9"/>
      <c r="AP1406" s="9"/>
      <c r="AQ1406" s="9"/>
      <c r="AR1406" s="9"/>
      <c r="AS1406" s="9"/>
      <c r="AT1406" s="9"/>
      <c r="AU1406" s="9"/>
      <c r="AV1406" s="9"/>
      <c r="AW1406" s="9"/>
      <c r="AX1406" s="9"/>
      <c r="AY1406" s="9"/>
    </row>
    <row r="1407" spans="1:51" ht="64.5" customHeight="1" x14ac:dyDescent="0.3">
      <c r="A1407" s="48">
        <v>1380</v>
      </c>
      <c r="B1407" s="768">
        <v>7000032861</v>
      </c>
      <c r="C1407" s="768">
        <v>10</v>
      </c>
      <c r="D1407" s="768" t="s">
        <v>470</v>
      </c>
      <c r="E1407" s="768">
        <v>1000077751</v>
      </c>
      <c r="F1407" s="768">
        <v>85176930</v>
      </c>
      <c r="G1407" s="49"/>
      <c r="H1407" s="769">
        <v>18</v>
      </c>
      <c r="I1407" s="50"/>
      <c r="J1407" s="768" t="s">
        <v>388</v>
      </c>
      <c r="K1407" s="768" t="s">
        <v>105</v>
      </c>
      <c r="L1407" s="768">
        <v>1</v>
      </c>
      <c r="M1407" s="51"/>
      <c r="N1407" s="52" t="str">
        <f t="shared" si="126"/>
        <v>Included</v>
      </c>
      <c r="O1407" s="53">
        <f t="shared" si="127"/>
        <v>0</v>
      </c>
      <c r="P1407" s="8">
        <f t="shared" si="128"/>
        <v>0</v>
      </c>
      <c r="Q1407" s="9">
        <f t="shared" si="129"/>
        <v>0</v>
      </c>
      <c r="R1407" s="16">
        <f t="shared" si="130"/>
        <v>0</v>
      </c>
      <c r="S1407" s="8"/>
      <c r="T1407" s="122">
        <f t="shared" si="131"/>
        <v>0</v>
      </c>
      <c r="V1407" s="55"/>
      <c r="AB1407" s="9"/>
      <c r="AL1407" s="9"/>
      <c r="AM1407" s="9"/>
      <c r="AN1407" s="9"/>
      <c r="AO1407" s="9"/>
      <c r="AP1407" s="9"/>
      <c r="AQ1407" s="9"/>
      <c r="AR1407" s="9"/>
      <c r="AS1407" s="9"/>
      <c r="AT1407" s="9"/>
      <c r="AU1407" s="9"/>
      <c r="AV1407" s="9"/>
      <c r="AW1407" s="9"/>
      <c r="AX1407" s="9"/>
      <c r="AY1407" s="9"/>
    </row>
    <row r="1408" spans="1:51" ht="64.5" customHeight="1" x14ac:dyDescent="0.3">
      <c r="A1408" s="48">
        <v>1381</v>
      </c>
      <c r="B1408" s="768">
        <v>7000032862</v>
      </c>
      <c r="C1408" s="768">
        <v>10</v>
      </c>
      <c r="D1408" s="768" t="s">
        <v>470</v>
      </c>
      <c r="E1408" s="768">
        <v>1000077568</v>
      </c>
      <c r="F1408" s="768">
        <v>85389000</v>
      </c>
      <c r="G1408" s="49"/>
      <c r="H1408" s="769">
        <v>18</v>
      </c>
      <c r="I1408" s="50"/>
      <c r="J1408" s="768" t="s">
        <v>389</v>
      </c>
      <c r="K1408" s="768" t="s">
        <v>106</v>
      </c>
      <c r="L1408" s="768">
        <v>1</v>
      </c>
      <c r="M1408" s="51"/>
      <c r="N1408" s="52" t="str">
        <f t="shared" si="126"/>
        <v>Included</v>
      </c>
      <c r="O1408" s="53">
        <f t="shared" si="127"/>
        <v>0</v>
      </c>
      <c r="P1408" s="8">
        <f t="shared" si="128"/>
        <v>0</v>
      </c>
      <c r="Q1408" s="9">
        <f t="shared" si="129"/>
        <v>0</v>
      </c>
      <c r="R1408" s="16">
        <f t="shared" si="130"/>
        <v>0</v>
      </c>
      <c r="S1408" s="8"/>
      <c r="T1408" s="122">
        <f t="shared" si="131"/>
        <v>0</v>
      </c>
      <c r="V1408" s="55"/>
      <c r="AB1408" s="9"/>
      <c r="AL1408" s="9"/>
      <c r="AM1408" s="9"/>
      <c r="AN1408" s="9"/>
      <c r="AO1408" s="9"/>
      <c r="AP1408" s="9"/>
      <c r="AQ1408" s="9"/>
      <c r="AR1408" s="9"/>
      <c r="AS1408" s="9"/>
      <c r="AT1408" s="9"/>
      <c r="AU1408" s="9"/>
      <c r="AV1408" s="9"/>
      <c r="AW1408" s="9"/>
      <c r="AX1408" s="9"/>
      <c r="AY1408" s="9"/>
    </row>
    <row r="1409" spans="1:51" ht="64.5" customHeight="1" x14ac:dyDescent="0.3">
      <c r="A1409" s="48">
        <v>1382</v>
      </c>
      <c r="B1409" s="768">
        <v>7000032863</v>
      </c>
      <c r="C1409" s="768">
        <v>10</v>
      </c>
      <c r="D1409" s="768" t="s">
        <v>470</v>
      </c>
      <c r="E1409" s="768">
        <v>1000012788</v>
      </c>
      <c r="F1409" s="768">
        <v>85329000</v>
      </c>
      <c r="G1409" s="49"/>
      <c r="H1409" s="769">
        <v>18</v>
      </c>
      <c r="I1409" s="50"/>
      <c r="J1409" s="768" t="s">
        <v>111</v>
      </c>
      <c r="K1409" s="768" t="s">
        <v>106</v>
      </c>
      <c r="L1409" s="768">
        <v>1</v>
      </c>
      <c r="M1409" s="51"/>
      <c r="N1409" s="52" t="str">
        <f t="shared" si="126"/>
        <v>Included</v>
      </c>
      <c r="O1409" s="53">
        <f t="shared" si="127"/>
        <v>0</v>
      </c>
      <c r="P1409" s="8">
        <f t="shared" si="128"/>
        <v>0</v>
      </c>
      <c r="Q1409" s="9">
        <f t="shared" si="129"/>
        <v>0</v>
      </c>
      <c r="R1409" s="16">
        <f t="shared" si="130"/>
        <v>0</v>
      </c>
      <c r="S1409" s="8"/>
      <c r="T1409" s="122">
        <f t="shared" si="131"/>
        <v>0</v>
      </c>
      <c r="V1409" s="55"/>
      <c r="AB1409" s="9"/>
      <c r="AL1409" s="9"/>
      <c r="AM1409" s="9"/>
      <c r="AN1409" s="9"/>
      <c r="AO1409" s="9"/>
      <c r="AP1409" s="9"/>
      <c r="AQ1409" s="9"/>
      <c r="AR1409" s="9"/>
      <c r="AS1409" s="9"/>
      <c r="AT1409" s="9"/>
      <c r="AU1409" s="9"/>
      <c r="AV1409" s="9"/>
      <c r="AW1409" s="9"/>
      <c r="AX1409" s="9"/>
      <c r="AY1409" s="9"/>
    </row>
    <row r="1410" spans="1:51" ht="64.5" customHeight="1" x14ac:dyDescent="0.3">
      <c r="A1410" s="48">
        <v>1383</v>
      </c>
      <c r="B1410" s="768">
        <v>7000032864</v>
      </c>
      <c r="C1410" s="768">
        <v>10</v>
      </c>
      <c r="D1410" s="768" t="s">
        <v>470</v>
      </c>
      <c r="E1410" s="768">
        <v>1000028014</v>
      </c>
      <c r="F1410" s="768">
        <v>94038900</v>
      </c>
      <c r="G1410" s="49"/>
      <c r="H1410" s="769">
        <v>18</v>
      </c>
      <c r="I1410" s="50"/>
      <c r="J1410" s="768" t="s">
        <v>108</v>
      </c>
      <c r="K1410" s="768" t="s">
        <v>106</v>
      </c>
      <c r="L1410" s="768">
        <v>1</v>
      </c>
      <c r="M1410" s="51"/>
      <c r="N1410" s="52" t="str">
        <f t="shared" si="126"/>
        <v>Included</v>
      </c>
      <c r="O1410" s="53">
        <f t="shared" si="127"/>
        <v>0</v>
      </c>
      <c r="P1410" s="8">
        <f t="shared" si="128"/>
        <v>0</v>
      </c>
      <c r="Q1410" s="9">
        <f t="shared" si="129"/>
        <v>0</v>
      </c>
      <c r="R1410" s="16">
        <f t="shared" si="130"/>
        <v>0</v>
      </c>
      <c r="S1410" s="8"/>
      <c r="T1410" s="122">
        <f t="shared" si="131"/>
        <v>0</v>
      </c>
      <c r="V1410" s="55"/>
      <c r="AB1410" s="9"/>
      <c r="AL1410" s="9"/>
      <c r="AM1410" s="9"/>
      <c r="AN1410" s="9"/>
      <c r="AO1410" s="9"/>
      <c r="AP1410" s="9"/>
      <c r="AQ1410" s="9"/>
      <c r="AR1410" s="9"/>
      <c r="AS1410" s="9"/>
      <c r="AT1410" s="9"/>
      <c r="AU1410" s="9"/>
      <c r="AV1410" s="9"/>
      <c r="AW1410" s="9"/>
      <c r="AX1410" s="9"/>
      <c r="AY1410" s="9"/>
    </row>
    <row r="1411" spans="1:51" ht="64.5" customHeight="1" x14ac:dyDescent="0.3">
      <c r="A1411" s="48">
        <v>1384</v>
      </c>
      <c r="B1411" s="768">
        <v>7000032865</v>
      </c>
      <c r="C1411" s="768">
        <v>10</v>
      </c>
      <c r="D1411" s="768" t="s">
        <v>470</v>
      </c>
      <c r="E1411" s="768">
        <v>1000026380</v>
      </c>
      <c r="F1411" s="768">
        <v>85389000</v>
      </c>
      <c r="G1411" s="49"/>
      <c r="H1411" s="769">
        <v>18</v>
      </c>
      <c r="I1411" s="50"/>
      <c r="J1411" s="768" t="s">
        <v>109</v>
      </c>
      <c r="K1411" s="768" t="s">
        <v>105</v>
      </c>
      <c r="L1411" s="768">
        <v>1</v>
      </c>
      <c r="M1411" s="51"/>
      <c r="N1411" s="52" t="str">
        <f t="shared" si="126"/>
        <v>Included</v>
      </c>
      <c r="O1411" s="53">
        <f t="shared" si="127"/>
        <v>0</v>
      </c>
      <c r="P1411" s="8">
        <f t="shared" si="128"/>
        <v>0</v>
      </c>
      <c r="Q1411" s="9">
        <f t="shared" si="129"/>
        <v>0</v>
      </c>
      <c r="R1411" s="16">
        <f t="shared" si="130"/>
        <v>0</v>
      </c>
      <c r="S1411" s="8"/>
      <c r="T1411" s="122">
        <f t="shared" si="131"/>
        <v>0</v>
      </c>
      <c r="V1411" s="55"/>
      <c r="AB1411" s="9"/>
      <c r="AL1411" s="9"/>
      <c r="AM1411" s="9"/>
      <c r="AN1411" s="9"/>
      <c r="AO1411" s="9"/>
      <c r="AP1411" s="9"/>
      <c r="AQ1411" s="9"/>
      <c r="AR1411" s="9"/>
      <c r="AS1411" s="9"/>
      <c r="AT1411" s="9"/>
      <c r="AU1411" s="9"/>
      <c r="AV1411" s="9"/>
      <c r="AW1411" s="9"/>
      <c r="AX1411" s="9"/>
      <c r="AY1411" s="9"/>
    </row>
    <row r="1412" spans="1:51" ht="64.5" customHeight="1" x14ac:dyDescent="0.3">
      <c r="A1412" s="48">
        <v>1385</v>
      </c>
      <c r="B1412" s="768">
        <v>7000032910</v>
      </c>
      <c r="C1412" s="768">
        <v>10</v>
      </c>
      <c r="D1412" s="768" t="s">
        <v>470</v>
      </c>
      <c r="E1412" s="768">
        <v>1000077853</v>
      </c>
      <c r="F1412" s="768">
        <v>85176220</v>
      </c>
      <c r="G1412" s="49"/>
      <c r="H1412" s="769">
        <v>18</v>
      </c>
      <c r="I1412" s="50"/>
      <c r="J1412" s="768" t="s">
        <v>390</v>
      </c>
      <c r="K1412" s="768" t="s">
        <v>106</v>
      </c>
      <c r="L1412" s="768">
        <v>1</v>
      </c>
      <c r="M1412" s="51"/>
      <c r="N1412" s="52" t="str">
        <f t="shared" si="126"/>
        <v>Included</v>
      </c>
      <c r="O1412" s="53">
        <f t="shared" si="127"/>
        <v>0</v>
      </c>
      <c r="P1412" s="8">
        <f t="shared" si="128"/>
        <v>0</v>
      </c>
      <c r="Q1412" s="9">
        <f t="shared" si="129"/>
        <v>0</v>
      </c>
      <c r="R1412" s="16">
        <f t="shared" si="130"/>
        <v>0</v>
      </c>
      <c r="S1412" s="8"/>
      <c r="T1412" s="122">
        <f t="shared" si="131"/>
        <v>0</v>
      </c>
      <c r="V1412" s="55"/>
      <c r="AB1412" s="9"/>
      <c r="AL1412" s="9"/>
      <c r="AM1412" s="9"/>
      <c r="AN1412" s="9"/>
      <c r="AO1412" s="9"/>
      <c r="AP1412" s="9"/>
      <c r="AQ1412" s="9"/>
      <c r="AR1412" s="9"/>
      <c r="AS1412" s="9"/>
      <c r="AT1412" s="9"/>
      <c r="AU1412" s="9"/>
      <c r="AV1412" s="9"/>
      <c r="AW1412" s="9"/>
      <c r="AX1412" s="9"/>
      <c r="AY1412" s="9"/>
    </row>
    <row r="1413" spans="1:51" ht="64.5" customHeight="1" x14ac:dyDescent="0.3">
      <c r="A1413" s="48">
        <v>1386</v>
      </c>
      <c r="B1413" s="768">
        <v>7000032911</v>
      </c>
      <c r="C1413" s="768">
        <v>10</v>
      </c>
      <c r="D1413" s="768" t="s">
        <v>470</v>
      </c>
      <c r="E1413" s="768">
        <v>1000077863</v>
      </c>
      <c r="F1413" s="768">
        <v>84715000</v>
      </c>
      <c r="G1413" s="49"/>
      <c r="H1413" s="769">
        <v>18</v>
      </c>
      <c r="I1413" s="50"/>
      <c r="J1413" s="768" t="s">
        <v>391</v>
      </c>
      <c r="K1413" s="768" t="s">
        <v>106</v>
      </c>
      <c r="L1413" s="768">
        <v>2</v>
      </c>
      <c r="M1413" s="51"/>
      <c r="N1413" s="52" t="str">
        <f t="shared" si="126"/>
        <v>Included</v>
      </c>
      <c r="O1413" s="53">
        <f t="shared" si="127"/>
        <v>0</v>
      </c>
      <c r="P1413" s="8">
        <f t="shared" si="128"/>
        <v>0</v>
      </c>
      <c r="Q1413" s="9">
        <f t="shared" si="129"/>
        <v>0</v>
      </c>
      <c r="R1413" s="16">
        <f t="shared" si="130"/>
        <v>0</v>
      </c>
      <c r="S1413" s="8"/>
      <c r="T1413" s="122">
        <f t="shared" si="131"/>
        <v>0</v>
      </c>
      <c r="V1413" s="55"/>
      <c r="AB1413" s="9"/>
      <c r="AL1413" s="9"/>
      <c r="AM1413" s="9"/>
      <c r="AN1413" s="9"/>
      <c r="AO1413" s="9"/>
      <c r="AP1413" s="9"/>
      <c r="AQ1413" s="9"/>
      <c r="AR1413" s="9"/>
      <c r="AS1413" s="9"/>
      <c r="AT1413" s="9"/>
      <c r="AU1413" s="9"/>
      <c r="AV1413" s="9"/>
      <c r="AW1413" s="9"/>
      <c r="AX1413" s="9"/>
      <c r="AY1413" s="9"/>
    </row>
    <row r="1414" spans="1:51" ht="64.5" customHeight="1" x14ac:dyDescent="0.3">
      <c r="A1414" s="48">
        <v>1387</v>
      </c>
      <c r="B1414" s="768">
        <v>7000032912</v>
      </c>
      <c r="C1414" s="768">
        <v>10</v>
      </c>
      <c r="D1414" s="768" t="s">
        <v>470</v>
      </c>
      <c r="E1414" s="768">
        <v>1000077866</v>
      </c>
      <c r="F1414" s="768">
        <v>85176930</v>
      </c>
      <c r="G1414" s="49"/>
      <c r="H1414" s="769">
        <v>18</v>
      </c>
      <c r="I1414" s="50"/>
      <c r="J1414" s="768" t="s">
        <v>392</v>
      </c>
      <c r="K1414" s="768" t="s">
        <v>105</v>
      </c>
      <c r="L1414" s="768">
        <v>1</v>
      </c>
      <c r="M1414" s="51"/>
      <c r="N1414" s="52" t="str">
        <f t="shared" si="126"/>
        <v>Included</v>
      </c>
      <c r="O1414" s="53">
        <f t="shared" si="127"/>
        <v>0</v>
      </c>
      <c r="P1414" s="8">
        <f t="shared" si="128"/>
        <v>0</v>
      </c>
      <c r="Q1414" s="9">
        <f t="shared" si="129"/>
        <v>0</v>
      </c>
      <c r="R1414" s="16">
        <f t="shared" si="130"/>
        <v>0</v>
      </c>
      <c r="S1414" s="8"/>
      <c r="T1414" s="122">
        <f t="shared" si="131"/>
        <v>0</v>
      </c>
      <c r="V1414" s="55"/>
      <c r="AB1414" s="9"/>
      <c r="AL1414" s="9"/>
      <c r="AM1414" s="9"/>
      <c r="AN1414" s="9"/>
      <c r="AO1414" s="9"/>
      <c r="AP1414" s="9"/>
      <c r="AQ1414" s="9"/>
      <c r="AR1414" s="9"/>
      <c r="AS1414" s="9"/>
      <c r="AT1414" s="9"/>
      <c r="AU1414" s="9"/>
      <c r="AV1414" s="9"/>
      <c r="AW1414" s="9"/>
      <c r="AX1414" s="9"/>
      <c r="AY1414" s="9"/>
    </row>
    <row r="1415" spans="1:51" ht="64.5" customHeight="1" x14ac:dyDescent="0.3">
      <c r="A1415" s="48">
        <v>1388</v>
      </c>
      <c r="B1415" s="768">
        <v>7000032913</v>
      </c>
      <c r="C1415" s="768">
        <v>10</v>
      </c>
      <c r="D1415" s="768" t="s">
        <v>470</v>
      </c>
      <c r="E1415" s="768">
        <v>1000077862</v>
      </c>
      <c r="F1415" s="768">
        <v>85176990</v>
      </c>
      <c r="G1415" s="49"/>
      <c r="H1415" s="769">
        <v>18</v>
      </c>
      <c r="I1415" s="50"/>
      <c r="J1415" s="768" t="s">
        <v>394</v>
      </c>
      <c r="K1415" s="768" t="s">
        <v>106</v>
      </c>
      <c r="L1415" s="768">
        <v>1</v>
      </c>
      <c r="M1415" s="51"/>
      <c r="N1415" s="52" t="str">
        <f t="shared" si="126"/>
        <v>Included</v>
      </c>
      <c r="O1415" s="53">
        <f t="shared" si="127"/>
        <v>0</v>
      </c>
      <c r="P1415" s="8">
        <f t="shared" si="128"/>
        <v>0</v>
      </c>
      <c r="Q1415" s="9">
        <f t="shared" si="129"/>
        <v>0</v>
      </c>
      <c r="R1415" s="16">
        <f t="shared" si="130"/>
        <v>0</v>
      </c>
      <c r="S1415" s="8"/>
      <c r="T1415" s="122">
        <f t="shared" si="131"/>
        <v>0</v>
      </c>
      <c r="V1415" s="55"/>
      <c r="AB1415" s="9"/>
      <c r="AL1415" s="9"/>
      <c r="AM1415" s="9"/>
      <c r="AN1415" s="9"/>
      <c r="AO1415" s="9"/>
      <c r="AP1415" s="9"/>
      <c r="AQ1415" s="9"/>
      <c r="AR1415" s="9"/>
      <c r="AS1415" s="9"/>
      <c r="AT1415" s="9"/>
      <c r="AU1415" s="9"/>
      <c r="AV1415" s="9"/>
      <c r="AW1415" s="9"/>
      <c r="AX1415" s="9"/>
      <c r="AY1415" s="9"/>
    </row>
    <row r="1416" spans="1:51" ht="64.5" customHeight="1" x14ac:dyDescent="0.3">
      <c r="A1416" s="48">
        <v>1389</v>
      </c>
      <c r="B1416" s="768">
        <v>7000032922</v>
      </c>
      <c r="C1416" s="768">
        <v>10</v>
      </c>
      <c r="D1416" s="768" t="s">
        <v>470</v>
      </c>
      <c r="E1416" s="768">
        <v>1000077899</v>
      </c>
      <c r="F1416" s="768">
        <v>85176290</v>
      </c>
      <c r="G1416" s="49"/>
      <c r="H1416" s="769">
        <v>18</v>
      </c>
      <c r="I1416" s="50"/>
      <c r="J1416" s="768" t="s">
        <v>395</v>
      </c>
      <c r="K1416" s="768" t="s">
        <v>110</v>
      </c>
      <c r="L1416" s="768">
        <v>1</v>
      </c>
      <c r="M1416" s="51"/>
      <c r="N1416" s="52" t="str">
        <f t="shared" si="126"/>
        <v>Included</v>
      </c>
      <c r="O1416" s="53">
        <f t="shared" si="127"/>
        <v>0</v>
      </c>
      <c r="P1416" s="8">
        <f t="shared" si="128"/>
        <v>0</v>
      </c>
      <c r="Q1416" s="9">
        <f t="shared" si="129"/>
        <v>0</v>
      </c>
      <c r="R1416" s="16">
        <f t="shared" si="130"/>
        <v>0</v>
      </c>
      <c r="S1416" s="8"/>
      <c r="T1416" s="122">
        <f t="shared" si="131"/>
        <v>0</v>
      </c>
      <c r="V1416" s="55"/>
      <c r="AB1416" s="9"/>
      <c r="AL1416" s="9"/>
      <c r="AM1416" s="9"/>
      <c r="AN1416" s="9"/>
      <c r="AO1416" s="9"/>
      <c r="AP1416" s="9"/>
      <c r="AQ1416" s="9"/>
      <c r="AR1416" s="9"/>
      <c r="AS1416" s="9"/>
      <c r="AT1416" s="9"/>
      <c r="AU1416" s="9"/>
      <c r="AV1416" s="9"/>
      <c r="AW1416" s="9"/>
      <c r="AX1416" s="9"/>
      <c r="AY1416" s="9"/>
    </row>
    <row r="1417" spans="1:51" ht="64.5" customHeight="1" x14ac:dyDescent="0.3">
      <c r="A1417" s="48">
        <v>1390</v>
      </c>
      <c r="B1417" s="768">
        <v>7000032923</v>
      </c>
      <c r="C1417" s="768">
        <v>10</v>
      </c>
      <c r="D1417" s="768" t="s">
        <v>470</v>
      </c>
      <c r="E1417" s="768">
        <v>1000031361</v>
      </c>
      <c r="F1417" s="768">
        <v>85389000</v>
      </c>
      <c r="G1417" s="49"/>
      <c r="H1417" s="769">
        <v>18</v>
      </c>
      <c r="I1417" s="50"/>
      <c r="J1417" s="768" t="s">
        <v>107</v>
      </c>
      <c r="K1417" s="768" t="s">
        <v>106</v>
      </c>
      <c r="L1417" s="768">
        <v>1</v>
      </c>
      <c r="M1417" s="51"/>
      <c r="N1417" s="52" t="str">
        <f t="shared" si="126"/>
        <v>Included</v>
      </c>
      <c r="O1417" s="53">
        <f t="shared" si="127"/>
        <v>0</v>
      </c>
      <c r="P1417" s="8">
        <f t="shared" si="128"/>
        <v>0</v>
      </c>
      <c r="Q1417" s="9">
        <f t="shared" si="129"/>
        <v>0</v>
      </c>
      <c r="R1417" s="16">
        <f t="shared" si="130"/>
        <v>0</v>
      </c>
      <c r="S1417" s="8"/>
      <c r="T1417" s="122">
        <f t="shared" si="131"/>
        <v>0</v>
      </c>
      <c r="V1417" s="55"/>
      <c r="AB1417" s="9"/>
      <c r="AL1417" s="9"/>
      <c r="AM1417" s="9"/>
      <c r="AN1417" s="9"/>
      <c r="AO1417" s="9"/>
      <c r="AP1417" s="9"/>
      <c r="AQ1417" s="9"/>
      <c r="AR1417" s="9"/>
      <c r="AS1417" s="9"/>
      <c r="AT1417" s="9"/>
      <c r="AU1417" s="9"/>
      <c r="AV1417" s="9"/>
      <c r="AW1417" s="9"/>
      <c r="AX1417" s="9"/>
      <c r="AY1417" s="9"/>
    </row>
    <row r="1418" spans="1:51" ht="64.5" customHeight="1" x14ac:dyDescent="0.3">
      <c r="A1418" s="48">
        <v>1391</v>
      </c>
      <c r="B1418" s="768">
        <v>7000032930</v>
      </c>
      <c r="C1418" s="768">
        <v>10</v>
      </c>
      <c r="D1418" s="768" t="s">
        <v>470</v>
      </c>
      <c r="E1418" s="768">
        <v>1000077738</v>
      </c>
      <c r="F1418" s="768">
        <v>85176290</v>
      </c>
      <c r="G1418" s="49"/>
      <c r="H1418" s="769">
        <v>18</v>
      </c>
      <c r="I1418" s="50"/>
      <c r="J1418" s="768" t="s">
        <v>396</v>
      </c>
      <c r="K1418" s="768" t="s">
        <v>106</v>
      </c>
      <c r="L1418" s="768">
        <v>1</v>
      </c>
      <c r="M1418" s="51"/>
      <c r="N1418" s="52" t="str">
        <f t="shared" si="126"/>
        <v>Included</v>
      </c>
      <c r="O1418" s="53">
        <f t="shared" si="127"/>
        <v>0</v>
      </c>
      <c r="P1418" s="8">
        <f t="shared" si="128"/>
        <v>0</v>
      </c>
      <c r="Q1418" s="9">
        <f t="shared" si="129"/>
        <v>0</v>
      </c>
      <c r="R1418" s="16">
        <f t="shared" si="130"/>
        <v>0</v>
      </c>
      <c r="S1418" s="8"/>
      <c r="T1418" s="122">
        <f t="shared" si="131"/>
        <v>0</v>
      </c>
      <c r="V1418" s="55"/>
      <c r="AB1418" s="9"/>
      <c r="AL1418" s="9"/>
      <c r="AM1418" s="9"/>
      <c r="AN1418" s="9"/>
      <c r="AO1418" s="9"/>
      <c r="AP1418" s="9"/>
      <c r="AQ1418" s="9"/>
      <c r="AR1418" s="9"/>
      <c r="AS1418" s="9"/>
      <c r="AT1418" s="9"/>
      <c r="AU1418" s="9"/>
      <c r="AV1418" s="9"/>
      <c r="AW1418" s="9"/>
      <c r="AX1418" s="9"/>
      <c r="AY1418" s="9"/>
    </row>
    <row r="1419" spans="1:51" ht="64.5" customHeight="1" x14ac:dyDescent="0.3">
      <c r="A1419" s="48">
        <v>1392</v>
      </c>
      <c r="B1419" s="768">
        <v>7000032931</v>
      </c>
      <c r="C1419" s="768">
        <v>10</v>
      </c>
      <c r="D1419" s="768" t="s">
        <v>470</v>
      </c>
      <c r="E1419" s="768">
        <v>1000078084</v>
      </c>
      <c r="F1419" s="768">
        <v>85176930</v>
      </c>
      <c r="G1419" s="49"/>
      <c r="H1419" s="769">
        <v>18</v>
      </c>
      <c r="I1419" s="50"/>
      <c r="J1419" s="768" t="s">
        <v>397</v>
      </c>
      <c r="K1419" s="768" t="s">
        <v>106</v>
      </c>
      <c r="L1419" s="768">
        <v>2</v>
      </c>
      <c r="M1419" s="51"/>
      <c r="N1419" s="52" t="str">
        <f t="shared" si="126"/>
        <v>Included</v>
      </c>
      <c r="O1419" s="53">
        <f t="shared" si="127"/>
        <v>0</v>
      </c>
      <c r="P1419" s="8">
        <f t="shared" si="128"/>
        <v>0</v>
      </c>
      <c r="Q1419" s="9">
        <f t="shared" si="129"/>
        <v>0</v>
      </c>
      <c r="R1419" s="16">
        <f t="shared" si="130"/>
        <v>0</v>
      </c>
      <c r="S1419" s="8"/>
      <c r="T1419" s="122">
        <f t="shared" si="131"/>
        <v>0</v>
      </c>
      <c r="V1419" s="55"/>
      <c r="AB1419" s="9"/>
      <c r="AL1419" s="9"/>
      <c r="AM1419" s="9"/>
      <c r="AN1419" s="9"/>
      <c r="AO1419" s="9"/>
      <c r="AP1419" s="9"/>
      <c r="AQ1419" s="9"/>
      <c r="AR1419" s="9"/>
      <c r="AS1419" s="9"/>
      <c r="AT1419" s="9"/>
      <c r="AU1419" s="9"/>
      <c r="AV1419" s="9"/>
      <c r="AW1419" s="9"/>
      <c r="AX1419" s="9"/>
      <c r="AY1419" s="9"/>
    </row>
    <row r="1420" spans="1:51" ht="64.5" customHeight="1" x14ac:dyDescent="0.3">
      <c r="A1420" s="48">
        <v>1393</v>
      </c>
      <c r="B1420" s="768">
        <v>7000032866</v>
      </c>
      <c r="C1420" s="768">
        <v>10</v>
      </c>
      <c r="D1420" s="768" t="s">
        <v>471</v>
      </c>
      <c r="E1420" s="768">
        <v>1000077713</v>
      </c>
      <c r="F1420" s="768">
        <v>84715000</v>
      </c>
      <c r="G1420" s="49"/>
      <c r="H1420" s="769">
        <v>18</v>
      </c>
      <c r="I1420" s="50"/>
      <c r="J1420" s="768" t="s">
        <v>376</v>
      </c>
      <c r="K1420" s="768" t="s">
        <v>106</v>
      </c>
      <c r="L1420" s="768">
        <v>1</v>
      </c>
      <c r="M1420" s="51"/>
      <c r="N1420" s="52" t="str">
        <f t="shared" si="126"/>
        <v>Included</v>
      </c>
      <c r="O1420" s="53">
        <f t="shared" si="127"/>
        <v>0</v>
      </c>
      <c r="P1420" s="8">
        <f t="shared" si="128"/>
        <v>0</v>
      </c>
      <c r="Q1420" s="9">
        <f t="shared" si="129"/>
        <v>0</v>
      </c>
      <c r="R1420" s="16">
        <f t="shared" si="130"/>
        <v>0</v>
      </c>
      <c r="S1420" s="8"/>
      <c r="T1420" s="122">
        <f t="shared" si="131"/>
        <v>0</v>
      </c>
      <c r="V1420" s="55"/>
      <c r="AB1420" s="9"/>
      <c r="AL1420" s="9"/>
      <c r="AM1420" s="9"/>
      <c r="AN1420" s="9"/>
      <c r="AO1420" s="9"/>
      <c r="AP1420" s="9"/>
      <c r="AQ1420" s="9"/>
      <c r="AR1420" s="9"/>
      <c r="AS1420" s="9"/>
      <c r="AT1420" s="9"/>
      <c r="AU1420" s="9"/>
      <c r="AV1420" s="9"/>
      <c r="AW1420" s="9"/>
      <c r="AX1420" s="9"/>
      <c r="AY1420" s="9"/>
    </row>
    <row r="1421" spans="1:51" ht="64.5" customHeight="1" x14ac:dyDescent="0.3">
      <c r="A1421" s="48">
        <v>1394</v>
      </c>
      <c r="B1421" s="768">
        <v>7000032867</v>
      </c>
      <c r="C1421" s="768">
        <v>10</v>
      </c>
      <c r="D1421" s="768" t="s">
        <v>471</v>
      </c>
      <c r="E1421" s="768">
        <v>1000077753</v>
      </c>
      <c r="F1421" s="768">
        <v>85176930</v>
      </c>
      <c r="G1421" s="49"/>
      <c r="H1421" s="769">
        <v>18</v>
      </c>
      <c r="I1421" s="50"/>
      <c r="J1421" s="768" t="s">
        <v>377</v>
      </c>
      <c r="K1421" s="768" t="s">
        <v>105</v>
      </c>
      <c r="L1421" s="768">
        <v>1</v>
      </c>
      <c r="M1421" s="51"/>
      <c r="N1421" s="52" t="str">
        <f t="shared" si="126"/>
        <v>Included</v>
      </c>
      <c r="O1421" s="53">
        <f t="shared" si="127"/>
        <v>0</v>
      </c>
      <c r="P1421" s="8">
        <f t="shared" si="128"/>
        <v>0</v>
      </c>
      <c r="Q1421" s="9">
        <f t="shared" si="129"/>
        <v>0</v>
      </c>
      <c r="R1421" s="16">
        <f t="shared" si="130"/>
        <v>0</v>
      </c>
      <c r="S1421" s="8"/>
      <c r="T1421" s="122">
        <f t="shared" si="131"/>
        <v>0</v>
      </c>
      <c r="V1421" s="55"/>
      <c r="AB1421" s="9"/>
      <c r="AL1421" s="9"/>
      <c r="AM1421" s="9"/>
      <c r="AN1421" s="9"/>
      <c r="AO1421" s="9"/>
      <c r="AP1421" s="9"/>
      <c r="AQ1421" s="9"/>
      <c r="AR1421" s="9"/>
      <c r="AS1421" s="9"/>
      <c r="AT1421" s="9"/>
      <c r="AU1421" s="9"/>
      <c r="AV1421" s="9"/>
      <c r="AW1421" s="9"/>
      <c r="AX1421" s="9"/>
      <c r="AY1421" s="9"/>
    </row>
    <row r="1422" spans="1:51" ht="64.5" customHeight="1" x14ac:dyDescent="0.3">
      <c r="A1422" s="48">
        <v>1395</v>
      </c>
      <c r="B1422" s="768">
        <v>7000032868</v>
      </c>
      <c r="C1422" s="768">
        <v>10</v>
      </c>
      <c r="D1422" s="768" t="s">
        <v>471</v>
      </c>
      <c r="E1422" s="768">
        <v>1000077573</v>
      </c>
      <c r="F1422" s="768">
        <v>85176930</v>
      </c>
      <c r="G1422" s="49"/>
      <c r="H1422" s="769">
        <v>18</v>
      </c>
      <c r="I1422" s="50"/>
      <c r="J1422" s="768" t="s">
        <v>378</v>
      </c>
      <c r="K1422" s="768" t="s">
        <v>106</v>
      </c>
      <c r="L1422" s="768">
        <v>1</v>
      </c>
      <c r="M1422" s="51"/>
      <c r="N1422" s="52" t="str">
        <f t="shared" si="126"/>
        <v>Included</v>
      </c>
      <c r="O1422" s="53">
        <f t="shared" si="127"/>
        <v>0</v>
      </c>
      <c r="P1422" s="8">
        <f t="shared" si="128"/>
        <v>0</v>
      </c>
      <c r="Q1422" s="9">
        <f t="shared" si="129"/>
        <v>0</v>
      </c>
      <c r="R1422" s="16">
        <f t="shared" si="130"/>
        <v>0</v>
      </c>
      <c r="S1422" s="8"/>
      <c r="T1422" s="122">
        <f t="shared" si="131"/>
        <v>0</v>
      </c>
      <c r="V1422" s="55"/>
      <c r="AB1422" s="9"/>
      <c r="AL1422" s="9"/>
      <c r="AM1422" s="9"/>
      <c r="AN1422" s="9"/>
      <c r="AO1422" s="9"/>
      <c r="AP1422" s="9"/>
      <c r="AQ1422" s="9"/>
      <c r="AR1422" s="9"/>
      <c r="AS1422" s="9"/>
      <c r="AT1422" s="9"/>
      <c r="AU1422" s="9"/>
      <c r="AV1422" s="9"/>
      <c r="AW1422" s="9"/>
      <c r="AX1422" s="9"/>
      <c r="AY1422" s="9"/>
    </row>
    <row r="1423" spans="1:51" ht="64.5" customHeight="1" x14ac:dyDescent="0.3">
      <c r="A1423" s="48">
        <v>1396</v>
      </c>
      <c r="B1423" s="768">
        <v>7000032869</v>
      </c>
      <c r="C1423" s="768">
        <v>10</v>
      </c>
      <c r="D1423" s="768" t="s">
        <v>471</v>
      </c>
      <c r="E1423" s="768">
        <v>1000077711</v>
      </c>
      <c r="F1423" s="768">
        <v>85177090</v>
      </c>
      <c r="G1423" s="49"/>
      <c r="H1423" s="769">
        <v>18</v>
      </c>
      <c r="I1423" s="50"/>
      <c r="J1423" s="768" t="s">
        <v>381</v>
      </c>
      <c r="K1423" s="768" t="s">
        <v>106</v>
      </c>
      <c r="L1423" s="768">
        <v>1</v>
      </c>
      <c r="M1423" s="51"/>
      <c r="N1423" s="52" t="str">
        <f t="shared" si="126"/>
        <v>Included</v>
      </c>
      <c r="O1423" s="53">
        <f t="shared" si="127"/>
        <v>0</v>
      </c>
      <c r="P1423" s="8">
        <f t="shared" si="128"/>
        <v>0</v>
      </c>
      <c r="Q1423" s="9">
        <f t="shared" si="129"/>
        <v>0</v>
      </c>
      <c r="R1423" s="16">
        <f t="shared" si="130"/>
        <v>0</v>
      </c>
      <c r="S1423" s="8"/>
      <c r="T1423" s="122">
        <f t="shared" si="131"/>
        <v>0</v>
      </c>
      <c r="V1423" s="55"/>
      <c r="AB1423" s="9"/>
      <c r="AL1423" s="9"/>
      <c r="AM1423" s="9"/>
      <c r="AN1423" s="9"/>
      <c r="AO1423" s="9"/>
      <c r="AP1423" s="9"/>
      <c r="AQ1423" s="9"/>
      <c r="AR1423" s="9"/>
      <c r="AS1423" s="9"/>
      <c r="AT1423" s="9"/>
      <c r="AU1423" s="9"/>
      <c r="AV1423" s="9"/>
      <c r="AW1423" s="9"/>
      <c r="AX1423" s="9"/>
      <c r="AY1423" s="9"/>
    </row>
    <row r="1424" spans="1:51" ht="64.5" customHeight="1" x14ac:dyDescent="0.3">
      <c r="A1424" s="48">
        <v>1397</v>
      </c>
      <c r="B1424" s="768">
        <v>7000032870</v>
      </c>
      <c r="C1424" s="768">
        <v>10</v>
      </c>
      <c r="D1424" s="768" t="s">
        <v>471</v>
      </c>
      <c r="E1424" s="768">
        <v>1000077750</v>
      </c>
      <c r="F1424" s="768">
        <v>85176930</v>
      </c>
      <c r="G1424" s="49"/>
      <c r="H1424" s="769">
        <v>18</v>
      </c>
      <c r="I1424" s="50"/>
      <c r="J1424" s="768" t="s">
        <v>383</v>
      </c>
      <c r="K1424" s="768" t="s">
        <v>105</v>
      </c>
      <c r="L1424" s="768">
        <v>1</v>
      </c>
      <c r="M1424" s="51"/>
      <c r="N1424" s="52" t="str">
        <f t="shared" si="126"/>
        <v>Included</v>
      </c>
      <c r="O1424" s="53">
        <f t="shared" si="127"/>
        <v>0</v>
      </c>
      <c r="P1424" s="8">
        <f t="shared" si="128"/>
        <v>0</v>
      </c>
      <c r="Q1424" s="9">
        <f t="shared" si="129"/>
        <v>0</v>
      </c>
      <c r="R1424" s="16">
        <f t="shared" si="130"/>
        <v>0</v>
      </c>
      <c r="S1424" s="8"/>
      <c r="T1424" s="122">
        <f t="shared" si="131"/>
        <v>0</v>
      </c>
      <c r="V1424" s="55"/>
      <c r="AB1424" s="9"/>
      <c r="AL1424" s="9"/>
      <c r="AM1424" s="9"/>
      <c r="AN1424" s="9"/>
      <c r="AO1424" s="9"/>
      <c r="AP1424" s="9"/>
      <c r="AQ1424" s="9"/>
      <c r="AR1424" s="9"/>
      <c r="AS1424" s="9"/>
      <c r="AT1424" s="9"/>
      <c r="AU1424" s="9"/>
      <c r="AV1424" s="9"/>
      <c r="AW1424" s="9"/>
      <c r="AX1424" s="9"/>
      <c r="AY1424" s="9"/>
    </row>
    <row r="1425" spans="1:51" ht="64.5" customHeight="1" x14ac:dyDescent="0.3">
      <c r="A1425" s="48">
        <v>1398</v>
      </c>
      <c r="B1425" s="768">
        <v>7000032871</v>
      </c>
      <c r="C1425" s="768">
        <v>10</v>
      </c>
      <c r="D1425" s="768" t="s">
        <v>471</v>
      </c>
      <c r="E1425" s="768">
        <v>1000077561</v>
      </c>
      <c r="F1425" s="768">
        <v>85176930</v>
      </c>
      <c r="G1425" s="49"/>
      <c r="H1425" s="769">
        <v>18</v>
      </c>
      <c r="I1425" s="50"/>
      <c r="J1425" s="768" t="s">
        <v>386</v>
      </c>
      <c r="K1425" s="768" t="s">
        <v>106</v>
      </c>
      <c r="L1425" s="768">
        <v>2</v>
      </c>
      <c r="M1425" s="51"/>
      <c r="N1425" s="52" t="str">
        <f t="shared" si="126"/>
        <v>Included</v>
      </c>
      <c r="O1425" s="53">
        <f t="shared" si="127"/>
        <v>0</v>
      </c>
      <c r="P1425" s="8">
        <f t="shared" si="128"/>
        <v>0</v>
      </c>
      <c r="Q1425" s="9">
        <f t="shared" si="129"/>
        <v>0</v>
      </c>
      <c r="R1425" s="16">
        <f t="shared" si="130"/>
        <v>0</v>
      </c>
      <c r="S1425" s="8"/>
      <c r="T1425" s="122">
        <f t="shared" si="131"/>
        <v>0</v>
      </c>
      <c r="V1425" s="55"/>
      <c r="AB1425" s="9"/>
      <c r="AL1425" s="9"/>
      <c r="AM1425" s="9"/>
      <c r="AN1425" s="9"/>
      <c r="AO1425" s="9"/>
      <c r="AP1425" s="9"/>
      <c r="AQ1425" s="9"/>
      <c r="AR1425" s="9"/>
      <c r="AS1425" s="9"/>
      <c r="AT1425" s="9"/>
      <c r="AU1425" s="9"/>
      <c r="AV1425" s="9"/>
      <c r="AW1425" s="9"/>
      <c r="AX1425" s="9"/>
      <c r="AY1425" s="9"/>
    </row>
    <row r="1426" spans="1:51" ht="64.5" customHeight="1" x14ac:dyDescent="0.3">
      <c r="A1426" s="48">
        <v>1399</v>
      </c>
      <c r="B1426" s="768">
        <v>7000032872</v>
      </c>
      <c r="C1426" s="768">
        <v>10</v>
      </c>
      <c r="D1426" s="768" t="s">
        <v>471</v>
      </c>
      <c r="E1426" s="768">
        <v>1000077565</v>
      </c>
      <c r="F1426" s="768">
        <v>85176930</v>
      </c>
      <c r="G1426" s="49"/>
      <c r="H1426" s="769">
        <v>18</v>
      </c>
      <c r="I1426" s="50"/>
      <c r="J1426" s="768" t="s">
        <v>387</v>
      </c>
      <c r="K1426" s="768" t="s">
        <v>106</v>
      </c>
      <c r="L1426" s="768">
        <v>2</v>
      </c>
      <c r="M1426" s="51"/>
      <c r="N1426" s="52" t="str">
        <f t="shared" si="126"/>
        <v>Included</v>
      </c>
      <c r="O1426" s="53">
        <f t="shared" si="127"/>
        <v>0</v>
      </c>
      <c r="P1426" s="8">
        <f t="shared" si="128"/>
        <v>0</v>
      </c>
      <c r="Q1426" s="9">
        <f t="shared" si="129"/>
        <v>0</v>
      </c>
      <c r="R1426" s="16">
        <f t="shared" si="130"/>
        <v>0</v>
      </c>
      <c r="S1426" s="8"/>
      <c r="T1426" s="122">
        <f t="shared" si="131"/>
        <v>0</v>
      </c>
      <c r="V1426" s="55"/>
      <c r="AB1426" s="9"/>
      <c r="AL1426" s="9"/>
      <c r="AM1426" s="9"/>
      <c r="AN1426" s="9"/>
      <c r="AO1426" s="9"/>
      <c r="AP1426" s="9"/>
      <c r="AQ1426" s="9"/>
      <c r="AR1426" s="9"/>
      <c r="AS1426" s="9"/>
      <c r="AT1426" s="9"/>
      <c r="AU1426" s="9"/>
      <c r="AV1426" s="9"/>
      <c r="AW1426" s="9"/>
      <c r="AX1426" s="9"/>
      <c r="AY1426" s="9"/>
    </row>
    <row r="1427" spans="1:51" ht="64.5" customHeight="1" x14ac:dyDescent="0.3">
      <c r="A1427" s="48">
        <v>1400</v>
      </c>
      <c r="B1427" s="768">
        <v>7000032873</v>
      </c>
      <c r="C1427" s="768">
        <v>10</v>
      </c>
      <c r="D1427" s="768" t="s">
        <v>471</v>
      </c>
      <c r="E1427" s="768">
        <v>1000077751</v>
      </c>
      <c r="F1427" s="768">
        <v>85176930</v>
      </c>
      <c r="G1427" s="49"/>
      <c r="H1427" s="769">
        <v>18</v>
      </c>
      <c r="I1427" s="50"/>
      <c r="J1427" s="768" t="s">
        <v>388</v>
      </c>
      <c r="K1427" s="768" t="s">
        <v>105</v>
      </c>
      <c r="L1427" s="768">
        <v>1</v>
      </c>
      <c r="M1427" s="51"/>
      <c r="N1427" s="52" t="str">
        <f t="shared" si="126"/>
        <v>Included</v>
      </c>
      <c r="O1427" s="53">
        <f t="shared" si="127"/>
        <v>0</v>
      </c>
      <c r="P1427" s="8">
        <f t="shared" si="128"/>
        <v>0</v>
      </c>
      <c r="Q1427" s="9">
        <f t="shared" si="129"/>
        <v>0</v>
      </c>
      <c r="R1427" s="16">
        <f t="shared" si="130"/>
        <v>0</v>
      </c>
      <c r="S1427" s="8"/>
      <c r="T1427" s="122">
        <f t="shared" si="131"/>
        <v>0</v>
      </c>
      <c r="V1427" s="55"/>
      <c r="AB1427" s="9"/>
      <c r="AL1427" s="9"/>
      <c r="AM1427" s="9"/>
      <c r="AN1427" s="9"/>
      <c r="AO1427" s="9"/>
      <c r="AP1427" s="9"/>
      <c r="AQ1427" s="9"/>
      <c r="AR1427" s="9"/>
      <c r="AS1427" s="9"/>
      <c r="AT1427" s="9"/>
      <c r="AU1427" s="9"/>
      <c r="AV1427" s="9"/>
      <c r="AW1427" s="9"/>
      <c r="AX1427" s="9"/>
      <c r="AY1427" s="9"/>
    </row>
    <row r="1428" spans="1:51" ht="64.5" customHeight="1" x14ac:dyDescent="0.3">
      <c r="A1428" s="48">
        <v>1401</v>
      </c>
      <c r="B1428" s="768">
        <v>7000032874</v>
      </c>
      <c r="C1428" s="768">
        <v>10</v>
      </c>
      <c r="D1428" s="768" t="s">
        <v>471</v>
      </c>
      <c r="E1428" s="768">
        <v>1000077568</v>
      </c>
      <c r="F1428" s="768">
        <v>85389000</v>
      </c>
      <c r="G1428" s="49"/>
      <c r="H1428" s="769">
        <v>18</v>
      </c>
      <c r="I1428" s="50"/>
      <c r="J1428" s="768" t="s">
        <v>389</v>
      </c>
      <c r="K1428" s="768" t="s">
        <v>106</v>
      </c>
      <c r="L1428" s="768">
        <v>1</v>
      </c>
      <c r="M1428" s="51"/>
      <c r="N1428" s="52" t="str">
        <f t="shared" ref="N1428:N1491" si="132">IF(M1428=0, "Included",IF(ISERROR(L1428*M1428), M1428, L1428*M1428))</f>
        <v>Included</v>
      </c>
      <c r="O1428" s="53">
        <f t="shared" ref="O1428:O1491" si="133">R1428</f>
        <v>0</v>
      </c>
      <c r="P1428" s="8">
        <f t="shared" ref="P1428:P1491" si="134">+L1428*M1428</f>
        <v>0</v>
      </c>
      <c r="Q1428" s="9">
        <f t="shared" ref="Q1428:Q1491" si="135">IF(N1428="Included",0,N1428)</f>
        <v>0</v>
      </c>
      <c r="R1428" s="16">
        <f t="shared" ref="R1428:R1491" si="136">IF(I1428="", H1428*Q1428/100,I1428*Q1428)</f>
        <v>0</v>
      </c>
      <c r="S1428" s="8"/>
      <c r="T1428" s="122">
        <f t="shared" ref="T1428:T1491" si="137">+P1428*H1428/100</f>
        <v>0</v>
      </c>
      <c r="V1428" s="55"/>
      <c r="AB1428" s="9"/>
      <c r="AL1428" s="9"/>
      <c r="AM1428" s="9"/>
      <c r="AN1428" s="9"/>
      <c r="AO1428" s="9"/>
      <c r="AP1428" s="9"/>
      <c r="AQ1428" s="9"/>
      <c r="AR1428" s="9"/>
      <c r="AS1428" s="9"/>
      <c r="AT1428" s="9"/>
      <c r="AU1428" s="9"/>
      <c r="AV1428" s="9"/>
      <c r="AW1428" s="9"/>
      <c r="AX1428" s="9"/>
      <c r="AY1428" s="9"/>
    </row>
    <row r="1429" spans="1:51" ht="64.5" customHeight="1" x14ac:dyDescent="0.3">
      <c r="A1429" s="48">
        <v>1402</v>
      </c>
      <c r="B1429" s="768">
        <v>7000032875</v>
      </c>
      <c r="C1429" s="768">
        <v>10</v>
      </c>
      <c r="D1429" s="768" t="s">
        <v>471</v>
      </c>
      <c r="E1429" s="768">
        <v>1000028014</v>
      </c>
      <c r="F1429" s="768">
        <v>94038900</v>
      </c>
      <c r="G1429" s="49"/>
      <c r="H1429" s="769">
        <v>18</v>
      </c>
      <c r="I1429" s="50"/>
      <c r="J1429" s="768" t="s">
        <v>108</v>
      </c>
      <c r="K1429" s="768" t="s">
        <v>106</v>
      </c>
      <c r="L1429" s="768">
        <v>1</v>
      </c>
      <c r="M1429" s="51"/>
      <c r="N1429" s="52" t="str">
        <f t="shared" si="132"/>
        <v>Included</v>
      </c>
      <c r="O1429" s="53">
        <f t="shared" si="133"/>
        <v>0</v>
      </c>
      <c r="P1429" s="8">
        <f t="shared" si="134"/>
        <v>0</v>
      </c>
      <c r="Q1429" s="9">
        <f t="shared" si="135"/>
        <v>0</v>
      </c>
      <c r="R1429" s="16">
        <f t="shared" si="136"/>
        <v>0</v>
      </c>
      <c r="S1429" s="8"/>
      <c r="T1429" s="122">
        <f t="shared" si="137"/>
        <v>0</v>
      </c>
      <c r="V1429" s="55"/>
      <c r="AB1429" s="9"/>
      <c r="AL1429" s="9"/>
      <c r="AM1429" s="9"/>
      <c r="AN1429" s="9"/>
      <c r="AO1429" s="9"/>
      <c r="AP1429" s="9"/>
      <c r="AQ1429" s="9"/>
      <c r="AR1429" s="9"/>
      <c r="AS1429" s="9"/>
      <c r="AT1429" s="9"/>
      <c r="AU1429" s="9"/>
      <c r="AV1429" s="9"/>
      <c r="AW1429" s="9"/>
      <c r="AX1429" s="9"/>
      <c r="AY1429" s="9"/>
    </row>
    <row r="1430" spans="1:51" ht="64.5" customHeight="1" x14ac:dyDescent="0.3">
      <c r="A1430" s="48">
        <v>1403</v>
      </c>
      <c r="B1430" s="768">
        <v>7000032876</v>
      </c>
      <c r="C1430" s="768">
        <v>10</v>
      </c>
      <c r="D1430" s="768" t="s">
        <v>471</v>
      </c>
      <c r="E1430" s="768">
        <v>1000026380</v>
      </c>
      <c r="F1430" s="768">
        <v>85389000</v>
      </c>
      <c r="G1430" s="49"/>
      <c r="H1430" s="769">
        <v>18</v>
      </c>
      <c r="I1430" s="50"/>
      <c r="J1430" s="768" t="s">
        <v>109</v>
      </c>
      <c r="K1430" s="768" t="s">
        <v>105</v>
      </c>
      <c r="L1430" s="768">
        <v>1</v>
      </c>
      <c r="M1430" s="51"/>
      <c r="N1430" s="52" t="str">
        <f t="shared" si="132"/>
        <v>Included</v>
      </c>
      <c r="O1430" s="53">
        <f t="shared" si="133"/>
        <v>0</v>
      </c>
      <c r="P1430" s="8">
        <f t="shared" si="134"/>
        <v>0</v>
      </c>
      <c r="Q1430" s="9">
        <f t="shared" si="135"/>
        <v>0</v>
      </c>
      <c r="R1430" s="16">
        <f t="shared" si="136"/>
        <v>0</v>
      </c>
      <c r="S1430" s="8"/>
      <c r="T1430" s="122">
        <f t="shared" si="137"/>
        <v>0</v>
      </c>
      <c r="V1430" s="55"/>
      <c r="AB1430" s="9"/>
      <c r="AL1430" s="9"/>
      <c r="AM1430" s="9"/>
      <c r="AN1430" s="9"/>
      <c r="AO1430" s="9"/>
      <c r="AP1430" s="9"/>
      <c r="AQ1430" s="9"/>
      <c r="AR1430" s="9"/>
      <c r="AS1430" s="9"/>
      <c r="AT1430" s="9"/>
      <c r="AU1430" s="9"/>
      <c r="AV1430" s="9"/>
      <c r="AW1430" s="9"/>
      <c r="AX1430" s="9"/>
      <c r="AY1430" s="9"/>
    </row>
    <row r="1431" spans="1:51" ht="64.5" customHeight="1" x14ac:dyDescent="0.3">
      <c r="A1431" s="48">
        <v>1404</v>
      </c>
      <c r="B1431" s="768">
        <v>7000032914</v>
      </c>
      <c r="C1431" s="768">
        <v>10</v>
      </c>
      <c r="D1431" s="768" t="s">
        <v>471</v>
      </c>
      <c r="E1431" s="768">
        <v>1000077853</v>
      </c>
      <c r="F1431" s="768">
        <v>85176220</v>
      </c>
      <c r="G1431" s="49"/>
      <c r="H1431" s="769">
        <v>18</v>
      </c>
      <c r="I1431" s="50"/>
      <c r="J1431" s="768" t="s">
        <v>390</v>
      </c>
      <c r="K1431" s="768" t="s">
        <v>106</v>
      </c>
      <c r="L1431" s="768">
        <v>1</v>
      </c>
      <c r="M1431" s="51"/>
      <c r="N1431" s="52" t="str">
        <f t="shared" si="132"/>
        <v>Included</v>
      </c>
      <c r="O1431" s="53">
        <f t="shared" si="133"/>
        <v>0</v>
      </c>
      <c r="P1431" s="8">
        <f t="shared" si="134"/>
        <v>0</v>
      </c>
      <c r="Q1431" s="9">
        <f t="shared" si="135"/>
        <v>0</v>
      </c>
      <c r="R1431" s="16">
        <f t="shared" si="136"/>
        <v>0</v>
      </c>
      <c r="S1431" s="8"/>
      <c r="T1431" s="122">
        <f t="shared" si="137"/>
        <v>0</v>
      </c>
      <c r="V1431" s="55"/>
      <c r="AB1431" s="9"/>
      <c r="AL1431" s="9"/>
      <c r="AM1431" s="9"/>
      <c r="AN1431" s="9"/>
      <c r="AO1431" s="9"/>
      <c r="AP1431" s="9"/>
      <c r="AQ1431" s="9"/>
      <c r="AR1431" s="9"/>
      <c r="AS1431" s="9"/>
      <c r="AT1431" s="9"/>
      <c r="AU1431" s="9"/>
      <c r="AV1431" s="9"/>
      <c r="AW1431" s="9"/>
      <c r="AX1431" s="9"/>
      <c r="AY1431" s="9"/>
    </row>
    <row r="1432" spans="1:51" ht="64.5" customHeight="1" x14ac:dyDescent="0.3">
      <c r="A1432" s="48">
        <v>1405</v>
      </c>
      <c r="B1432" s="768">
        <v>7000032932</v>
      </c>
      <c r="C1432" s="768">
        <v>10</v>
      </c>
      <c r="D1432" s="768" t="s">
        <v>471</v>
      </c>
      <c r="E1432" s="768">
        <v>1000078084</v>
      </c>
      <c r="F1432" s="768">
        <v>85176930</v>
      </c>
      <c r="G1432" s="49"/>
      <c r="H1432" s="769">
        <v>18</v>
      </c>
      <c r="I1432" s="50"/>
      <c r="J1432" s="768" t="s">
        <v>397</v>
      </c>
      <c r="K1432" s="768" t="s">
        <v>106</v>
      </c>
      <c r="L1432" s="768">
        <v>2</v>
      </c>
      <c r="M1432" s="51"/>
      <c r="N1432" s="52" t="str">
        <f t="shared" si="132"/>
        <v>Included</v>
      </c>
      <c r="O1432" s="53">
        <f t="shared" si="133"/>
        <v>0</v>
      </c>
      <c r="P1432" s="8">
        <f t="shared" si="134"/>
        <v>0</v>
      </c>
      <c r="Q1432" s="9">
        <f t="shared" si="135"/>
        <v>0</v>
      </c>
      <c r="R1432" s="16">
        <f t="shared" si="136"/>
        <v>0</v>
      </c>
      <c r="S1432" s="8"/>
      <c r="T1432" s="122">
        <f t="shared" si="137"/>
        <v>0</v>
      </c>
      <c r="V1432" s="55"/>
      <c r="AB1432" s="9"/>
      <c r="AL1432" s="9"/>
      <c r="AM1432" s="9"/>
      <c r="AN1432" s="9"/>
      <c r="AO1432" s="9"/>
      <c r="AP1432" s="9"/>
      <c r="AQ1432" s="9"/>
      <c r="AR1432" s="9"/>
      <c r="AS1432" s="9"/>
      <c r="AT1432" s="9"/>
      <c r="AU1432" s="9"/>
      <c r="AV1432" s="9"/>
      <c r="AW1432" s="9"/>
      <c r="AX1432" s="9"/>
      <c r="AY1432" s="9"/>
    </row>
    <row r="1433" spans="1:51" ht="64.5" customHeight="1" x14ac:dyDescent="0.3">
      <c r="A1433" s="48">
        <v>1406</v>
      </c>
      <c r="B1433" s="768">
        <v>7000032877</v>
      </c>
      <c r="C1433" s="768">
        <v>10</v>
      </c>
      <c r="D1433" s="768" t="s">
        <v>472</v>
      </c>
      <c r="E1433" s="768">
        <v>1000077713</v>
      </c>
      <c r="F1433" s="768">
        <v>84715000</v>
      </c>
      <c r="G1433" s="49"/>
      <c r="H1433" s="769">
        <v>18</v>
      </c>
      <c r="I1433" s="50"/>
      <c r="J1433" s="768" t="s">
        <v>376</v>
      </c>
      <c r="K1433" s="768" t="s">
        <v>106</v>
      </c>
      <c r="L1433" s="768">
        <v>1</v>
      </c>
      <c r="M1433" s="51"/>
      <c r="N1433" s="52" t="str">
        <f t="shared" si="132"/>
        <v>Included</v>
      </c>
      <c r="O1433" s="53">
        <f t="shared" si="133"/>
        <v>0</v>
      </c>
      <c r="P1433" s="8">
        <f t="shared" si="134"/>
        <v>0</v>
      </c>
      <c r="Q1433" s="9">
        <f t="shared" si="135"/>
        <v>0</v>
      </c>
      <c r="R1433" s="16">
        <f t="shared" si="136"/>
        <v>0</v>
      </c>
      <c r="S1433" s="8"/>
      <c r="T1433" s="122">
        <f t="shared" si="137"/>
        <v>0</v>
      </c>
      <c r="V1433" s="55"/>
      <c r="AB1433" s="9"/>
      <c r="AL1433" s="9"/>
      <c r="AM1433" s="9"/>
      <c r="AN1433" s="9"/>
      <c r="AO1433" s="9"/>
      <c r="AP1433" s="9"/>
      <c r="AQ1433" s="9"/>
      <c r="AR1433" s="9"/>
      <c r="AS1433" s="9"/>
      <c r="AT1433" s="9"/>
      <c r="AU1433" s="9"/>
      <c r="AV1433" s="9"/>
      <c r="AW1433" s="9"/>
      <c r="AX1433" s="9"/>
      <c r="AY1433" s="9"/>
    </row>
    <row r="1434" spans="1:51" ht="64.5" customHeight="1" x14ac:dyDescent="0.3">
      <c r="A1434" s="48">
        <v>1407</v>
      </c>
      <c r="B1434" s="768">
        <v>7000032878</v>
      </c>
      <c r="C1434" s="768">
        <v>10</v>
      </c>
      <c r="D1434" s="768" t="s">
        <v>472</v>
      </c>
      <c r="E1434" s="768">
        <v>1000077753</v>
      </c>
      <c r="F1434" s="768">
        <v>85176930</v>
      </c>
      <c r="G1434" s="49"/>
      <c r="H1434" s="769">
        <v>18</v>
      </c>
      <c r="I1434" s="50"/>
      <c r="J1434" s="768" t="s">
        <v>377</v>
      </c>
      <c r="K1434" s="768" t="s">
        <v>105</v>
      </c>
      <c r="L1434" s="768">
        <v>1</v>
      </c>
      <c r="M1434" s="51"/>
      <c r="N1434" s="52" t="str">
        <f t="shared" si="132"/>
        <v>Included</v>
      </c>
      <c r="O1434" s="53">
        <f t="shared" si="133"/>
        <v>0</v>
      </c>
      <c r="P1434" s="8">
        <f t="shared" si="134"/>
        <v>0</v>
      </c>
      <c r="Q1434" s="9">
        <f t="shared" si="135"/>
        <v>0</v>
      </c>
      <c r="R1434" s="16">
        <f t="shared" si="136"/>
        <v>0</v>
      </c>
      <c r="S1434" s="8"/>
      <c r="T1434" s="122">
        <f t="shared" si="137"/>
        <v>0</v>
      </c>
      <c r="V1434" s="55"/>
      <c r="AB1434" s="9"/>
      <c r="AL1434" s="9"/>
      <c r="AM1434" s="9"/>
      <c r="AN1434" s="9"/>
      <c r="AO1434" s="9"/>
      <c r="AP1434" s="9"/>
      <c r="AQ1434" s="9"/>
      <c r="AR1434" s="9"/>
      <c r="AS1434" s="9"/>
      <c r="AT1434" s="9"/>
      <c r="AU1434" s="9"/>
      <c r="AV1434" s="9"/>
      <c r="AW1434" s="9"/>
      <c r="AX1434" s="9"/>
      <c r="AY1434" s="9"/>
    </row>
    <row r="1435" spans="1:51" ht="64.5" customHeight="1" x14ac:dyDescent="0.3">
      <c r="A1435" s="48">
        <v>1408</v>
      </c>
      <c r="B1435" s="768">
        <v>7000032879</v>
      </c>
      <c r="C1435" s="768">
        <v>10</v>
      </c>
      <c r="D1435" s="768" t="s">
        <v>472</v>
      </c>
      <c r="E1435" s="768">
        <v>1000077573</v>
      </c>
      <c r="F1435" s="768">
        <v>85176930</v>
      </c>
      <c r="G1435" s="49"/>
      <c r="H1435" s="769">
        <v>18</v>
      </c>
      <c r="I1435" s="50"/>
      <c r="J1435" s="768" t="s">
        <v>378</v>
      </c>
      <c r="K1435" s="768" t="s">
        <v>106</v>
      </c>
      <c r="L1435" s="768">
        <v>1</v>
      </c>
      <c r="M1435" s="51"/>
      <c r="N1435" s="52" t="str">
        <f t="shared" si="132"/>
        <v>Included</v>
      </c>
      <c r="O1435" s="53">
        <f t="shared" si="133"/>
        <v>0</v>
      </c>
      <c r="P1435" s="8">
        <f t="shared" si="134"/>
        <v>0</v>
      </c>
      <c r="Q1435" s="9">
        <f t="shared" si="135"/>
        <v>0</v>
      </c>
      <c r="R1435" s="16">
        <f t="shared" si="136"/>
        <v>0</v>
      </c>
      <c r="S1435" s="8"/>
      <c r="T1435" s="122">
        <f t="shared" si="137"/>
        <v>0</v>
      </c>
      <c r="V1435" s="55"/>
      <c r="AB1435" s="9"/>
      <c r="AL1435" s="9"/>
      <c r="AM1435" s="9"/>
      <c r="AN1435" s="9"/>
      <c r="AO1435" s="9"/>
      <c r="AP1435" s="9"/>
      <c r="AQ1435" s="9"/>
      <c r="AR1435" s="9"/>
      <c r="AS1435" s="9"/>
      <c r="AT1435" s="9"/>
      <c r="AU1435" s="9"/>
      <c r="AV1435" s="9"/>
      <c r="AW1435" s="9"/>
      <c r="AX1435" s="9"/>
      <c r="AY1435" s="9"/>
    </row>
    <row r="1436" spans="1:51" ht="64.5" customHeight="1" x14ac:dyDescent="0.3">
      <c r="A1436" s="48">
        <v>1409</v>
      </c>
      <c r="B1436" s="768">
        <v>7000032880</v>
      </c>
      <c r="C1436" s="768">
        <v>10</v>
      </c>
      <c r="D1436" s="768" t="s">
        <v>472</v>
      </c>
      <c r="E1436" s="768">
        <v>1000077739</v>
      </c>
      <c r="F1436" s="768">
        <v>85177090</v>
      </c>
      <c r="G1436" s="49"/>
      <c r="H1436" s="769">
        <v>18</v>
      </c>
      <c r="I1436" s="50"/>
      <c r="J1436" s="768" t="s">
        <v>379</v>
      </c>
      <c r="K1436" s="768" t="s">
        <v>106</v>
      </c>
      <c r="L1436" s="768">
        <v>30</v>
      </c>
      <c r="M1436" s="51"/>
      <c r="N1436" s="52" t="str">
        <f t="shared" si="132"/>
        <v>Included</v>
      </c>
      <c r="O1436" s="53">
        <f t="shared" si="133"/>
        <v>0</v>
      </c>
      <c r="P1436" s="8">
        <f t="shared" si="134"/>
        <v>0</v>
      </c>
      <c r="Q1436" s="9">
        <f t="shared" si="135"/>
        <v>0</v>
      </c>
      <c r="R1436" s="16">
        <f t="shared" si="136"/>
        <v>0</v>
      </c>
      <c r="S1436" s="8"/>
      <c r="T1436" s="122">
        <f t="shared" si="137"/>
        <v>0</v>
      </c>
      <c r="V1436" s="55"/>
      <c r="AB1436" s="9"/>
      <c r="AL1436" s="9"/>
      <c r="AM1436" s="9"/>
      <c r="AN1436" s="9"/>
      <c r="AO1436" s="9"/>
      <c r="AP1436" s="9"/>
      <c r="AQ1436" s="9"/>
      <c r="AR1436" s="9"/>
      <c r="AS1436" s="9"/>
      <c r="AT1436" s="9"/>
      <c r="AU1436" s="9"/>
      <c r="AV1436" s="9"/>
      <c r="AW1436" s="9"/>
      <c r="AX1436" s="9"/>
      <c r="AY1436" s="9"/>
    </row>
    <row r="1437" spans="1:51" ht="64.5" customHeight="1" x14ac:dyDescent="0.3">
      <c r="A1437" s="48">
        <v>1410</v>
      </c>
      <c r="B1437" s="768">
        <v>7000032881</v>
      </c>
      <c r="C1437" s="768">
        <v>10</v>
      </c>
      <c r="D1437" s="768" t="s">
        <v>472</v>
      </c>
      <c r="E1437" s="768">
        <v>1000077740</v>
      </c>
      <c r="F1437" s="768">
        <v>85177090</v>
      </c>
      <c r="G1437" s="49"/>
      <c r="H1437" s="769">
        <v>18</v>
      </c>
      <c r="I1437" s="50"/>
      <c r="J1437" s="768" t="s">
        <v>380</v>
      </c>
      <c r="K1437" s="768" t="s">
        <v>106</v>
      </c>
      <c r="L1437" s="768">
        <v>200</v>
      </c>
      <c r="M1437" s="51"/>
      <c r="N1437" s="52" t="str">
        <f t="shared" si="132"/>
        <v>Included</v>
      </c>
      <c r="O1437" s="53">
        <f t="shared" si="133"/>
        <v>0</v>
      </c>
      <c r="P1437" s="8">
        <f t="shared" si="134"/>
        <v>0</v>
      </c>
      <c r="Q1437" s="9">
        <f t="shared" si="135"/>
        <v>0</v>
      </c>
      <c r="R1437" s="16">
        <f t="shared" si="136"/>
        <v>0</v>
      </c>
      <c r="S1437" s="8"/>
      <c r="T1437" s="122">
        <f t="shared" si="137"/>
        <v>0</v>
      </c>
      <c r="V1437" s="55"/>
      <c r="AB1437" s="9"/>
      <c r="AL1437" s="9"/>
      <c r="AM1437" s="9"/>
      <c r="AN1437" s="9"/>
      <c r="AO1437" s="9"/>
      <c r="AP1437" s="9"/>
      <c r="AQ1437" s="9"/>
      <c r="AR1437" s="9"/>
      <c r="AS1437" s="9"/>
      <c r="AT1437" s="9"/>
      <c r="AU1437" s="9"/>
      <c r="AV1437" s="9"/>
      <c r="AW1437" s="9"/>
      <c r="AX1437" s="9"/>
      <c r="AY1437" s="9"/>
    </row>
    <row r="1438" spans="1:51" ht="64.5" customHeight="1" x14ac:dyDescent="0.3">
      <c r="A1438" s="48">
        <v>1411</v>
      </c>
      <c r="B1438" s="768">
        <v>7000032882</v>
      </c>
      <c r="C1438" s="768">
        <v>10</v>
      </c>
      <c r="D1438" s="768" t="s">
        <v>472</v>
      </c>
      <c r="E1438" s="768">
        <v>1000077711</v>
      </c>
      <c r="F1438" s="768">
        <v>85177090</v>
      </c>
      <c r="G1438" s="49"/>
      <c r="H1438" s="769">
        <v>18</v>
      </c>
      <c r="I1438" s="50"/>
      <c r="J1438" s="768" t="s">
        <v>381</v>
      </c>
      <c r="K1438" s="768" t="s">
        <v>106</v>
      </c>
      <c r="L1438" s="768">
        <v>1</v>
      </c>
      <c r="M1438" s="51"/>
      <c r="N1438" s="52" t="str">
        <f t="shared" si="132"/>
        <v>Included</v>
      </c>
      <c r="O1438" s="53">
        <f t="shared" si="133"/>
        <v>0</v>
      </c>
      <c r="P1438" s="8">
        <f t="shared" si="134"/>
        <v>0</v>
      </c>
      <c r="Q1438" s="9">
        <f t="shared" si="135"/>
        <v>0</v>
      </c>
      <c r="R1438" s="16">
        <f t="shared" si="136"/>
        <v>0</v>
      </c>
      <c r="S1438" s="8"/>
      <c r="T1438" s="122">
        <f t="shared" si="137"/>
        <v>0</v>
      </c>
      <c r="V1438" s="55"/>
      <c r="AB1438" s="9"/>
      <c r="AL1438" s="9"/>
      <c r="AM1438" s="9"/>
      <c r="AN1438" s="9"/>
      <c r="AO1438" s="9"/>
      <c r="AP1438" s="9"/>
      <c r="AQ1438" s="9"/>
      <c r="AR1438" s="9"/>
      <c r="AS1438" s="9"/>
      <c r="AT1438" s="9"/>
      <c r="AU1438" s="9"/>
      <c r="AV1438" s="9"/>
      <c r="AW1438" s="9"/>
      <c r="AX1438" s="9"/>
      <c r="AY1438" s="9"/>
    </row>
    <row r="1439" spans="1:51" ht="64.5" customHeight="1" x14ac:dyDescent="0.3">
      <c r="A1439" s="48">
        <v>1412</v>
      </c>
      <c r="B1439" s="768">
        <v>7000032883</v>
      </c>
      <c r="C1439" s="768">
        <v>10</v>
      </c>
      <c r="D1439" s="768" t="s">
        <v>472</v>
      </c>
      <c r="E1439" s="768">
        <v>1000077562</v>
      </c>
      <c r="F1439" s="768">
        <v>85177090</v>
      </c>
      <c r="G1439" s="49"/>
      <c r="H1439" s="769">
        <v>18</v>
      </c>
      <c r="I1439" s="50"/>
      <c r="J1439" s="768" t="s">
        <v>382</v>
      </c>
      <c r="K1439" s="768" t="s">
        <v>106</v>
      </c>
      <c r="L1439" s="768">
        <v>244</v>
      </c>
      <c r="M1439" s="51"/>
      <c r="N1439" s="52" t="str">
        <f t="shared" si="132"/>
        <v>Included</v>
      </c>
      <c r="O1439" s="53">
        <f t="shared" si="133"/>
        <v>0</v>
      </c>
      <c r="P1439" s="8">
        <f t="shared" si="134"/>
        <v>0</v>
      </c>
      <c r="Q1439" s="9">
        <f t="shared" si="135"/>
        <v>0</v>
      </c>
      <c r="R1439" s="16">
        <f t="shared" si="136"/>
        <v>0</v>
      </c>
      <c r="S1439" s="8"/>
      <c r="T1439" s="122">
        <f t="shared" si="137"/>
        <v>0</v>
      </c>
      <c r="V1439" s="55"/>
      <c r="AB1439" s="9"/>
      <c r="AL1439" s="9"/>
      <c r="AM1439" s="9"/>
      <c r="AN1439" s="9"/>
      <c r="AO1439" s="9"/>
      <c r="AP1439" s="9"/>
      <c r="AQ1439" s="9"/>
      <c r="AR1439" s="9"/>
      <c r="AS1439" s="9"/>
      <c r="AT1439" s="9"/>
      <c r="AU1439" s="9"/>
      <c r="AV1439" s="9"/>
      <c r="AW1439" s="9"/>
      <c r="AX1439" s="9"/>
      <c r="AY1439" s="9"/>
    </row>
    <row r="1440" spans="1:51" ht="64.5" customHeight="1" x14ac:dyDescent="0.3">
      <c r="A1440" s="48">
        <v>1413</v>
      </c>
      <c r="B1440" s="768">
        <v>7000032884</v>
      </c>
      <c r="C1440" s="768">
        <v>10</v>
      </c>
      <c r="D1440" s="768" t="s">
        <v>472</v>
      </c>
      <c r="E1440" s="768">
        <v>1000077750</v>
      </c>
      <c r="F1440" s="768">
        <v>85176930</v>
      </c>
      <c r="G1440" s="49"/>
      <c r="H1440" s="769">
        <v>18</v>
      </c>
      <c r="I1440" s="50"/>
      <c r="J1440" s="768" t="s">
        <v>383</v>
      </c>
      <c r="K1440" s="768" t="s">
        <v>105</v>
      </c>
      <c r="L1440" s="768">
        <v>1</v>
      </c>
      <c r="M1440" s="51"/>
      <c r="N1440" s="52" t="str">
        <f t="shared" si="132"/>
        <v>Included</v>
      </c>
      <c r="O1440" s="53">
        <f t="shared" si="133"/>
        <v>0</v>
      </c>
      <c r="P1440" s="8">
        <f t="shared" si="134"/>
        <v>0</v>
      </c>
      <c r="Q1440" s="9">
        <f t="shared" si="135"/>
        <v>0</v>
      </c>
      <c r="R1440" s="16">
        <f t="shared" si="136"/>
        <v>0</v>
      </c>
      <c r="S1440" s="8"/>
      <c r="T1440" s="122">
        <f t="shared" si="137"/>
        <v>0</v>
      </c>
      <c r="V1440" s="55"/>
      <c r="AB1440" s="9"/>
      <c r="AL1440" s="9"/>
      <c r="AM1440" s="9"/>
      <c r="AN1440" s="9"/>
      <c r="AO1440" s="9"/>
      <c r="AP1440" s="9"/>
      <c r="AQ1440" s="9"/>
      <c r="AR1440" s="9"/>
      <c r="AS1440" s="9"/>
      <c r="AT1440" s="9"/>
      <c r="AU1440" s="9"/>
      <c r="AV1440" s="9"/>
      <c r="AW1440" s="9"/>
      <c r="AX1440" s="9"/>
      <c r="AY1440" s="9"/>
    </row>
    <row r="1441" spans="1:51" ht="64.5" customHeight="1" x14ac:dyDescent="0.3">
      <c r="A1441" s="48">
        <v>1414</v>
      </c>
      <c r="B1441" s="768">
        <v>7000032885</v>
      </c>
      <c r="C1441" s="768">
        <v>10</v>
      </c>
      <c r="D1441" s="768" t="s">
        <v>472</v>
      </c>
      <c r="E1441" s="768">
        <v>1000077709</v>
      </c>
      <c r="F1441" s="768">
        <v>85176990</v>
      </c>
      <c r="G1441" s="49"/>
      <c r="H1441" s="769">
        <v>18</v>
      </c>
      <c r="I1441" s="50"/>
      <c r="J1441" s="768" t="s">
        <v>384</v>
      </c>
      <c r="K1441" s="768" t="s">
        <v>106</v>
      </c>
      <c r="L1441" s="768">
        <v>200</v>
      </c>
      <c r="M1441" s="51"/>
      <c r="N1441" s="52" t="str">
        <f t="shared" si="132"/>
        <v>Included</v>
      </c>
      <c r="O1441" s="53">
        <f t="shared" si="133"/>
        <v>0</v>
      </c>
      <c r="P1441" s="8">
        <f t="shared" si="134"/>
        <v>0</v>
      </c>
      <c r="Q1441" s="9">
        <f t="shared" si="135"/>
        <v>0</v>
      </c>
      <c r="R1441" s="16">
        <f t="shared" si="136"/>
        <v>0</v>
      </c>
      <c r="S1441" s="8"/>
      <c r="T1441" s="122">
        <f t="shared" si="137"/>
        <v>0</v>
      </c>
      <c r="V1441" s="55"/>
      <c r="AB1441" s="9"/>
      <c r="AL1441" s="9"/>
      <c r="AM1441" s="9"/>
      <c r="AN1441" s="9"/>
      <c r="AO1441" s="9"/>
      <c r="AP1441" s="9"/>
      <c r="AQ1441" s="9"/>
      <c r="AR1441" s="9"/>
      <c r="AS1441" s="9"/>
      <c r="AT1441" s="9"/>
      <c r="AU1441" s="9"/>
      <c r="AV1441" s="9"/>
      <c r="AW1441" s="9"/>
      <c r="AX1441" s="9"/>
      <c r="AY1441" s="9"/>
    </row>
    <row r="1442" spans="1:51" ht="64.5" customHeight="1" x14ac:dyDescent="0.3">
      <c r="A1442" s="48">
        <v>1415</v>
      </c>
      <c r="B1442" s="768">
        <v>7000032886</v>
      </c>
      <c r="C1442" s="768">
        <v>10</v>
      </c>
      <c r="D1442" s="768" t="s">
        <v>472</v>
      </c>
      <c r="E1442" s="768">
        <v>1000077563</v>
      </c>
      <c r="F1442" s="768">
        <v>85444292</v>
      </c>
      <c r="G1442" s="49"/>
      <c r="H1442" s="769">
        <v>18</v>
      </c>
      <c r="I1442" s="50"/>
      <c r="J1442" s="768" t="s">
        <v>385</v>
      </c>
      <c r="K1442" s="768" t="s">
        <v>110</v>
      </c>
      <c r="L1442" s="768">
        <v>200</v>
      </c>
      <c r="M1442" s="51"/>
      <c r="N1442" s="52" t="str">
        <f t="shared" si="132"/>
        <v>Included</v>
      </c>
      <c r="O1442" s="53">
        <f t="shared" si="133"/>
        <v>0</v>
      </c>
      <c r="P1442" s="8">
        <f t="shared" si="134"/>
        <v>0</v>
      </c>
      <c r="Q1442" s="9">
        <f t="shared" si="135"/>
        <v>0</v>
      </c>
      <c r="R1442" s="16">
        <f t="shared" si="136"/>
        <v>0</v>
      </c>
      <c r="S1442" s="8"/>
      <c r="T1442" s="122">
        <f t="shared" si="137"/>
        <v>0</v>
      </c>
      <c r="V1442" s="55"/>
      <c r="AB1442" s="9"/>
      <c r="AL1442" s="9"/>
      <c r="AM1442" s="9"/>
      <c r="AN1442" s="9"/>
      <c r="AO1442" s="9"/>
      <c r="AP1442" s="9"/>
      <c r="AQ1442" s="9"/>
      <c r="AR1442" s="9"/>
      <c r="AS1442" s="9"/>
      <c r="AT1442" s="9"/>
      <c r="AU1442" s="9"/>
      <c r="AV1442" s="9"/>
      <c r="AW1442" s="9"/>
      <c r="AX1442" s="9"/>
      <c r="AY1442" s="9"/>
    </row>
    <row r="1443" spans="1:51" ht="64.5" customHeight="1" x14ac:dyDescent="0.3">
      <c r="A1443" s="48">
        <v>1416</v>
      </c>
      <c r="B1443" s="768">
        <v>7000032887</v>
      </c>
      <c r="C1443" s="768">
        <v>10</v>
      </c>
      <c r="D1443" s="768" t="s">
        <v>472</v>
      </c>
      <c r="E1443" s="768">
        <v>1000077561</v>
      </c>
      <c r="F1443" s="768">
        <v>85176930</v>
      </c>
      <c r="G1443" s="49"/>
      <c r="H1443" s="769">
        <v>18</v>
      </c>
      <c r="I1443" s="50"/>
      <c r="J1443" s="768" t="s">
        <v>386</v>
      </c>
      <c r="K1443" s="768" t="s">
        <v>106</v>
      </c>
      <c r="L1443" s="768">
        <v>2</v>
      </c>
      <c r="M1443" s="51"/>
      <c r="N1443" s="52" t="str">
        <f t="shared" si="132"/>
        <v>Included</v>
      </c>
      <c r="O1443" s="53">
        <f t="shared" si="133"/>
        <v>0</v>
      </c>
      <c r="P1443" s="8">
        <f t="shared" si="134"/>
        <v>0</v>
      </c>
      <c r="Q1443" s="9">
        <f t="shared" si="135"/>
        <v>0</v>
      </c>
      <c r="R1443" s="16">
        <f t="shared" si="136"/>
        <v>0</v>
      </c>
      <c r="S1443" s="8"/>
      <c r="T1443" s="122">
        <f t="shared" si="137"/>
        <v>0</v>
      </c>
      <c r="V1443" s="55"/>
      <c r="AB1443" s="9"/>
      <c r="AL1443" s="9"/>
      <c r="AM1443" s="9"/>
      <c r="AN1443" s="9"/>
      <c r="AO1443" s="9"/>
      <c r="AP1443" s="9"/>
      <c r="AQ1443" s="9"/>
      <c r="AR1443" s="9"/>
      <c r="AS1443" s="9"/>
      <c r="AT1443" s="9"/>
      <c r="AU1443" s="9"/>
      <c r="AV1443" s="9"/>
      <c r="AW1443" s="9"/>
      <c r="AX1443" s="9"/>
      <c r="AY1443" s="9"/>
    </row>
    <row r="1444" spans="1:51" ht="64.5" customHeight="1" x14ac:dyDescent="0.3">
      <c r="A1444" s="48">
        <v>1417</v>
      </c>
      <c r="B1444" s="768">
        <v>7000032888</v>
      </c>
      <c r="C1444" s="768">
        <v>10</v>
      </c>
      <c r="D1444" s="768" t="s">
        <v>472</v>
      </c>
      <c r="E1444" s="768">
        <v>1000077565</v>
      </c>
      <c r="F1444" s="768">
        <v>85176930</v>
      </c>
      <c r="G1444" s="49"/>
      <c r="H1444" s="769">
        <v>18</v>
      </c>
      <c r="I1444" s="50"/>
      <c r="J1444" s="768" t="s">
        <v>387</v>
      </c>
      <c r="K1444" s="768" t="s">
        <v>106</v>
      </c>
      <c r="L1444" s="768">
        <v>2</v>
      </c>
      <c r="M1444" s="51"/>
      <c r="N1444" s="52" t="str">
        <f t="shared" si="132"/>
        <v>Included</v>
      </c>
      <c r="O1444" s="53">
        <f t="shared" si="133"/>
        <v>0</v>
      </c>
      <c r="P1444" s="8">
        <f t="shared" si="134"/>
        <v>0</v>
      </c>
      <c r="Q1444" s="9">
        <f t="shared" si="135"/>
        <v>0</v>
      </c>
      <c r="R1444" s="16">
        <f t="shared" si="136"/>
        <v>0</v>
      </c>
      <c r="S1444" s="8"/>
      <c r="T1444" s="122">
        <f t="shared" si="137"/>
        <v>0</v>
      </c>
      <c r="V1444" s="55"/>
      <c r="AB1444" s="9"/>
      <c r="AL1444" s="9"/>
      <c r="AM1444" s="9"/>
      <c r="AN1444" s="9"/>
      <c r="AO1444" s="9"/>
      <c r="AP1444" s="9"/>
      <c r="AQ1444" s="9"/>
      <c r="AR1444" s="9"/>
      <c r="AS1444" s="9"/>
      <c r="AT1444" s="9"/>
      <c r="AU1444" s="9"/>
      <c r="AV1444" s="9"/>
      <c r="AW1444" s="9"/>
      <c r="AX1444" s="9"/>
      <c r="AY1444" s="9"/>
    </row>
    <row r="1445" spans="1:51" ht="64.5" customHeight="1" x14ac:dyDescent="0.3">
      <c r="A1445" s="48">
        <v>1418</v>
      </c>
      <c r="B1445" s="768">
        <v>7000032889</v>
      </c>
      <c r="C1445" s="768">
        <v>10</v>
      </c>
      <c r="D1445" s="768" t="s">
        <v>472</v>
      </c>
      <c r="E1445" s="768">
        <v>1000077751</v>
      </c>
      <c r="F1445" s="768">
        <v>85176930</v>
      </c>
      <c r="G1445" s="49"/>
      <c r="H1445" s="769">
        <v>18</v>
      </c>
      <c r="I1445" s="50"/>
      <c r="J1445" s="768" t="s">
        <v>388</v>
      </c>
      <c r="K1445" s="768" t="s">
        <v>105</v>
      </c>
      <c r="L1445" s="768">
        <v>1</v>
      </c>
      <c r="M1445" s="51"/>
      <c r="N1445" s="52" t="str">
        <f t="shared" si="132"/>
        <v>Included</v>
      </c>
      <c r="O1445" s="53">
        <f t="shared" si="133"/>
        <v>0</v>
      </c>
      <c r="P1445" s="8">
        <f t="shared" si="134"/>
        <v>0</v>
      </c>
      <c r="Q1445" s="9">
        <f t="shared" si="135"/>
        <v>0</v>
      </c>
      <c r="R1445" s="16">
        <f t="shared" si="136"/>
        <v>0</v>
      </c>
      <c r="S1445" s="8"/>
      <c r="T1445" s="122">
        <f t="shared" si="137"/>
        <v>0</v>
      </c>
      <c r="V1445" s="55"/>
      <c r="AB1445" s="9"/>
      <c r="AL1445" s="9"/>
      <c r="AM1445" s="9"/>
      <c r="AN1445" s="9"/>
      <c r="AO1445" s="9"/>
      <c r="AP1445" s="9"/>
      <c r="AQ1445" s="9"/>
      <c r="AR1445" s="9"/>
      <c r="AS1445" s="9"/>
      <c r="AT1445" s="9"/>
      <c r="AU1445" s="9"/>
      <c r="AV1445" s="9"/>
      <c r="AW1445" s="9"/>
      <c r="AX1445" s="9"/>
      <c r="AY1445" s="9"/>
    </row>
    <row r="1446" spans="1:51" ht="64.5" customHeight="1" x14ac:dyDescent="0.3">
      <c r="A1446" s="48">
        <v>1419</v>
      </c>
      <c r="B1446" s="768">
        <v>7000032890</v>
      </c>
      <c r="C1446" s="768">
        <v>10</v>
      </c>
      <c r="D1446" s="768" t="s">
        <v>472</v>
      </c>
      <c r="E1446" s="768">
        <v>1000077568</v>
      </c>
      <c r="F1446" s="768">
        <v>85389000</v>
      </c>
      <c r="G1446" s="49"/>
      <c r="H1446" s="769">
        <v>18</v>
      </c>
      <c r="I1446" s="50"/>
      <c r="J1446" s="768" t="s">
        <v>389</v>
      </c>
      <c r="K1446" s="768" t="s">
        <v>106</v>
      </c>
      <c r="L1446" s="768">
        <v>1</v>
      </c>
      <c r="M1446" s="51"/>
      <c r="N1446" s="52" t="str">
        <f t="shared" si="132"/>
        <v>Included</v>
      </c>
      <c r="O1446" s="53">
        <f t="shared" si="133"/>
        <v>0</v>
      </c>
      <c r="P1446" s="8">
        <f t="shared" si="134"/>
        <v>0</v>
      </c>
      <c r="Q1446" s="9">
        <f t="shared" si="135"/>
        <v>0</v>
      </c>
      <c r="R1446" s="16">
        <f t="shared" si="136"/>
        <v>0</v>
      </c>
      <c r="S1446" s="8"/>
      <c r="T1446" s="122">
        <f t="shared" si="137"/>
        <v>0</v>
      </c>
      <c r="V1446" s="55"/>
      <c r="AB1446" s="9"/>
      <c r="AL1446" s="9"/>
      <c r="AM1446" s="9"/>
      <c r="AN1446" s="9"/>
      <c r="AO1446" s="9"/>
      <c r="AP1446" s="9"/>
      <c r="AQ1446" s="9"/>
      <c r="AR1446" s="9"/>
      <c r="AS1446" s="9"/>
      <c r="AT1446" s="9"/>
      <c r="AU1446" s="9"/>
      <c r="AV1446" s="9"/>
      <c r="AW1446" s="9"/>
      <c r="AX1446" s="9"/>
      <c r="AY1446" s="9"/>
    </row>
    <row r="1447" spans="1:51" ht="64.5" customHeight="1" x14ac:dyDescent="0.3">
      <c r="A1447" s="48">
        <v>1420</v>
      </c>
      <c r="B1447" s="768">
        <v>7000032891</v>
      </c>
      <c r="C1447" s="768">
        <v>10</v>
      </c>
      <c r="D1447" s="768" t="s">
        <v>472</v>
      </c>
      <c r="E1447" s="768">
        <v>1000012788</v>
      </c>
      <c r="F1447" s="768">
        <v>85329000</v>
      </c>
      <c r="G1447" s="49"/>
      <c r="H1447" s="769">
        <v>18</v>
      </c>
      <c r="I1447" s="50"/>
      <c r="J1447" s="768" t="s">
        <v>111</v>
      </c>
      <c r="K1447" s="768" t="s">
        <v>106</v>
      </c>
      <c r="L1447" s="768">
        <v>1</v>
      </c>
      <c r="M1447" s="51"/>
      <c r="N1447" s="52" t="str">
        <f t="shared" si="132"/>
        <v>Included</v>
      </c>
      <c r="O1447" s="53">
        <f t="shared" si="133"/>
        <v>0</v>
      </c>
      <c r="P1447" s="8">
        <f t="shared" si="134"/>
        <v>0</v>
      </c>
      <c r="Q1447" s="9">
        <f t="shared" si="135"/>
        <v>0</v>
      </c>
      <c r="R1447" s="16">
        <f t="shared" si="136"/>
        <v>0</v>
      </c>
      <c r="S1447" s="8"/>
      <c r="T1447" s="122">
        <f t="shared" si="137"/>
        <v>0</v>
      </c>
      <c r="V1447" s="55"/>
      <c r="AB1447" s="9"/>
      <c r="AL1447" s="9"/>
      <c r="AM1447" s="9"/>
      <c r="AN1447" s="9"/>
      <c r="AO1447" s="9"/>
      <c r="AP1447" s="9"/>
      <c r="AQ1447" s="9"/>
      <c r="AR1447" s="9"/>
      <c r="AS1447" s="9"/>
      <c r="AT1447" s="9"/>
      <c r="AU1447" s="9"/>
      <c r="AV1447" s="9"/>
      <c r="AW1447" s="9"/>
      <c r="AX1447" s="9"/>
      <c r="AY1447" s="9"/>
    </row>
    <row r="1448" spans="1:51" ht="64.5" customHeight="1" x14ac:dyDescent="0.3">
      <c r="A1448" s="48">
        <v>1421</v>
      </c>
      <c r="B1448" s="768">
        <v>7000032892</v>
      </c>
      <c r="C1448" s="768">
        <v>10</v>
      </c>
      <c r="D1448" s="768" t="s">
        <v>472</v>
      </c>
      <c r="E1448" s="768">
        <v>1000028014</v>
      </c>
      <c r="F1448" s="768">
        <v>94038900</v>
      </c>
      <c r="G1448" s="49"/>
      <c r="H1448" s="769">
        <v>18</v>
      </c>
      <c r="I1448" s="50"/>
      <c r="J1448" s="768" t="s">
        <v>108</v>
      </c>
      <c r="K1448" s="768" t="s">
        <v>106</v>
      </c>
      <c r="L1448" s="768">
        <v>1</v>
      </c>
      <c r="M1448" s="51"/>
      <c r="N1448" s="52" t="str">
        <f t="shared" si="132"/>
        <v>Included</v>
      </c>
      <c r="O1448" s="53">
        <f t="shared" si="133"/>
        <v>0</v>
      </c>
      <c r="P1448" s="8">
        <f t="shared" si="134"/>
        <v>0</v>
      </c>
      <c r="Q1448" s="9">
        <f t="shared" si="135"/>
        <v>0</v>
      </c>
      <c r="R1448" s="16">
        <f t="shared" si="136"/>
        <v>0</v>
      </c>
      <c r="S1448" s="8"/>
      <c r="T1448" s="122">
        <f t="shared" si="137"/>
        <v>0</v>
      </c>
      <c r="V1448" s="55"/>
      <c r="AB1448" s="9"/>
      <c r="AL1448" s="9"/>
      <c r="AM1448" s="9"/>
      <c r="AN1448" s="9"/>
      <c r="AO1448" s="9"/>
      <c r="AP1448" s="9"/>
      <c r="AQ1448" s="9"/>
      <c r="AR1448" s="9"/>
      <c r="AS1448" s="9"/>
      <c r="AT1448" s="9"/>
      <c r="AU1448" s="9"/>
      <c r="AV1448" s="9"/>
      <c r="AW1448" s="9"/>
      <c r="AX1448" s="9"/>
      <c r="AY1448" s="9"/>
    </row>
    <row r="1449" spans="1:51" ht="64.5" customHeight="1" x14ac:dyDescent="0.3">
      <c r="A1449" s="48">
        <v>1422</v>
      </c>
      <c r="B1449" s="768">
        <v>7000032893</v>
      </c>
      <c r="C1449" s="768">
        <v>10</v>
      </c>
      <c r="D1449" s="768" t="s">
        <v>472</v>
      </c>
      <c r="E1449" s="768">
        <v>1000026380</v>
      </c>
      <c r="F1449" s="768">
        <v>85389000</v>
      </c>
      <c r="G1449" s="49"/>
      <c r="H1449" s="769">
        <v>18</v>
      </c>
      <c r="I1449" s="50"/>
      <c r="J1449" s="768" t="s">
        <v>109</v>
      </c>
      <c r="K1449" s="768" t="s">
        <v>105</v>
      </c>
      <c r="L1449" s="768">
        <v>1</v>
      </c>
      <c r="M1449" s="51"/>
      <c r="N1449" s="52" t="str">
        <f t="shared" si="132"/>
        <v>Included</v>
      </c>
      <c r="O1449" s="53">
        <f t="shared" si="133"/>
        <v>0</v>
      </c>
      <c r="P1449" s="8">
        <f t="shared" si="134"/>
        <v>0</v>
      </c>
      <c r="Q1449" s="9">
        <f t="shared" si="135"/>
        <v>0</v>
      </c>
      <c r="R1449" s="16">
        <f t="shared" si="136"/>
        <v>0</v>
      </c>
      <c r="S1449" s="8"/>
      <c r="T1449" s="122">
        <f t="shared" si="137"/>
        <v>0</v>
      </c>
      <c r="V1449" s="55"/>
      <c r="AB1449" s="9"/>
      <c r="AL1449" s="9"/>
      <c r="AM1449" s="9"/>
      <c r="AN1449" s="9"/>
      <c r="AO1449" s="9"/>
      <c r="AP1449" s="9"/>
      <c r="AQ1449" s="9"/>
      <c r="AR1449" s="9"/>
      <c r="AS1449" s="9"/>
      <c r="AT1449" s="9"/>
      <c r="AU1449" s="9"/>
      <c r="AV1449" s="9"/>
      <c r="AW1449" s="9"/>
      <c r="AX1449" s="9"/>
      <c r="AY1449" s="9"/>
    </row>
    <row r="1450" spans="1:51" ht="64.5" customHeight="1" x14ac:dyDescent="0.3">
      <c r="A1450" s="48">
        <v>1423</v>
      </c>
      <c r="B1450" s="768">
        <v>7000032915</v>
      </c>
      <c r="C1450" s="768">
        <v>10</v>
      </c>
      <c r="D1450" s="768" t="s">
        <v>472</v>
      </c>
      <c r="E1450" s="768">
        <v>1000077853</v>
      </c>
      <c r="F1450" s="768">
        <v>85176220</v>
      </c>
      <c r="G1450" s="49"/>
      <c r="H1450" s="769">
        <v>18</v>
      </c>
      <c r="I1450" s="50"/>
      <c r="J1450" s="768" t="s">
        <v>390</v>
      </c>
      <c r="K1450" s="768" t="s">
        <v>106</v>
      </c>
      <c r="L1450" s="768">
        <v>1</v>
      </c>
      <c r="M1450" s="51"/>
      <c r="N1450" s="52" t="str">
        <f t="shared" si="132"/>
        <v>Included</v>
      </c>
      <c r="O1450" s="53">
        <f t="shared" si="133"/>
        <v>0</v>
      </c>
      <c r="P1450" s="8">
        <f t="shared" si="134"/>
        <v>0</v>
      </c>
      <c r="Q1450" s="9">
        <f t="shared" si="135"/>
        <v>0</v>
      </c>
      <c r="R1450" s="16">
        <f t="shared" si="136"/>
        <v>0</v>
      </c>
      <c r="S1450" s="8"/>
      <c r="T1450" s="122">
        <f t="shared" si="137"/>
        <v>0</v>
      </c>
      <c r="V1450" s="55"/>
      <c r="AB1450" s="9"/>
      <c r="AL1450" s="9"/>
      <c r="AM1450" s="9"/>
      <c r="AN1450" s="9"/>
      <c r="AO1450" s="9"/>
      <c r="AP1450" s="9"/>
      <c r="AQ1450" s="9"/>
      <c r="AR1450" s="9"/>
      <c r="AS1450" s="9"/>
      <c r="AT1450" s="9"/>
      <c r="AU1450" s="9"/>
      <c r="AV1450" s="9"/>
      <c r="AW1450" s="9"/>
      <c r="AX1450" s="9"/>
      <c r="AY1450" s="9"/>
    </row>
    <row r="1451" spans="1:51" ht="64.5" customHeight="1" x14ac:dyDescent="0.3">
      <c r="A1451" s="48">
        <v>1424</v>
      </c>
      <c r="B1451" s="768">
        <v>7000032916</v>
      </c>
      <c r="C1451" s="768">
        <v>10</v>
      </c>
      <c r="D1451" s="768" t="s">
        <v>472</v>
      </c>
      <c r="E1451" s="768">
        <v>1000077863</v>
      </c>
      <c r="F1451" s="768">
        <v>84715000</v>
      </c>
      <c r="G1451" s="49"/>
      <c r="H1451" s="769">
        <v>18</v>
      </c>
      <c r="I1451" s="50"/>
      <c r="J1451" s="768" t="s">
        <v>391</v>
      </c>
      <c r="K1451" s="768" t="s">
        <v>106</v>
      </c>
      <c r="L1451" s="768">
        <v>2</v>
      </c>
      <c r="M1451" s="51"/>
      <c r="N1451" s="52" t="str">
        <f t="shared" si="132"/>
        <v>Included</v>
      </c>
      <c r="O1451" s="53">
        <f t="shared" si="133"/>
        <v>0</v>
      </c>
      <c r="P1451" s="8">
        <f t="shared" si="134"/>
        <v>0</v>
      </c>
      <c r="Q1451" s="9">
        <f t="shared" si="135"/>
        <v>0</v>
      </c>
      <c r="R1451" s="16">
        <f t="shared" si="136"/>
        <v>0</v>
      </c>
      <c r="S1451" s="8"/>
      <c r="T1451" s="122">
        <f t="shared" si="137"/>
        <v>0</v>
      </c>
      <c r="V1451" s="55"/>
      <c r="AB1451" s="9"/>
      <c r="AL1451" s="9"/>
      <c r="AM1451" s="9"/>
      <c r="AN1451" s="9"/>
      <c r="AO1451" s="9"/>
      <c r="AP1451" s="9"/>
      <c r="AQ1451" s="9"/>
      <c r="AR1451" s="9"/>
      <c r="AS1451" s="9"/>
      <c r="AT1451" s="9"/>
      <c r="AU1451" s="9"/>
      <c r="AV1451" s="9"/>
      <c r="AW1451" s="9"/>
      <c r="AX1451" s="9"/>
      <c r="AY1451" s="9"/>
    </row>
    <row r="1452" spans="1:51" ht="64.5" customHeight="1" x14ac:dyDescent="0.3">
      <c r="A1452" s="48">
        <v>1425</v>
      </c>
      <c r="B1452" s="768">
        <v>7000032917</v>
      </c>
      <c r="C1452" s="768">
        <v>10</v>
      </c>
      <c r="D1452" s="768" t="s">
        <v>472</v>
      </c>
      <c r="E1452" s="768">
        <v>1000077866</v>
      </c>
      <c r="F1452" s="768">
        <v>85176930</v>
      </c>
      <c r="G1452" s="49"/>
      <c r="H1452" s="769">
        <v>18</v>
      </c>
      <c r="I1452" s="50"/>
      <c r="J1452" s="768" t="s">
        <v>392</v>
      </c>
      <c r="K1452" s="768" t="s">
        <v>105</v>
      </c>
      <c r="L1452" s="768">
        <v>1</v>
      </c>
      <c r="M1452" s="51"/>
      <c r="N1452" s="52" t="str">
        <f t="shared" si="132"/>
        <v>Included</v>
      </c>
      <c r="O1452" s="53">
        <f t="shared" si="133"/>
        <v>0</v>
      </c>
      <c r="P1452" s="8">
        <f t="shared" si="134"/>
        <v>0</v>
      </c>
      <c r="Q1452" s="9">
        <f t="shared" si="135"/>
        <v>0</v>
      </c>
      <c r="R1452" s="16">
        <f t="shared" si="136"/>
        <v>0</v>
      </c>
      <c r="S1452" s="8"/>
      <c r="T1452" s="122">
        <f t="shared" si="137"/>
        <v>0</v>
      </c>
      <c r="V1452" s="55"/>
      <c r="AB1452" s="9"/>
      <c r="AL1452" s="9"/>
      <c r="AM1452" s="9"/>
      <c r="AN1452" s="9"/>
      <c r="AO1452" s="9"/>
      <c r="AP1452" s="9"/>
      <c r="AQ1452" s="9"/>
      <c r="AR1452" s="9"/>
      <c r="AS1452" s="9"/>
      <c r="AT1452" s="9"/>
      <c r="AU1452" s="9"/>
      <c r="AV1452" s="9"/>
      <c r="AW1452" s="9"/>
      <c r="AX1452" s="9"/>
      <c r="AY1452" s="9"/>
    </row>
    <row r="1453" spans="1:51" ht="64.5" customHeight="1" x14ac:dyDescent="0.3">
      <c r="A1453" s="48">
        <v>1426</v>
      </c>
      <c r="B1453" s="768">
        <v>7000032918</v>
      </c>
      <c r="C1453" s="768">
        <v>10</v>
      </c>
      <c r="D1453" s="768" t="s">
        <v>472</v>
      </c>
      <c r="E1453" s="768">
        <v>1000077862</v>
      </c>
      <c r="F1453" s="768">
        <v>85176990</v>
      </c>
      <c r="G1453" s="49"/>
      <c r="H1453" s="769">
        <v>18</v>
      </c>
      <c r="I1453" s="50"/>
      <c r="J1453" s="768" t="s">
        <v>394</v>
      </c>
      <c r="K1453" s="768" t="s">
        <v>106</v>
      </c>
      <c r="L1453" s="768">
        <v>1</v>
      </c>
      <c r="M1453" s="51"/>
      <c r="N1453" s="52" t="str">
        <f t="shared" si="132"/>
        <v>Included</v>
      </c>
      <c r="O1453" s="53">
        <f t="shared" si="133"/>
        <v>0</v>
      </c>
      <c r="P1453" s="8">
        <f t="shared" si="134"/>
        <v>0</v>
      </c>
      <c r="Q1453" s="9">
        <f t="shared" si="135"/>
        <v>0</v>
      </c>
      <c r="R1453" s="16">
        <f t="shared" si="136"/>
        <v>0</v>
      </c>
      <c r="S1453" s="8"/>
      <c r="T1453" s="122">
        <f t="shared" si="137"/>
        <v>0</v>
      </c>
      <c r="V1453" s="55"/>
      <c r="AB1453" s="9"/>
      <c r="AL1453" s="9"/>
      <c r="AM1453" s="9"/>
      <c r="AN1453" s="9"/>
      <c r="AO1453" s="9"/>
      <c r="AP1453" s="9"/>
      <c r="AQ1453" s="9"/>
      <c r="AR1453" s="9"/>
      <c r="AS1453" s="9"/>
      <c r="AT1453" s="9"/>
      <c r="AU1453" s="9"/>
      <c r="AV1453" s="9"/>
      <c r="AW1453" s="9"/>
      <c r="AX1453" s="9"/>
      <c r="AY1453" s="9"/>
    </row>
    <row r="1454" spans="1:51" ht="64.5" customHeight="1" x14ac:dyDescent="0.3">
      <c r="A1454" s="48">
        <v>1427</v>
      </c>
      <c r="B1454" s="768">
        <v>7000032924</v>
      </c>
      <c r="C1454" s="768">
        <v>10</v>
      </c>
      <c r="D1454" s="768" t="s">
        <v>472</v>
      </c>
      <c r="E1454" s="768">
        <v>1000077899</v>
      </c>
      <c r="F1454" s="768">
        <v>85176290</v>
      </c>
      <c r="G1454" s="49"/>
      <c r="H1454" s="769">
        <v>18</v>
      </c>
      <c r="I1454" s="50"/>
      <c r="J1454" s="768" t="s">
        <v>395</v>
      </c>
      <c r="K1454" s="768" t="s">
        <v>110</v>
      </c>
      <c r="L1454" s="768">
        <v>1</v>
      </c>
      <c r="M1454" s="51"/>
      <c r="N1454" s="52" t="str">
        <f t="shared" si="132"/>
        <v>Included</v>
      </c>
      <c r="O1454" s="53">
        <f t="shared" si="133"/>
        <v>0</v>
      </c>
      <c r="P1454" s="8">
        <f t="shared" si="134"/>
        <v>0</v>
      </c>
      <c r="Q1454" s="9">
        <f t="shared" si="135"/>
        <v>0</v>
      </c>
      <c r="R1454" s="16">
        <f t="shared" si="136"/>
        <v>0</v>
      </c>
      <c r="S1454" s="8"/>
      <c r="T1454" s="122">
        <f t="shared" si="137"/>
        <v>0</v>
      </c>
      <c r="V1454" s="55"/>
      <c r="AB1454" s="9"/>
      <c r="AL1454" s="9"/>
      <c r="AM1454" s="9"/>
      <c r="AN1454" s="9"/>
      <c r="AO1454" s="9"/>
      <c r="AP1454" s="9"/>
      <c r="AQ1454" s="9"/>
      <c r="AR1454" s="9"/>
      <c r="AS1454" s="9"/>
      <c r="AT1454" s="9"/>
      <c r="AU1454" s="9"/>
      <c r="AV1454" s="9"/>
      <c r="AW1454" s="9"/>
      <c r="AX1454" s="9"/>
      <c r="AY1454" s="9"/>
    </row>
    <row r="1455" spans="1:51" ht="64.5" customHeight="1" x14ac:dyDescent="0.3">
      <c r="A1455" s="48">
        <v>1428</v>
      </c>
      <c r="B1455" s="768">
        <v>7000032925</v>
      </c>
      <c r="C1455" s="768">
        <v>10</v>
      </c>
      <c r="D1455" s="768" t="s">
        <v>472</v>
      </c>
      <c r="E1455" s="768">
        <v>1000031361</v>
      </c>
      <c r="F1455" s="768">
        <v>85389000</v>
      </c>
      <c r="G1455" s="49"/>
      <c r="H1455" s="769">
        <v>18</v>
      </c>
      <c r="I1455" s="50"/>
      <c r="J1455" s="768" t="s">
        <v>107</v>
      </c>
      <c r="K1455" s="768" t="s">
        <v>106</v>
      </c>
      <c r="L1455" s="768">
        <v>1</v>
      </c>
      <c r="M1455" s="51"/>
      <c r="N1455" s="52" t="str">
        <f t="shared" si="132"/>
        <v>Included</v>
      </c>
      <c r="O1455" s="53">
        <f t="shared" si="133"/>
        <v>0</v>
      </c>
      <c r="P1455" s="8">
        <f t="shared" si="134"/>
        <v>0</v>
      </c>
      <c r="Q1455" s="9">
        <f t="shared" si="135"/>
        <v>0</v>
      </c>
      <c r="R1455" s="16">
        <f t="shared" si="136"/>
        <v>0</v>
      </c>
      <c r="S1455" s="8"/>
      <c r="T1455" s="122">
        <f t="shared" si="137"/>
        <v>0</v>
      </c>
      <c r="V1455" s="55"/>
      <c r="AB1455" s="9"/>
      <c r="AL1455" s="9"/>
      <c r="AM1455" s="9"/>
      <c r="AN1455" s="9"/>
      <c r="AO1455" s="9"/>
      <c r="AP1455" s="9"/>
      <c r="AQ1455" s="9"/>
      <c r="AR1455" s="9"/>
      <c r="AS1455" s="9"/>
      <c r="AT1455" s="9"/>
      <c r="AU1455" s="9"/>
      <c r="AV1455" s="9"/>
      <c r="AW1455" s="9"/>
      <c r="AX1455" s="9"/>
      <c r="AY1455" s="9"/>
    </row>
    <row r="1456" spans="1:51" ht="64.5" customHeight="1" x14ac:dyDescent="0.3">
      <c r="A1456" s="48">
        <v>1429</v>
      </c>
      <c r="B1456" s="768">
        <v>7000032933</v>
      </c>
      <c r="C1456" s="768">
        <v>10</v>
      </c>
      <c r="D1456" s="768" t="s">
        <v>472</v>
      </c>
      <c r="E1456" s="768">
        <v>1000077737</v>
      </c>
      <c r="F1456" s="768">
        <v>85176290</v>
      </c>
      <c r="G1456" s="49"/>
      <c r="H1456" s="769">
        <v>18</v>
      </c>
      <c r="I1456" s="50"/>
      <c r="J1456" s="768" t="s">
        <v>396</v>
      </c>
      <c r="K1456" s="768" t="s">
        <v>106</v>
      </c>
      <c r="L1456" s="768">
        <v>1</v>
      </c>
      <c r="M1456" s="51"/>
      <c r="N1456" s="52" t="str">
        <f t="shared" si="132"/>
        <v>Included</v>
      </c>
      <c r="O1456" s="53">
        <f t="shared" si="133"/>
        <v>0</v>
      </c>
      <c r="P1456" s="8">
        <f t="shared" si="134"/>
        <v>0</v>
      </c>
      <c r="Q1456" s="9">
        <f t="shared" si="135"/>
        <v>0</v>
      </c>
      <c r="R1456" s="16">
        <f t="shared" si="136"/>
        <v>0</v>
      </c>
      <c r="S1456" s="8"/>
      <c r="T1456" s="122">
        <f t="shared" si="137"/>
        <v>0</v>
      </c>
      <c r="V1456" s="55"/>
      <c r="AB1456" s="9"/>
      <c r="AL1456" s="9"/>
      <c r="AM1456" s="9"/>
      <c r="AN1456" s="9"/>
      <c r="AO1456" s="9"/>
      <c r="AP1456" s="9"/>
      <c r="AQ1456" s="9"/>
      <c r="AR1456" s="9"/>
      <c r="AS1456" s="9"/>
      <c r="AT1456" s="9"/>
      <c r="AU1456" s="9"/>
      <c r="AV1456" s="9"/>
      <c r="AW1456" s="9"/>
      <c r="AX1456" s="9"/>
      <c r="AY1456" s="9"/>
    </row>
    <row r="1457" spans="1:51" ht="64.5" customHeight="1" x14ac:dyDescent="0.3">
      <c r="A1457" s="48">
        <v>1430</v>
      </c>
      <c r="B1457" s="768">
        <v>7000032934</v>
      </c>
      <c r="C1457" s="768">
        <v>10</v>
      </c>
      <c r="D1457" s="768" t="s">
        <v>472</v>
      </c>
      <c r="E1457" s="768">
        <v>1000078084</v>
      </c>
      <c r="F1457" s="768">
        <v>85176930</v>
      </c>
      <c r="G1457" s="49"/>
      <c r="H1457" s="769">
        <v>18</v>
      </c>
      <c r="I1457" s="50"/>
      <c r="J1457" s="768" t="s">
        <v>397</v>
      </c>
      <c r="K1457" s="768" t="s">
        <v>106</v>
      </c>
      <c r="L1457" s="768">
        <v>2</v>
      </c>
      <c r="M1457" s="51"/>
      <c r="N1457" s="52" t="str">
        <f t="shared" si="132"/>
        <v>Included</v>
      </c>
      <c r="O1457" s="53">
        <f t="shared" si="133"/>
        <v>0</v>
      </c>
      <c r="P1457" s="8">
        <f t="shared" si="134"/>
        <v>0</v>
      </c>
      <c r="Q1457" s="9">
        <f t="shared" si="135"/>
        <v>0</v>
      </c>
      <c r="R1457" s="16">
        <f t="shared" si="136"/>
        <v>0</v>
      </c>
      <c r="S1457" s="8"/>
      <c r="T1457" s="122">
        <f t="shared" si="137"/>
        <v>0</v>
      </c>
      <c r="V1457" s="55"/>
      <c r="AB1457" s="9"/>
      <c r="AL1457" s="9"/>
      <c r="AM1457" s="9"/>
      <c r="AN1457" s="9"/>
      <c r="AO1457" s="9"/>
      <c r="AP1457" s="9"/>
      <c r="AQ1457" s="9"/>
      <c r="AR1457" s="9"/>
      <c r="AS1457" s="9"/>
      <c r="AT1457" s="9"/>
      <c r="AU1457" s="9"/>
      <c r="AV1457" s="9"/>
      <c r="AW1457" s="9"/>
      <c r="AX1457" s="9"/>
      <c r="AY1457" s="9"/>
    </row>
    <row r="1458" spans="1:51" ht="64.5" customHeight="1" x14ac:dyDescent="0.3">
      <c r="A1458" s="48">
        <v>1431</v>
      </c>
      <c r="B1458" s="768">
        <v>7000032894</v>
      </c>
      <c r="C1458" s="768">
        <v>10</v>
      </c>
      <c r="D1458" s="768" t="s">
        <v>473</v>
      </c>
      <c r="E1458" s="768">
        <v>1000077713</v>
      </c>
      <c r="F1458" s="768">
        <v>84715000</v>
      </c>
      <c r="G1458" s="49"/>
      <c r="H1458" s="769">
        <v>18</v>
      </c>
      <c r="I1458" s="50"/>
      <c r="J1458" s="768" t="s">
        <v>376</v>
      </c>
      <c r="K1458" s="768" t="s">
        <v>106</v>
      </c>
      <c r="L1458" s="768">
        <v>1</v>
      </c>
      <c r="M1458" s="51"/>
      <c r="N1458" s="52" t="str">
        <f t="shared" si="132"/>
        <v>Included</v>
      </c>
      <c r="O1458" s="53">
        <f t="shared" si="133"/>
        <v>0</v>
      </c>
      <c r="P1458" s="8">
        <f t="shared" si="134"/>
        <v>0</v>
      </c>
      <c r="Q1458" s="9">
        <f t="shared" si="135"/>
        <v>0</v>
      </c>
      <c r="R1458" s="16">
        <f t="shared" si="136"/>
        <v>0</v>
      </c>
      <c r="S1458" s="8"/>
      <c r="T1458" s="122">
        <f t="shared" si="137"/>
        <v>0</v>
      </c>
      <c r="V1458" s="55"/>
      <c r="AB1458" s="9"/>
      <c r="AL1458" s="9"/>
      <c r="AM1458" s="9"/>
      <c r="AN1458" s="9"/>
      <c r="AO1458" s="9"/>
      <c r="AP1458" s="9"/>
      <c r="AQ1458" s="9"/>
      <c r="AR1458" s="9"/>
      <c r="AS1458" s="9"/>
      <c r="AT1458" s="9"/>
      <c r="AU1458" s="9"/>
      <c r="AV1458" s="9"/>
      <c r="AW1458" s="9"/>
      <c r="AX1458" s="9"/>
      <c r="AY1458" s="9"/>
    </row>
    <row r="1459" spans="1:51" ht="64.5" customHeight="1" x14ac:dyDescent="0.3">
      <c r="A1459" s="48">
        <v>1432</v>
      </c>
      <c r="B1459" s="768">
        <v>7000032895</v>
      </c>
      <c r="C1459" s="768">
        <v>10</v>
      </c>
      <c r="D1459" s="768" t="s">
        <v>473</v>
      </c>
      <c r="E1459" s="768">
        <v>1000077753</v>
      </c>
      <c r="F1459" s="768">
        <v>85176930</v>
      </c>
      <c r="G1459" s="49"/>
      <c r="H1459" s="769">
        <v>18</v>
      </c>
      <c r="I1459" s="50"/>
      <c r="J1459" s="768" t="s">
        <v>377</v>
      </c>
      <c r="K1459" s="768" t="s">
        <v>105</v>
      </c>
      <c r="L1459" s="768">
        <v>1</v>
      </c>
      <c r="M1459" s="51"/>
      <c r="N1459" s="52" t="str">
        <f t="shared" si="132"/>
        <v>Included</v>
      </c>
      <c r="O1459" s="53">
        <f t="shared" si="133"/>
        <v>0</v>
      </c>
      <c r="P1459" s="8">
        <f t="shared" si="134"/>
        <v>0</v>
      </c>
      <c r="Q1459" s="9">
        <f t="shared" si="135"/>
        <v>0</v>
      </c>
      <c r="R1459" s="16">
        <f t="shared" si="136"/>
        <v>0</v>
      </c>
      <c r="S1459" s="8"/>
      <c r="T1459" s="122">
        <f t="shared" si="137"/>
        <v>0</v>
      </c>
      <c r="V1459" s="55"/>
      <c r="AB1459" s="9"/>
      <c r="AL1459" s="9"/>
      <c r="AM1459" s="9"/>
      <c r="AN1459" s="9"/>
      <c r="AO1459" s="9"/>
      <c r="AP1459" s="9"/>
      <c r="AQ1459" s="9"/>
      <c r="AR1459" s="9"/>
      <c r="AS1459" s="9"/>
      <c r="AT1459" s="9"/>
      <c r="AU1459" s="9"/>
      <c r="AV1459" s="9"/>
      <c r="AW1459" s="9"/>
      <c r="AX1459" s="9"/>
      <c r="AY1459" s="9"/>
    </row>
    <row r="1460" spans="1:51" ht="64.5" customHeight="1" x14ac:dyDescent="0.3">
      <c r="A1460" s="48">
        <v>1433</v>
      </c>
      <c r="B1460" s="768">
        <v>7000032896</v>
      </c>
      <c r="C1460" s="768">
        <v>10</v>
      </c>
      <c r="D1460" s="768" t="s">
        <v>473</v>
      </c>
      <c r="E1460" s="768">
        <v>1000077573</v>
      </c>
      <c r="F1460" s="768">
        <v>85176930</v>
      </c>
      <c r="G1460" s="49"/>
      <c r="H1460" s="769">
        <v>18</v>
      </c>
      <c r="I1460" s="50"/>
      <c r="J1460" s="768" t="s">
        <v>378</v>
      </c>
      <c r="K1460" s="768" t="s">
        <v>106</v>
      </c>
      <c r="L1460" s="768">
        <v>1</v>
      </c>
      <c r="M1460" s="51"/>
      <c r="N1460" s="52" t="str">
        <f t="shared" si="132"/>
        <v>Included</v>
      </c>
      <c r="O1460" s="53">
        <f t="shared" si="133"/>
        <v>0</v>
      </c>
      <c r="P1460" s="8">
        <f t="shared" si="134"/>
        <v>0</v>
      </c>
      <c r="Q1460" s="9">
        <f t="shared" si="135"/>
        <v>0</v>
      </c>
      <c r="R1460" s="16">
        <f t="shared" si="136"/>
        <v>0</v>
      </c>
      <c r="S1460" s="8"/>
      <c r="T1460" s="122">
        <f t="shared" si="137"/>
        <v>0</v>
      </c>
      <c r="V1460" s="55"/>
      <c r="AB1460" s="9"/>
      <c r="AL1460" s="9"/>
      <c r="AM1460" s="9"/>
      <c r="AN1460" s="9"/>
      <c r="AO1460" s="9"/>
      <c r="AP1460" s="9"/>
      <c r="AQ1460" s="9"/>
      <c r="AR1460" s="9"/>
      <c r="AS1460" s="9"/>
      <c r="AT1460" s="9"/>
      <c r="AU1460" s="9"/>
      <c r="AV1460" s="9"/>
      <c r="AW1460" s="9"/>
      <c r="AX1460" s="9"/>
      <c r="AY1460" s="9"/>
    </row>
    <row r="1461" spans="1:51" ht="64.5" customHeight="1" x14ac:dyDescent="0.3">
      <c r="A1461" s="48">
        <v>1434</v>
      </c>
      <c r="B1461" s="768">
        <v>7000032897</v>
      </c>
      <c r="C1461" s="768">
        <v>10</v>
      </c>
      <c r="D1461" s="768" t="s">
        <v>473</v>
      </c>
      <c r="E1461" s="768">
        <v>1000077711</v>
      </c>
      <c r="F1461" s="768">
        <v>85177090</v>
      </c>
      <c r="G1461" s="49"/>
      <c r="H1461" s="769">
        <v>18</v>
      </c>
      <c r="I1461" s="50"/>
      <c r="J1461" s="768" t="s">
        <v>381</v>
      </c>
      <c r="K1461" s="768" t="s">
        <v>106</v>
      </c>
      <c r="L1461" s="768">
        <v>1</v>
      </c>
      <c r="M1461" s="51"/>
      <c r="N1461" s="52" t="str">
        <f t="shared" si="132"/>
        <v>Included</v>
      </c>
      <c r="O1461" s="53">
        <f t="shared" si="133"/>
        <v>0</v>
      </c>
      <c r="P1461" s="8">
        <f t="shared" si="134"/>
        <v>0</v>
      </c>
      <c r="Q1461" s="9">
        <f t="shared" si="135"/>
        <v>0</v>
      </c>
      <c r="R1461" s="16">
        <f t="shared" si="136"/>
        <v>0</v>
      </c>
      <c r="S1461" s="8"/>
      <c r="T1461" s="122">
        <f t="shared" si="137"/>
        <v>0</v>
      </c>
      <c r="V1461" s="55"/>
      <c r="AB1461" s="9"/>
      <c r="AL1461" s="9"/>
      <c r="AM1461" s="9"/>
      <c r="AN1461" s="9"/>
      <c r="AO1461" s="9"/>
      <c r="AP1461" s="9"/>
      <c r="AQ1461" s="9"/>
      <c r="AR1461" s="9"/>
      <c r="AS1461" s="9"/>
      <c r="AT1461" s="9"/>
      <c r="AU1461" s="9"/>
      <c r="AV1461" s="9"/>
      <c r="AW1461" s="9"/>
      <c r="AX1461" s="9"/>
      <c r="AY1461" s="9"/>
    </row>
    <row r="1462" spans="1:51" ht="64.5" customHeight="1" x14ac:dyDescent="0.3">
      <c r="A1462" s="48">
        <v>1435</v>
      </c>
      <c r="B1462" s="768">
        <v>7000032898</v>
      </c>
      <c r="C1462" s="768">
        <v>10</v>
      </c>
      <c r="D1462" s="768" t="s">
        <v>473</v>
      </c>
      <c r="E1462" s="768">
        <v>1000077750</v>
      </c>
      <c r="F1462" s="768">
        <v>85176930</v>
      </c>
      <c r="G1462" s="49"/>
      <c r="H1462" s="769">
        <v>18</v>
      </c>
      <c r="I1462" s="50"/>
      <c r="J1462" s="768" t="s">
        <v>383</v>
      </c>
      <c r="K1462" s="768" t="s">
        <v>105</v>
      </c>
      <c r="L1462" s="768">
        <v>1</v>
      </c>
      <c r="M1462" s="51"/>
      <c r="N1462" s="52" t="str">
        <f t="shared" si="132"/>
        <v>Included</v>
      </c>
      <c r="O1462" s="53">
        <f t="shared" si="133"/>
        <v>0</v>
      </c>
      <c r="P1462" s="8">
        <f t="shared" si="134"/>
        <v>0</v>
      </c>
      <c r="Q1462" s="9">
        <f t="shared" si="135"/>
        <v>0</v>
      </c>
      <c r="R1462" s="16">
        <f t="shared" si="136"/>
        <v>0</v>
      </c>
      <c r="S1462" s="8"/>
      <c r="T1462" s="122">
        <f t="shared" si="137"/>
        <v>0</v>
      </c>
      <c r="V1462" s="55"/>
      <c r="AB1462" s="9"/>
      <c r="AL1462" s="9"/>
      <c r="AM1462" s="9"/>
      <c r="AN1462" s="9"/>
      <c r="AO1462" s="9"/>
      <c r="AP1462" s="9"/>
      <c r="AQ1462" s="9"/>
      <c r="AR1462" s="9"/>
      <c r="AS1462" s="9"/>
      <c r="AT1462" s="9"/>
      <c r="AU1462" s="9"/>
      <c r="AV1462" s="9"/>
      <c r="AW1462" s="9"/>
      <c r="AX1462" s="9"/>
      <c r="AY1462" s="9"/>
    </row>
    <row r="1463" spans="1:51" ht="64.5" customHeight="1" x14ac:dyDescent="0.3">
      <c r="A1463" s="48">
        <v>1436</v>
      </c>
      <c r="B1463" s="768">
        <v>7000032899</v>
      </c>
      <c r="C1463" s="768">
        <v>10</v>
      </c>
      <c r="D1463" s="768" t="s">
        <v>473</v>
      </c>
      <c r="E1463" s="768">
        <v>1000077561</v>
      </c>
      <c r="F1463" s="768">
        <v>85176930</v>
      </c>
      <c r="G1463" s="49"/>
      <c r="H1463" s="769">
        <v>18</v>
      </c>
      <c r="I1463" s="50"/>
      <c r="J1463" s="768" t="s">
        <v>386</v>
      </c>
      <c r="K1463" s="768" t="s">
        <v>106</v>
      </c>
      <c r="L1463" s="768">
        <v>2</v>
      </c>
      <c r="M1463" s="51"/>
      <c r="N1463" s="52" t="str">
        <f t="shared" si="132"/>
        <v>Included</v>
      </c>
      <c r="O1463" s="53">
        <f t="shared" si="133"/>
        <v>0</v>
      </c>
      <c r="P1463" s="8">
        <f t="shared" si="134"/>
        <v>0</v>
      </c>
      <c r="Q1463" s="9">
        <f t="shared" si="135"/>
        <v>0</v>
      </c>
      <c r="R1463" s="16">
        <f t="shared" si="136"/>
        <v>0</v>
      </c>
      <c r="S1463" s="8"/>
      <c r="T1463" s="122">
        <f t="shared" si="137"/>
        <v>0</v>
      </c>
      <c r="V1463" s="55"/>
      <c r="AB1463" s="9"/>
      <c r="AL1463" s="9"/>
      <c r="AM1463" s="9"/>
      <c r="AN1463" s="9"/>
      <c r="AO1463" s="9"/>
      <c r="AP1463" s="9"/>
      <c r="AQ1463" s="9"/>
      <c r="AR1463" s="9"/>
      <c r="AS1463" s="9"/>
      <c r="AT1463" s="9"/>
      <c r="AU1463" s="9"/>
      <c r="AV1463" s="9"/>
      <c r="AW1463" s="9"/>
      <c r="AX1463" s="9"/>
      <c r="AY1463" s="9"/>
    </row>
    <row r="1464" spans="1:51" ht="64.5" customHeight="1" x14ac:dyDescent="0.3">
      <c r="A1464" s="48">
        <v>1437</v>
      </c>
      <c r="B1464" s="768">
        <v>7000032900</v>
      </c>
      <c r="C1464" s="768">
        <v>10</v>
      </c>
      <c r="D1464" s="768" t="s">
        <v>473</v>
      </c>
      <c r="E1464" s="768">
        <v>1000077565</v>
      </c>
      <c r="F1464" s="768">
        <v>85176930</v>
      </c>
      <c r="G1464" s="49"/>
      <c r="H1464" s="769">
        <v>18</v>
      </c>
      <c r="I1464" s="50"/>
      <c r="J1464" s="768" t="s">
        <v>387</v>
      </c>
      <c r="K1464" s="768" t="s">
        <v>106</v>
      </c>
      <c r="L1464" s="768">
        <v>2</v>
      </c>
      <c r="M1464" s="51"/>
      <c r="N1464" s="52" t="str">
        <f t="shared" si="132"/>
        <v>Included</v>
      </c>
      <c r="O1464" s="53">
        <f t="shared" si="133"/>
        <v>0</v>
      </c>
      <c r="P1464" s="8">
        <f t="shared" si="134"/>
        <v>0</v>
      </c>
      <c r="Q1464" s="9">
        <f t="shared" si="135"/>
        <v>0</v>
      </c>
      <c r="R1464" s="16">
        <f t="shared" si="136"/>
        <v>0</v>
      </c>
      <c r="S1464" s="8"/>
      <c r="T1464" s="122">
        <f t="shared" si="137"/>
        <v>0</v>
      </c>
      <c r="V1464" s="55"/>
      <c r="AB1464" s="9"/>
      <c r="AL1464" s="9"/>
      <c r="AM1464" s="9"/>
      <c r="AN1464" s="9"/>
      <c r="AO1464" s="9"/>
      <c r="AP1464" s="9"/>
      <c r="AQ1464" s="9"/>
      <c r="AR1464" s="9"/>
      <c r="AS1464" s="9"/>
      <c r="AT1464" s="9"/>
      <c r="AU1464" s="9"/>
      <c r="AV1464" s="9"/>
      <c r="AW1464" s="9"/>
      <c r="AX1464" s="9"/>
      <c r="AY1464" s="9"/>
    </row>
    <row r="1465" spans="1:51" ht="64.5" customHeight="1" x14ac:dyDescent="0.3">
      <c r="A1465" s="48">
        <v>1438</v>
      </c>
      <c r="B1465" s="768">
        <v>7000032901</v>
      </c>
      <c r="C1465" s="768">
        <v>10</v>
      </c>
      <c r="D1465" s="768" t="s">
        <v>473</v>
      </c>
      <c r="E1465" s="768">
        <v>1000077751</v>
      </c>
      <c r="F1465" s="768">
        <v>85176930</v>
      </c>
      <c r="G1465" s="49"/>
      <c r="H1465" s="769">
        <v>18</v>
      </c>
      <c r="I1465" s="50"/>
      <c r="J1465" s="768" t="s">
        <v>388</v>
      </c>
      <c r="K1465" s="768" t="s">
        <v>105</v>
      </c>
      <c r="L1465" s="768">
        <v>1</v>
      </c>
      <c r="M1465" s="51"/>
      <c r="N1465" s="52" t="str">
        <f t="shared" si="132"/>
        <v>Included</v>
      </c>
      <c r="O1465" s="53">
        <f t="shared" si="133"/>
        <v>0</v>
      </c>
      <c r="P1465" s="8">
        <f t="shared" si="134"/>
        <v>0</v>
      </c>
      <c r="Q1465" s="9">
        <f t="shared" si="135"/>
        <v>0</v>
      </c>
      <c r="R1465" s="16">
        <f t="shared" si="136"/>
        <v>0</v>
      </c>
      <c r="S1465" s="8"/>
      <c r="T1465" s="122">
        <f t="shared" si="137"/>
        <v>0</v>
      </c>
      <c r="V1465" s="55"/>
      <c r="AB1465" s="9"/>
      <c r="AL1465" s="9"/>
      <c r="AM1465" s="9"/>
      <c r="AN1465" s="9"/>
      <c r="AO1465" s="9"/>
      <c r="AP1465" s="9"/>
      <c r="AQ1465" s="9"/>
      <c r="AR1465" s="9"/>
      <c r="AS1465" s="9"/>
      <c r="AT1465" s="9"/>
      <c r="AU1465" s="9"/>
      <c r="AV1465" s="9"/>
      <c r="AW1465" s="9"/>
      <c r="AX1465" s="9"/>
      <c r="AY1465" s="9"/>
    </row>
    <row r="1466" spans="1:51" ht="64.5" customHeight="1" x14ac:dyDescent="0.3">
      <c r="A1466" s="48">
        <v>1439</v>
      </c>
      <c r="B1466" s="768">
        <v>7000032902</v>
      </c>
      <c r="C1466" s="768">
        <v>10</v>
      </c>
      <c r="D1466" s="768" t="s">
        <v>473</v>
      </c>
      <c r="E1466" s="768">
        <v>1000077568</v>
      </c>
      <c r="F1466" s="768">
        <v>85389000</v>
      </c>
      <c r="G1466" s="49"/>
      <c r="H1466" s="769">
        <v>18</v>
      </c>
      <c r="I1466" s="50"/>
      <c r="J1466" s="768" t="s">
        <v>389</v>
      </c>
      <c r="K1466" s="768" t="s">
        <v>106</v>
      </c>
      <c r="L1466" s="768">
        <v>1</v>
      </c>
      <c r="M1466" s="51"/>
      <c r="N1466" s="52" t="str">
        <f t="shared" si="132"/>
        <v>Included</v>
      </c>
      <c r="O1466" s="53">
        <f t="shared" si="133"/>
        <v>0</v>
      </c>
      <c r="P1466" s="8">
        <f t="shared" si="134"/>
        <v>0</v>
      </c>
      <c r="Q1466" s="9">
        <f t="shared" si="135"/>
        <v>0</v>
      </c>
      <c r="R1466" s="16">
        <f t="shared" si="136"/>
        <v>0</v>
      </c>
      <c r="S1466" s="8"/>
      <c r="T1466" s="122">
        <f t="shared" si="137"/>
        <v>0</v>
      </c>
      <c r="V1466" s="55"/>
      <c r="AB1466" s="9"/>
      <c r="AL1466" s="9"/>
      <c r="AM1466" s="9"/>
      <c r="AN1466" s="9"/>
      <c r="AO1466" s="9"/>
      <c r="AP1466" s="9"/>
      <c r="AQ1466" s="9"/>
      <c r="AR1466" s="9"/>
      <c r="AS1466" s="9"/>
      <c r="AT1466" s="9"/>
      <c r="AU1466" s="9"/>
      <c r="AV1466" s="9"/>
      <c r="AW1466" s="9"/>
      <c r="AX1466" s="9"/>
      <c r="AY1466" s="9"/>
    </row>
    <row r="1467" spans="1:51" ht="64.5" customHeight="1" x14ac:dyDescent="0.3">
      <c r="A1467" s="48">
        <v>1440</v>
      </c>
      <c r="B1467" s="768">
        <v>7000032903</v>
      </c>
      <c r="C1467" s="768">
        <v>10</v>
      </c>
      <c r="D1467" s="768" t="s">
        <v>473</v>
      </c>
      <c r="E1467" s="768">
        <v>1000028014</v>
      </c>
      <c r="F1467" s="768">
        <v>94038900</v>
      </c>
      <c r="G1467" s="49"/>
      <c r="H1467" s="769">
        <v>18</v>
      </c>
      <c r="I1467" s="50"/>
      <c r="J1467" s="768" t="s">
        <v>108</v>
      </c>
      <c r="K1467" s="768" t="s">
        <v>106</v>
      </c>
      <c r="L1467" s="768">
        <v>1</v>
      </c>
      <c r="M1467" s="51"/>
      <c r="N1467" s="52" t="str">
        <f t="shared" si="132"/>
        <v>Included</v>
      </c>
      <c r="O1467" s="53">
        <f t="shared" si="133"/>
        <v>0</v>
      </c>
      <c r="P1467" s="8">
        <f t="shared" si="134"/>
        <v>0</v>
      </c>
      <c r="Q1467" s="9">
        <f t="shared" si="135"/>
        <v>0</v>
      </c>
      <c r="R1467" s="16">
        <f t="shared" si="136"/>
        <v>0</v>
      </c>
      <c r="S1467" s="8"/>
      <c r="T1467" s="122">
        <f t="shared" si="137"/>
        <v>0</v>
      </c>
      <c r="V1467" s="55"/>
      <c r="AB1467" s="9"/>
      <c r="AL1467" s="9"/>
      <c r="AM1467" s="9"/>
      <c r="AN1467" s="9"/>
      <c r="AO1467" s="9"/>
      <c r="AP1467" s="9"/>
      <c r="AQ1467" s="9"/>
      <c r="AR1467" s="9"/>
      <c r="AS1467" s="9"/>
      <c r="AT1467" s="9"/>
      <c r="AU1467" s="9"/>
      <c r="AV1467" s="9"/>
      <c r="AW1467" s="9"/>
      <c r="AX1467" s="9"/>
      <c r="AY1467" s="9"/>
    </row>
    <row r="1468" spans="1:51" ht="37.5" customHeight="1" x14ac:dyDescent="0.3">
      <c r="A1468" s="48">
        <v>1441</v>
      </c>
      <c r="B1468" s="768">
        <v>7000032904</v>
      </c>
      <c r="C1468" s="768">
        <v>10</v>
      </c>
      <c r="D1468" s="768" t="s">
        <v>473</v>
      </c>
      <c r="E1468" s="768">
        <v>1000026380</v>
      </c>
      <c r="F1468" s="768">
        <v>85389000</v>
      </c>
      <c r="G1468" s="49"/>
      <c r="H1468" s="769">
        <v>18</v>
      </c>
      <c r="I1468" s="50"/>
      <c r="J1468" s="768" t="s">
        <v>109</v>
      </c>
      <c r="K1468" s="768" t="s">
        <v>105</v>
      </c>
      <c r="L1468" s="768">
        <v>1</v>
      </c>
      <c r="M1468" s="51"/>
      <c r="N1468" s="52" t="str">
        <f t="shared" si="132"/>
        <v>Included</v>
      </c>
      <c r="O1468" s="53">
        <f t="shared" si="133"/>
        <v>0</v>
      </c>
      <c r="P1468" s="8">
        <f t="shared" si="134"/>
        <v>0</v>
      </c>
      <c r="Q1468" s="9">
        <f t="shared" si="135"/>
        <v>0</v>
      </c>
      <c r="R1468" s="16">
        <f t="shared" si="136"/>
        <v>0</v>
      </c>
      <c r="S1468" s="8"/>
      <c r="T1468" s="122">
        <f t="shared" si="137"/>
        <v>0</v>
      </c>
      <c r="V1468" s="55"/>
      <c r="AB1468" s="9"/>
      <c r="AL1468" s="9"/>
      <c r="AM1468" s="9"/>
      <c r="AN1468" s="9"/>
      <c r="AO1468" s="9"/>
      <c r="AP1468" s="9"/>
      <c r="AQ1468" s="9"/>
      <c r="AR1468" s="9"/>
      <c r="AS1468" s="9"/>
      <c r="AT1468" s="9"/>
      <c r="AU1468" s="9"/>
      <c r="AV1468" s="9"/>
      <c r="AW1468" s="9"/>
      <c r="AX1468" s="9"/>
      <c r="AY1468" s="9"/>
    </row>
    <row r="1469" spans="1:51" ht="37.5" customHeight="1" x14ac:dyDescent="0.3">
      <c r="A1469" s="48">
        <v>1442</v>
      </c>
      <c r="B1469" s="768">
        <v>7000032919</v>
      </c>
      <c r="C1469" s="768">
        <v>10</v>
      </c>
      <c r="D1469" s="768" t="s">
        <v>473</v>
      </c>
      <c r="E1469" s="768">
        <v>1000077853</v>
      </c>
      <c r="F1469" s="768">
        <v>85176220</v>
      </c>
      <c r="G1469" s="49"/>
      <c r="H1469" s="769">
        <v>18</v>
      </c>
      <c r="I1469" s="50"/>
      <c r="J1469" s="768" t="s">
        <v>390</v>
      </c>
      <c r="K1469" s="768" t="s">
        <v>106</v>
      </c>
      <c r="L1469" s="768">
        <v>1</v>
      </c>
      <c r="M1469" s="51"/>
      <c r="N1469" s="52" t="str">
        <f t="shared" si="132"/>
        <v>Included</v>
      </c>
      <c r="O1469" s="53">
        <f t="shared" si="133"/>
        <v>0</v>
      </c>
      <c r="P1469" s="8">
        <f t="shared" si="134"/>
        <v>0</v>
      </c>
      <c r="Q1469" s="9">
        <f t="shared" si="135"/>
        <v>0</v>
      </c>
      <c r="R1469" s="16">
        <f t="shared" si="136"/>
        <v>0</v>
      </c>
      <c r="S1469" s="8"/>
      <c r="T1469" s="122">
        <f t="shared" si="137"/>
        <v>0</v>
      </c>
      <c r="V1469" s="55"/>
      <c r="AB1469" s="9"/>
      <c r="AL1469" s="9"/>
      <c r="AM1469" s="9"/>
      <c r="AN1469" s="9"/>
      <c r="AO1469" s="9"/>
      <c r="AP1469" s="9"/>
      <c r="AQ1469" s="9"/>
      <c r="AR1469" s="9"/>
      <c r="AS1469" s="9"/>
      <c r="AT1469" s="9"/>
      <c r="AU1469" s="9"/>
      <c r="AV1469" s="9"/>
      <c r="AW1469" s="9"/>
      <c r="AX1469" s="9"/>
      <c r="AY1469" s="9"/>
    </row>
    <row r="1470" spans="1:51" ht="37.5" customHeight="1" x14ac:dyDescent="0.3">
      <c r="A1470" s="48">
        <v>1443</v>
      </c>
      <c r="B1470" s="768">
        <v>7000032935</v>
      </c>
      <c r="C1470" s="768">
        <v>10</v>
      </c>
      <c r="D1470" s="768" t="s">
        <v>473</v>
      </c>
      <c r="E1470" s="768">
        <v>1000078084</v>
      </c>
      <c r="F1470" s="768">
        <v>85176930</v>
      </c>
      <c r="G1470" s="49"/>
      <c r="H1470" s="769">
        <v>18</v>
      </c>
      <c r="I1470" s="50"/>
      <c r="J1470" s="768" t="s">
        <v>397</v>
      </c>
      <c r="K1470" s="768" t="s">
        <v>106</v>
      </c>
      <c r="L1470" s="768">
        <v>2</v>
      </c>
      <c r="M1470" s="51"/>
      <c r="N1470" s="52" t="str">
        <f t="shared" si="132"/>
        <v>Included</v>
      </c>
      <c r="O1470" s="53">
        <f t="shared" si="133"/>
        <v>0</v>
      </c>
      <c r="P1470" s="8">
        <f t="shared" si="134"/>
        <v>0</v>
      </c>
      <c r="Q1470" s="9">
        <f t="shared" si="135"/>
        <v>0</v>
      </c>
      <c r="R1470" s="16">
        <f t="shared" si="136"/>
        <v>0</v>
      </c>
      <c r="S1470" s="8"/>
      <c r="T1470" s="122">
        <f t="shared" si="137"/>
        <v>0</v>
      </c>
      <c r="V1470" s="55"/>
      <c r="AB1470" s="9"/>
      <c r="AL1470" s="9"/>
      <c r="AM1470" s="9"/>
      <c r="AN1470" s="9"/>
      <c r="AO1470" s="9"/>
      <c r="AP1470" s="9"/>
      <c r="AQ1470" s="9"/>
      <c r="AR1470" s="9"/>
      <c r="AS1470" s="9"/>
      <c r="AT1470" s="9"/>
      <c r="AU1470" s="9"/>
      <c r="AV1470" s="9"/>
      <c r="AW1470" s="9"/>
      <c r="AX1470" s="9"/>
      <c r="AY1470" s="9"/>
    </row>
    <row r="1471" spans="1:51" ht="37.5" customHeight="1" x14ac:dyDescent="0.3">
      <c r="A1471" s="48">
        <v>1444</v>
      </c>
      <c r="B1471" s="768">
        <v>7000032926</v>
      </c>
      <c r="C1471" s="768">
        <v>10</v>
      </c>
      <c r="D1471" s="768" t="s">
        <v>474</v>
      </c>
      <c r="E1471" s="768">
        <v>1000077711</v>
      </c>
      <c r="F1471" s="768">
        <v>85177090</v>
      </c>
      <c r="G1471" s="49"/>
      <c r="H1471" s="769">
        <v>18</v>
      </c>
      <c r="I1471" s="50"/>
      <c r="J1471" s="768" t="s">
        <v>381</v>
      </c>
      <c r="K1471" s="768" t="s">
        <v>106</v>
      </c>
      <c r="L1471" s="768">
        <v>7</v>
      </c>
      <c r="M1471" s="51"/>
      <c r="N1471" s="52" t="str">
        <f t="shared" si="132"/>
        <v>Included</v>
      </c>
      <c r="O1471" s="53">
        <f t="shared" si="133"/>
        <v>0</v>
      </c>
      <c r="P1471" s="8">
        <f t="shared" si="134"/>
        <v>0</v>
      </c>
      <c r="Q1471" s="9">
        <f t="shared" si="135"/>
        <v>0</v>
      </c>
      <c r="R1471" s="16">
        <f t="shared" si="136"/>
        <v>0</v>
      </c>
      <c r="S1471" s="8"/>
      <c r="T1471" s="122">
        <f t="shared" si="137"/>
        <v>0</v>
      </c>
      <c r="V1471" s="55"/>
      <c r="AB1471" s="9"/>
      <c r="AL1471" s="9"/>
      <c r="AM1471" s="9"/>
      <c r="AN1471" s="9"/>
      <c r="AO1471" s="9"/>
      <c r="AP1471" s="9"/>
      <c r="AQ1471" s="9"/>
      <c r="AR1471" s="9"/>
      <c r="AS1471" s="9"/>
      <c r="AT1471" s="9"/>
      <c r="AU1471" s="9"/>
      <c r="AV1471" s="9"/>
      <c r="AW1471" s="9"/>
      <c r="AX1471" s="9"/>
      <c r="AY1471" s="9"/>
    </row>
    <row r="1472" spans="1:51" ht="30.75" customHeight="1" x14ac:dyDescent="0.3">
      <c r="A1472" s="766" t="s">
        <v>346</v>
      </c>
      <c r="B1472" s="45" t="s">
        <v>359</v>
      </c>
      <c r="C1472" s="46"/>
      <c r="D1472" s="46"/>
      <c r="E1472" s="46"/>
      <c r="F1472" s="46"/>
      <c r="G1472" s="46"/>
      <c r="H1472" s="46"/>
      <c r="I1472" s="46"/>
      <c r="J1472" s="46"/>
      <c r="K1472" s="46"/>
      <c r="L1472" s="46"/>
      <c r="M1472" s="46"/>
      <c r="N1472" s="46"/>
      <c r="O1472" s="46"/>
      <c r="P1472" s="46"/>
      <c r="Q1472" s="46"/>
      <c r="R1472" s="46"/>
      <c r="S1472" s="46"/>
      <c r="T1472" s="46"/>
      <c r="U1472" s="40"/>
      <c r="V1472" s="40"/>
      <c r="W1472" s="40"/>
      <c r="AA1472" s="10"/>
      <c r="AE1472" s="9" t="s">
        <v>86</v>
      </c>
      <c r="AI1472" s="33"/>
    </row>
    <row r="1473" spans="1:51" ht="37.5" customHeight="1" x14ac:dyDescent="0.3">
      <c r="A1473" s="48">
        <v>1445</v>
      </c>
      <c r="B1473" s="768">
        <v>7000032964</v>
      </c>
      <c r="C1473" s="768">
        <v>10</v>
      </c>
      <c r="D1473" s="768" t="s">
        <v>475</v>
      </c>
      <c r="E1473" s="768">
        <v>1000077713</v>
      </c>
      <c r="F1473" s="768">
        <v>84715000</v>
      </c>
      <c r="G1473" s="49"/>
      <c r="H1473" s="769">
        <v>18</v>
      </c>
      <c r="I1473" s="50"/>
      <c r="J1473" s="768" t="s">
        <v>376</v>
      </c>
      <c r="K1473" s="768" t="s">
        <v>106</v>
      </c>
      <c r="L1473" s="768">
        <v>1</v>
      </c>
      <c r="M1473" s="51"/>
      <c r="N1473" s="52" t="str">
        <f t="shared" si="132"/>
        <v>Included</v>
      </c>
      <c r="O1473" s="53">
        <f t="shared" si="133"/>
        <v>0</v>
      </c>
      <c r="P1473" s="8">
        <f t="shared" si="134"/>
        <v>0</v>
      </c>
      <c r="Q1473" s="9">
        <f t="shared" si="135"/>
        <v>0</v>
      </c>
      <c r="R1473" s="16">
        <f t="shared" si="136"/>
        <v>0</v>
      </c>
      <c r="S1473" s="8"/>
      <c r="T1473" s="122">
        <f t="shared" si="137"/>
        <v>0</v>
      </c>
      <c r="V1473" s="55"/>
      <c r="AB1473" s="9"/>
      <c r="AL1473" s="9"/>
      <c r="AM1473" s="9"/>
      <c r="AN1473" s="9"/>
      <c r="AO1473" s="9"/>
      <c r="AP1473" s="9"/>
      <c r="AQ1473" s="9"/>
      <c r="AR1473" s="9"/>
      <c r="AS1473" s="9"/>
      <c r="AT1473" s="9"/>
      <c r="AU1473" s="9"/>
      <c r="AV1473" s="9"/>
      <c r="AW1473" s="9"/>
      <c r="AX1473" s="9"/>
      <c r="AY1473" s="9"/>
    </row>
    <row r="1474" spans="1:51" ht="37.5" customHeight="1" x14ac:dyDescent="0.3">
      <c r="A1474" s="48">
        <v>1446</v>
      </c>
      <c r="B1474" s="768">
        <v>7000032965</v>
      </c>
      <c r="C1474" s="768">
        <v>10</v>
      </c>
      <c r="D1474" s="768" t="s">
        <v>475</v>
      </c>
      <c r="E1474" s="768">
        <v>1000077753</v>
      </c>
      <c r="F1474" s="768">
        <v>85176930</v>
      </c>
      <c r="G1474" s="49"/>
      <c r="H1474" s="769">
        <v>18</v>
      </c>
      <c r="I1474" s="50"/>
      <c r="J1474" s="768" t="s">
        <v>377</v>
      </c>
      <c r="K1474" s="768" t="s">
        <v>105</v>
      </c>
      <c r="L1474" s="768">
        <v>1</v>
      </c>
      <c r="M1474" s="51"/>
      <c r="N1474" s="52" t="str">
        <f t="shared" si="132"/>
        <v>Included</v>
      </c>
      <c r="O1474" s="53">
        <f t="shared" si="133"/>
        <v>0</v>
      </c>
      <c r="P1474" s="8">
        <f t="shared" si="134"/>
        <v>0</v>
      </c>
      <c r="Q1474" s="9">
        <f t="shared" si="135"/>
        <v>0</v>
      </c>
      <c r="R1474" s="16">
        <f t="shared" si="136"/>
        <v>0</v>
      </c>
      <c r="S1474" s="8"/>
      <c r="T1474" s="122">
        <f t="shared" si="137"/>
        <v>0</v>
      </c>
      <c r="V1474" s="55"/>
      <c r="AB1474" s="9"/>
      <c r="AL1474" s="9"/>
      <c r="AM1474" s="9"/>
      <c r="AN1474" s="9"/>
      <c r="AO1474" s="9"/>
      <c r="AP1474" s="9"/>
      <c r="AQ1474" s="9"/>
      <c r="AR1474" s="9"/>
      <c r="AS1474" s="9"/>
      <c r="AT1474" s="9"/>
      <c r="AU1474" s="9"/>
      <c r="AV1474" s="9"/>
      <c r="AW1474" s="9"/>
      <c r="AX1474" s="9"/>
      <c r="AY1474" s="9"/>
    </row>
    <row r="1475" spans="1:51" ht="37.5" customHeight="1" x14ac:dyDescent="0.3">
      <c r="A1475" s="48">
        <v>1447</v>
      </c>
      <c r="B1475" s="768">
        <v>7000032966</v>
      </c>
      <c r="C1475" s="768">
        <v>10</v>
      </c>
      <c r="D1475" s="768" t="s">
        <v>475</v>
      </c>
      <c r="E1475" s="768">
        <v>1000077573</v>
      </c>
      <c r="F1475" s="768">
        <v>85176930</v>
      </c>
      <c r="G1475" s="49"/>
      <c r="H1475" s="769">
        <v>18</v>
      </c>
      <c r="I1475" s="50"/>
      <c r="J1475" s="768" t="s">
        <v>378</v>
      </c>
      <c r="K1475" s="768" t="s">
        <v>106</v>
      </c>
      <c r="L1475" s="768">
        <v>1</v>
      </c>
      <c r="M1475" s="51"/>
      <c r="N1475" s="52" t="str">
        <f t="shared" si="132"/>
        <v>Included</v>
      </c>
      <c r="O1475" s="53">
        <f t="shared" si="133"/>
        <v>0</v>
      </c>
      <c r="P1475" s="8">
        <f t="shared" si="134"/>
        <v>0</v>
      </c>
      <c r="Q1475" s="9">
        <f t="shared" si="135"/>
        <v>0</v>
      </c>
      <c r="R1475" s="16">
        <f t="shared" si="136"/>
        <v>0</v>
      </c>
      <c r="S1475" s="8"/>
      <c r="T1475" s="122">
        <f t="shared" si="137"/>
        <v>0</v>
      </c>
      <c r="V1475" s="55"/>
      <c r="AB1475" s="9"/>
      <c r="AL1475" s="9"/>
      <c r="AM1475" s="9"/>
      <c r="AN1475" s="9"/>
      <c r="AO1475" s="9"/>
      <c r="AP1475" s="9"/>
      <c r="AQ1475" s="9"/>
      <c r="AR1475" s="9"/>
      <c r="AS1475" s="9"/>
      <c r="AT1475" s="9"/>
      <c r="AU1475" s="9"/>
      <c r="AV1475" s="9"/>
      <c r="AW1475" s="9"/>
      <c r="AX1475" s="9"/>
      <c r="AY1475" s="9"/>
    </row>
    <row r="1476" spans="1:51" ht="37.5" customHeight="1" x14ac:dyDescent="0.3">
      <c r="A1476" s="48">
        <v>1448</v>
      </c>
      <c r="B1476" s="768">
        <v>7000032967</v>
      </c>
      <c r="C1476" s="768">
        <v>10</v>
      </c>
      <c r="D1476" s="768" t="s">
        <v>475</v>
      </c>
      <c r="E1476" s="768">
        <v>1000077739</v>
      </c>
      <c r="F1476" s="768">
        <v>85177090</v>
      </c>
      <c r="G1476" s="49"/>
      <c r="H1476" s="769">
        <v>18</v>
      </c>
      <c r="I1476" s="50"/>
      <c r="J1476" s="768" t="s">
        <v>379</v>
      </c>
      <c r="K1476" s="768" t="s">
        <v>106</v>
      </c>
      <c r="L1476" s="768">
        <v>30</v>
      </c>
      <c r="M1476" s="51"/>
      <c r="N1476" s="52" t="str">
        <f t="shared" si="132"/>
        <v>Included</v>
      </c>
      <c r="O1476" s="53">
        <f t="shared" si="133"/>
        <v>0</v>
      </c>
      <c r="P1476" s="8">
        <f t="shared" si="134"/>
        <v>0</v>
      </c>
      <c r="Q1476" s="9">
        <f t="shared" si="135"/>
        <v>0</v>
      </c>
      <c r="R1476" s="16">
        <f t="shared" si="136"/>
        <v>0</v>
      </c>
      <c r="S1476" s="8"/>
      <c r="T1476" s="122">
        <f t="shared" si="137"/>
        <v>0</v>
      </c>
      <c r="V1476" s="55"/>
      <c r="AB1476" s="9"/>
      <c r="AL1476" s="9"/>
      <c r="AM1476" s="9"/>
      <c r="AN1476" s="9"/>
      <c r="AO1476" s="9"/>
      <c r="AP1476" s="9"/>
      <c r="AQ1476" s="9"/>
      <c r="AR1476" s="9"/>
      <c r="AS1476" s="9"/>
      <c r="AT1476" s="9"/>
      <c r="AU1476" s="9"/>
      <c r="AV1476" s="9"/>
      <c r="AW1476" s="9"/>
      <c r="AX1476" s="9"/>
      <c r="AY1476" s="9"/>
    </row>
    <row r="1477" spans="1:51" ht="37.5" customHeight="1" x14ac:dyDescent="0.3">
      <c r="A1477" s="48">
        <v>1449</v>
      </c>
      <c r="B1477" s="768">
        <v>7000032968</v>
      </c>
      <c r="C1477" s="768">
        <v>10</v>
      </c>
      <c r="D1477" s="768" t="s">
        <v>475</v>
      </c>
      <c r="E1477" s="768">
        <v>1000077740</v>
      </c>
      <c r="F1477" s="768">
        <v>85177090</v>
      </c>
      <c r="G1477" s="49"/>
      <c r="H1477" s="769">
        <v>18</v>
      </c>
      <c r="I1477" s="50"/>
      <c r="J1477" s="768" t="s">
        <v>380</v>
      </c>
      <c r="K1477" s="768" t="s">
        <v>106</v>
      </c>
      <c r="L1477" s="768">
        <v>150</v>
      </c>
      <c r="M1477" s="51"/>
      <c r="N1477" s="52" t="str">
        <f t="shared" si="132"/>
        <v>Included</v>
      </c>
      <c r="O1477" s="53">
        <f t="shared" si="133"/>
        <v>0</v>
      </c>
      <c r="P1477" s="8">
        <f t="shared" si="134"/>
        <v>0</v>
      </c>
      <c r="Q1477" s="9">
        <f t="shared" si="135"/>
        <v>0</v>
      </c>
      <c r="R1477" s="16">
        <f t="shared" si="136"/>
        <v>0</v>
      </c>
      <c r="S1477" s="8"/>
      <c r="T1477" s="122">
        <f t="shared" si="137"/>
        <v>0</v>
      </c>
      <c r="V1477" s="55"/>
      <c r="AB1477" s="9"/>
      <c r="AL1477" s="9"/>
      <c r="AM1477" s="9"/>
      <c r="AN1477" s="9"/>
      <c r="AO1477" s="9"/>
      <c r="AP1477" s="9"/>
      <c r="AQ1477" s="9"/>
      <c r="AR1477" s="9"/>
      <c r="AS1477" s="9"/>
      <c r="AT1477" s="9"/>
      <c r="AU1477" s="9"/>
      <c r="AV1477" s="9"/>
      <c r="AW1477" s="9"/>
      <c r="AX1477" s="9"/>
      <c r="AY1477" s="9"/>
    </row>
    <row r="1478" spans="1:51" ht="37.5" customHeight="1" x14ac:dyDescent="0.3">
      <c r="A1478" s="48">
        <v>1450</v>
      </c>
      <c r="B1478" s="768">
        <v>7000032969</v>
      </c>
      <c r="C1478" s="768">
        <v>10</v>
      </c>
      <c r="D1478" s="768" t="s">
        <v>475</v>
      </c>
      <c r="E1478" s="768">
        <v>1000077711</v>
      </c>
      <c r="F1478" s="768">
        <v>85177090</v>
      </c>
      <c r="G1478" s="49"/>
      <c r="H1478" s="769">
        <v>18</v>
      </c>
      <c r="I1478" s="50"/>
      <c r="J1478" s="768" t="s">
        <v>381</v>
      </c>
      <c r="K1478" s="768" t="s">
        <v>106</v>
      </c>
      <c r="L1478" s="768">
        <v>1</v>
      </c>
      <c r="M1478" s="51"/>
      <c r="N1478" s="52" t="str">
        <f t="shared" si="132"/>
        <v>Included</v>
      </c>
      <c r="O1478" s="53">
        <f t="shared" si="133"/>
        <v>0</v>
      </c>
      <c r="P1478" s="8">
        <f t="shared" si="134"/>
        <v>0</v>
      </c>
      <c r="Q1478" s="9">
        <f t="shared" si="135"/>
        <v>0</v>
      </c>
      <c r="R1478" s="16">
        <f t="shared" si="136"/>
        <v>0</v>
      </c>
      <c r="S1478" s="8"/>
      <c r="T1478" s="122">
        <f t="shared" si="137"/>
        <v>0</v>
      </c>
      <c r="V1478" s="55"/>
      <c r="AB1478" s="9"/>
      <c r="AL1478" s="9"/>
      <c r="AM1478" s="9"/>
      <c r="AN1478" s="9"/>
      <c r="AO1478" s="9"/>
      <c r="AP1478" s="9"/>
      <c r="AQ1478" s="9"/>
      <c r="AR1478" s="9"/>
      <c r="AS1478" s="9"/>
      <c r="AT1478" s="9"/>
      <c r="AU1478" s="9"/>
      <c r="AV1478" s="9"/>
      <c r="AW1478" s="9"/>
      <c r="AX1478" s="9"/>
      <c r="AY1478" s="9"/>
    </row>
    <row r="1479" spans="1:51" ht="37.5" customHeight="1" x14ac:dyDescent="0.3">
      <c r="A1479" s="48">
        <v>1451</v>
      </c>
      <c r="B1479" s="768">
        <v>7000032970</v>
      </c>
      <c r="C1479" s="768">
        <v>10</v>
      </c>
      <c r="D1479" s="768" t="s">
        <v>475</v>
      </c>
      <c r="E1479" s="768">
        <v>1000077562</v>
      </c>
      <c r="F1479" s="768">
        <v>85177090</v>
      </c>
      <c r="G1479" s="49"/>
      <c r="H1479" s="769">
        <v>18</v>
      </c>
      <c r="I1479" s="50"/>
      <c r="J1479" s="768" t="s">
        <v>382</v>
      </c>
      <c r="K1479" s="768" t="s">
        <v>106</v>
      </c>
      <c r="L1479" s="768">
        <v>244</v>
      </c>
      <c r="M1479" s="51"/>
      <c r="N1479" s="52" t="str">
        <f t="shared" si="132"/>
        <v>Included</v>
      </c>
      <c r="O1479" s="53">
        <f t="shared" si="133"/>
        <v>0</v>
      </c>
      <c r="P1479" s="8">
        <f t="shared" si="134"/>
        <v>0</v>
      </c>
      <c r="Q1479" s="9">
        <f t="shared" si="135"/>
        <v>0</v>
      </c>
      <c r="R1479" s="16">
        <f t="shared" si="136"/>
        <v>0</v>
      </c>
      <c r="S1479" s="8"/>
      <c r="T1479" s="122">
        <f t="shared" si="137"/>
        <v>0</v>
      </c>
      <c r="V1479" s="55"/>
      <c r="AB1479" s="9"/>
      <c r="AL1479" s="9"/>
      <c r="AM1479" s="9"/>
      <c r="AN1479" s="9"/>
      <c r="AO1479" s="9"/>
      <c r="AP1479" s="9"/>
      <c r="AQ1479" s="9"/>
      <c r="AR1479" s="9"/>
      <c r="AS1479" s="9"/>
      <c r="AT1479" s="9"/>
      <c r="AU1479" s="9"/>
      <c r="AV1479" s="9"/>
      <c r="AW1479" s="9"/>
      <c r="AX1479" s="9"/>
      <c r="AY1479" s="9"/>
    </row>
    <row r="1480" spans="1:51" ht="37.5" customHeight="1" x14ac:dyDescent="0.3">
      <c r="A1480" s="48">
        <v>1452</v>
      </c>
      <c r="B1480" s="768">
        <v>7000032971</v>
      </c>
      <c r="C1480" s="768">
        <v>10</v>
      </c>
      <c r="D1480" s="768" t="s">
        <v>475</v>
      </c>
      <c r="E1480" s="768">
        <v>1000077750</v>
      </c>
      <c r="F1480" s="768">
        <v>85176930</v>
      </c>
      <c r="G1480" s="49"/>
      <c r="H1480" s="769">
        <v>18</v>
      </c>
      <c r="I1480" s="50"/>
      <c r="J1480" s="768" t="s">
        <v>383</v>
      </c>
      <c r="K1480" s="768" t="s">
        <v>105</v>
      </c>
      <c r="L1480" s="768">
        <v>1</v>
      </c>
      <c r="M1480" s="51"/>
      <c r="N1480" s="52" t="str">
        <f t="shared" si="132"/>
        <v>Included</v>
      </c>
      <c r="O1480" s="53">
        <f t="shared" si="133"/>
        <v>0</v>
      </c>
      <c r="P1480" s="8">
        <f t="shared" si="134"/>
        <v>0</v>
      </c>
      <c r="Q1480" s="9">
        <f t="shared" si="135"/>
        <v>0</v>
      </c>
      <c r="R1480" s="16">
        <f t="shared" si="136"/>
        <v>0</v>
      </c>
      <c r="S1480" s="8"/>
      <c r="T1480" s="122">
        <f t="shared" si="137"/>
        <v>0</v>
      </c>
      <c r="V1480" s="55"/>
      <c r="AB1480" s="9"/>
      <c r="AL1480" s="9"/>
      <c r="AM1480" s="9"/>
      <c r="AN1480" s="9"/>
      <c r="AO1480" s="9"/>
      <c r="AP1480" s="9"/>
      <c r="AQ1480" s="9"/>
      <c r="AR1480" s="9"/>
      <c r="AS1480" s="9"/>
      <c r="AT1480" s="9"/>
      <c r="AU1480" s="9"/>
      <c r="AV1480" s="9"/>
      <c r="AW1480" s="9"/>
      <c r="AX1480" s="9"/>
      <c r="AY1480" s="9"/>
    </row>
    <row r="1481" spans="1:51" ht="37.5" customHeight="1" x14ac:dyDescent="0.3">
      <c r="A1481" s="48">
        <v>1453</v>
      </c>
      <c r="B1481" s="768">
        <v>7000032972</v>
      </c>
      <c r="C1481" s="768">
        <v>10</v>
      </c>
      <c r="D1481" s="768" t="s">
        <v>475</v>
      </c>
      <c r="E1481" s="768">
        <v>1000077709</v>
      </c>
      <c r="F1481" s="768">
        <v>85176990</v>
      </c>
      <c r="G1481" s="49"/>
      <c r="H1481" s="769">
        <v>18</v>
      </c>
      <c r="I1481" s="50"/>
      <c r="J1481" s="768" t="s">
        <v>384</v>
      </c>
      <c r="K1481" s="768" t="s">
        <v>106</v>
      </c>
      <c r="L1481" s="768">
        <v>150</v>
      </c>
      <c r="M1481" s="51"/>
      <c r="N1481" s="52" t="str">
        <f t="shared" si="132"/>
        <v>Included</v>
      </c>
      <c r="O1481" s="53">
        <f t="shared" si="133"/>
        <v>0</v>
      </c>
      <c r="P1481" s="8">
        <f t="shared" si="134"/>
        <v>0</v>
      </c>
      <c r="Q1481" s="9">
        <f t="shared" si="135"/>
        <v>0</v>
      </c>
      <c r="R1481" s="16">
        <f t="shared" si="136"/>
        <v>0</v>
      </c>
      <c r="S1481" s="8"/>
      <c r="T1481" s="122">
        <f t="shared" si="137"/>
        <v>0</v>
      </c>
      <c r="V1481" s="55"/>
      <c r="AB1481" s="9"/>
      <c r="AL1481" s="9"/>
      <c r="AM1481" s="9"/>
      <c r="AN1481" s="9"/>
      <c r="AO1481" s="9"/>
      <c r="AP1481" s="9"/>
      <c r="AQ1481" s="9"/>
      <c r="AR1481" s="9"/>
      <c r="AS1481" s="9"/>
      <c r="AT1481" s="9"/>
      <c r="AU1481" s="9"/>
      <c r="AV1481" s="9"/>
      <c r="AW1481" s="9"/>
      <c r="AX1481" s="9"/>
      <c r="AY1481" s="9"/>
    </row>
    <row r="1482" spans="1:51" ht="37.5" customHeight="1" x14ac:dyDescent="0.3">
      <c r="A1482" s="48">
        <v>1454</v>
      </c>
      <c r="B1482" s="768">
        <v>7000032973</v>
      </c>
      <c r="C1482" s="768">
        <v>10</v>
      </c>
      <c r="D1482" s="768" t="s">
        <v>475</v>
      </c>
      <c r="E1482" s="768">
        <v>1000077563</v>
      </c>
      <c r="F1482" s="768">
        <v>85444292</v>
      </c>
      <c r="G1482" s="49"/>
      <c r="H1482" s="769">
        <v>18</v>
      </c>
      <c r="I1482" s="50"/>
      <c r="J1482" s="768" t="s">
        <v>385</v>
      </c>
      <c r="K1482" s="768" t="s">
        <v>110</v>
      </c>
      <c r="L1482" s="768">
        <v>150</v>
      </c>
      <c r="M1482" s="51"/>
      <c r="N1482" s="52" t="str">
        <f t="shared" si="132"/>
        <v>Included</v>
      </c>
      <c r="O1482" s="53">
        <f t="shared" si="133"/>
        <v>0</v>
      </c>
      <c r="P1482" s="8">
        <f t="shared" si="134"/>
        <v>0</v>
      </c>
      <c r="Q1482" s="9">
        <f t="shared" si="135"/>
        <v>0</v>
      </c>
      <c r="R1482" s="16">
        <f t="shared" si="136"/>
        <v>0</v>
      </c>
      <c r="S1482" s="8"/>
      <c r="T1482" s="122">
        <f t="shared" si="137"/>
        <v>0</v>
      </c>
      <c r="V1482" s="55"/>
      <c r="AB1482" s="9"/>
      <c r="AL1482" s="9"/>
      <c r="AM1482" s="9"/>
      <c r="AN1482" s="9"/>
      <c r="AO1482" s="9"/>
      <c r="AP1482" s="9"/>
      <c r="AQ1482" s="9"/>
      <c r="AR1482" s="9"/>
      <c r="AS1482" s="9"/>
      <c r="AT1482" s="9"/>
      <c r="AU1482" s="9"/>
      <c r="AV1482" s="9"/>
      <c r="AW1482" s="9"/>
      <c r="AX1482" s="9"/>
      <c r="AY1482" s="9"/>
    </row>
    <row r="1483" spans="1:51" ht="37.5" customHeight="1" x14ac:dyDescent="0.3">
      <c r="A1483" s="48">
        <v>1455</v>
      </c>
      <c r="B1483" s="768">
        <v>7000032974</v>
      </c>
      <c r="C1483" s="768">
        <v>10</v>
      </c>
      <c r="D1483" s="768" t="s">
        <v>475</v>
      </c>
      <c r="E1483" s="768">
        <v>1000077561</v>
      </c>
      <c r="F1483" s="768">
        <v>85176930</v>
      </c>
      <c r="G1483" s="49"/>
      <c r="H1483" s="769">
        <v>18</v>
      </c>
      <c r="I1483" s="50"/>
      <c r="J1483" s="768" t="s">
        <v>386</v>
      </c>
      <c r="K1483" s="768" t="s">
        <v>106</v>
      </c>
      <c r="L1483" s="768">
        <v>2</v>
      </c>
      <c r="M1483" s="51"/>
      <c r="N1483" s="52" t="str">
        <f t="shared" si="132"/>
        <v>Included</v>
      </c>
      <c r="O1483" s="53">
        <f t="shared" si="133"/>
        <v>0</v>
      </c>
      <c r="P1483" s="8">
        <f t="shared" si="134"/>
        <v>0</v>
      </c>
      <c r="Q1483" s="9">
        <f t="shared" si="135"/>
        <v>0</v>
      </c>
      <c r="R1483" s="16">
        <f t="shared" si="136"/>
        <v>0</v>
      </c>
      <c r="S1483" s="8"/>
      <c r="T1483" s="122">
        <f t="shared" si="137"/>
        <v>0</v>
      </c>
      <c r="V1483" s="55"/>
      <c r="AB1483" s="9"/>
      <c r="AL1483" s="9"/>
      <c r="AM1483" s="9"/>
      <c r="AN1483" s="9"/>
      <c r="AO1483" s="9"/>
      <c r="AP1483" s="9"/>
      <c r="AQ1483" s="9"/>
      <c r="AR1483" s="9"/>
      <c r="AS1483" s="9"/>
      <c r="AT1483" s="9"/>
      <c r="AU1483" s="9"/>
      <c r="AV1483" s="9"/>
      <c r="AW1483" s="9"/>
      <c r="AX1483" s="9"/>
      <c r="AY1483" s="9"/>
    </row>
    <row r="1484" spans="1:51" ht="37.5" customHeight="1" x14ac:dyDescent="0.3">
      <c r="A1484" s="48">
        <v>1456</v>
      </c>
      <c r="B1484" s="768">
        <v>7000032975</v>
      </c>
      <c r="C1484" s="768">
        <v>10</v>
      </c>
      <c r="D1484" s="768" t="s">
        <v>475</v>
      </c>
      <c r="E1484" s="768">
        <v>1000077565</v>
      </c>
      <c r="F1484" s="768">
        <v>85176930</v>
      </c>
      <c r="G1484" s="49"/>
      <c r="H1484" s="769">
        <v>18</v>
      </c>
      <c r="I1484" s="50"/>
      <c r="J1484" s="768" t="s">
        <v>387</v>
      </c>
      <c r="K1484" s="768" t="s">
        <v>106</v>
      </c>
      <c r="L1484" s="768">
        <v>2</v>
      </c>
      <c r="M1484" s="51"/>
      <c r="N1484" s="52" t="str">
        <f t="shared" si="132"/>
        <v>Included</v>
      </c>
      <c r="O1484" s="53">
        <f t="shared" si="133"/>
        <v>0</v>
      </c>
      <c r="P1484" s="8">
        <f t="shared" si="134"/>
        <v>0</v>
      </c>
      <c r="Q1484" s="9">
        <f t="shared" si="135"/>
        <v>0</v>
      </c>
      <c r="R1484" s="16">
        <f t="shared" si="136"/>
        <v>0</v>
      </c>
      <c r="S1484" s="8"/>
      <c r="T1484" s="122">
        <f t="shared" si="137"/>
        <v>0</v>
      </c>
      <c r="V1484" s="55"/>
      <c r="AB1484" s="9"/>
      <c r="AL1484" s="9"/>
      <c r="AM1484" s="9"/>
      <c r="AN1484" s="9"/>
      <c r="AO1484" s="9"/>
      <c r="AP1484" s="9"/>
      <c r="AQ1484" s="9"/>
      <c r="AR1484" s="9"/>
      <c r="AS1484" s="9"/>
      <c r="AT1484" s="9"/>
      <c r="AU1484" s="9"/>
      <c r="AV1484" s="9"/>
      <c r="AW1484" s="9"/>
      <c r="AX1484" s="9"/>
      <c r="AY1484" s="9"/>
    </row>
    <row r="1485" spans="1:51" ht="37.5" customHeight="1" x14ac:dyDescent="0.3">
      <c r="A1485" s="48">
        <v>1457</v>
      </c>
      <c r="B1485" s="768">
        <v>7000032976</v>
      </c>
      <c r="C1485" s="768">
        <v>10</v>
      </c>
      <c r="D1485" s="768" t="s">
        <v>475</v>
      </c>
      <c r="E1485" s="768">
        <v>1000077751</v>
      </c>
      <c r="F1485" s="768">
        <v>85176930</v>
      </c>
      <c r="G1485" s="49"/>
      <c r="H1485" s="769">
        <v>18</v>
      </c>
      <c r="I1485" s="50"/>
      <c r="J1485" s="768" t="s">
        <v>388</v>
      </c>
      <c r="K1485" s="768" t="s">
        <v>105</v>
      </c>
      <c r="L1485" s="768">
        <v>1</v>
      </c>
      <c r="M1485" s="51"/>
      <c r="N1485" s="52" t="str">
        <f t="shared" si="132"/>
        <v>Included</v>
      </c>
      <c r="O1485" s="53">
        <f t="shared" si="133"/>
        <v>0</v>
      </c>
      <c r="P1485" s="8">
        <f t="shared" si="134"/>
        <v>0</v>
      </c>
      <c r="Q1485" s="9">
        <f t="shared" si="135"/>
        <v>0</v>
      </c>
      <c r="R1485" s="16">
        <f t="shared" si="136"/>
        <v>0</v>
      </c>
      <c r="S1485" s="8"/>
      <c r="T1485" s="122">
        <f t="shared" si="137"/>
        <v>0</v>
      </c>
      <c r="V1485" s="55"/>
      <c r="AB1485" s="9"/>
      <c r="AL1485" s="9"/>
      <c r="AM1485" s="9"/>
      <c r="AN1485" s="9"/>
      <c r="AO1485" s="9"/>
      <c r="AP1485" s="9"/>
      <c r="AQ1485" s="9"/>
      <c r="AR1485" s="9"/>
      <c r="AS1485" s="9"/>
      <c r="AT1485" s="9"/>
      <c r="AU1485" s="9"/>
      <c r="AV1485" s="9"/>
      <c r="AW1485" s="9"/>
      <c r="AX1485" s="9"/>
      <c r="AY1485" s="9"/>
    </row>
    <row r="1486" spans="1:51" ht="37.5" customHeight="1" x14ac:dyDescent="0.3">
      <c r="A1486" s="48">
        <v>1458</v>
      </c>
      <c r="B1486" s="768">
        <v>7000032977</v>
      </c>
      <c r="C1486" s="768">
        <v>10</v>
      </c>
      <c r="D1486" s="768" t="s">
        <v>475</v>
      </c>
      <c r="E1486" s="768">
        <v>1000077568</v>
      </c>
      <c r="F1486" s="768">
        <v>85389000</v>
      </c>
      <c r="G1486" s="49"/>
      <c r="H1486" s="769">
        <v>18</v>
      </c>
      <c r="I1486" s="50"/>
      <c r="J1486" s="768" t="s">
        <v>389</v>
      </c>
      <c r="K1486" s="768" t="s">
        <v>106</v>
      </c>
      <c r="L1486" s="768">
        <v>1</v>
      </c>
      <c r="M1486" s="51"/>
      <c r="N1486" s="52" t="str">
        <f t="shared" si="132"/>
        <v>Included</v>
      </c>
      <c r="O1486" s="53">
        <f t="shared" si="133"/>
        <v>0</v>
      </c>
      <c r="P1486" s="8">
        <f t="shared" si="134"/>
        <v>0</v>
      </c>
      <c r="Q1486" s="9">
        <f t="shared" si="135"/>
        <v>0</v>
      </c>
      <c r="R1486" s="16">
        <f t="shared" si="136"/>
        <v>0</v>
      </c>
      <c r="S1486" s="8"/>
      <c r="T1486" s="122">
        <f t="shared" si="137"/>
        <v>0</v>
      </c>
      <c r="V1486" s="55"/>
      <c r="AB1486" s="9"/>
      <c r="AL1486" s="9"/>
      <c r="AM1486" s="9"/>
      <c r="AN1486" s="9"/>
      <c r="AO1486" s="9"/>
      <c r="AP1486" s="9"/>
      <c r="AQ1486" s="9"/>
      <c r="AR1486" s="9"/>
      <c r="AS1486" s="9"/>
      <c r="AT1486" s="9"/>
      <c r="AU1486" s="9"/>
      <c r="AV1486" s="9"/>
      <c r="AW1486" s="9"/>
      <c r="AX1486" s="9"/>
      <c r="AY1486" s="9"/>
    </row>
    <row r="1487" spans="1:51" ht="37.5" customHeight="1" x14ac:dyDescent="0.3">
      <c r="A1487" s="48">
        <v>1459</v>
      </c>
      <c r="B1487" s="768">
        <v>7000032978</v>
      </c>
      <c r="C1487" s="768">
        <v>10</v>
      </c>
      <c r="D1487" s="768" t="s">
        <v>475</v>
      </c>
      <c r="E1487" s="768">
        <v>1000012788</v>
      </c>
      <c r="F1487" s="768">
        <v>85329000</v>
      </c>
      <c r="G1487" s="49"/>
      <c r="H1487" s="769">
        <v>18</v>
      </c>
      <c r="I1487" s="50"/>
      <c r="J1487" s="768" t="s">
        <v>111</v>
      </c>
      <c r="K1487" s="768" t="s">
        <v>106</v>
      </c>
      <c r="L1487" s="768">
        <v>1</v>
      </c>
      <c r="M1487" s="51"/>
      <c r="N1487" s="52" t="str">
        <f t="shared" si="132"/>
        <v>Included</v>
      </c>
      <c r="O1487" s="53">
        <f t="shared" si="133"/>
        <v>0</v>
      </c>
      <c r="P1487" s="8">
        <f t="shared" si="134"/>
        <v>0</v>
      </c>
      <c r="Q1487" s="9">
        <f t="shared" si="135"/>
        <v>0</v>
      </c>
      <c r="R1487" s="16">
        <f t="shared" si="136"/>
        <v>0</v>
      </c>
      <c r="S1487" s="8"/>
      <c r="T1487" s="122">
        <f t="shared" si="137"/>
        <v>0</v>
      </c>
      <c r="V1487" s="55"/>
      <c r="AB1487" s="9"/>
      <c r="AL1487" s="9"/>
      <c r="AM1487" s="9"/>
      <c r="AN1487" s="9"/>
      <c r="AO1487" s="9"/>
      <c r="AP1487" s="9"/>
      <c r="AQ1487" s="9"/>
      <c r="AR1487" s="9"/>
      <c r="AS1487" s="9"/>
      <c r="AT1487" s="9"/>
      <c r="AU1487" s="9"/>
      <c r="AV1487" s="9"/>
      <c r="AW1487" s="9"/>
      <c r="AX1487" s="9"/>
      <c r="AY1487" s="9"/>
    </row>
    <row r="1488" spans="1:51" ht="37.5" customHeight="1" x14ac:dyDescent="0.3">
      <c r="A1488" s="48">
        <v>1460</v>
      </c>
      <c r="B1488" s="768">
        <v>7000032979</v>
      </c>
      <c r="C1488" s="768">
        <v>10</v>
      </c>
      <c r="D1488" s="768" t="s">
        <v>475</v>
      </c>
      <c r="E1488" s="768">
        <v>1000028014</v>
      </c>
      <c r="F1488" s="768">
        <v>94038900</v>
      </c>
      <c r="G1488" s="49"/>
      <c r="H1488" s="769">
        <v>18</v>
      </c>
      <c r="I1488" s="50"/>
      <c r="J1488" s="768" t="s">
        <v>108</v>
      </c>
      <c r="K1488" s="768" t="s">
        <v>106</v>
      </c>
      <c r="L1488" s="768">
        <v>1</v>
      </c>
      <c r="M1488" s="51"/>
      <c r="N1488" s="52" t="str">
        <f t="shared" si="132"/>
        <v>Included</v>
      </c>
      <c r="O1488" s="53">
        <f t="shared" si="133"/>
        <v>0</v>
      </c>
      <c r="P1488" s="8">
        <f t="shared" si="134"/>
        <v>0</v>
      </c>
      <c r="Q1488" s="9">
        <f t="shared" si="135"/>
        <v>0</v>
      </c>
      <c r="R1488" s="16">
        <f t="shared" si="136"/>
        <v>0</v>
      </c>
      <c r="S1488" s="8"/>
      <c r="T1488" s="122">
        <f t="shared" si="137"/>
        <v>0</v>
      </c>
      <c r="V1488" s="55"/>
      <c r="AB1488" s="9"/>
      <c r="AL1488" s="9"/>
      <c r="AM1488" s="9"/>
      <c r="AN1488" s="9"/>
      <c r="AO1488" s="9"/>
      <c r="AP1488" s="9"/>
      <c r="AQ1488" s="9"/>
      <c r="AR1488" s="9"/>
      <c r="AS1488" s="9"/>
      <c r="AT1488" s="9"/>
      <c r="AU1488" s="9"/>
      <c r="AV1488" s="9"/>
      <c r="AW1488" s="9"/>
      <c r="AX1488" s="9"/>
      <c r="AY1488" s="9"/>
    </row>
    <row r="1489" spans="1:51" ht="37.5" customHeight="1" x14ac:dyDescent="0.3">
      <c r="A1489" s="48">
        <v>1461</v>
      </c>
      <c r="B1489" s="768">
        <v>7000032980</v>
      </c>
      <c r="C1489" s="768">
        <v>10</v>
      </c>
      <c r="D1489" s="768" t="s">
        <v>475</v>
      </c>
      <c r="E1489" s="768">
        <v>1000026380</v>
      </c>
      <c r="F1489" s="768">
        <v>85389000</v>
      </c>
      <c r="G1489" s="49"/>
      <c r="H1489" s="769">
        <v>18</v>
      </c>
      <c r="I1489" s="50"/>
      <c r="J1489" s="768" t="s">
        <v>109</v>
      </c>
      <c r="K1489" s="768" t="s">
        <v>105</v>
      </c>
      <c r="L1489" s="768">
        <v>1</v>
      </c>
      <c r="M1489" s="51"/>
      <c r="N1489" s="52" t="str">
        <f t="shared" si="132"/>
        <v>Included</v>
      </c>
      <c r="O1489" s="53">
        <f t="shared" si="133"/>
        <v>0</v>
      </c>
      <c r="P1489" s="8">
        <f t="shared" si="134"/>
        <v>0</v>
      </c>
      <c r="Q1489" s="9">
        <f t="shared" si="135"/>
        <v>0</v>
      </c>
      <c r="R1489" s="16">
        <f t="shared" si="136"/>
        <v>0</v>
      </c>
      <c r="S1489" s="8"/>
      <c r="T1489" s="122">
        <f t="shared" si="137"/>
        <v>0</v>
      </c>
      <c r="V1489" s="55"/>
      <c r="AB1489" s="9"/>
      <c r="AL1489" s="9"/>
      <c r="AM1489" s="9"/>
      <c r="AN1489" s="9"/>
      <c r="AO1489" s="9"/>
      <c r="AP1489" s="9"/>
      <c r="AQ1489" s="9"/>
      <c r="AR1489" s="9"/>
      <c r="AS1489" s="9"/>
      <c r="AT1489" s="9"/>
      <c r="AU1489" s="9"/>
      <c r="AV1489" s="9"/>
      <c r="AW1489" s="9"/>
      <c r="AX1489" s="9"/>
      <c r="AY1489" s="9"/>
    </row>
    <row r="1490" spans="1:51" ht="37.5" customHeight="1" x14ac:dyDescent="0.3">
      <c r="A1490" s="48">
        <v>1462</v>
      </c>
      <c r="B1490" s="768">
        <v>7000033070</v>
      </c>
      <c r="C1490" s="768">
        <v>10</v>
      </c>
      <c r="D1490" s="768" t="s">
        <v>475</v>
      </c>
      <c r="E1490" s="768">
        <v>1000077853</v>
      </c>
      <c r="F1490" s="768">
        <v>85176220</v>
      </c>
      <c r="G1490" s="49"/>
      <c r="H1490" s="769">
        <v>18</v>
      </c>
      <c r="I1490" s="50"/>
      <c r="J1490" s="768" t="s">
        <v>390</v>
      </c>
      <c r="K1490" s="768" t="s">
        <v>106</v>
      </c>
      <c r="L1490" s="768">
        <v>1</v>
      </c>
      <c r="M1490" s="51"/>
      <c r="N1490" s="52" t="str">
        <f t="shared" si="132"/>
        <v>Included</v>
      </c>
      <c r="O1490" s="53">
        <f t="shared" si="133"/>
        <v>0</v>
      </c>
      <c r="P1490" s="8">
        <f t="shared" si="134"/>
        <v>0</v>
      </c>
      <c r="Q1490" s="9">
        <f t="shared" si="135"/>
        <v>0</v>
      </c>
      <c r="R1490" s="16">
        <f t="shared" si="136"/>
        <v>0</v>
      </c>
      <c r="S1490" s="8"/>
      <c r="T1490" s="122">
        <f t="shared" si="137"/>
        <v>0</v>
      </c>
      <c r="V1490" s="55"/>
      <c r="AB1490" s="9"/>
      <c r="AL1490" s="9"/>
      <c r="AM1490" s="9"/>
      <c r="AN1490" s="9"/>
      <c r="AO1490" s="9"/>
      <c r="AP1490" s="9"/>
      <c r="AQ1490" s="9"/>
      <c r="AR1490" s="9"/>
      <c r="AS1490" s="9"/>
      <c r="AT1490" s="9"/>
      <c r="AU1490" s="9"/>
      <c r="AV1490" s="9"/>
      <c r="AW1490" s="9"/>
      <c r="AX1490" s="9"/>
      <c r="AY1490" s="9"/>
    </row>
    <row r="1491" spans="1:51" ht="37.5" customHeight="1" x14ac:dyDescent="0.3">
      <c r="A1491" s="48">
        <v>1463</v>
      </c>
      <c r="B1491" s="768">
        <v>7000033071</v>
      </c>
      <c r="C1491" s="768">
        <v>10</v>
      </c>
      <c r="D1491" s="768" t="s">
        <v>475</v>
      </c>
      <c r="E1491" s="768">
        <v>1000077863</v>
      </c>
      <c r="F1491" s="768">
        <v>84715000</v>
      </c>
      <c r="G1491" s="49"/>
      <c r="H1491" s="769">
        <v>18</v>
      </c>
      <c r="I1491" s="50"/>
      <c r="J1491" s="768" t="s">
        <v>391</v>
      </c>
      <c r="K1491" s="768" t="s">
        <v>106</v>
      </c>
      <c r="L1491" s="768">
        <v>2</v>
      </c>
      <c r="M1491" s="51"/>
      <c r="N1491" s="52" t="str">
        <f t="shared" si="132"/>
        <v>Included</v>
      </c>
      <c r="O1491" s="53">
        <f t="shared" si="133"/>
        <v>0</v>
      </c>
      <c r="P1491" s="8">
        <f t="shared" si="134"/>
        <v>0</v>
      </c>
      <c r="Q1491" s="9">
        <f t="shared" si="135"/>
        <v>0</v>
      </c>
      <c r="R1491" s="16">
        <f t="shared" si="136"/>
        <v>0</v>
      </c>
      <c r="S1491" s="8"/>
      <c r="T1491" s="122">
        <f t="shared" si="137"/>
        <v>0</v>
      </c>
      <c r="V1491" s="55"/>
      <c r="AB1491" s="9"/>
      <c r="AL1491" s="9"/>
      <c r="AM1491" s="9"/>
      <c r="AN1491" s="9"/>
      <c r="AO1491" s="9"/>
      <c r="AP1491" s="9"/>
      <c r="AQ1491" s="9"/>
      <c r="AR1491" s="9"/>
      <c r="AS1491" s="9"/>
      <c r="AT1491" s="9"/>
      <c r="AU1491" s="9"/>
      <c r="AV1491" s="9"/>
      <c r="AW1491" s="9"/>
      <c r="AX1491" s="9"/>
      <c r="AY1491" s="9"/>
    </row>
    <row r="1492" spans="1:51" ht="37.5" customHeight="1" x14ac:dyDescent="0.3">
      <c r="A1492" s="48">
        <v>1464</v>
      </c>
      <c r="B1492" s="768">
        <v>7000033072</v>
      </c>
      <c r="C1492" s="768">
        <v>10</v>
      </c>
      <c r="D1492" s="768" t="s">
        <v>475</v>
      </c>
      <c r="E1492" s="768">
        <v>1000077866</v>
      </c>
      <c r="F1492" s="768">
        <v>85176930</v>
      </c>
      <c r="G1492" s="49"/>
      <c r="H1492" s="769">
        <v>18</v>
      </c>
      <c r="I1492" s="50"/>
      <c r="J1492" s="768" t="s">
        <v>392</v>
      </c>
      <c r="K1492" s="768" t="s">
        <v>105</v>
      </c>
      <c r="L1492" s="768">
        <v>1</v>
      </c>
      <c r="M1492" s="51"/>
      <c r="N1492" s="52" t="str">
        <f t="shared" ref="N1492:N1555" si="138">IF(M1492=0, "Included",IF(ISERROR(L1492*M1492), M1492, L1492*M1492))</f>
        <v>Included</v>
      </c>
      <c r="O1492" s="53">
        <f t="shared" ref="O1492:O1555" si="139">R1492</f>
        <v>0</v>
      </c>
      <c r="P1492" s="8">
        <f t="shared" ref="P1492:P1555" si="140">+L1492*M1492</f>
        <v>0</v>
      </c>
      <c r="Q1492" s="9">
        <f t="shared" ref="Q1492:Q1555" si="141">IF(N1492="Included",0,N1492)</f>
        <v>0</v>
      </c>
      <c r="R1492" s="16">
        <f t="shared" ref="R1492:R1555" si="142">IF(I1492="", H1492*Q1492/100,I1492*Q1492)</f>
        <v>0</v>
      </c>
      <c r="S1492" s="8"/>
      <c r="T1492" s="122">
        <f t="shared" ref="T1492:T1555" si="143">+P1492*H1492/100</f>
        <v>0</v>
      </c>
      <c r="V1492" s="55"/>
      <c r="AB1492" s="9"/>
      <c r="AL1492" s="9"/>
      <c r="AM1492" s="9"/>
      <c r="AN1492" s="9"/>
      <c r="AO1492" s="9"/>
      <c r="AP1492" s="9"/>
      <c r="AQ1492" s="9"/>
      <c r="AR1492" s="9"/>
      <c r="AS1492" s="9"/>
      <c r="AT1492" s="9"/>
      <c r="AU1492" s="9"/>
      <c r="AV1492" s="9"/>
      <c r="AW1492" s="9"/>
      <c r="AX1492" s="9"/>
      <c r="AY1492" s="9"/>
    </row>
    <row r="1493" spans="1:51" ht="37.5" customHeight="1" x14ac:dyDescent="0.3">
      <c r="A1493" s="48">
        <v>1465</v>
      </c>
      <c r="B1493" s="768">
        <v>7000033073</v>
      </c>
      <c r="C1493" s="768">
        <v>10</v>
      </c>
      <c r="D1493" s="768" t="s">
        <v>475</v>
      </c>
      <c r="E1493" s="768">
        <v>1000077862</v>
      </c>
      <c r="F1493" s="768">
        <v>85176990</v>
      </c>
      <c r="G1493" s="49"/>
      <c r="H1493" s="769">
        <v>18</v>
      </c>
      <c r="I1493" s="50"/>
      <c r="J1493" s="768" t="s">
        <v>394</v>
      </c>
      <c r="K1493" s="768" t="s">
        <v>106</v>
      </c>
      <c r="L1493" s="768">
        <v>1</v>
      </c>
      <c r="M1493" s="51"/>
      <c r="N1493" s="52" t="str">
        <f t="shared" si="138"/>
        <v>Included</v>
      </c>
      <c r="O1493" s="53">
        <f t="shared" si="139"/>
        <v>0</v>
      </c>
      <c r="P1493" s="8">
        <f t="shared" si="140"/>
        <v>0</v>
      </c>
      <c r="Q1493" s="9">
        <f t="shared" si="141"/>
        <v>0</v>
      </c>
      <c r="R1493" s="16">
        <f t="shared" si="142"/>
        <v>0</v>
      </c>
      <c r="S1493" s="8"/>
      <c r="T1493" s="122">
        <f t="shared" si="143"/>
        <v>0</v>
      </c>
      <c r="V1493" s="55"/>
      <c r="AB1493" s="9"/>
      <c r="AL1493" s="9"/>
      <c r="AM1493" s="9"/>
      <c r="AN1493" s="9"/>
      <c r="AO1493" s="9"/>
      <c r="AP1493" s="9"/>
      <c r="AQ1493" s="9"/>
      <c r="AR1493" s="9"/>
      <c r="AS1493" s="9"/>
      <c r="AT1493" s="9"/>
      <c r="AU1493" s="9"/>
      <c r="AV1493" s="9"/>
      <c r="AW1493" s="9"/>
      <c r="AX1493" s="9"/>
      <c r="AY1493" s="9"/>
    </row>
    <row r="1494" spans="1:51" ht="37.5" customHeight="1" x14ac:dyDescent="0.3">
      <c r="A1494" s="48">
        <v>1466</v>
      </c>
      <c r="B1494" s="768">
        <v>7000033100</v>
      </c>
      <c r="C1494" s="768">
        <v>10</v>
      </c>
      <c r="D1494" s="768" t="s">
        <v>475</v>
      </c>
      <c r="E1494" s="768">
        <v>1000077899</v>
      </c>
      <c r="F1494" s="768">
        <v>85176290</v>
      </c>
      <c r="G1494" s="49"/>
      <c r="H1494" s="769">
        <v>18</v>
      </c>
      <c r="I1494" s="50"/>
      <c r="J1494" s="768" t="s">
        <v>395</v>
      </c>
      <c r="K1494" s="768" t="s">
        <v>110</v>
      </c>
      <c r="L1494" s="768">
        <v>1</v>
      </c>
      <c r="M1494" s="51"/>
      <c r="N1494" s="52" t="str">
        <f t="shared" si="138"/>
        <v>Included</v>
      </c>
      <c r="O1494" s="53">
        <f t="shared" si="139"/>
        <v>0</v>
      </c>
      <c r="P1494" s="8">
        <f t="shared" si="140"/>
        <v>0</v>
      </c>
      <c r="Q1494" s="9">
        <f t="shared" si="141"/>
        <v>0</v>
      </c>
      <c r="R1494" s="16">
        <f t="shared" si="142"/>
        <v>0</v>
      </c>
      <c r="S1494" s="8"/>
      <c r="T1494" s="122">
        <f t="shared" si="143"/>
        <v>0</v>
      </c>
      <c r="V1494" s="55"/>
      <c r="AB1494" s="9"/>
      <c r="AL1494" s="9"/>
      <c r="AM1494" s="9"/>
      <c r="AN1494" s="9"/>
      <c r="AO1494" s="9"/>
      <c r="AP1494" s="9"/>
      <c r="AQ1494" s="9"/>
      <c r="AR1494" s="9"/>
      <c r="AS1494" s="9"/>
      <c r="AT1494" s="9"/>
      <c r="AU1494" s="9"/>
      <c r="AV1494" s="9"/>
      <c r="AW1494" s="9"/>
      <c r="AX1494" s="9"/>
      <c r="AY1494" s="9"/>
    </row>
    <row r="1495" spans="1:51" ht="37.5" customHeight="1" x14ac:dyDescent="0.3">
      <c r="A1495" s="48">
        <v>1467</v>
      </c>
      <c r="B1495" s="768">
        <v>7000033101</v>
      </c>
      <c r="C1495" s="768">
        <v>10</v>
      </c>
      <c r="D1495" s="768" t="s">
        <v>475</v>
      </c>
      <c r="E1495" s="768">
        <v>1000031361</v>
      </c>
      <c r="F1495" s="768">
        <v>85389000</v>
      </c>
      <c r="G1495" s="49"/>
      <c r="H1495" s="769">
        <v>18</v>
      </c>
      <c r="I1495" s="50"/>
      <c r="J1495" s="768" t="s">
        <v>107</v>
      </c>
      <c r="K1495" s="768" t="s">
        <v>106</v>
      </c>
      <c r="L1495" s="768">
        <v>1</v>
      </c>
      <c r="M1495" s="51"/>
      <c r="N1495" s="52" t="str">
        <f t="shared" si="138"/>
        <v>Included</v>
      </c>
      <c r="O1495" s="53">
        <f t="shared" si="139"/>
        <v>0</v>
      </c>
      <c r="P1495" s="8">
        <f t="shared" si="140"/>
        <v>0</v>
      </c>
      <c r="Q1495" s="9">
        <f t="shared" si="141"/>
        <v>0</v>
      </c>
      <c r="R1495" s="16">
        <f t="shared" si="142"/>
        <v>0</v>
      </c>
      <c r="S1495" s="8"/>
      <c r="T1495" s="122">
        <f t="shared" si="143"/>
        <v>0</v>
      </c>
      <c r="V1495" s="55"/>
      <c r="AB1495" s="9"/>
      <c r="AL1495" s="9"/>
      <c r="AM1495" s="9"/>
      <c r="AN1495" s="9"/>
      <c r="AO1495" s="9"/>
      <c r="AP1495" s="9"/>
      <c r="AQ1495" s="9"/>
      <c r="AR1495" s="9"/>
      <c r="AS1495" s="9"/>
      <c r="AT1495" s="9"/>
      <c r="AU1495" s="9"/>
      <c r="AV1495" s="9"/>
      <c r="AW1495" s="9"/>
      <c r="AX1495" s="9"/>
      <c r="AY1495" s="9"/>
    </row>
    <row r="1496" spans="1:51" ht="37.5" customHeight="1" x14ac:dyDescent="0.3">
      <c r="A1496" s="48">
        <v>1468</v>
      </c>
      <c r="B1496" s="768">
        <v>7000033111</v>
      </c>
      <c r="C1496" s="768">
        <v>10</v>
      </c>
      <c r="D1496" s="768" t="s">
        <v>475</v>
      </c>
      <c r="E1496" s="768">
        <v>1000077737</v>
      </c>
      <c r="F1496" s="768">
        <v>85176290</v>
      </c>
      <c r="G1496" s="49"/>
      <c r="H1496" s="769">
        <v>18</v>
      </c>
      <c r="I1496" s="50"/>
      <c r="J1496" s="768" t="s">
        <v>396</v>
      </c>
      <c r="K1496" s="768" t="s">
        <v>106</v>
      </c>
      <c r="L1496" s="768">
        <v>1</v>
      </c>
      <c r="M1496" s="51"/>
      <c r="N1496" s="52" t="str">
        <f t="shared" si="138"/>
        <v>Included</v>
      </c>
      <c r="O1496" s="53">
        <f t="shared" si="139"/>
        <v>0</v>
      </c>
      <c r="P1496" s="8">
        <f t="shared" si="140"/>
        <v>0</v>
      </c>
      <c r="Q1496" s="9">
        <f t="shared" si="141"/>
        <v>0</v>
      </c>
      <c r="R1496" s="16">
        <f t="shared" si="142"/>
        <v>0</v>
      </c>
      <c r="S1496" s="8"/>
      <c r="T1496" s="122">
        <f t="shared" si="143"/>
        <v>0</v>
      </c>
      <c r="V1496" s="55"/>
      <c r="AB1496" s="9"/>
      <c r="AL1496" s="9"/>
      <c r="AM1496" s="9"/>
      <c r="AN1496" s="9"/>
      <c r="AO1496" s="9"/>
      <c r="AP1496" s="9"/>
      <c r="AQ1496" s="9"/>
      <c r="AR1496" s="9"/>
      <c r="AS1496" s="9"/>
      <c r="AT1496" s="9"/>
      <c r="AU1496" s="9"/>
      <c r="AV1496" s="9"/>
      <c r="AW1496" s="9"/>
      <c r="AX1496" s="9"/>
      <c r="AY1496" s="9"/>
    </row>
    <row r="1497" spans="1:51" ht="37.5" customHeight="1" x14ac:dyDescent="0.3">
      <c r="A1497" s="48">
        <v>1469</v>
      </c>
      <c r="B1497" s="768">
        <v>7000033112</v>
      </c>
      <c r="C1497" s="768">
        <v>10</v>
      </c>
      <c r="D1497" s="768" t="s">
        <v>475</v>
      </c>
      <c r="E1497" s="768">
        <v>1000078084</v>
      </c>
      <c r="F1497" s="768">
        <v>85176930</v>
      </c>
      <c r="G1497" s="49"/>
      <c r="H1497" s="769">
        <v>18</v>
      </c>
      <c r="I1497" s="50"/>
      <c r="J1497" s="768" t="s">
        <v>397</v>
      </c>
      <c r="K1497" s="768" t="s">
        <v>106</v>
      </c>
      <c r="L1497" s="768">
        <v>2</v>
      </c>
      <c r="M1497" s="51"/>
      <c r="N1497" s="52" t="str">
        <f t="shared" si="138"/>
        <v>Included</v>
      </c>
      <c r="O1497" s="53">
        <f t="shared" si="139"/>
        <v>0</v>
      </c>
      <c r="P1497" s="8">
        <f t="shared" si="140"/>
        <v>0</v>
      </c>
      <c r="Q1497" s="9">
        <f t="shared" si="141"/>
        <v>0</v>
      </c>
      <c r="R1497" s="16">
        <f t="shared" si="142"/>
        <v>0</v>
      </c>
      <c r="S1497" s="8"/>
      <c r="T1497" s="122">
        <f t="shared" si="143"/>
        <v>0</v>
      </c>
      <c r="V1497" s="55"/>
      <c r="AB1497" s="9"/>
      <c r="AL1497" s="9"/>
      <c r="AM1497" s="9"/>
      <c r="AN1497" s="9"/>
      <c r="AO1497" s="9"/>
      <c r="AP1497" s="9"/>
      <c r="AQ1497" s="9"/>
      <c r="AR1497" s="9"/>
      <c r="AS1497" s="9"/>
      <c r="AT1497" s="9"/>
      <c r="AU1497" s="9"/>
      <c r="AV1497" s="9"/>
      <c r="AW1497" s="9"/>
      <c r="AX1497" s="9"/>
      <c r="AY1497" s="9"/>
    </row>
    <row r="1498" spans="1:51" ht="37.5" customHeight="1" x14ac:dyDescent="0.3">
      <c r="A1498" s="48">
        <v>1470</v>
      </c>
      <c r="B1498" s="768">
        <v>7000032981</v>
      </c>
      <c r="C1498" s="768">
        <v>10</v>
      </c>
      <c r="D1498" s="768" t="s">
        <v>476</v>
      </c>
      <c r="E1498" s="768">
        <v>1000077713</v>
      </c>
      <c r="F1498" s="768">
        <v>84715000</v>
      </c>
      <c r="G1498" s="49"/>
      <c r="H1498" s="769">
        <v>18</v>
      </c>
      <c r="I1498" s="50"/>
      <c r="J1498" s="768" t="s">
        <v>376</v>
      </c>
      <c r="K1498" s="768" t="s">
        <v>106</v>
      </c>
      <c r="L1498" s="768">
        <v>1</v>
      </c>
      <c r="M1498" s="51"/>
      <c r="N1498" s="52" t="str">
        <f t="shared" si="138"/>
        <v>Included</v>
      </c>
      <c r="O1498" s="53">
        <f t="shared" si="139"/>
        <v>0</v>
      </c>
      <c r="P1498" s="8">
        <f t="shared" si="140"/>
        <v>0</v>
      </c>
      <c r="Q1498" s="9">
        <f t="shared" si="141"/>
        <v>0</v>
      </c>
      <c r="R1498" s="16">
        <f t="shared" si="142"/>
        <v>0</v>
      </c>
      <c r="S1498" s="8"/>
      <c r="T1498" s="122">
        <f t="shared" si="143"/>
        <v>0</v>
      </c>
      <c r="V1498" s="55"/>
      <c r="AB1498" s="9"/>
      <c r="AL1498" s="9"/>
      <c r="AM1498" s="9"/>
      <c r="AN1498" s="9"/>
      <c r="AO1498" s="9"/>
      <c r="AP1498" s="9"/>
      <c r="AQ1498" s="9"/>
      <c r="AR1498" s="9"/>
      <c r="AS1498" s="9"/>
      <c r="AT1498" s="9"/>
      <c r="AU1498" s="9"/>
      <c r="AV1498" s="9"/>
      <c r="AW1498" s="9"/>
      <c r="AX1498" s="9"/>
      <c r="AY1498" s="9"/>
    </row>
    <row r="1499" spans="1:51" ht="37.5" customHeight="1" x14ac:dyDescent="0.3">
      <c r="A1499" s="48">
        <v>1471</v>
      </c>
      <c r="B1499" s="768">
        <v>7000032982</v>
      </c>
      <c r="C1499" s="768">
        <v>10</v>
      </c>
      <c r="D1499" s="768" t="s">
        <v>476</v>
      </c>
      <c r="E1499" s="768">
        <v>1000077753</v>
      </c>
      <c r="F1499" s="768">
        <v>85176930</v>
      </c>
      <c r="G1499" s="49"/>
      <c r="H1499" s="769">
        <v>18</v>
      </c>
      <c r="I1499" s="50"/>
      <c r="J1499" s="768" t="s">
        <v>377</v>
      </c>
      <c r="K1499" s="768" t="s">
        <v>105</v>
      </c>
      <c r="L1499" s="768">
        <v>1</v>
      </c>
      <c r="M1499" s="51"/>
      <c r="N1499" s="52" t="str">
        <f t="shared" si="138"/>
        <v>Included</v>
      </c>
      <c r="O1499" s="53">
        <f t="shared" si="139"/>
        <v>0</v>
      </c>
      <c r="P1499" s="8">
        <f t="shared" si="140"/>
        <v>0</v>
      </c>
      <c r="Q1499" s="9">
        <f t="shared" si="141"/>
        <v>0</v>
      </c>
      <c r="R1499" s="16">
        <f t="shared" si="142"/>
        <v>0</v>
      </c>
      <c r="S1499" s="8"/>
      <c r="T1499" s="122">
        <f t="shared" si="143"/>
        <v>0</v>
      </c>
      <c r="V1499" s="55"/>
      <c r="AB1499" s="9"/>
      <c r="AL1499" s="9"/>
      <c r="AM1499" s="9"/>
      <c r="AN1499" s="9"/>
      <c r="AO1499" s="9"/>
      <c r="AP1499" s="9"/>
      <c r="AQ1499" s="9"/>
      <c r="AR1499" s="9"/>
      <c r="AS1499" s="9"/>
      <c r="AT1499" s="9"/>
      <c r="AU1499" s="9"/>
      <c r="AV1499" s="9"/>
      <c r="AW1499" s="9"/>
      <c r="AX1499" s="9"/>
      <c r="AY1499" s="9"/>
    </row>
    <row r="1500" spans="1:51" ht="37.5" customHeight="1" x14ac:dyDescent="0.3">
      <c r="A1500" s="48">
        <v>1472</v>
      </c>
      <c r="B1500" s="768">
        <v>7000032983</v>
      </c>
      <c r="C1500" s="768">
        <v>10</v>
      </c>
      <c r="D1500" s="768" t="s">
        <v>476</v>
      </c>
      <c r="E1500" s="768">
        <v>1000077573</v>
      </c>
      <c r="F1500" s="768">
        <v>85176930</v>
      </c>
      <c r="G1500" s="49"/>
      <c r="H1500" s="769">
        <v>18</v>
      </c>
      <c r="I1500" s="50"/>
      <c r="J1500" s="768" t="s">
        <v>378</v>
      </c>
      <c r="K1500" s="768" t="s">
        <v>106</v>
      </c>
      <c r="L1500" s="768">
        <v>1</v>
      </c>
      <c r="M1500" s="51"/>
      <c r="N1500" s="52" t="str">
        <f t="shared" si="138"/>
        <v>Included</v>
      </c>
      <c r="O1500" s="53">
        <f t="shared" si="139"/>
        <v>0</v>
      </c>
      <c r="P1500" s="8">
        <f t="shared" si="140"/>
        <v>0</v>
      </c>
      <c r="Q1500" s="9">
        <f t="shared" si="141"/>
        <v>0</v>
      </c>
      <c r="R1500" s="16">
        <f t="shared" si="142"/>
        <v>0</v>
      </c>
      <c r="S1500" s="8"/>
      <c r="T1500" s="122">
        <f t="shared" si="143"/>
        <v>0</v>
      </c>
      <c r="V1500" s="55"/>
      <c r="AB1500" s="9"/>
      <c r="AL1500" s="9"/>
      <c r="AM1500" s="9"/>
      <c r="AN1500" s="9"/>
      <c r="AO1500" s="9"/>
      <c r="AP1500" s="9"/>
      <c r="AQ1500" s="9"/>
      <c r="AR1500" s="9"/>
      <c r="AS1500" s="9"/>
      <c r="AT1500" s="9"/>
      <c r="AU1500" s="9"/>
      <c r="AV1500" s="9"/>
      <c r="AW1500" s="9"/>
      <c r="AX1500" s="9"/>
      <c r="AY1500" s="9"/>
    </row>
    <row r="1501" spans="1:51" ht="37.5" customHeight="1" x14ac:dyDescent="0.3">
      <c r="A1501" s="48">
        <v>1473</v>
      </c>
      <c r="B1501" s="768">
        <v>7000032984</v>
      </c>
      <c r="C1501" s="768">
        <v>10</v>
      </c>
      <c r="D1501" s="768" t="s">
        <v>476</v>
      </c>
      <c r="E1501" s="768">
        <v>1000077711</v>
      </c>
      <c r="F1501" s="768">
        <v>85177090</v>
      </c>
      <c r="G1501" s="49"/>
      <c r="H1501" s="769">
        <v>18</v>
      </c>
      <c r="I1501" s="50"/>
      <c r="J1501" s="768" t="s">
        <v>381</v>
      </c>
      <c r="K1501" s="768" t="s">
        <v>106</v>
      </c>
      <c r="L1501" s="768">
        <v>1</v>
      </c>
      <c r="M1501" s="51"/>
      <c r="N1501" s="52" t="str">
        <f t="shared" si="138"/>
        <v>Included</v>
      </c>
      <c r="O1501" s="53">
        <f t="shared" si="139"/>
        <v>0</v>
      </c>
      <c r="P1501" s="8">
        <f t="shared" si="140"/>
        <v>0</v>
      </c>
      <c r="Q1501" s="9">
        <f t="shared" si="141"/>
        <v>0</v>
      </c>
      <c r="R1501" s="16">
        <f t="shared" si="142"/>
        <v>0</v>
      </c>
      <c r="S1501" s="8"/>
      <c r="T1501" s="122">
        <f t="shared" si="143"/>
        <v>0</v>
      </c>
      <c r="V1501" s="55"/>
      <c r="AB1501" s="9"/>
      <c r="AL1501" s="9"/>
      <c r="AM1501" s="9"/>
      <c r="AN1501" s="9"/>
      <c r="AO1501" s="9"/>
      <c r="AP1501" s="9"/>
      <c r="AQ1501" s="9"/>
      <c r="AR1501" s="9"/>
      <c r="AS1501" s="9"/>
      <c r="AT1501" s="9"/>
      <c r="AU1501" s="9"/>
      <c r="AV1501" s="9"/>
      <c r="AW1501" s="9"/>
      <c r="AX1501" s="9"/>
      <c r="AY1501" s="9"/>
    </row>
    <row r="1502" spans="1:51" ht="37.5" customHeight="1" x14ac:dyDescent="0.3">
      <c r="A1502" s="48">
        <v>1474</v>
      </c>
      <c r="B1502" s="768">
        <v>7000032985</v>
      </c>
      <c r="C1502" s="768">
        <v>10</v>
      </c>
      <c r="D1502" s="768" t="s">
        <v>476</v>
      </c>
      <c r="E1502" s="768">
        <v>1000077750</v>
      </c>
      <c r="F1502" s="768">
        <v>85176930</v>
      </c>
      <c r="G1502" s="49"/>
      <c r="H1502" s="769">
        <v>18</v>
      </c>
      <c r="I1502" s="50"/>
      <c r="J1502" s="768" t="s">
        <v>383</v>
      </c>
      <c r="K1502" s="768" t="s">
        <v>105</v>
      </c>
      <c r="L1502" s="768">
        <v>1</v>
      </c>
      <c r="M1502" s="51"/>
      <c r="N1502" s="52" t="str">
        <f t="shared" si="138"/>
        <v>Included</v>
      </c>
      <c r="O1502" s="53">
        <f t="shared" si="139"/>
        <v>0</v>
      </c>
      <c r="P1502" s="8">
        <f t="shared" si="140"/>
        <v>0</v>
      </c>
      <c r="Q1502" s="9">
        <f t="shared" si="141"/>
        <v>0</v>
      </c>
      <c r="R1502" s="16">
        <f t="shared" si="142"/>
        <v>0</v>
      </c>
      <c r="S1502" s="8"/>
      <c r="T1502" s="122">
        <f t="shared" si="143"/>
        <v>0</v>
      </c>
      <c r="V1502" s="55"/>
      <c r="AB1502" s="9"/>
      <c r="AL1502" s="9"/>
      <c r="AM1502" s="9"/>
      <c r="AN1502" s="9"/>
      <c r="AO1502" s="9"/>
      <c r="AP1502" s="9"/>
      <c r="AQ1502" s="9"/>
      <c r="AR1502" s="9"/>
      <c r="AS1502" s="9"/>
      <c r="AT1502" s="9"/>
      <c r="AU1502" s="9"/>
      <c r="AV1502" s="9"/>
      <c r="AW1502" s="9"/>
      <c r="AX1502" s="9"/>
      <c r="AY1502" s="9"/>
    </row>
    <row r="1503" spans="1:51" ht="37.5" customHeight="1" x14ac:dyDescent="0.3">
      <c r="A1503" s="48">
        <v>1475</v>
      </c>
      <c r="B1503" s="768">
        <v>7000032986</v>
      </c>
      <c r="C1503" s="768">
        <v>10</v>
      </c>
      <c r="D1503" s="768" t="s">
        <v>476</v>
      </c>
      <c r="E1503" s="768">
        <v>1000077561</v>
      </c>
      <c r="F1503" s="768">
        <v>85176930</v>
      </c>
      <c r="G1503" s="49"/>
      <c r="H1503" s="769">
        <v>18</v>
      </c>
      <c r="I1503" s="50"/>
      <c r="J1503" s="768" t="s">
        <v>386</v>
      </c>
      <c r="K1503" s="768" t="s">
        <v>106</v>
      </c>
      <c r="L1503" s="768">
        <v>2</v>
      </c>
      <c r="M1503" s="51"/>
      <c r="N1503" s="52" t="str">
        <f t="shared" si="138"/>
        <v>Included</v>
      </c>
      <c r="O1503" s="53">
        <f t="shared" si="139"/>
        <v>0</v>
      </c>
      <c r="P1503" s="8">
        <f t="shared" si="140"/>
        <v>0</v>
      </c>
      <c r="Q1503" s="9">
        <f t="shared" si="141"/>
        <v>0</v>
      </c>
      <c r="R1503" s="16">
        <f t="shared" si="142"/>
        <v>0</v>
      </c>
      <c r="S1503" s="8"/>
      <c r="T1503" s="122">
        <f t="shared" si="143"/>
        <v>0</v>
      </c>
      <c r="V1503" s="55"/>
      <c r="AB1503" s="9"/>
      <c r="AL1503" s="9"/>
      <c r="AM1503" s="9"/>
      <c r="AN1503" s="9"/>
      <c r="AO1503" s="9"/>
      <c r="AP1503" s="9"/>
      <c r="AQ1503" s="9"/>
      <c r="AR1503" s="9"/>
      <c r="AS1503" s="9"/>
      <c r="AT1503" s="9"/>
      <c r="AU1503" s="9"/>
      <c r="AV1503" s="9"/>
      <c r="AW1503" s="9"/>
      <c r="AX1503" s="9"/>
      <c r="AY1503" s="9"/>
    </row>
    <row r="1504" spans="1:51" ht="37.5" customHeight="1" x14ac:dyDescent="0.3">
      <c r="A1504" s="48">
        <v>1476</v>
      </c>
      <c r="B1504" s="768">
        <v>7000032987</v>
      </c>
      <c r="C1504" s="768">
        <v>10</v>
      </c>
      <c r="D1504" s="768" t="s">
        <v>476</v>
      </c>
      <c r="E1504" s="768">
        <v>1000077565</v>
      </c>
      <c r="F1504" s="768">
        <v>85176930</v>
      </c>
      <c r="G1504" s="49"/>
      <c r="H1504" s="769">
        <v>18</v>
      </c>
      <c r="I1504" s="50"/>
      <c r="J1504" s="768" t="s">
        <v>387</v>
      </c>
      <c r="K1504" s="768" t="s">
        <v>106</v>
      </c>
      <c r="L1504" s="768">
        <v>2</v>
      </c>
      <c r="M1504" s="51"/>
      <c r="N1504" s="52" t="str">
        <f t="shared" si="138"/>
        <v>Included</v>
      </c>
      <c r="O1504" s="53">
        <f t="shared" si="139"/>
        <v>0</v>
      </c>
      <c r="P1504" s="8">
        <f t="shared" si="140"/>
        <v>0</v>
      </c>
      <c r="Q1504" s="9">
        <f t="shared" si="141"/>
        <v>0</v>
      </c>
      <c r="R1504" s="16">
        <f t="shared" si="142"/>
        <v>0</v>
      </c>
      <c r="S1504" s="8"/>
      <c r="T1504" s="122">
        <f t="shared" si="143"/>
        <v>0</v>
      </c>
      <c r="V1504" s="55"/>
      <c r="AB1504" s="9"/>
      <c r="AL1504" s="9"/>
      <c r="AM1504" s="9"/>
      <c r="AN1504" s="9"/>
      <c r="AO1504" s="9"/>
      <c r="AP1504" s="9"/>
      <c r="AQ1504" s="9"/>
      <c r="AR1504" s="9"/>
      <c r="AS1504" s="9"/>
      <c r="AT1504" s="9"/>
      <c r="AU1504" s="9"/>
      <c r="AV1504" s="9"/>
      <c r="AW1504" s="9"/>
      <c r="AX1504" s="9"/>
      <c r="AY1504" s="9"/>
    </row>
    <row r="1505" spans="1:51" ht="37.5" customHeight="1" x14ac:dyDescent="0.3">
      <c r="A1505" s="48">
        <v>1477</v>
      </c>
      <c r="B1505" s="768">
        <v>7000032988</v>
      </c>
      <c r="C1505" s="768">
        <v>10</v>
      </c>
      <c r="D1505" s="768" t="s">
        <v>476</v>
      </c>
      <c r="E1505" s="768">
        <v>1000077751</v>
      </c>
      <c r="F1505" s="768">
        <v>85176930</v>
      </c>
      <c r="G1505" s="49"/>
      <c r="H1505" s="769">
        <v>18</v>
      </c>
      <c r="I1505" s="50"/>
      <c r="J1505" s="768" t="s">
        <v>388</v>
      </c>
      <c r="K1505" s="768" t="s">
        <v>105</v>
      </c>
      <c r="L1505" s="768">
        <v>1</v>
      </c>
      <c r="M1505" s="51"/>
      <c r="N1505" s="52" t="str">
        <f t="shared" si="138"/>
        <v>Included</v>
      </c>
      <c r="O1505" s="53">
        <f t="shared" si="139"/>
        <v>0</v>
      </c>
      <c r="P1505" s="8">
        <f t="shared" si="140"/>
        <v>0</v>
      </c>
      <c r="Q1505" s="9">
        <f t="shared" si="141"/>
        <v>0</v>
      </c>
      <c r="R1505" s="16">
        <f t="shared" si="142"/>
        <v>0</v>
      </c>
      <c r="S1505" s="8"/>
      <c r="T1505" s="122">
        <f t="shared" si="143"/>
        <v>0</v>
      </c>
      <c r="V1505" s="55"/>
      <c r="AB1505" s="9"/>
      <c r="AL1505" s="9"/>
      <c r="AM1505" s="9"/>
      <c r="AN1505" s="9"/>
      <c r="AO1505" s="9"/>
      <c r="AP1505" s="9"/>
      <c r="AQ1505" s="9"/>
      <c r="AR1505" s="9"/>
      <c r="AS1505" s="9"/>
      <c r="AT1505" s="9"/>
      <c r="AU1505" s="9"/>
      <c r="AV1505" s="9"/>
      <c r="AW1505" s="9"/>
      <c r="AX1505" s="9"/>
      <c r="AY1505" s="9"/>
    </row>
    <row r="1506" spans="1:51" ht="37.5" customHeight="1" x14ac:dyDescent="0.3">
      <c r="A1506" s="48">
        <v>1478</v>
      </c>
      <c r="B1506" s="768">
        <v>7000032989</v>
      </c>
      <c r="C1506" s="768">
        <v>10</v>
      </c>
      <c r="D1506" s="768" t="s">
        <v>476</v>
      </c>
      <c r="E1506" s="768">
        <v>1000077568</v>
      </c>
      <c r="F1506" s="768">
        <v>85389000</v>
      </c>
      <c r="G1506" s="49"/>
      <c r="H1506" s="769">
        <v>18</v>
      </c>
      <c r="I1506" s="50"/>
      <c r="J1506" s="768" t="s">
        <v>389</v>
      </c>
      <c r="K1506" s="768" t="s">
        <v>106</v>
      </c>
      <c r="L1506" s="768">
        <v>1</v>
      </c>
      <c r="M1506" s="51"/>
      <c r="N1506" s="52" t="str">
        <f t="shared" si="138"/>
        <v>Included</v>
      </c>
      <c r="O1506" s="53">
        <f t="shared" si="139"/>
        <v>0</v>
      </c>
      <c r="P1506" s="8">
        <f t="shared" si="140"/>
        <v>0</v>
      </c>
      <c r="Q1506" s="9">
        <f t="shared" si="141"/>
        <v>0</v>
      </c>
      <c r="R1506" s="16">
        <f t="shared" si="142"/>
        <v>0</v>
      </c>
      <c r="S1506" s="8"/>
      <c r="T1506" s="122">
        <f t="shared" si="143"/>
        <v>0</v>
      </c>
      <c r="V1506" s="55"/>
      <c r="AB1506" s="9"/>
      <c r="AL1506" s="9"/>
      <c r="AM1506" s="9"/>
      <c r="AN1506" s="9"/>
      <c r="AO1506" s="9"/>
      <c r="AP1506" s="9"/>
      <c r="AQ1506" s="9"/>
      <c r="AR1506" s="9"/>
      <c r="AS1506" s="9"/>
      <c r="AT1506" s="9"/>
      <c r="AU1506" s="9"/>
      <c r="AV1506" s="9"/>
      <c r="AW1506" s="9"/>
      <c r="AX1506" s="9"/>
      <c r="AY1506" s="9"/>
    </row>
    <row r="1507" spans="1:51" ht="37.5" customHeight="1" x14ac:dyDescent="0.3">
      <c r="A1507" s="48">
        <v>1479</v>
      </c>
      <c r="B1507" s="768">
        <v>7000032990</v>
      </c>
      <c r="C1507" s="768">
        <v>10</v>
      </c>
      <c r="D1507" s="768" t="s">
        <v>476</v>
      </c>
      <c r="E1507" s="768">
        <v>1000028014</v>
      </c>
      <c r="F1507" s="768">
        <v>94038900</v>
      </c>
      <c r="G1507" s="49"/>
      <c r="H1507" s="769">
        <v>18</v>
      </c>
      <c r="I1507" s="50"/>
      <c r="J1507" s="768" t="s">
        <v>108</v>
      </c>
      <c r="K1507" s="768" t="s">
        <v>106</v>
      </c>
      <c r="L1507" s="768">
        <v>1</v>
      </c>
      <c r="M1507" s="51"/>
      <c r="N1507" s="52" t="str">
        <f t="shared" si="138"/>
        <v>Included</v>
      </c>
      <c r="O1507" s="53">
        <f t="shared" si="139"/>
        <v>0</v>
      </c>
      <c r="P1507" s="8">
        <f t="shared" si="140"/>
        <v>0</v>
      </c>
      <c r="Q1507" s="9">
        <f t="shared" si="141"/>
        <v>0</v>
      </c>
      <c r="R1507" s="16">
        <f t="shared" si="142"/>
        <v>0</v>
      </c>
      <c r="S1507" s="8"/>
      <c r="T1507" s="122">
        <f t="shared" si="143"/>
        <v>0</v>
      </c>
      <c r="V1507" s="55"/>
      <c r="AB1507" s="9"/>
      <c r="AL1507" s="9"/>
      <c r="AM1507" s="9"/>
      <c r="AN1507" s="9"/>
      <c r="AO1507" s="9"/>
      <c r="AP1507" s="9"/>
      <c r="AQ1507" s="9"/>
      <c r="AR1507" s="9"/>
      <c r="AS1507" s="9"/>
      <c r="AT1507" s="9"/>
      <c r="AU1507" s="9"/>
      <c r="AV1507" s="9"/>
      <c r="AW1507" s="9"/>
      <c r="AX1507" s="9"/>
      <c r="AY1507" s="9"/>
    </row>
    <row r="1508" spans="1:51" ht="37.5" customHeight="1" x14ac:dyDescent="0.3">
      <c r="A1508" s="48">
        <v>1480</v>
      </c>
      <c r="B1508" s="768">
        <v>7000032991</v>
      </c>
      <c r="C1508" s="768">
        <v>10</v>
      </c>
      <c r="D1508" s="768" t="s">
        <v>476</v>
      </c>
      <c r="E1508" s="768">
        <v>1000026380</v>
      </c>
      <c r="F1508" s="768">
        <v>85389000</v>
      </c>
      <c r="G1508" s="49"/>
      <c r="H1508" s="769">
        <v>18</v>
      </c>
      <c r="I1508" s="50"/>
      <c r="J1508" s="768" t="s">
        <v>109</v>
      </c>
      <c r="K1508" s="768" t="s">
        <v>105</v>
      </c>
      <c r="L1508" s="768">
        <v>1</v>
      </c>
      <c r="M1508" s="51"/>
      <c r="N1508" s="52" t="str">
        <f t="shared" si="138"/>
        <v>Included</v>
      </c>
      <c r="O1508" s="53">
        <f t="shared" si="139"/>
        <v>0</v>
      </c>
      <c r="P1508" s="8">
        <f t="shared" si="140"/>
        <v>0</v>
      </c>
      <c r="Q1508" s="9">
        <f t="shared" si="141"/>
        <v>0</v>
      </c>
      <c r="R1508" s="16">
        <f t="shared" si="142"/>
        <v>0</v>
      </c>
      <c r="S1508" s="8"/>
      <c r="T1508" s="122">
        <f t="shared" si="143"/>
        <v>0</v>
      </c>
      <c r="V1508" s="55"/>
      <c r="AB1508" s="9"/>
      <c r="AL1508" s="9"/>
      <c r="AM1508" s="9"/>
      <c r="AN1508" s="9"/>
      <c r="AO1508" s="9"/>
      <c r="AP1508" s="9"/>
      <c r="AQ1508" s="9"/>
      <c r="AR1508" s="9"/>
      <c r="AS1508" s="9"/>
      <c r="AT1508" s="9"/>
      <c r="AU1508" s="9"/>
      <c r="AV1508" s="9"/>
      <c r="AW1508" s="9"/>
      <c r="AX1508" s="9"/>
      <c r="AY1508" s="9"/>
    </row>
    <row r="1509" spans="1:51" ht="37.5" customHeight="1" x14ac:dyDescent="0.3">
      <c r="A1509" s="48">
        <v>1481</v>
      </c>
      <c r="B1509" s="768">
        <v>7000033074</v>
      </c>
      <c r="C1509" s="768">
        <v>10</v>
      </c>
      <c r="D1509" s="768" t="s">
        <v>476</v>
      </c>
      <c r="E1509" s="768">
        <v>1000077853</v>
      </c>
      <c r="F1509" s="768">
        <v>85176220</v>
      </c>
      <c r="G1509" s="49"/>
      <c r="H1509" s="769">
        <v>18</v>
      </c>
      <c r="I1509" s="50"/>
      <c r="J1509" s="768" t="s">
        <v>390</v>
      </c>
      <c r="K1509" s="768" t="s">
        <v>106</v>
      </c>
      <c r="L1509" s="768">
        <v>1</v>
      </c>
      <c r="M1509" s="51"/>
      <c r="N1509" s="52" t="str">
        <f t="shared" si="138"/>
        <v>Included</v>
      </c>
      <c r="O1509" s="53">
        <f t="shared" si="139"/>
        <v>0</v>
      </c>
      <c r="P1509" s="8">
        <f t="shared" si="140"/>
        <v>0</v>
      </c>
      <c r="Q1509" s="9">
        <f t="shared" si="141"/>
        <v>0</v>
      </c>
      <c r="R1509" s="16">
        <f t="shared" si="142"/>
        <v>0</v>
      </c>
      <c r="S1509" s="8"/>
      <c r="T1509" s="122">
        <f t="shared" si="143"/>
        <v>0</v>
      </c>
      <c r="V1509" s="55"/>
      <c r="AB1509" s="9"/>
      <c r="AL1509" s="9"/>
      <c r="AM1509" s="9"/>
      <c r="AN1509" s="9"/>
      <c r="AO1509" s="9"/>
      <c r="AP1509" s="9"/>
      <c r="AQ1509" s="9"/>
      <c r="AR1509" s="9"/>
      <c r="AS1509" s="9"/>
      <c r="AT1509" s="9"/>
      <c r="AU1509" s="9"/>
      <c r="AV1509" s="9"/>
      <c r="AW1509" s="9"/>
      <c r="AX1509" s="9"/>
      <c r="AY1509" s="9"/>
    </row>
    <row r="1510" spans="1:51" ht="37.5" customHeight="1" x14ac:dyDescent="0.3">
      <c r="A1510" s="48">
        <v>1482</v>
      </c>
      <c r="B1510" s="768">
        <v>7000033113</v>
      </c>
      <c r="C1510" s="768">
        <v>10</v>
      </c>
      <c r="D1510" s="768" t="s">
        <v>476</v>
      </c>
      <c r="E1510" s="768">
        <v>1000078084</v>
      </c>
      <c r="F1510" s="768">
        <v>85176930</v>
      </c>
      <c r="G1510" s="49"/>
      <c r="H1510" s="769">
        <v>18</v>
      </c>
      <c r="I1510" s="50"/>
      <c r="J1510" s="768" t="s">
        <v>397</v>
      </c>
      <c r="K1510" s="768" t="s">
        <v>106</v>
      </c>
      <c r="L1510" s="768">
        <v>2</v>
      </c>
      <c r="M1510" s="51"/>
      <c r="N1510" s="52" t="str">
        <f t="shared" si="138"/>
        <v>Included</v>
      </c>
      <c r="O1510" s="53">
        <f t="shared" si="139"/>
        <v>0</v>
      </c>
      <c r="P1510" s="8">
        <f t="shared" si="140"/>
        <v>0</v>
      </c>
      <c r="Q1510" s="9">
        <f t="shared" si="141"/>
        <v>0</v>
      </c>
      <c r="R1510" s="16">
        <f t="shared" si="142"/>
        <v>0</v>
      </c>
      <c r="S1510" s="8"/>
      <c r="T1510" s="122">
        <f t="shared" si="143"/>
        <v>0</v>
      </c>
      <c r="V1510" s="55"/>
      <c r="AB1510" s="9"/>
      <c r="AL1510" s="9"/>
      <c r="AM1510" s="9"/>
      <c r="AN1510" s="9"/>
      <c r="AO1510" s="9"/>
      <c r="AP1510" s="9"/>
      <c r="AQ1510" s="9"/>
      <c r="AR1510" s="9"/>
      <c r="AS1510" s="9"/>
      <c r="AT1510" s="9"/>
      <c r="AU1510" s="9"/>
      <c r="AV1510" s="9"/>
      <c r="AW1510" s="9"/>
      <c r="AX1510" s="9"/>
      <c r="AY1510" s="9"/>
    </row>
    <row r="1511" spans="1:51" ht="37.5" customHeight="1" x14ac:dyDescent="0.3">
      <c r="A1511" s="48">
        <v>1483</v>
      </c>
      <c r="B1511" s="768">
        <v>7000032992</v>
      </c>
      <c r="C1511" s="768">
        <v>10</v>
      </c>
      <c r="D1511" s="768" t="s">
        <v>477</v>
      </c>
      <c r="E1511" s="768">
        <v>1000077713</v>
      </c>
      <c r="F1511" s="768">
        <v>84715000</v>
      </c>
      <c r="G1511" s="49"/>
      <c r="H1511" s="769">
        <v>18</v>
      </c>
      <c r="I1511" s="50"/>
      <c r="J1511" s="768" t="s">
        <v>376</v>
      </c>
      <c r="K1511" s="768" t="s">
        <v>106</v>
      </c>
      <c r="L1511" s="768">
        <v>1</v>
      </c>
      <c r="M1511" s="51"/>
      <c r="N1511" s="52" t="str">
        <f t="shared" si="138"/>
        <v>Included</v>
      </c>
      <c r="O1511" s="53">
        <f t="shared" si="139"/>
        <v>0</v>
      </c>
      <c r="P1511" s="8">
        <f t="shared" si="140"/>
        <v>0</v>
      </c>
      <c r="Q1511" s="9">
        <f t="shared" si="141"/>
        <v>0</v>
      </c>
      <c r="R1511" s="16">
        <f t="shared" si="142"/>
        <v>0</v>
      </c>
      <c r="S1511" s="8"/>
      <c r="T1511" s="122">
        <f t="shared" si="143"/>
        <v>0</v>
      </c>
      <c r="V1511" s="55"/>
      <c r="AB1511" s="9"/>
      <c r="AL1511" s="9"/>
      <c r="AM1511" s="9"/>
      <c r="AN1511" s="9"/>
      <c r="AO1511" s="9"/>
      <c r="AP1511" s="9"/>
      <c r="AQ1511" s="9"/>
      <c r="AR1511" s="9"/>
      <c r="AS1511" s="9"/>
      <c r="AT1511" s="9"/>
      <c r="AU1511" s="9"/>
      <c r="AV1511" s="9"/>
      <c r="AW1511" s="9"/>
      <c r="AX1511" s="9"/>
      <c r="AY1511" s="9"/>
    </row>
    <row r="1512" spans="1:51" ht="37.5" customHeight="1" x14ac:dyDescent="0.3">
      <c r="A1512" s="48">
        <v>1484</v>
      </c>
      <c r="B1512" s="768">
        <v>7000032993</v>
      </c>
      <c r="C1512" s="768">
        <v>10</v>
      </c>
      <c r="D1512" s="768" t="s">
        <v>477</v>
      </c>
      <c r="E1512" s="768">
        <v>1000077753</v>
      </c>
      <c r="F1512" s="768">
        <v>85176930</v>
      </c>
      <c r="G1512" s="49"/>
      <c r="H1512" s="769">
        <v>18</v>
      </c>
      <c r="I1512" s="50"/>
      <c r="J1512" s="768" t="s">
        <v>377</v>
      </c>
      <c r="K1512" s="768" t="s">
        <v>105</v>
      </c>
      <c r="L1512" s="768">
        <v>1</v>
      </c>
      <c r="M1512" s="51"/>
      <c r="N1512" s="52" t="str">
        <f t="shared" si="138"/>
        <v>Included</v>
      </c>
      <c r="O1512" s="53">
        <f t="shared" si="139"/>
        <v>0</v>
      </c>
      <c r="P1512" s="8">
        <f t="shared" si="140"/>
        <v>0</v>
      </c>
      <c r="Q1512" s="9">
        <f t="shared" si="141"/>
        <v>0</v>
      </c>
      <c r="R1512" s="16">
        <f t="shared" si="142"/>
        <v>0</v>
      </c>
      <c r="S1512" s="8"/>
      <c r="T1512" s="122">
        <f t="shared" si="143"/>
        <v>0</v>
      </c>
      <c r="V1512" s="55"/>
      <c r="AB1512" s="9"/>
      <c r="AL1512" s="9"/>
      <c r="AM1512" s="9"/>
      <c r="AN1512" s="9"/>
      <c r="AO1512" s="9"/>
      <c r="AP1512" s="9"/>
      <c r="AQ1512" s="9"/>
      <c r="AR1512" s="9"/>
      <c r="AS1512" s="9"/>
      <c r="AT1512" s="9"/>
      <c r="AU1512" s="9"/>
      <c r="AV1512" s="9"/>
      <c r="AW1512" s="9"/>
      <c r="AX1512" s="9"/>
      <c r="AY1512" s="9"/>
    </row>
    <row r="1513" spans="1:51" ht="37.5" customHeight="1" x14ac:dyDescent="0.3">
      <c r="A1513" s="48">
        <v>1485</v>
      </c>
      <c r="B1513" s="768">
        <v>7000032994</v>
      </c>
      <c r="C1513" s="768">
        <v>10</v>
      </c>
      <c r="D1513" s="768" t="s">
        <v>477</v>
      </c>
      <c r="E1513" s="768">
        <v>1000077573</v>
      </c>
      <c r="F1513" s="768">
        <v>85176930</v>
      </c>
      <c r="G1513" s="49"/>
      <c r="H1513" s="769">
        <v>18</v>
      </c>
      <c r="I1513" s="50"/>
      <c r="J1513" s="768" t="s">
        <v>378</v>
      </c>
      <c r="K1513" s="768" t="s">
        <v>106</v>
      </c>
      <c r="L1513" s="768">
        <v>1</v>
      </c>
      <c r="M1513" s="51"/>
      <c r="N1513" s="52" t="str">
        <f t="shared" si="138"/>
        <v>Included</v>
      </c>
      <c r="O1513" s="53">
        <f t="shared" si="139"/>
        <v>0</v>
      </c>
      <c r="P1513" s="8">
        <f t="shared" si="140"/>
        <v>0</v>
      </c>
      <c r="Q1513" s="9">
        <f t="shared" si="141"/>
        <v>0</v>
      </c>
      <c r="R1513" s="16">
        <f t="shared" si="142"/>
        <v>0</v>
      </c>
      <c r="S1513" s="8"/>
      <c r="T1513" s="122">
        <f t="shared" si="143"/>
        <v>0</v>
      </c>
      <c r="V1513" s="55"/>
      <c r="AB1513" s="9"/>
      <c r="AL1513" s="9"/>
      <c r="AM1513" s="9"/>
      <c r="AN1513" s="9"/>
      <c r="AO1513" s="9"/>
      <c r="AP1513" s="9"/>
      <c r="AQ1513" s="9"/>
      <c r="AR1513" s="9"/>
      <c r="AS1513" s="9"/>
      <c r="AT1513" s="9"/>
      <c r="AU1513" s="9"/>
      <c r="AV1513" s="9"/>
      <c r="AW1513" s="9"/>
      <c r="AX1513" s="9"/>
      <c r="AY1513" s="9"/>
    </row>
    <row r="1514" spans="1:51" ht="37.5" customHeight="1" x14ac:dyDescent="0.3">
      <c r="A1514" s="48">
        <v>1486</v>
      </c>
      <c r="B1514" s="768">
        <v>7000032995</v>
      </c>
      <c r="C1514" s="768">
        <v>10</v>
      </c>
      <c r="D1514" s="768" t="s">
        <v>477</v>
      </c>
      <c r="E1514" s="768">
        <v>1000077739</v>
      </c>
      <c r="F1514" s="768">
        <v>85177090</v>
      </c>
      <c r="G1514" s="49"/>
      <c r="H1514" s="769">
        <v>18</v>
      </c>
      <c r="I1514" s="50"/>
      <c r="J1514" s="768" t="s">
        <v>379</v>
      </c>
      <c r="K1514" s="768" t="s">
        <v>106</v>
      </c>
      <c r="L1514" s="768">
        <v>10</v>
      </c>
      <c r="M1514" s="51"/>
      <c r="N1514" s="52" t="str">
        <f t="shared" si="138"/>
        <v>Included</v>
      </c>
      <c r="O1514" s="53">
        <f t="shared" si="139"/>
        <v>0</v>
      </c>
      <c r="P1514" s="8">
        <f t="shared" si="140"/>
        <v>0</v>
      </c>
      <c r="Q1514" s="9">
        <f t="shared" si="141"/>
        <v>0</v>
      </c>
      <c r="R1514" s="16">
        <f t="shared" si="142"/>
        <v>0</v>
      </c>
      <c r="S1514" s="8"/>
      <c r="T1514" s="122">
        <f t="shared" si="143"/>
        <v>0</v>
      </c>
      <c r="V1514" s="55"/>
      <c r="AB1514" s="9"/>
      <c r="AL1514" s="9"/>
      <c r="AM1514" s="9"/>
      <c r="AN1514" s="9"/>
      <c r="AO1514" s="9"/>
      <c r="AP1514" s="9"/>
      <c r="AQ1514" s="9"/>
      <c r="AR1514" s="9"/>
      <c r="AS1514" s="9"/>
      <c r="AT1514" s="9"/>
      <c r="AU1514" s="9"/>
      <c r="AV1514" s="9"/>
      <c r="AW1514" s="9"/>
      <c r="AX1514" s="9"/>
      <c r="AY1514" s="9"/>
    </row>
    <row r="1515" spans="1:51" ht="37.5" customHeight="1" x14ac:dyDescent="0.3">
      <c r="A1515" s="48">
        <v>1487</v>
      </c>
      <c r="B1515" s="768">
        <v>7000032996</v>
      </c>
      <c r="C1515" s="768">
        <v>10</v>
      </c>
      <c r="D1515" s="768" t="s">
        <v>477</v>
      </c>
      <c r="E1515" s="768">
        <v>1000077740</v>
      </c>
      <c r="F1515" s="768">
        <v>85177090</v>
      </c>
      <c r="G1515" s="49"/>
      <c r="H1515" s="769">
        <v>18</v>
      </c>
      <c r="I1515" s="50"/>
      <c r="J1515" s="768" t="s">
        <v>380</v>
      </c>
      <c r="K1515" s="768" t="s">
        <v>106</v>
      </c>
      <c r="L1515" s="768">
        <v>40</v>
      </c>
      <c r="M1515" s="51"/>
      <c r="N1515" s="52" t="str">
        <f t="shared" si="138"/>
        <v>Included</v>
      </c>
      <c r="O1515" s="53">
        <f t="shared" si="139"/>
        <v>0</v>
      </c>
      <c r="P1515" s="8">
        <f t="shared" si="140"/>
        <v>0</v>
      </c>
      <c r="Q1515" s="9">
        <f t="shared" si="141"/>
        <v>0</v>
      </c>
      <c r="R1515" s="16">
        <f t="shared" si="142"/>
        <v>0</v>
      </c>
      <c r="S1515" s="8"/>
      <c r="T1515" s="122">
        <f t="shared" si="143"/>
        <v>0</v>
      </c>
      <c r="V1515" s="55"/>
      <c r="AB1515" s="9"/>
      <c r="AL1515" s="9"/>
      <c r="AM1515" s="9"/>
      <c r="AN1515" s="9"/>
      <c r="AO1515" s="9"/>
      <c r="AP1515" s="9"/>
      <c r="AQ1515" s="9"/>
      <c r="AR1515" s="9"/>
      <c r="AS1515" s="9"/>
      <c r="AT1515" s="9"/>
      <c r="AU1515" s="9"/>
      <c r="AV1515" s="9"/>
      <c r="AW1515" s="9"/>
      <c r="AX1515" s="9"/>
      <c r="AY1515" s="9"/>
    </row>
    <row r="1516" spans="1:51" ht="37.5" customHeight="1" x14ac:dyDescent="0.3">
      <c r="A1516" s="48">
        <v>1488</v>
      </c>
      <c r="B1516" s="768">
        <v>7000032997</v>
      </c>
      <c r="C1516" s="768">
        <v>10</v>
      </c>
      <c r="D1516" s="768" t="s">
        <v>477</v>
      </c>
      <c r="E1516" s="768">
        <v>1000077711</v>
      </c>
      <c r="F1516" s="768">
        <v>85177090</v>
      </c>
      <c r="G1516" s="49"/>
      <c r="H1516" s="769">
        <v>18</v>
      </c>
      <c r="I1516" s="50"/>
      <c r="J1516" s="768" t="s">
        <v>381</v>
      </c>
      <c r="K1516" s="768" t="s">
        <v>106</v>
      </c>
      <c r="L1516" s="768">
        <v>1</v>
      </c>
      <c r="M1516" s="51"/>
      <c r="N1516" s="52" t="str">
        <f t="shared" si="138"/>
        <v>Included</v>
      </c>
      <c r="O1516" s="53">
        <f t="shared" si="139"/>
        <v>0</v>
      </c>
      <c r="P1516" s="8">
        <f t="shared" si="140"/>
        <v>0</v>
      </c>
      <c r="Q1516" s="9">
        <f t="shared" si="141"/>
        <v>0</v>
      </c>
      <c r="R1516" s="16">
        <f t="shared" si="142"/>
        <v>0</v>
      </c>
      <c r="S1516" s="8"/>
      <c r="T1516" s="122">
        <f t="shared" si="143"/>
        <v>0</v>
      </c>
      <c r="V1516" s="55"/>
      <c r="AB1516" s="9"/>
      <c r="AL1516" s="9"/>
      <c r="AM1516" s="9"/>
      <c r="AN1516" s="9"/>
      <c r="AO1516" s="9"/>
      <c r="AP1516" s="9"/>
      <c r="AQ1516" s="9"/>
      <c r="AR1516" s="9"/>
      <c r="AS1516" s="9"/>
      <c r="AT1516" s="9"/>
      <c r="AU1516" s="9"/>
      <c r="AV1516" s="9"/>
      <c r="AW1516" s="9"/>
      <c r="AX1516" s="9"/>
      <c r="AY1516" s="9"/>
    </row>
    <row r="1517" spans="1:51" ht="37.5" customHeight="1" x14ac:dyDescent="0.3">
      <c r="A1517" s="48">
        <v>1489</v>
      </c>
      <c r="B1517" s="768">
        <v>7000032998</v>
      </c>
      <c r="C1517" s="768">
        <v>10</v>
      </c>
      <c r="D1517" s="768" t="s">
        <v>477</v>
      </c>
      <c r="E1517" s="768">
        <v>1000077562</v>
      </c>
      <c r="F1517" s="768">
        <v>85177090</v>
      </c>
      <c r="G1517" s="49"/>
      <c r="H1517" s="769">
        <v>18</v>
      </c>
      <c r="I1517" s="50"/>
      <c r="J1517" s="768" t="s">
        <v>382</v>
      </c>
      <c r="K1517" s="768" t="s">
        <v>106</v>
      </c>
      <c r="L1517" s="768">
        <v>84</v>
      </c>
      <c r="M1517" s="51"/>
      <c r="N1517" s="52" t="str">
        <f t="shared" si="138"/>
        <v>Included</v>
      </c>
      <c r="O1517" s="53">
        <f t="shared" si="139"/>
        <v>0</v>
      </c>
      <c r="P1517" s="8">
        <f t="shared" si="140"/>
        <v>0</v>
      </c>
      <c r="Q1517" s="9">
        <f t="shared" si="141"/>
        <v>0</v>
      </c>
      <c r="R1517" s="16">
        <f t="shared" si="142"/>
        <v>0</v>
      </c>
      <c r="S1517" s="8"/>
      <c r="T1517" s="122">
        <f t="shared" si="143"/>
        <v>0</v>
      </c>
      <c r="V1517" s="55"/>
      <c r="AB1517" s="9"/>
      <c r="AL1517" s="9"/>
      <c r="AM1517" s="9"/>
      <c r="AN1517" s="9"/>
      <c r="AO1517" s="9"/>
      <c r="AP1517" s="9"/>
      <c r="AQ1517" s="9"/>
      <c r="AR1517" s="9"/>
      <c r="AS1517" s="9"/>
      <c r="AT1517" s="9"/>
      <c r="AU1517" s="9"/>
      <c r="AV1517" s="9"/>
      <c r="AW1517" s="9"/>
      <c r="AX1517" s="9"/>
      <c r="AY1517" s="9"/>
    </row>
    <row r="1518" spans="1:51" ht="37.5" customHeight="1" x14ac:dyDescent="0.3">
      <c r="A1518" s="48">
        <v>1490</v>
      </c>
      <c r="B1518" s="768">
        <v>7000032999</v>
      </c>
      <c r="C1518" s="768">
        <v>10</v>
      </c>
      <c r="D1518" s="768" t="s">
        <v>477</v>
      </c>
      <c r="E1518" s="768">
        <v>1000077750</v>
      </c>
      <c r="F1518" s="768">
        <v>85176930</v>
      </c>
      <c r="G1518" s="49"/>
      <c r="H1518" s="769">
        <v>18</v>
      </c>
      <c r="I1518" s="50"/>
      <c r="J1518" s="768" t="s">
        <v>383</v>
      </c>
      <c r="K1518" s="768" t="s">
        <v>105</v>
      </c>
      <c r="L1518" s="768">
        <v>1</v>
      </c>
      <c r="M1518" s="51"/>
      <c r="N1518" s="52" t="str">
        <f t="shared" si="138"/>
        <v>Included</v>
      </c>
      <c r="O1518" s="53">
        <f t="shared" si="139"/>
        <v>0</v>
      </c>
      <c r="P1518" s="8">
        <f t="shared" si="140"/>
        <v>0</v>
      </c>
      <c r="Q1518" s="9">
        <f t="shared" si="141"/>
        <v>0</v>
      </c>
      <c r="R1518" s="16">
        <f t="shared" si="142"/>
        <v>0</v>
      </c>
      <c r="S1518" s="8"/>
      <c r="T1518" s="122">
        <f t="shared" si="143"/>
        <v>0</v>
      </c>
      <c r="V1518" s="55"/>
      <c r="AB1518" s="9"/>
      <c r="AL1518" s="9"/>
      <c r="AM1518" s="9"/>
      <c r="AN1518" s="9"/>
      <c r="AO1518" s="9"/>
      <c r="AP1518" s="9"/>
      <c r="AQ1518" s="9"/>
      <c r="AR1518" s="9"/>
      <c r="AS1518" s="9"/>
      <c r="AT1518" s="9"/>
      <c r="AU1518" s="9"/>
      <c r="AV1518" s="9"/>
      <c r="AW1518" s="9"/>
      <c r="AX1518" s="9"/>
      <c r="AY1518" s="9"/>
    </row>
    <row r="1519" spans="1:51" ht="37.5" customHeight="1" x14ac:dyDescent="0.3">
      <c r="A1519" s="48">
        <v>1491</v>
      </c>
      <c r="B1519" s="768">
        <v>7000033000</v>
      </c>
      <c r="C1519" s="768">
        <v>10</v>
      </c>
      <c r="D1519" s="768" t="s">
        <v>477</v>
      </c>
      <c r="E1519" s="768">
        <v>1000077709</v>
      </c>
      <c r="F1519" s="768">
        <v>85176990</v>
      </c>
      <c r="G1519" s="49"/>
      <c r="H1519" s="769">
        <v>18</v>
      </c>
      <c r="I1519" s="50"/>
      <c r="J1519" s="768" t="s">
        <v>384</v>
      </c>
      <c r="K1519" s="768" t="s">
        <v>106</v>
      </c>
      <c r="L1519" s="768">
        <v>40</v>
      </c>
      <c r="M1519" s="51"/>
      <c r="N1519" s="52" t="str">
        <f t="shared" si="138"/>
        <v>Included</v>
      </c>
      <c r="O1519" s="53">
        <f t="shared" si="139"/>
        <v>0</v>
      </c>
      <c r="P1519" s="8">
        <f t="shared" si="140"/>
        <v>0</v>
      </c>
      <c r="Q1519" s="9">
        <f t="shared" si="141"/>
        <v>0</v>
      </c>
      <c r="R1519" s="16">
        <f t="shared" si="142"/>
        <v>0</v>
      </c>
      <c r="S1519" s="8"/>
      <c r="T1519" s="122">
        <f t="shared" si="143"/>
        <v>0</v>
      </c>
      <c r="V1519" s="55"/>
      <c r="AB1519" s="9"/>
      <c r="AL1519" s="9"/>
      <c r="AM1519" s="9"/>
      <c r="AN1519" s="9"/>
      <c r="AO1519" s="9"/>
      <c r="AP1519" s="9"/>
      <c r="AQ1519" s="9"/>
      <c r="AR1519" s="9"/>
      <c r="AS1519" s="9"/>
      <c r="AT1519" s="9"/>
      <c r="AU1519" s="9"/>
      <c r="AV1519" s="9"/>
      <c r="AW1519" s="9"/>
      <c r="AX1519" s="9"/>
      <c r="AY1519" s="9"/>
    </row>
    <row r="1520" spans="1:51" ht="37.5" customHeight="1" x14ac:dyDescent="0.3">
      <c r="A1520" s="48">
        <v>1492</v>
      </c>
      <c r="B1520" s="768">
        <v>7000033001</v>
      </c>
      <c r="C1520" s="768">
        <v>10</v>
      </c>
      <c r="D1520" s="768" t="s">
        <v>477</v>
      </c>
      <c r="E1520" s="768">
        <v>1000077563</v>
      </c>
      <c r="F1520" s="768">
        <v>85444292</v>
      </c>
      <c r="G1520" s="49"/>
      <c r="H1520" s="769">
        <v>18</v>
      </c>
      <c r="I1520" s="50"/>
      <c r="J1520" s="768" t="s">
        <v>385</v>
      </c>
      <c r="K1520" s="768" t="s">
        <v>110</v>
      </c>
      <c r="L1520" s="768">
        <v>40</v>
      </c>
      <c r="M1520" s="51"/>
      <c r="N1520" s="52" t="str">
        <f t="shared" si="138"/>
        <v>Included</v>
      </c>
      <c r="O1520" s="53">
        <f t="shared" si="139"/>
        <v>0</v>
      </c>
      <c r="P1520" s="8">
        <f t="shared" si="140"/>
        <v>0</v>
      </c>
      <c r="Q1520" s="9">
        <f t="shared" si="141"/>
        <v>0</v>
      </c>
      <c r="R1520" s="16">
        <f t="shared" si="142"/>
        <v>0</v>
      </c>
      <c r="S1520" s="8"/>
      <c r="T1520" s="122">
        <f t="shared" si="143"/>
        <v>0</v>
      </c>
      <c r="V1520" s="55"/>
      <c r="AB1520" s="9"/>
      <c r="AL1520" s="9"/>
      <c r="AM1520" s="9"/>
      <c r="AN1520" s="9"/>
      <c r="AO1520" s="9"/>
      <c r="AP1520" s="9"/>
      <c r="AQ1520" s="9"/>
      <c r="AR1520" s="9"/>
      <c r="AS1520" s="9"/>
      <c r="AT1520" s="9"/>
      <c r="AU1520" s="9"/>
      <c r="AV1520" s="9"/>
      <c r="AW1520" s="9"/>
      <c r="AX1520" s="9"/>
      <c r="AY1520" s="9"/>
    </row>
    <row r="1521" spans="1:51" ht="37.5" customHeight="1" x14ac:dyDescent="0.3">
      <c r="A1521" s="48">
        <v>1493</v>
      </c>
      <c r="B1521" s="768">
        <v>7000033002</v>
      </c>
      <c r="C1521" s="768">
        <v>10</v>
      </c>
      <c r="D1521" s="768" t="s">
        <v>477</v>
      </c>
      <c r="E1521" s="768">
        <v>1000077561</v>
      </c>
      <c r="F1521" s="768">
        <v>85176930</v>
      </c>
      <c r="G1521" s="49"/>
      <c r="H1521" s="769">
        <v>18</v>
      </c>
      <c r="I1521" s="50"/>
      <c r="J1521" s="768" t="s">
        <v>386</v>
      </c>
      <c r="K1521" s="768" t="s">
        <v>106</v>
      </c>
      <c r="L1521" s="768">
        <v>2</v>
      </c>
      <c r="M1521" s="51"/>
      <c r="N1521" s="52" t="str">
        <f t="shared" si="138"/>
        <v>Included</v>
      </c>
      <c r="O1521" s="53">
        <f t="shared" si="139"/>
        <v>0</v>
      </c>
      <c r="P1521" s="8">
        <f t="shared" si="140"/>
        <v>0</v>
      </c>
      <c r="Q1521" s="9">
        <f t="shared" si="141"/>
        <v>0</v>
      </c>
      <c r="R1521" s="16">
        <f t="shared" si="142"/>
        <v>0</v>
      </c>
      <c r="S1521" s="8"/>
      <c r="T1521" s="122">
        <f t="shared" si="143"/>
        <v>0</v>
      </c>
      <c r="V1521" s="55"/>
      <c r="AB1521" s="9"/>
      <c r="AL1521" s="9"/>
      <c r="AM1521" s="9"/>
      <c r="AN1521" s="9"/>
      <c r="AO1521" s="9"/>
      <c r="AP1521" s="9"/>
      <c r="AQ1521" s="9"/>
      <c r="AR1521" s="9"/>
      <c r="AS1521" s="9"/>
      <c r="AT1521" s="9"/>
      <c r="AU1521" s="9"/>
      <c r="AV1521" s="9"/>
      <c r="AW1521" s="9"/>
      <c r="AX1521" s="9"/>
      <c r="AY1521" s="9"/>
    </row>
    <row r="1522" spans="1:51" ht="37.5" customHeight="1" x14ac:dyDescent="0.3">
      <c r="A1522" s="48">
        <v>1494</v>
      </c>
      <c r="B1522" s="768">
        <v>7000033003</v>
      </c>
      <c r="C1522" s="768">
        <v>10</v>
      </c>
      <c r="D1522" s="768" t="s">
        <v>477</v>
      </c>
      <c r="E1522" s="768">
        <v>1000077565</v>
      </c>
      <c r="F1522" s="768">
        <v>85176930</v>
      </c>
      <c r="G1522" s="49"/>
      <c r="H1522" s="769">
        <v>18</v>
      </c>
      <c r="I1522" s="50"/>
      <c r="J1522" s="768" t="s">
        <v>387</v>
      </c>
      <c r="K1522" s="768" t="s">
        <v>106</v>
      </c>
      <c r="L1522" s="768">
        <v>2</v>
      </c>
      <c r="M1522" s="51"/>
      <c r="N1522" s="52" t="str">
        <f t="shared" si="138"/>
        <v>Included</v>
      </c>
      <c r="O1522" s="53">
        <f t="shared" si="139"/>
        <v>0</v>
      </c>
      <c r="P1522" s="8">
        <f t="shared" si="140"/>
        <v>0</v>
      </c>
      <c r="Q1522" s="9">
        <f t="shared" si="141"/>
        <v>0</v>
      </c>
      <c r="R1522" s="16">
        <f t="shared" si="142"/>
        <v>0</v>
      </c>
      <c r="S1522" s="8"/>
      <c r="T1522" s="122">
        <f t="shared" si="143"/>
        <v>0</v>
      </c>
      <c r="V1522" s="55"/>
      <c r="AB1522" s="9"/>
      <c r="AL1522" s="9"/>
      <c r="AM1522" s="9"/>
      <c r="AN1522" s="9"/>
      <c r="AO1522" s="9"/>
      <c r="AP1522" s="9"/>
      <c r="AQ1522" s="9"/>
      <c r="AR1522" s="9"/>
      <c r="AS1522" s="9"/>
      <c r="AT1522" s="9"/>
      <c r="AU1522" s="9"/>
      <c r="AV1522" s="9"/>
      <c r="AW1522" s="9"/>
      <c r="AX1522" s="9"/>
      <c r="AY1522" s="9"/>
    </row>
    <row r="1523" spans="1:51" ht="37.5" customHeight="1" x14ac:dyDescent="0.3">
      <c r="A1523" s="48">
        <v>1495</v>
      </c>
      <c r="B1523" s="768">
        <v>7000033004</v>
      </c>
      <c r="C1523" s="768">
        <v>10</v>
      </c>
      <c r="D1523" s="768" t="s">
        <v>477</v>
      </c>
      <c r="E1523" s="768">
        <v>1000077751</v>
      </c>
      <c r="F1523" s="768">
        <v>85176930</v>
      </c>
      <c r="G1523" s="49"/>
      <c r="H1523" s="769">
        <v>18</v>
      </c>
      <c r="I1523" s="50"/>
      <c r="J1523" s="768" t="s">
        <v>388</v>
      </c>
      <c r="K1523" s="768" t="s">
        <v>105</v>
      </c>
      <c r="L1523" s="768">
        <v>1</v>
      </c>
      <c r="M1523" s="51"/>
      <c r="N1523" s="52" t="str">
        <f t="shared" si="138"/>
        <v>Included</v>
      </c>
      <c r="O1523" s="53">
        <f t="shared" si="139"/>
        <v>0</v>
      </c>
      <c r="P1523" s="8">
        <f t="shared" si="140"/>
        <v>0</v>
      </c>
      <c r="Q1523" s="9">
        <f t="shared" si="141"/>
        <v>0</v>
      </c>
      <c r="R1523" s="16">
        <f t="shared" si="142"/>
        <v>0</v>
      </c>
      <c r="S1523" s="8"/>
      <c r="T1523" s="122">
        <f t="shared" si="143"/>
        <v>0</v>
      </c>
      <c r="V1523" s="55"/>
      <c r="AB1523" s="9"/>
      <c r="AL1523" s="9"/>
      <c r="AM1523" s="9"/>
      <c r="AN1523" s="9"/>
      <c r="AO1523" s="9"/>
      <c r="AP1523" s="9"/>
      <c r="AQ1523" s="9"/>
      <c r="AR1523" s="9"/>
      <c r="AS1523" s="9"/>
      <c r="AT1523" s="9"/>
      <c r="AU1523" s="9"/>
      <c r="AV1523" s="9"/>
      <c r="AW1523" s="9"/>
      <c r="AX1523" s="9"/>
      <c r="AY1523" s="9"/>
    </row>
    <row r="1524" spans="1:51" ht="37.5" customHeight="1" x14ac:dyDescent="0.3">
      <c r="A1524" s="48">
        <v>1496</v>
      </c>
      <c r="B1524" s="768">
        <v>7000033005</v>
      </c>
      <c r="C1524" s="768">
        <v>10</v>
      </c>
      <c r="D1524" s="768" t="s">
        <v>477</v>
      </c>
      <c r="E1524" s="768">
        <v>1000077568</v>
      </c>
      <c r="F1524" s="768">
        <v>85389000</v>
      </c>
      <c r="G1524" s="49"/>
      <c r="H1524" s="769">
        <v>18</v>
      </c>
      <c r="I1524" s="50"/>
      <c r="J1524" s="768" t="s">
        <v>389</v>
      </c>
      <c r="K1524" s="768" t="s">
        <v>106</v>
      </c>
      <c r="L1524" s="768">
        <v>1</v>
      </c>
      <c r="M1524" s="51"/>
      <c r="N1524" s="52" t="str">
        <f t="shared" si="138"/>
        <v>Included</v>
      </c>
      <c r="O1524" s="53">
        <f t="shared" si="139"/>
        <v>0</v>
      </c>
      <c r="P1524" s="8">
        <f t="shared" si="140"/>
        <v>0</v>
      </c>
      <c r="Q1524" s="9">
        <f t="shared" si="141"/>
        <v>0</v>
      </c>
      <c r="R1524" s="16">
        <f t="shared" si="142"/>
        <v>0</v>
      </c>
      <c r="S1524" s="8"/>
      <c r="T1524" s="122">
        <f t="shared" si="143"/>
        <v>0</v>
      </c>
      <c r="V1524" s="55"/>
      <c r="AB1524" s="9"/>
      <c r="AL1524" s="9"/>
      <c r="AM1524" s="9"/>
      <c r="AN1524" s="9"/>
      <c r="AO1524" s="9"/>
      <c r="AP1524" s="9"/>
      <c r="AQ1524" s="9"/>
      <c r="AR1524" s="9"/>
      <c r="AS1524" s="9"/>
      <c r="AT1524" s="9"/>
      <c r="AU1524" s="9"/>
      <c r="AV1524" s="9"/>
      <c r="AW1524" s="9"/>
      <c r="AX1524" s="9"/>
      <c r="AY1524" s="9"/>
    </row>
    <row r="1525" spans="1:51" ht="37.5" customHeight="1" x14ac:dyDescent="0.3">
      <c r="A1525" s="48">
        <v>1497</v>
      </c>
      <c r="B1525" s="768">
        <v>7000033006</v>
      </c>
      <c r="C1525" s="768">
        <v>10</v>
      </c>
      <c r="D1525" s="768" t="s">
        <v>477</v>
      </c>
      <c r="E1525" s="768">
        <v>1000012788</v>
      </c>
      <c r="F1525" s="768">
        <v>85329000</v>
      </c>
      <c r="G1525" s="49"/>
      <c r="H1525" s="769">
        <v>18</v>
      </c>
      <c r="I1525" s="50"/>
      <c r="J1525" s="768" t="s">
        <v>111</v>
      </c>
      <c r="K1525" s="768" t="s">
        <v>106</v>
      </c>
      <c r="L1525" s="768">
        <v>1</v>
      </c>
      <c r="M1525" s="51"/>
      <c r="N1525" s="52" t="str">
        <f t="shared" si="138"/>
        <v>Included</v>
      </c>
      <c r="O1525" s="53">
        <f t="shared" si="139"/>
        <v>0</v>
      </c>
      <c r="P1525" s="8">
        <f t="shared" si="140"/>
        <v>0</v>
      </c>
      <c r="Q1525" s="9">
        <f t="shared" si="141"/>
        <v>0</v>
      </c>
      <c r="R1525" s="16">
        <f t="shared" si="142"/>
        <v>0</v>
      </c>
      <c r="S1525" s="8"/>
      <c r="T1525" s="122">
        <f t="shared" si="143"/>
        <v>0</v>
      </c>
      <c r="V1525" s="55"/>
      <c r="AB1525" s="9"/>
      <c r="AL1525" s="9"/>
      <c r="AM1525" s="9"/>
      <c r="AN1525" s="9"/>
      <c r="AO1525" s="9"/>
      <c r="AP1525" s="9"/>
      <c r="AQ1525" s="9"/>
      <c r="AR1525" s="9"/>
      <c r="AS1525" s="9"/>
      <c r="AT1525" s="9"/>
      <c r="AU1525" s="9"/>
      <c r="AV1525" s="9"/>
      <c r="AW1525" s="9"/>
      <c r="AX1525" s="9"/>
      <c r="AY1525" s="9"/>
    </row>
    <row r="1526" spans="1:51" ht="37.5" customHeight="1" x14ac:dyDescent="0.3">
      <c r="A1526" s="48">
        <v>1498</v>
      </c>
      <c r="B1526" s="768">
        <v>7000033007</v>
      </c>
      <c r="C1526" s="768">
        <v>10</v>
      </c>
      <c r="D1526" s="768" t="s">
        <v>477</v>
      </c>
      <c r="E1526" s="768">
        <v>1000028014</v>
      </c>
      <c r="F1526" s="768">
        <v>94038900</v>
      </c>
      <c r="G1526" s="49"/>
      <c r="H1526" s="769">
        <v>18</v>
      </c>
      <c r="I1526" s="50"/>
      <c r="J1526" s="768" t="s">
        <v>108</v>
      </c>
      <c r="K1526" s="768" t="s">
        <v>106</v>
      </c>
      <c r="L1526" s="768">
        <v>1</v>
      </c>
      <c r="M1526" s="51"/>
      <c r="N1526" s="52" t="str">
        <f t="shared" si="138"/>
        <v>Included</v>
      </c>
      <c r="O1526" s="53">
        <f t="shared" si="139"/>
        <v>0</v>
      </c>
      <c r="P1526" s="8">
        <f t="shared" si="140"/>
        <v>0</v>
      </c>
      <c r="Q1526" s="9">
        <f t="shared" si="141"/>
        <v>0</v>
      </c>
      <c r="R1526" s="16">
        <f t="shared" si="142"/>
        <v>0</v>
      </c>
      <c r="S1526" s="8"/>
      <c r="T1526" s="122">
        <f t="shared" si="143"/>
        <v>0</v>
      </c>
      <c r="V1526" s="55"/>
      <c r="AB1526" s="9"/>
      <c r="AL1526" s="9"/>
      <c r="AM1526" s="9"/>
      <c r="AN1526" s="9"/>
      <c r="AO1526" s="9"/>
      <c r="AP1526" s="9"/>
      <c r="AQ1526" s="9"/>
      <c r="AR1526" s="9"/>
      <c r="AS1526" s="9"/>
      <c r="AT1526" s="9"/>
      <c r="AU1526" s="9"/>
      <c r="AV1526" s="9"/>
      <c r="AW1526" s="9"/>
      <c r="AX1526" s="9"/>
      <c r="AY1526" s="9"/>
    </row>
    <row r="1527" spans="1:51" ht="37.5" customHeight="1" x14ac:dyDescent="0.3">
      <c r="A1527" s="48">
        <v>1499</v>
      </c>
      <c r="B1527" s="768">
        <v>7000033008</v>
      </c>
      <c r="C1527" s="768">
        <v>10</v>
      </c>
      <c r="D1527" s="768" t="s">
        <v>477</v>
      </c>
      <c r="E1527" s="768">
        <v>1000026380</v>
      </c>
      <c r="F1527" s="768">
        <v>85389000</v>
      </c>
      <c r="G1527" s="49"/>
      <c r="H1527" s="769">
        <v>18</v>
      </c>
      <c r="I1527" s="50"/>
      <c r="J1527" s="768" t="s">
        <v>109</v>
      </c>
      <c r="K1527" s="768" t="s">
        <v>105</v>
      </c>
      <c r="L1527" s="768">
        <v>1</v>
      </c>
      <c r="M1527" s="51"/>
      <c r="N1527" s="52" t="str">
        <f t="shared" si="138"/>
        <v>Included</v>
      </c>
      <c r="O1527" s="53">
        <f t="shared" si="139"/>
        <v>0</v>
      </c>
      <c r="P1527" s="8">
        <f t="shared" si="140"/>
        <v>0</v>
      </c>
      <c r="Q1527" s="9">
        <f t="shared" si="141"/>
        <v>0</v>
      </c>
      <c r="R1527" s="16">
        <f t="shared" si="142"/>
        <v>0</v>
      </c>
      <c r="S1527" s="8"/>
      <c r="T1527" s="122">
        <f t="shared" si="143"/>
        <v>0</v>
      </c>
      <c r="V1527" s="55"/>
      <c r="AB1527" s="9"/>
      <c r="AL1527" s="9"/>
      <c r="AM1527" s="9"/>
      <c r="AN1527" s="9"/>
      <c r="AO1527" s="9"/>
      <c r="AP1527" s="9"/>
      <c r="AQ1527" s="9"/>
      <c r="AR1527" s="9"/>
      <c r="AS1527" s="9"/>
      <c r="AT1527" s="9"/>
      <c r="AU1527" s="9"/>
      <c r="AV1527" s="9"/>
      <c r="AW1527" s="9"/>
      <c r="AX1527" s="9"/>
      <c r="AY1527" s="9"/>
    </row>
    <row r="1528" spans="1:51" ht="37.5" customHeight="1" x14ac:dyDescent="0.3">
      <c r="A1528" s="48">
        <v>1500</v>
      </c>
      <c r="B1528" s="768">
        <v>7000033075</v>
      </c>
      <c r="C1528" s="768">
        <v>10</v>
      </c>
      <c r="D1528" s="768" t="s">
        <v>477</v>
      </c>
      <c r="E1528" s="768">
        <v>1000077853</v>
      </c>
      <c r="F1528" s="768">
        <v>85176220</v>
      </c>
      <c r="G1528" s="49"/>
      <c r="H1528" s="769">
        <v>18</v>
      </c>
      <c r="I1528" s="50"/>
      <c r="J1528" s="768" t="s">
        <v>390</v>
      </c>
      <c r="K1528" s="768" t="s">
        <v>106</v>
      </c>
      <c r="L1528" s="768">
        <v>1</v>
      </c>
      <c r="M1528" s="51"/>
      <c r="N1528" s="52" t="str">
        <f t="shared" si="138"/>
        <v>Included</v>
      </c>
      <c r="O1528" s="53">
        <f t="shared" si="139"/>
        <v>0</v>
      </c>
      <c r="P1528" s="8">
        <f t="shared" si="140"/>
        <v>0</v>
      </c>
      <c r="Q1528" s="9">
        <f t="shared" si="141"/>
        <v>0</v>
      </c>
      <c r="R1528" s="16">
        <f t="shared" si="142"/>
        <v>0</v>
      </c>
      <c r="S1528" s="8"/>
      <c r="T1528" s="122">
        <f t="shared" si="143"/>
        <v>0</v>
      </c>
      <c r="V1528" s="55"/>
      <c r="AB1528" s="9"/>
      <c r="AL1528" s="9"/>
      <c r="AM1528" s="9"/>
      <c r="AN1528" s="9"/>
      <c r="AO1528" s="9"/>
      <c r="AP1528" s="9"/>
      <c r="AQ1528" s="9"/>
      <c r="AR1528" s="9"/>
      <c r="AS1528" s="9"/>
      <c r="AT1528" s="9"/>
      <c r="AU1528" s="9"/>
      <c r="AV1528" s="9"/>
      <c r="AW1528" s="9"/>
      <c r="AX1528" s="9"/>
      <c r="AY1528" s="9"/>
    </row>
    <row r="1529" spans="1:51" ht="37.5" customHeight="1" x14ac:dyDescent="0.3">
      <c r="A1529" s="48">
        <v>1501</v>
      </c>
      <c r="B1529" s="768">
        <v>7000033076</v>
      </c>
      <c r="C1529" s="768">
        <v>10</v>
      </c>
      <c r="D1529" s="768" t="s">
        <v>477</v>
      </c>
      <c r="E1529" s="768">
        <v>1000077863</v>
      </c>
      <c r="F1529" s="768">
        <v>84715000</v>
      </c>
      <c r="G1529" s="49"/>
      <c r="H1529" s="769">
        <v>18</v>
      </c>
      <c r="I1529" s="50"/>
      <c r="J1529" s="768" t="s">
        <v>391</v>
      </c>
      <c r="K1529" s="768" t="s">
        <v>106</v>
      </c>
      <c r="L1529" s="768">
        <v>2</v>
      </c>
      <c r="M1529" s="51"/>
      <c r="N1529" s="52" t="str">
        <f t="shared" si="138"/>
        <v>Included</v>
      </c>
      <c r="O1529" s="53">
        <f t="shared" si="139"/>
        <v>0</v>
      </c>
      <c r="P1529" s="8">
        <f t="shared" si="140"/>
        <v>0</v>
      </c>
      <c r="Q1529" s="9">
        <f t="shared" si="141"/>
        <v>0</v>
      </c>
      <c r="R1529" s="16">
        <f t="shared" si="142"/>
        <v>0</v>
      </c>
      <c r="S1529" s="8"/>
      <c r="T1529" s="122">
        <f t="shared" si="143"/>
        <v>0</v>
      </c>
      <c r="V1529" s="55"/>
      <c r="AB1529" s="9"/>
      <c r="AL1529" s="9"/>
      <c r="AM1529" s="9"/>
      <c r="AN1529" s="9"/>
      <c r="AO1529" s="9"/>
      <c r="AP1529" s="9"/>
      <c r="AQ1529" s="9"/>
      <c r="AR1529" s="9"/>
      <c r="AS1529" s="9"/>
      <c r="AT1529" s="9"/>
      <c r="AU1529" s="9"/>
      <c r="AV1529" s="9"/>
      <c r="AW1529" s="9"/>
      <c r="AX1529" s="9"/>
      <c r="AY1529" s="9"/>
    </row>
    <row r="1530" spans="1:51" ht="37.5" customHeight="1" x14ac:dyDescent="0.3">
      <c r="A1530" s="48">
        <v>1502</v>
      </c>
      <c r="B1530" s="768">
        <v>7000033077</v>
      </c>
      <c r="C1530" s="768">
        <v>10</v>
      </c>
      <c r="D1530" s="768" t="s">
        <v>477</v>
      </c>
      <c r="E1530" s="768">
        <v>1000077866</v>
      </c>
      <c r="F1530" s="768">
        <v>85176930</v>
      </c>
      <c r="G1530" s="49"/>
      <c r="H1530" s="769">
        <v>18</v>
      </c>
      <c r="I1530" s="50"/>
      <c r="J1530" s="768" t="s">
        <v>392</v>
      </c>
      <c r="K1530" s="768" t="s">
        <v>105</v>
      </c>
      <c r="L1530" s="768">
        <v>1</v>
      </c>
      <c r="M1530" s="51"/>
      <c r="N1530" s="52" t="str">
        <f t="shared" si="138"/>
        <v>Included</v>
      </c>
      <c r="O1530" s="53">
        <f t="shared" si="139"/>
        <v>0</v>
      </c>
      <c r="P1530" s="8">
        <f t="shared" si="140"/>
        <v>0</v>
      </c>
      <c r="Q1530" s="9">
        <f t="shared" si="141"/>
        <v>0</v>
      </c>
      <c r="R1530" s="16">
        <f t="shared" si="142"/>
        <v>0</v>
      </c>
      <c r="S1530" s="8"/>
      <c r="T1530" s="122">
        <f t="shared" si="143"/>
        <v>0</v>
      </c>
      <c r="V1530" s="55"/>
      <c r="AB1530" s="9"/>
      <c r="AL1530" s="9"/>
      <c r="AM1530" s="9"/>
      <c r="AN1530" s="9"/>
      <c r="AO1530" s="9"/>
      <c r="AP1530" s="9"/>
      <c r="AQ1530" s="9"/>
      <c r="AR1530" s="9"/>
      <c r="AS1530" s="9"/>
      <c r="AT1530" s="9"/>
      <c r="AU1530" s="9"/>
      <c r="AV1530" s="9"/>
      <c r="AW1530" s="9"/>
      <c r="AX1530" s="9"/>
      <c r="AY1530" s="9"/>
    </row>
    <row r="1531" spans="1:51" ht="37.5" customHeight="1" x14ac:dyDescent="0.3">
      <c r="A1531" s="48">
        <v>1503</v>
      </c>
      <c r="B1531" s="768">
        <v>7000033078</v>
      </c>
      <c r="C1531" s="768">
        <v>10</v>
      </c>
      <c r="D1531" s="768" t="s">
        <v>477</v>
      </c>
      <c r="E1531" s="768">
        <v>1000077862</v>
      </c>
      <c r="F1531" s="768">
        <v>85176990</v>
      </c>
      <c r="G1531" s="49"/>
      <c r="H1531" s="769">
        <v>18</v>
      </c>
      <c r="I1531" s="50"/>
      <c r="J1531" s="768" t="s">
        <v>394</v>
      </c>
      <c r="K1531" s="768" t="s">
        <v>106</v>
      </c>
      <c r="L1531" s="768">
        <v>1</v>
      </c>
      <c r="M1531" s="51"/>
      <c r="N1531" s="52" t="str">
        <f t="shared" si="138"/>
        <v>Included</v>
      </c>
      <c r="O1531" s="53">
        <f t="shared" si="139"/>
        <v>0</v>
      </c>
      <c r="P1531" s="8">
        <f t="shared" si="140"/>
        <v>0</v>
      </c>
      <c r="Q1531" s="9">
        <f t="shared" si="141"/>
        <v>0</v>
      </c>
      <c r="R1531" s="16">
        <f t="shared" si="142"/>
        <v>0</v>
      </c>
      <c r="S1531" s="8"/>
      <c r="T1531" s="122">
        <f t="shared" si="143"/>
        <v>0</v>
      </c>
      <c r="V1531" s="55"/>
      <c r="AB1531" s="9"/>
      <c r="AL1531" s="9"/>
      <c r="AM1531" s="9"/>
      <c r="AN1531" s="9"/>
      <c r="AO1531" s="9"/>
      <c r="AP1531" s="9"/>
      <c r="AQ1531" s="9"/>
      <c r="AR1531" s="9"/>
      <c r="AS1531" s="9"/>
      <c r="AT1531" s="9"/>
      <c r="AU1531" s="9"/>
      <c r="AV1531" s="9"/>
      <c r="AW1531" s="9"/>
      <c r="AX1531" s="9"/>
      <c r="AY1531" s="9"/>
    </row>
    <row r="1532" spans="1:51" ht="37.5" customHeight="1" x14ac:dyDescent="0.3">
      <c r="A1532" s="48">
        <v>1504</v>
      </c>
      <c r="B1532" s="768">
        <v>7000033102</v>
      </c>
      <c r="C1532" s="768">
        <v>10</v>
      </c>
      <c r="D1532" s="768" t="s">
        <v>477</v>
      </c>
      <c r="E1532" s="768">
        <v>1000077899</v>
      </c>
      <c r="F1532" s="768">
        <v>85176290</v>
      </c>
      <c r="G1532" s="49"/>
      <c r="H1532" s="769">
        <v>18</v>
      </c>
      <c r="I1532" s="50"/>
      <c r="J1532" s="768" t="s">
        <v>395</v>
      </c>
      <c r="K1532" s="768" t="s">
        <v>110</v>
      </c>
      <c r="L1532" s="768">
        <v>1</v>
      </c>
      <c r="M1532" s="51"/>
      <c r="N1532" s="52" t="str">
        <f t="shared" si="138"/>
        <v>Included</v>
      </c>
      <c r="O1532" s="53">
        <f t="shared" si="139"/>
        <v>0</v>
      </c>
      <c r="P1532" s="8">
        <f t="shared" si="140"/>
        <v>0</v>
      </c>
      <c r="Q1532" s="9">
        <f t="shared" si="141"/>
        <v>0</v>
      </c>
      <c r="R1532" s="16">
        <f t="shared" si="142"/>
        <v>0</v>
      </c>
      <c r="S1532" s="8"/>
      <c r="T1532" s="122">
        <f t="shared" si="143"/>
        <v>0</v>
      </c>
      <c r="V1532" s="55"/>
      <c r="AB1532" s="9"/>
      <c r="AL1532" s="9"/>
      <c r="AM1532" s="9"/>
      <c r="AN1532" s="9"/>
      <c r="AO1532" s="9"/>
      <c r="AP1532" s="9"/>
      <c r="AQ1532" s="9"/>
      <c r="AR1532" s="9"/>
      <c r="AS1532" s="9"/>
      <c r="AT1532" s="9"/>
      <c r="AU1532" s="9"/>
      <c r="AV1532" s="9"/>
      <c r="AW1532" s="9"/>
      <c r="AX1532" s="9"/>
      <c r="AY1532" s="9"/>
    </row>
    <row r="1533" spans="1:51" ht="37.5" customHeight="1" x14ac:dyDescent="0.3">
      <c r="A1533" s="48">
        <v>1505</v>
      </c>
      <c r="B1533" s="768">
        <v>7000033103</v>
      </c>
      <c r="C1533" s="768">
        <v>10</v>
      </c>
      <c r="D1533" s="768" t="s">
        <v>477</v>
      </c>
      <c r="E1533" s="768">
        <v>1000031361</v>
      </c>
      <c r="F1533" s="768">
        <v>85389000</v>
      </c>
      <c r="G1533" s="49"/>
      <c r="H1533" s="769">
        <v>18</v>
      </c>
      <c r="I1533" s="50"/>
      <c r="J1533" s="768" t="s">
        <v>107</v>
      </c>
      <c r="K1533" s="768" t="s">
        <v>106</v>
      </c>
      <c r="L1533" s="768">
        <v>1</v>
      </c>
      <c r="M1533" s="51"/>
      <c r="N1533" s="52" t="str">
        <f t="shared" si="138"/>
        <v>Included</v>
      </c>
      <c r="O1533" s="53">
        <f t="shared" si="139"/>
        <v>0</v>
      </c>
      <c r="P1533" s="8">
        <f t="shared" si="140"/>
        <v>0</v>
      </c>
      <c r="Q1533" s="9">
        <f t="shared" si="141"/>
        <v>0</v>
      </c>
      <c r="R1533" s="16">
        <f t="shared" si="142"/>
        <v>0</v>
      </c>
      <c r="S1533" s="8"/>
      <c r="T1533" s="122">
        <f t="shared" si="143"/>
        <v>0</v>
      </c>
      <c r="V1533" s="55"/>
      <c r="AB1533" s="9"/>
      <c r="AL1533" s="9"/>
      <c r="AM1533" s="9"/>
      <c r="AN1533" s="9"/>
      <c r="AO1533" s="9"/>
      <c r="AP1533" s="9"/>
      <c r="AQ1533" s="9"/>
      <c r="AR1533" s="9"/>
      <c r="AS1533" s="9"/>
      <c r="AT1533" s="9"/>
      <c r="AU1533" s="9"/>
      <c r="AV1533" s="9"/>
      <c r="AW1533" s="9"/>
      <c r="AX1533" s="9"/>
      <c r="AY1533" s="9"/>
    </row>
    <row r="1534" spans="1:51" ht="37.5" customHeight="1" x14ac:dyDescent="0.3">
      <c r="A1534" s="48">
        <v>1506</v>
      </c>
      <c r="B1534" s="768">
        <v>7000033114</v>
      </c>
      <c r="C1534" s="768">
        <v>10</v>
      </c>
      <c r="D1534" s="768" t="s">
        <v>477</v>
      </c>
      <c r="E1534" s="768">
        <v>1000077736</v>
      </c>
      <c r="F1534" s="768">
        <v>85176290</v>
      </c>
      <c r="G1534" s="49"/>
      <c r="H1534" s="769">
        <v>18</v>
      </c>
      <c r="I1534" s="50"/>
      <c r="J1534" s="768" t="s">
        <v>396</v>
      </c>
      <c r="K1534" s="768" t="s">
        <v>106</v>
      </c>
      <c r="L1534" s="768">
        <v>1</v>
      </c>
      <c r="M1534" s="51"/>
      <c r="N1534" s="52" t="str">
        <f t="shared" si="138"/>
        <v>Included</v>
      </c>
      <c r="O1534" s="53">
        <f t="shared" si="139"/>
        <v>0</v>
      </c>
      <c r="P1534" s="8">
        <f t="shared" si="140"/>
        <v>0</v>
      </c>
      <c r="Q1534" s="9">
        <f t="shared" si="141"/>
        <v>0</v>
      </c>
      <c r="R1534" s="16">
        <f t="shared" si="142"/>
        <v>0</v>
      </c>
      <c r="S1534" s="8"/>
      <c r="T1534" s="122">
        <f t="shared" si="143"/>
        <v>0</v>
      </c>
      <c r="V1534" s="55"/>
      <c r="AB1534" s="9"/>
      <c r="AL1534" s="9"/>
      <c r="AM1534" s="9"/>
      <c r="AN1534" s="9"/>
      <c r="AO1534" s="9"/>
      <c r="AP1534" s="9"/>
      <c r="AQ1534" s="9"/>
      <c r="AR1534" s="9"/>
      <c r="AS1534" s="9"/>
      <c r="AT1534" s="9"/>
      <c r="AU1534" s="9"/>
      <c r="AV1534" s="9"/>
      <c r="AW1534" s="9"/>
      <c r="AX1534" s="9"/>
      <c r="AY1534" s="9"/>
    </row>
    <row r="1535" spans="1:51" ht="37.5" customHeight="1" x14ac:dyDescent="0.3">
      <c r="A1535" s="48">
        <v>1507</v>
      </c>
      <c r="B1535" s="768">
        <v>7000033115</v>
      </c>
      <c r="C1535" s="768">
        <v>10</v>
      </c>
      <c r="D1535" s="768" t="s">
        <v>477</v>
      </c>
      <c r="E1535" s="768">
        <v>1000078084</v>
      </c>
      <c r="F1535" s="768">
        <v>85176930</v>
      </c>
      <c r="G1535" s="49"/>
      <c r="H1535" s="769">
        <v>18</v>
      </c>
      <c r="I1535" s="50"/>
      <c r="J1535" s="768" t="s">
        <v>397</v>
      </c>
      <c r="K1535" s="768" t="s">
        <v>106</v>
      </c>
      <c r="L1535" s="768">
        <v>2</v>
      </c>
      <c r="M1535" s="51"/>
      <c r="N1535" s="52" t="str">
        <f t="shared" si="138"/>
        <v>Included</v>
      </c>
      <c r="O1535" s="53">
        <f t="shared" si="139"/>
        <v>0</v>
      </c>
      <c r="P1535" s="8">
        <f t="shared" si="140"/>
        <v>0</v>
      </c>
      <c r="Q1535" s="9">
        <f t="shared" si="141"/>
        <v>0</v>
      </c>
      <c r="R1535" s="16">
        <f t="shared" si="142"/>
        <v>0</v>
      </c>
      <c r="S1535" s="8"/>
      <c r="T1535" s="122">
        <f t="shared" si="143"/>
        <v>0</v>
      </c>
      <c r="V1535" s="55"/>
      <c r="AB1535" s="9"/>
      <c r="AL1535" s="9"/>
      <c r="AM1535" s="9"/>
      <c r="AN1535" s="9"/>
      <c r="AO1535" s="9"/>
      <c r="AP1535" s="9"/>
      <c r="AQ1535" s="9"/>
      <c r="AR1535" s="9"/>
      <c r="AS1535" s="9"/>
      <c r="AT1535" s="9"/>
      <c r="AU1535" s="9"/>
      <c r="AV1535" s="9"/>
      <c r="AW1535" s="9"/>
      <c r="AX1535" s="9"/>
      <c r="AY1535" s="9"/>
    </row>
    <row r="1536" spans="1:51" ht="37.5" customHeight="1" x14ac:dyDescent="0.3">
      <c r="A1536" s="48">
        <v>1508</v>
      </c>
      <c r="B1536" s="768">
        <v>7000033009</v>
      </c>
      <c r="C1536" s="768">
        <v>10</v>
      </c>
      <c r="D1536" s="768" t="s">
        <v>478</v>
      </c>
      <c r="E1536" s="768">
        <v>1000077713</v>
      </c>
      <c r="F1536" s="768">
        <v>84715000</v>
      </c>
      <c r="G1536" s="49"/>
      <c r="H1536" s="769">
        <v>18</v>
      </c>
      <c r="I1536" s="50"/>
      <c r="J1536" s="768" t="s">
        <v>376</v>
      </c>
      <c r="K1536" s="768" t="s">
        <v>106</v>
      </c>
      <c r="L1536" s="768">
        <v>1</v>
      </c>
      <c r="M1536" s="51"/>
      <c r="N1536" s="52" t="str">
        <f t="shared" si="138"/>
        <v>Included</v>
      </c>
      <c r="O1536" s="53">
        <f t="shared" si="139"/>
        <v>0</v>
      </c>
      <c r="P1536" s="8">
        <f t="shared" si="140"/>
        <v>0</v>
      </c>
      <c r="Q1536" s="9">
        <f t="shared" si="141"/>
        <v>0</v>
      </c>
      <c r="R1536" s="16">
        <f t="shared" si="142"/>
        <v>0</v>
      </c>
      <c r="S1536" s="8"/>
      <c r="T1536" s="122">
        <f t="shared" si="143"/>
        <v>0</v>
      </c>
      <c r="V1536" s="55"/>
      <c r="AB1536" s="9"/>
      <c r="AL1536" s="9"/>
      <c r="AM1536" s="9"/>
      <c r="AN1536" s="9"/>
      <c r="AO1536" s="9"/>
      <c r="AP1536" s="9"/>
      <c r="AQ1536" s="9"/>
      <c r="AR1536" s="9"/>
      <c r="AS1536" s="9"/>
      <c r="AT1536" s="9"/>
      <c r="AU1536" s="9"/>
      <c r="AV1536" s="9"/>
      <c r="AW1536" s="9"/>
      <c r="AX1536" s="9"/>
      <c r="AY1536" s="9"/>
    </row>
    <row r="1537" spans="1:51" ht="37.5" customHeight="1" x14ac:dyDescent="0.3">
      <c r="A1537" s="48">
        <v>1509</v>
      </c>
      <c r="B1537" s="768">
        <v>7000033010</v>
      </c>
      <c r="C1537" s="768">
        <v>10</v>
      </c>
      <c r="D1537" s="768" t="s">
        <v>478</v>
      </c>
      <c r="E1537" s="768">
        <v>1000077753</v>
      </c>
      <c r="F1537" s="768">
        <v>85176930</v>
      </c>
      <c r="G1537" s="49"/>
      <c r="H1537" s="769">
        <v>18</v>
      </c>
      <c r="I1537" s="50"/>
      <c r="J1537" s="768" t="s">
        <v>377</v>
      </c>
      <c r="K1537" s="768" t="s">
        <v>105</v>
      </c>
      <c r="L1537" s="768">
        <v>1</v>
      </c>
      <c r="M1537" s="51"/>
      <c r="N1537" s="52" t="str">
        <f t="shared" si="138"/>
        <v>Included</v>
      </c>
      <c r="O1537" s="53">
        <f t="shared" si="139"/>
        <v>0</v>
      </c>
      <c r="P1537" s="8">
        <f t="shared" si="140"/>
        <v>0</v>
      </c>
      <c r="Q1537" s="9">
        <f t="shared" si="141"/>
        <v>0</v>
      </c>
      <c r="R1537" s="16">
        <f t="shared" si="142"/>
        <v>0</v>
      </c>
      <c r="S1537" s="8"/>
      <c r="T1537" s="122">
        <f t="shared" si="143"/>
        <v>0</v>
      </c>
      <c r="V1537" s="55"/>
      <c r="AB1537" s="9"/>
      <c r="AL1537" s="9"/>
      <c r="AM1537" s="9"/>
      <c r="AN1537" s="9"/>
      <c r="AO1537" s="9"/>
      <c r="AP1537" s="9"/>
      <c r="AQ1537" s="9"/>
      <c r="AR1537" s="9"/>
      <c r="AS1537" s="9"/>
      <c r="AT1537" s="9"/>
      <c r="AU1537" s="9"/>
      <c r="AV1537" s="9"/>
      <c r="AW1537" s="9"/>
      <c r="AX1537" s="9"/>
      <c r="AY1537" s="9"/>
    </row>
    <row r="1538" spans="1:51" ht="37.5" customHeight="1" x14ac:dyDescent="0.3">
      <c r="A1538" s="48">
        <v>1510</v>
      </c>
      <c r="B1538" s="768">
        <v>7000033011</v>
      </c>
      <c r="C1538" s="768">
        <v>10</v>
      </c>
      <c r="D1538" s="768" t="s">
        <v>478</v>
      </c>
      <c r="E1538" s="768">
        <v>1000077573</v>
      </c>
      <c r="F1538" s="768">
        <v>85176930</v>
      </c>
      <c r="G1538" s="49"/>
      <c r="H1538" s="769">
        <v>18</v>
      </c>
      <c r="I1538" s="50"/>
      <c r="J1538" s="768" t="s">
        <v>378</v>
      </c>
      <c r="K1538" s="768" t="s">
        <v>106</v>
      </c>
      <c r="L1538" s="768">
        <v>1</v>
      </c>
      <c r="M1538" s="51"/>
      <c r="N1538" s="52" t="str">
        <f t="shared" si="138"/>
        <v>Included</v>
      </c>
      <c r="O1538" s="53">
        <f t="shared" si="139"/>
        <v>0</v>
      </c>
      <c r="P1538" s="8">
        <f t="shared" si="140"/>
        <v>0</v>
      </c>
      <c r="Q1538" s="9">
        <f t="shared" si="141"/>
        <v>0</v>
      </c>
      <c r="R1538" s="16">
        <f t="shared" si="142"/>
        <v>0</v>
      </c>
      <c r="S1538" s="8"/>
      <c r="T1538" s="122">
        <f t="shared" si="143"/>
        <v>0</v>
      </c>
      <c r="V1538" s="55"/>
      <c r="AB1538" s="9"/>
      <c r="AL1538" s="9"/>
      <c r="AM1538" s="9"/>
      <c r="AN1538" s="9"/>
      <c r="AO1538" s="9"/>
      <c r="AP1538" s="9"/>
      <c r="AQ1538" s="9"/>
      <c r="AR1538" s="9"/>
      <c r="AS1538" s="9"/>
      <c r="AT1538" s="9"/>
      <c r="AU1538" s="9"/>
      <c r="AV1538" s="9"/>
      <c r="AW1538" s="9"/>
      <c r="AX1538" s="9"/>
      <c r="AY1538" s="9"/>
    </row>
    <row r="1539" spans="1:51" ht="37.5" customHeight="1" x14ac:dyDescent="0.3">
      <c r="A1539" s="48">
        <v>1511</v>
      </c>
      <c r="B1539" s="768">
        <v>7000033012</v>
      </c>
      <c r="C1539" s="768">
        <v>10</v>
      </c>
      <c r="D1539" s="768" t="s">
        <v>478</v>
      </c>
      <c r="E1539" s="768">
        <v>1000077739</v>
      </c>
      <c r="F1539" s="768">
        <v>85177090</v>
      </c>
      <c r="G1539" s="49"/>
      <c r="H1539" s="769">
        <v>18</v>
      </c>
      <c r="I1539" s="50"/>
      <c r="J1539" s="768" t="s">
        <v>379</v>
      </c>
      <c r="K1539" s="768" t="s">
        <v>106</v>
      </c>
      <c r="L1539" s="768">
        <v>10</v>
      </c>
      <c r="M1539" s="51"/>
      <c r="N1539" s="52" t="str">
        <f t="shared" si="138"/>
        <v>Included</v>
      </c>
      <c r="O1539" s="53">
        <f t="shared" si="139"/>
        <v>0</v>
      </c>
      <c r="P1539" s="8">
        <f t="shared" si="140"/>
        <v>0</v>
      </c>
      <c r="Q1539" s="9">
        <f t="shared" si="141"/>
        <v>0</v>
      </c>
      <c r="R1539" s="16">
        <f t="shared" si="142"/>
        <v>0</v>
      </c>
      <c r="S1539" s="8"/>
      <c r="T1539" s="122">
        <f t="shared" si="143"/>
        <v>0</v>
      </c>
      <c r="V1539" s="55"/>
      <c r="AB1539" s="9"/>
      <c r="AL1539" s="9"/>
      <c r="AM1539" s="9"/>
      <c r="AN1539" s="9"/>
      <c r="AO1539" s="9"/>
      <c r="AP1539" s="9"/>
      <c r="AQ1539" s="9"/>
      <c r="AR1539" s="9"/>
      <c r="AS1539" s="9"/>
      <c r="AT1539" s="9"/>
      <c r="AU1539" s="9"/>
      <c r="AV1539" s="9"/>
      <c r="AW1539" s="9"/>
      <c r="AX1539" s="9"/>
      <c r="AY1539" s="9"/>
    </row>
    <row r="1540" spans="1:51" ht="37.5" customHeight="1" x14ac:dyDescent="0.3">
      <c r="A1540" s="48">
        <v>1512</v>
      </c>
      <c r="B1540" s="768">
        <v>7000033013</v>
      </c>
      <c r="C1540" s="768">
        <v>10</v>
      </c>
      <c r="D1540" s="768" t="s">
        <v>478</v>
      </c>
      <c r="E1540" s="768">
        <v>1000077740</v>
      </c>
      <c r="F1540" s="768">
        <v>85177090</v>
      </c>
      <c r="G1540" s="49"/>
      <c r="H1540" s="769">
        <v>18</v>
      </c>
      <c r="I1540" s="50"/>
      <c r="J1540" s="768" t="s">
        <v>380</v>
      </c>
      <c r="K1540" s="768" t="s">
        <v>106</v>
      </c>
      <c r="L1540" s="768">
        <v>40</v>
      </c>
      <c r="M1540" s="51"/>
      <c r="N1540" s="52" t="str">
        <f t="shared" si="138"/>
        <v>Included</v>
      </c>
      <c r="O1540" s="53">
        <f t="shared" si="139"/>
        <v>0</v>
      </c>
      <c r="P1540" s="8">
        <f t="shared" si="140"/>
        <v>0</v>
      </c>
      <c r="Q1540" s="9">
        <f t="shared" si="141"/>
        <v>0</v>
      </c>
      <c r="R1540" s="16">
        <f t="shared" si="142"/>
        <v>0</v>
      </c>
      <c r="S1540" s="8"/>
      <c r="T1540" s="122">
        <f t="shared" si="143"/>
        <v>0</v>
      </c>
      <c r="V1540" s="55"/>
      <c r="AB1540" s="9"/>
      <c r="AL1540" s="9"/>
      <c r="AM1540" s="9"/>
      <c r="AN1540" s="9"/>
      <c r="AO1540" s="9"/>
      <c r="AP1540" s="9"/>
      <c r="AQ1540" s="9"/>
      <c r="AR1540" s="9"/>
      <c r="AS1540" s="9"/>
      <c r="AT1540" s="9"/>
      <c r="AU1540" s="9"/>
      <c r="AV1540" s="9"/>
      <c r="AW1540" s="9"/>
      <c r="AX1540" s="9"/>
      <c r="AY1540" s="9"/>
    </row>
    <row r="1541" spans="1:51" ht="37.5" customHeight="1" x14ac:dyDescent="0.3">
      <c r="A1541" s="48">
        <v>1513</v>
      </c>
      <c r="B1541" s="768">
        <v>7000033014</v>
      </c>
      <c r="C1541" s="768">
        <v>10</v>
      </c>
      <c r="D1541" s="768" t="s">
        <v>478</v>
      </c>
      <c r="E1541" s="768">
        <v>1000077711</v>
      </c>
      <c r="F1541" s="768">
        <v>85177090</v>
      </c>
      <c r="G1541" s="49"/>
      <c r="H1541" s="769">
        <v>18</v>
      </c>
      <c r="I1541" s="50"/>
      <c r="J1541" s="768" t="s">
        <v>381</v>
      </c>
      <c r="K1541" s="768" t="s">
        <v>106</v>
      </c>
      <c r="L1541" s="768">
        <v>1</v>
      </c>
      <c r="M1541" s="51"/>
      <c r="N1541" s="52" t="str">
        <f t="shared" si="138"/>
        <v>Included</v>
      </c>
      <c r="O1541" s="53">
        <f t="shared" si="139"/>
        <v>0</v>
      </c>
      <c r="P1541" s="8">
        <f t="shared" si="140"/>
        <v>0</v>
      </c>
      <c r="Q1541" s="9">
        <f t="shared" si="141"/>
        <v>0</v>
      </c>
      <c r="R1541" s="16">
        <f t="shared" si="142"/>
        <v>0</v>
      </c>
      <c r="S1541" s="8"/>
      <c r="T1541" s="122">
        <f t="shared" si="143"/>
        <v>0</v>
      </c>
      <c r="V1541" s="55"/>
      <c r="AB1541" s="9"/>
      <c r="AL1541" s="9"/>
      <c r="AM1541" s="9"/>
      <c r="AN1541" s="9"/>
      <c r="AO1541" s="9"/>
      <c r="AP1541" s="9"/>
      <c r="AQ1541" s="9"/>
      <c r="AR1541" s="9"/>
      <c r="AS1541" s="9"/>
      <c r="AT1541" s="9"/>
      <c r="AU1541" s="9"/>
      <c r="AV1541" s="9"/>
      <c r="AW1541" s="9"/>
      <c r="AX1541" s="9"/>
      <c r="AY1541" s="9"/>
    </row>
    <row r="1542" spans="1:51" ht="37.5" customHeight="1" x14ac:dyDescent="0.3">
      <c r="A1542" s="48">
        <v>1514</v>
      </c>
      <c r="B1542" s="768">
        <v>7000033015</v>
      </c>
      <c r="C1542" s="768">
        <v>10</v>
      </c>
      <c r="D1542" s="768" t="s">
        <v>478</v>
      </c>
      <c r="E1542" s="768">
        <v>1000077750</v>
      </c>
      <c r="F1542" s="768">
        <v>85176930</v>
      </c>
      <c r="G1542" s="49"/>
      <c r="H1542" s="769">
        <v>18</v>
      </c>
      <c r="I1542" s="50"/>
      <c r="J1542" s="768" t="s">
        <v>383</v>
      </c>
      <c r="K1542" s="768" t="s">
        <v>105</v>
      </c>
      <c r="L1542" s="768">
        <v>1</v>
      </c>
      <c r="M1542" s="51"/>
      <c r="N1542" s="52" t="str">
        <f t="shared" si="138"/>
        <v>Included</v>
      </c>
      <c r="O1542" s="53">
        <f t="shared" si="139"/>
        <v>0</v>
      </c>
      <c r="P1542" s="8">
        <f t="shared" si="140"/>
        <v>0</v>
      </c>
      <c r="Q1542" s="9">
        <f t="shared" si="141"/>
        <v>0</v>
      </c>
      <c r="R1542" s="16">
        <f t="shared" si="142"/>
        <v>0</v>
      </c>
      <c r="S1542" s="8"/>
      <c r="T1542" s="122">
        <f t="shared" si="143"/>
        <v>0</v>
      </c>
      <c r="V1542" s="55"/>
      <c r="AB1542" s="9"/>
      <c r="AL1542" s="9"/>
      <c r="AM1542" s="9"/>
      <c r="AN1542" s="9"/>
      <c r="AO1542" s="9"/>
      <c r="AP1542" s="9"/>
      <c r="AQ1542" s="9"/>
      <c r="AR1542" s="9"/>
      <c r="AS1542" s="9"/>
      <c r="AT1542" s="9"/>
      <c r="AU1542" s="9"/>
      <c r="AV1542" s="9"/>
      <c r="AW1542" s="9"/>
      <c r="AX1542" s="9"/>
      <c r="AY1542" s="9"/>
    </row>
    <row r="1543" spans="1:51" ht="37.5" customHeight="1" x14ac:dyDescent="0.3">
      <c r="A1543" s="48">
        <v>1515</v>
      </c>
      <c r="B1543" s="768">
        <v>7000033016</v>
      </c>
      <c r="C1543" s="768">
        <v>10</v>
      </c>
      <c r="D1543" s="768" t="s">
        <v>478</v>
      </c>
      <c r="E1543" s="768">
        <v>1000077709</v>
      </c>
      <c r="F1543" s="768">
        <v>85176990</v>
      </c>
      <c r="G1543" s="49"/>
      <c r="H1543" s="769">
        <v>18</v>
      </c>
      <c r="I1543" s="50"/>
      <c r="J1543" s="768" t="s">
        <v>384</v>
      </c>
      <c r="K1543" s="768" t="s">
        <v>106</v>
      </c>
      <c r="L1543" s="768">
        <v>40</v>
      </c>
      <c r="M1543" s="51"/>
      <c r="N1543" s="52" t="str">
        <f t="shared" si="138"/>
        <v>Included</v>
      </c>
      <c r="O1543" s="53">
        <f t="shared" si="139"/>
        <v>0</v>
      </c>
      <c r="P1543" s="8">
        <f t="shared" si="140"/>
        <v>0</v>
      </c>
      <c r="Q1543" s="9">
        <f t="shared" si="141"/>
        <v>0</v>
      </c>
      <c r="R1543" s="16">
        <f t="shared" si="142"/>
        <v>0</v>
      </c>
      <c r="S1543" s="8"/>
      <c r="T1543" s="122">
        <f t="shared" si="143"/>
        <v>0</v>
      </c>
      <c r="V1543" s="55"/>
      <c r="AB1543" s="9"/>
      <c r="AL1543" s="9"/>
      <c r="AM1543" s="9"/>
      <c r="AN1543" s="9"/>
      <c r="AO1543" s="9"/>
      <c r="AP1543" s="9"/>
      <c r="AQ1543" s="9"/>
      <c r="AR1543" s="9"/>
      <c r="AS1543" s="9"/>
      <c r="AT1543" s="9"/>
      <c r="AU1543" s="9"/>
      <c r="AV1543" s="9"/>
      <c r="AW1543" s="9"/>
      <c r="AX1543" s="9"/>
      <c r="AY1543" s="9"/>
    </row>
    <row r="1544" spans="1:51" ht="37.5" customHeight="1" x14ac:dyDescent="0.3">
      <c r="A1544" s="48">
        <v>1516</v>
      </c>
      <c r="B1544" s="768">
        <v>7000033017</v>
      </c>
      <c r="C1544" s="768">
        <v>10</v>
      </c>
      <c r="D1544" s="768" t="s">
        <v>478</v>
      </c>
      <c r="E1544" s="768">
        <v>1000077563</v>
      </c>
      <c r="F1544" s="768">
        <v>85444292</v>
      </c>
      <c r="G1544" s="49"/>
      <c r="H1544" s="769">
        <v>18</v>
      </c>
      <c r="I1544" s="50"/>
      <c r="J1544" s="768" t="s">
        <v>385</v>
      </c>
      <c r="K1544" s="768" t="s">
        <v>110</v>
      </c>
      <c r="L1544" s="768">
        <v>40</v>
      </c>
      <c r="M1544" s="51"/>
      <c r="N1544" s="52" t="str">
        <f t="shared" si="138"/>
        <v>Included</v>
      </c>
      <c r="O1544" s="53">
        <f t="shared" si="139"/>
        <v>0</v>
      </c>
      <c r="P1544" s="8">
        <f t="shared" si="140"/>
        <v>0</v>
      </c>
      <c r="Q1544" s="9">
        <f t="shared" si="141"/>
        <v>0</v>
      </c>
      <c r="R1544" s="16">
        <f t="shared" si="142"/>
        <v>0</v>
      </c>
      <c r="S1544" s="8"/>
      <c r="T1544" s="122">
        <f t="shared" si="143"/>
        <v>0</v>
      </c>
      <c r="V1544" s="55"/>
      <c r="AB1544" s="9"/>
      <c r="AL1544" s="9"/>
      <c r="AM1544" s="9"/>
      <c r="AN1544" s="9"/>
      <c r="AO1544" s="9"/>
      <c r="AP1544" s="9"/>
      <c r="AQ1544" s="9"/>
      <c r="AR1544" s="9"/>
      <c r="AS1544" s="9"/>
      <c r="AT1544" s="9"/>
      <c r="AU1544" s="9"/>
      <c r="AV1544" s="9"/>
      <c r="AW1544" s="9"/>
      <c r="AX1544" s="9"/>
      <c r="AY1544" s="9"/>
    </row>
    <row r="1545" spans="1:51" ht="37.5" customHeight="1" x14ac:dyDescent="0.3">
      <c r="A1545" s="48">
        <v>1517</v>
      </c>
      <c r="B1545" s="768">
        <v>7000033018</v>
      </c>
      <c r="C1545" s="768">
        <v>10</v>
      </c>
      <c r="D1545" s="768" t="s">
        <v>478</v>
      </c>
      <c r="E1545" s="768">
        <v>1000077561</v>
      </c>
      <c r="F1545" s="768">
        <v>85176930</v>
      </c>
      <c r="G1545" s="49"/>
      <c r="H1545" s="769">
        <v>18</v>
      </c>
      <c r="I1545" s="50"/>
      <c r="J1545" s="768" t="s">
        <v>386</v>
      </c>
      <c r="K1545" s="768" t="s">
        <v>106</v>
      </c>
      <c r="L1545" s="768">
        <v>2</v>
      </c>
      <c r="M1545" s="51"/>
      <c r="N1545" s="52" t="str">
        <f t="shared" si="138"/>
        <v>Included</v>
      </c>
      <c r="O1545" s="53">
        <f t="shared" si="139"/>
        <v>0</v>
      </c>
      <c r="P1545" s="8">
        <f t="shared" si="140"/>
        <v>0</v>
      </c>
      <c r="Q1545" s="9">
        <f t="shared" si="141"/>
        <v>0</v>
      </c>
      <c r="R1545" s="16">
        <f t="shared" si="142"/>
        <v>0</v>
      </c>
      <c r="S1545" s="8"/>
      <c r="T1545" s="122">
        <f t="shared" si="143"/>
        <v>0</v>
      </c>
      <c r="V1545" s="55"/>
      <c r="AB1545" s="9"/>
      <c r="AL1545" s="9"/>
      <c r="AM1545" s="9"/>
      <c r="AN1545" s="9"/>
      <c r="AO1545" s="9"/>
      <c r="AP1545" s="9"/>
      <c r="AQ1545" s="9"/>
      <c r="AR1545" s="9"/>
      <c r="AS1545" s="9"/>
      <c r="AT1545" s="9"/>
      <c r="AU1545" s="9"/>
      <c r="AV1545" s="9"/>
      <c r="AW1545" s="9"/>
      <c r="AX1545" s="9"/>
      <c r="AY1545" s="9"/>
    </row>
    <row r="1546" spans="1:51" ht="37.5" customHeight="1" x14ac:dyDescent="0.3">
      <c r="A1546" s="48">
        <v>1518</v>
      </c>
      <c r="B1546" s="768">
        <v>7000033019</v>
      </c>
      <c r="C1546" s="768">
        <v>10</v>
      </c>
      <c r="D1546" s="768" t="s">
        <v>478</v>
      </c>
      <c r="E1546" s="768">
        <v>1000077565</v>
      </c>
      <c r="F1546" s="768">
        <v>85176930</v>
      </c>
      <c r="G1546" s="49"/>
      <c r="H1546" s="769">
        <v>18</v>
      </c>
      <c r="I1546" s="50"/>
      <c r="J1546" s="768" t="s">
        <v>387</v>
      </c>
      <c r="K1546" s="768" t="s">
        <v>106</v>
      </c>
      <c r="L1546" s="768">
        <v>2</v>
      </c>
      <c r="M1546" s="51"/>
      <c r="N1546" s="52" t="str">
        <f t="shared" si="138"/>
        <v>Included</v>
      </c>
      <c r="O1546" s="53">
        <f t="shared" si="139"/>
        <v>0</v>
      </c>
      <c r="P1546" s="8">
        <f t="shared" si="140"/>
        <v>0</v>
      </c>
      <c r="Q1546" s="9">
        <f t="shared" si="141"/>
        <v>0</v>
      </c>
      <c r="R1546" s="16">
        <f t="shared" si="142"/>
        <v>0</v>
      </c>
      <c r="S1546" s="8"/>
      <c r="T1546" s="122">
        <f t="shared" si="143"/>
        <v>0</v>
      </c>
      <c r="V1546" s="55"/>
      <c r="AB1546" s="9"/>
      <c r="AL1546" s="9"/>
      <c r="AM1546" s="9"/>
      <c r="AN1546" s="9"/>
      <c r="AO1546" s="9"/>
      <c r="AP1546" s="9"/>
      <c r="AQ1546" s="9"/>
      <c r="AR1546" s="9"/>
      <c r="AS1546" s="9"/>
      <c r="AT1546" s="9"/>
      <c r="AU1546" s="9"/>
      <c r="AV1546" s="9"/>
      <c r="AW1546" s="9"/>
      <c r="AX1546" s="9"/>
      <c r="AY1546" s="9"/>
    </row>
    <row r="1547" spans="1:51" ht="37.5" customHeight="1" x14ac:dyDescent="0.3">
      <c r="A1547" s="48">
        <v>1519</v>
      </c>
      <c r="B1547" s="768">
        <v>7000033020</v>
      </c>
      <c r="C1547" s="768">
        <v>10</v>
      </c>
      <c r="D1547" s="768" t="s">
        <v>478</v>
      </c>
      <c r="E1547" s="768">
        <v>1000077751</v>
      </c>
      <c r="F1547" s="768">
        <v>85176930</v>
      </c>
      <c r="G1547" s="49"/>
      <c r="H1547" s="769">
        <v>18</v>
      </c>
      <c r="I1547" s="50"/>
      <c r="J1547" s="768" t="s">
        <v>388</v>
      </c>
      <c r="K1547" s="768" t="s">
        <v>105</v>
      </c>
      <c r="L1547" s="768">
        <v>1</v>
      </c>
      <c r="M1547" s="51"/>
      <c r="N1547" s="52" t="str">
        <f t="shared" si="138"/>
        <v>Included</v>
      </c>
      <c r="O1547" s="53">
        <f t="shared" si="139"/>
        <v>0</v>
      </c>
      <c r="P1547" s="8">
        <f t="shared" si="140"/>
        <v>0</v>
      </c>
      <c r="Q1547" s="9">
        <f t="shared" si="141"/>
        <v>0</v>
      </c>
      <c r="R1547" s="16">
        <f t="shared" si="142"/>
        <v>0</v>
      </c>
      <c r="S1547" s="8"/>
      <c r="T1547" s="122">
        <f t="shared" si="143"/>
        <v>0</v>
      </c>
      <c r="V1547" s="55"/>
      <c r="AB1547" s="9"/>
      <c r="AL1547" s="9"/>
      <c r="AM1547" s="9"/>
      <c r="AN1547" s="9"/>
      <c r="AO1547" s="9"/>
      <c r="AP1547" s="9"/>
      <c r="AQ1547" s="9"/>
      <c r="AR1547" s="9"/>
      <c r="AS1547" s="9"/>
      <c r="AT1547" s="9"/>
      <c r="AU1547" s="9"/>
      <c r="AV1547" s="9"/>
      <c r="AW1547" s="9"/>
      <c r="AX1547" s="9"/>
      <c r="AY1547" s="9"/>
    </row>
    <row r="1548" spans="1:51" ht="37.5" customHeight="1" x14ac:dyDescent="0.3">
      <c r="A1548" s="48">
        <v>1520</v>
      </c>
      <c r="B1548" s="768">
        <v>7000033021</v>
      </c>
      <c r="C1548" s="768">
        <v>10</v>
      </c>
      <c r="D1548" s="768" t="s">
        <v>478</v>
      </c>
      <c r="E1548" s="768">
        <v>1000077568</v>
      </c>
      <c r="F1548" s="768">
        <v>85389000</v>
      </c>
      <c r="G1548" s="49"/>
      <c r="H1548" s="769">
        <v>18</v>
      </c>
      <c r="I1548" s="50"/>
      <c r="J1548" s="768" t="s">
        <v>389</v>
      </c>
      <c r="K1548" s="768" t="s">
        <v>106</v>
      </c>
      <c r="L1548" s="768">
        <v>1</v>
      </c>
      <c r="M1548" s="51"/>
      <c r="N1548" s="52" t="str">
        <f t="shared" si="138"/>
        <v>Included</v>
      </c>
      <c r="O1548" s="53">
        <f t="shared" si="139"/>
        <v>0</v>
      </c>
      <c r="P1548" s="8">
        <f t="shared" si="140"/>
        <v>0</v>
      </c>
      <c r="Q1548" s="9">
        <f t="shared" si="141"/>
        <v>0</v>
      </c>
      <c r="R1548" s="16">
        <f t="shared" si="142"/>
        <v>0</v>
      </c>
      <c r="S1548" s="8"/>
      <c r="T1548" s="122">
        <f t="shared" si="143"/>
        <v>0</v>
      </c>
      <c r="V1548" s="55"/>
      <c r="AB1548" s="9"/>
      <c r="AL1548" s="9"/>
      <c r="AM1548" s="9"/>
      <c r="AN1548" s="9"/>
      <c r="AO1548" s="9"/>
      <c r="AP1548" s="9"/>
      <c r="AQ1548" s="9"/>
      <c r="AR1548" s="9"/>
      <c r="AS1548" s="9"/>
      <c r="AT1548" s="9"/>
      <c r="AU1548" s="9"/>
      <c r="AV1548" s="9"/>
      <c r="AW1548" s="9"/>
      <c r="AX1548" s="9"/>
      <c r="AY1548" s="9"/>
    </row>
    <row r="1549" spans="1:51" ht="37.5" customHeight="1" x14ac:dyDescent="0.3">
      <c r="A1549" s="48">
        <v>1521</v>
      </c>
      <c r="B1549" s="768">
        <v>7000033022</v>
      </c>
      <c r="C1549" s="768">
        <v>10</v>
      </c>
      <c r="D1549" s="768" t="s">
        <v>478</v>
      </c>
      <c r="E1549" s="768">
        <v>1000012788</v>
      </c>
      <c r="F1549" s="768">
        <v>85329000</v>
      </c>
      <c r="G1549" s="49"/>
      <c r="H1549" s="769">
        <v>18</v>
      </c>
      <c r="I1549" s="50"/>
      <c r="J1549" s="768" t="s">
        <v>111</v>
      </c>
      <c r="K1549" s="768" t="s">
        <v>106</v>
      </c>
      <c r="L1549" s="768">
        <v>1</v>
      </c>
      <c r="M1549" s="51"/>
      <c r="N1549" s="52" t="str">
        <f t="shared" si="138"/>
        <v>Included</v>
      </c>
      <c r="O1549" s="53">
        <f t="shared" si="139"/>
        <v>0</v>
      </c>
      <c r="P1549" s="8">
        <f t="shared" si="140"/>
        <v>0</v>
      </c>
      <c r="Q1549" s="9">
        <f t="shared" si="141"/>
        <v>0</v>
      </c>
      <c r="R1549" s="16">
        <f t="shared" si="142"/>
        <v>0</v>
      </c>
      <c r="S1549" s="8"/>
      <c r="T1549" s="122">
        <f t="shared" si="143"/>
        <v>0</v>
      </c>
      <c r="V1549" s="55"/>
      <c r="AB1549" s="9"/>
      <c r="AL1549" s="9"/>
      <c r="AM1549" s="9"/>
      <c r="AN1549" s="9"/>
      <c r="AO1549" s="9"/>
      <c r="AP1549" s="9"/>
      <c r="AQ1549" s="9"/>
      <c r="AR1549" s="9"/>
      <c r="AS1549" s="9"/>
      <c r="AT1549" s="9"/>
      <c r="AU1549" s="9"/>
      <c r="AV1549" s="9"/>
      <c r="AW1549" s="9"/>
      <c r="AX1549" s="9"/>
      <c r="AY1549" s="9"/>
    </row>
    <row r="1550" spans="1:51" ht="37.5" customHeight="1" x14ac:dyDescent="0.3">
      <c r="A1550" s="48">
        <v>1522</v>
      </c>
      <c r="B1550" s="768">
        <v>7000033023</v>
      </c>
      <c r="C1550" s="768">
        <v>10</v>
      </c>
      <c r="D1550" s="768" t="s">
        <v>478</v>
      </c>
      <c r="E1550" s="768">
        <v>1000028014</v>
      </c>
      <c r="F1550" s="768">
        <v>94038900</v>
      </c>
      <c r="G1550" s="49"/>
      <c r="H1550" s="769">
        <v>18</v>
      </c>
      <c r="I1550" s="50"/>
      <c r="J1550" s="768" t="s">
        <v>108</v>
      </c>
      <c r="K1550" s="768" t="s">
        <v>106</v>
      </c>
      <c r="L1550" s="768">
        <v>1</v>
      </c>
      <c r="M1550" s="51"/>
      <c r="N1550" s="52" t="str">
        <f t="shared" si="138"/>
        <v>Included</v>
      </c>
      <c r="O1550" s="53">
        <f t="shared" si="139"/>
        <v>0</v>
      </c>
      <c r="P1550" s="8">
        <f t="shared" si="140"/>
        <v>0</v>
      </c>
      <c r="Q1550" s="9">
        <f t="shared" si="141"/>
        <v>0</v>
      </c>
      <c r="R1550" s="16">
        <f t="shared" si="142"/>
        <v>0</v>
      </c>
      <c r="S1550" s="8"/>
      <c r="T1550" s="122">
        <f t="shared" si="143"/>
        <v>0</v>
      </c>
      <c r="V1550" s="55"/>
      <c r="AB1550" s="9"/>
      <c r="AL1550" s="9"/>
      <c r="AM1550" s="9"/>
      <c r="AN1550" s="9"/>
      <c r="AO1550" s="9"/>
      <c r="AP1550" s="9"/>
      <c r="AQ1550" s="9"/>
      <c r="AR1550" s="9"/>
      <c r="AS1550" s="9"/>
      <c r="AT1550" s="9"/>
      <c r="AU1550" s="9"/>
      <c r="AV1550" s="9"/>
      <c r="AW1550" s="9"/>
      <c r="AX1550" s="9"/>
      <c r="AY1550" s="9"/>
    </row>
    <row r="1551" spans="1:51" ht="37.5" customHeight="1" x14ac:dyDescent="0.3">
      <c r="A1551" s="48">
        <v>1523</v>
      </c>
      <c r="B1551" s="768">
        <v>7000033024</v>
      </c>
      <c r="C1551" s="768">
        <v>10</v>
      </c>
      <c r="D1551" s="768" t="s">
        <v>478</v>
      </c>
      <c r="E1551" s="768">
        <v>1000026380</v>
      </c>
      <c r="F1551" s="768">
        <v>85389000</v>
      </c>
      <c r="G1551" s="49"/>
      <c r="H1551" s="769">
        <v>18</v>
      </c>
      <c r="I1551" s="50"/>
      <c r="J1551" s="768" t="s">
        <v>109</v>
      </c>
      <c r="K1551" s="768" t="s">
        <v>105</v>
      </c>
      <c r="L1551" s="768">
        <v>1</v>
      </c>
      <c r="M1551" s="51"/>
      <c r="N1551" s="52" t="str">
        <f t="shared" si="138"/>
        <v>Included</v>
      </c>
      <c r="O1551" s="53">
        <f t="shared" si="139"/>
        <v>0</v>
      </c>
      <c r="P1551" s="8">
        <f t="shared" si="140"/>
        <v>0</v>
      </c>
      <c r="Q1551" s="9">
        <f t="shared" si="141"/>
        <v>0</v>
      </c>
      <c r="R1551" s="16">
        <f t="shared" si="142"/>
        <v>0</v>
      </c>
      <c r="S1551" s="8"/>
      <c r="T1551" s="122">
        <f t="shared" si="143"/>
        <v>0</v>
      </c>
      <c r="V1551" s="55"/>
      <c r="AB1551" s="9"/>
      <c r="AL1551" s="9"/>
      <c r="AM1551" s="9"/>
      <c r="AN1551" s="9"/>
      <c r="AO1551" s="9"/>
      <c r="AP1551" s="9"/>
      <c r="AQ1551" s="9"/>
      <c r="AR1551" s="9"/>
      <c r="AS1551" s="9"/>
      <c r="AT1551" s="9"/>
      <c r="AU1551" s="9"/>
      <c r="AV1551" s="9"/>
      <c r="AW1551" s="9"/>
      <c r="AX1551" s="9"/>
      <c r="AY1551" s="9"/>
    </row>
    <row r="1552" spans="1:51" ht="37.5" customHeight="1" x14ac:dyDescent="0.3">
      <c r="A1552" s="48">
        <v>1524</v>
      </c>
      <c r="B1552" s="768">
        <v>7000033079</v>
      </c>
      <c r="C1552" s="768">
        <v>10</v>
      </c>
      <c r="D1552" s="768" t="s">
        <v>478</v>
      </c>
      <c r="E1552" s="768">
        <v>1000077853</v>
      </c>
      <c r="F1552" s="768">
        <v>85176220</v>
      </c>
      <c r="G1552" s="49"/>
      <c r="H1552" s="769">
        <v>18</v>
      </c>
      <c r="I1552" s="50"/>
      <c r="J1552" s="768" t="s">
        <v>390</v>
      </c>
      <c r="K1552" s="768" t="s">
        <v>106</v>
      </c>
      <c r="L1552" s="768">
        <v>1</v>
      </c>
      <c r="M1552" s="51"/>
      <c r="N1552" s="52" t="str">
        <f t="shared" si="138"/>
        <v>Included</v>
      </c>
      <c r="O1552" s="53">
        <f t="shared" si="139"/>
        <v>0</v>
      </c>
      <c r="P1552" s="8">
        <f t="shared" si="140"/>
        <v>0</v>
      </c>
      <c r="Q1552" s="9">
        <f t="shared" si="141"/>
        <v>0</v>
      </c>
      <c r="R1552" s="16">
        <f t="shared" si="142"/>
        <v>0</v>
      </c>
      <c r="S1552" s="8"/>
      <c r="T1552" s="122">
        <f t="shared" si="143"/>
        <v>0</v>
      </c>
      <c r="V1552" s="55"/>
      <c r="AB1552" s="9"/>
      <c r="AL1552" s="9"/>
      <c r="AM1552" s="9"/>
      <c r="AN1552" s="9"/>
      <c r="AO1552" s="9"/>
      <c r="AP1552" s="9"/>
      <c r="AQ1552" s="9"/>
      <c r="AR1552" s="9"/>
      <c r="AS1552" s="9"/>
      <c r="AT1552" s="9"/>
      <c r="AU1552" s="9"/>
      <c r="AV1552" s="9"/>
      <c r="AW1552" s="9"/>
      <c r="AX1552" s="9"/>
      <c r="AY1552" s="9"/>
    </row>
    <row r="1553" spans="1:51" ht="37.5" customHeight="1" x14ac:dyDescent="0.3">
      <c r="A1553" s="48">
        <v>1525</v>
      </c>
      <c r="B1553" s="768">
        <v>7000033080</v>
      </c>
      <c r="C1553" s="768">
        <v>10</v>
      </c>
      <c r="D1553" s="768" t="s">
        <v>478</v>
      </c>
      <c r="E1553" s="768">
        <v>1000077863</v>
      </c>
      <c r="F1553" s="768">
        <v>84715000</v>
      </c>
      <c r="G1553" s="49"/>
      <c r="H1553" s="769">
        <v>18</v>
      </c>
      <c r="I1553" s="50"/>
      <c r="J1553" s="768" t="s">
        <v>391</v>
      </c>
      <c r="K1553" s="768" t="s">
        <v>106</v>
      </c>
      <c r="L1553" s="768">
        <v>2</v>
      </c>
      <c r="M1553" s="51"/>
      <c r="N1553" s="52" t="str">
        <f t="shared" si="138"/>
        <v>Included</v>
      </c>
      <c r="O1553" s="53">
        <f t="shared" si="139"/>
        <v>0</v>
      </c>
      <c r="P1553" s="8">
        <f t="shared" si="140"/>
        <v>0</v>
      </c>
      <c r="Q1553" s="9">
        <f t="shared" si="141"/>
        <v>0</v>
      </c>
      <c r="R1553" s="16">
        <f t="shared" si="142"/>
        <v>0</v>
      </c>
      <c r="S1553" s="8"/>
      <c r="T1553" s="122">
        <f t="shared" si="143"/>
        <v>0</v>
      </c>
      <c r="V1553" s="55"/>
      <c r="AB1553" s="9"/>
      <c r="AL1553" s="9"/>
      <c r="AM1553" s="9"/>
      <c r="AN1553" s="9"/>
      <c r="AO1553" s="9"/>
      <c r="AP1553" s="9"/>
      <c r="AQ1553" s="9"/>
      <c r="AR1553" s="9"/>
      <c r="AS1553" s="9"/>
      <c r="AT1553" s="9"/>
      <c r="AU1553" s="9"/>
      <c r="AV1553" s="9"/>
      <c r="AW1553" s="9"/>
      <c r="AX1553" s="9"/>
      <c r="AY1553" s="9"/>
    </row>
    <row r="1554" spans="1:51" ht="37.5" customHeight="1" x14ac:dyDescent="0.3">
      <c r="A1554" s="48">
        <v>1526</v>
      </c>
      <c r="B1554" s="768">
        <v>7000033081</v>
      </c>
      <c r="C1554" s="768">
        <v>10</v>
      </c>
      <c r="D1554" s="768" t="s">
        <v>478</v>
      </c>
      <c r="E1554" s="768">
        <v>1000077866</v>
      </c>
      <c r="F1554" s="768">
        <v>85176930</v>
      </c>
      <c r="G1554" s="49"/>
      <c r="H1554" s="769">
        <v>18</v>
      </c>
      <c r="I1554" s="50"/>
      <c r="J1554" s="768" t="s">
        <v>392</v>
      </c>
      <c r="K1554" s="768" t="s">
        <v>105</v>
      </c>
      <c r="L1554" s="768">
        <v>1</v>
      </c>
      <c r="M1554" s="51"/>
      <c r="N1554" s="52" t="str">
        <f t="shared" si="138"/>
        <v>Included</v>
      </c>
      <c r="O1554" s="53">
        <f t="shared" si="139"/>
        <v>0</v>
      </c>
      <c r="P1554" s="8">
        <f t="shared" si="140"/>
        <v>0</v>
      </c>
      <c r="Q1554" s="9">
        <f t="shared" si="141"/>
        <v>0</v>
      </c>
      <c r="R1554" s="16">
        <f t="shared" si="142"/>
        <v>0</v>
      </c>
      <c r="S1554" s="8"/>
      <c r="T1554" s="122">
        <f t="shared" si="143"/>
        <v>0</v>
      </c>
      <c r="V1554" s="55"/>
      <c r="AB1554" s="9"/>
      <c r="AL1554" s="9"/>
      <c r="AM1554" s="9"/>
      <c r="AN1554" s="9"/>
      <c r="AO1554" s="9"/>
      <c r="AP1554" s="9"/>
      <c r="AQ1554" s="9"/>
      <c r="AR1554" s="9"/>
      <c r="AS1554" s="9"/>
      <c r="AT1554" s="9"/>
      <c r="AU1554" s="9"/>
      <c r="AV1554" s="9"/>
      <c r="AW1554" s="9"/>
      <c r="AX1554" s="9"/>
      <c r="AY1554" s="9"/>
    </row>
    <row r="1555" spans="1:51" ht="37.5" customHeight="1" x14ac:dyDescent="0.3">
      <c r="A1555" s="48">
        <v>1527</v>
      </c>
      <c r="B1555" s="768">
        <v>7000033082</v>
      </c>
      <c r="C1555" s="768">
        <v>10</v>
      </c>
      <c r="D1555" s="768" t="s">
        <v>478</v>
      </c>
      <c r="E1555" s="768">
        <v>1000077862</v>
      </c>
      <c r="F1555" s="768">
        <v>85176990</v>
      </c>
      <c r="G1555" s="49"/>
      <c r="H1555" s="769">
        <v>18</v>
      </c>
      <c r="I1555" s="50"/>
      <c r="J1555" s="768" t="s">
        <v>394</v>
      </c>
      <c r="K1555" s="768" t="s">
        <v>106</v>
      </c>
      <c r="L1555" s="768">
        <v>1</v>
      </c>
      <c r="M1555" s="51"/>
      <c r="N1555" s="52" t="str">
        <f t="shared" si="138"/>
        <v>Included</v>
      </c>
      <c r="O1555" s="53">
        <f t="shared" si="139"/>
        <v>0</v>
      </c>
      <c r="P1555" s="8">
        <f t="shared" si="140"/>
        <v>0</v>
      </c>
      <c r="Q1555" s="9">
        <f t="shared" si="141"/>
        <v>0</v>
      </c>
      <c r="R1555" s="16">
        <f t="shared" si="142"/>
        <v>0</v>
      </c>
      <c r="S1555" s="8"/>
      <c r="T1555" s="122">
        <f t="shared" si="143"/>
        <v>0</v>
      </c>
      <c r="V1555" s="55"/>
      <c r="AB1555" s="9"/>
      <c r="AL1555" s="9"/>
      <c r="AM1555" s="9"/>
      <c r="AN1555" s="9"/>
      <c r="AO1555" s="9"/>
      <c r="AP1555" s="9"/>
      <c r="AQ1555" s="9"/>
      <c r="AR1555" s="9"/>
      <c r="AS1555" s="9"/>
      <c r="AT1555" s="9"/>
      <c r="AU1555" s="9"/>
      <c r="AV1555" s="9"/>
      <c r="AW1555" s="9"/>
      <c r="AX1555" s="9"/>
      <c r="AY1555" s="9"/>
    </row>
    <row r="1556" spans="1:51" ht="37.5" customHeight="1" x14ac:dyDescent="0.3">
      <c r="A1556" s="48">
        <v>1528</v>
      </c>
      <c r="B1556" s="768">
        <v>7000033104</v>
      </c>
      <c r="C1556" s="768">
        <v>10</v>
      </c>
      <c r="D1556" s="768" t="s">
        <v>478</v>
      </c>
      <c r="E1556" s="768">
        <v>1000077899</v>
      </c>
      <c r="F1556" s="768">
        <v>85176290</v>
      </c>
      <c r="G1556" s="49"/>
      <c r="H1556" s="769">
        <v>18</v>
      </c>
      <c r="I1556" s="50"/>
      <c r="J1556" s="768" t="s">
        <v>395</v>
      </c>
      <c r="K1556" s="768" t="s">
        <v>110</v>
      </c>
      <c r="L1556" s="768">
        <v>1</v>
      </c>
      <c r="M1556" s="51"/>
      <c r="N1556" s="52" t="str">
        <f t="shared" ref="N1556:N1619" si="144">IF(M1556=0, "Included",IF(ISERROR(L1556*M1556), M1556, L1556*M1556))</f>
        <v>Included</v>
      </c>
      <c r="O1556" s="53">
        <f t="shared" ref="O1556:O1619" si="145">R1556</f>
        <v>0</v>
      </c>
      <c r="P1556" s="8">
        <f t="shared" ref="P1556:P1619" si="146">+L1556*M1556</f>
        <v>0</v>
      </c>
      <c r="Q1556" s="9">
        <f t="shared" ref="Q1556:Q1619" si="147">IF(N1556="Included",0,N1556)</f>
        <v>0</v>
      </c>
      <c r="R1556" s="16">
        <f t="shared" ref="R1556:R1619" si="148">IF(I1556="", H1556*Q1556/100,I1556*Q1556)</f>
        <v>0</v>
      </c>
      <c r="S1556" s="8"/>
      <c r="T1556" s="122">
        <f t="shared" ref="T1556:T1619" si="149">+P1556*H1556/100</f>
        <v>0</v>
      </c>
      <c r="V1556" s="55"/>
      <c r="AB1556" s="9"/>
      <c r="AL1556" s="9"/>
      <c r="AM1556" s="9"/>
      <c r="AN1556" s="9"/>
      <c r="AO1556" s="9"/>
      <c r="AP1556" s="9"/>
      <c r="AQ1556" s="9"/>
      <c r="AR1556" s="9"/>
      <c r="AS1556" s="9"/>
      <c r="AT1556" s="9"/>
      <c r="AU1556" s="9"/>
      <c r="AV1556" s="9"/>
      <c r="AW1556" s="9"/>
      <c r="AX1556" s="9"/>
      <c r="AY1556" s="9"/>
    </row>
    <row r="1557" spans="1:51" ht="37.5" customHeight="1" x14ac:dyDescent="0.3">
      <c r="A1557" s="48">
        <v>1529</v>
      </c>
      <c r="B1557" s="768">
        <v>7000033105</v>
      </c>
      <c r="C1557" s="768">
        <v>10</v>
      </c>
      <c r="D1557" s="768" t="s">
        <v>478</v>
      </c>
      <c r="E1557" s="768">
        <v>1000031361</v>
      </c>
      <c r="F1557" s="768">
        <v>85389000</v>
      </c>
      <c r="G1557" s="49"/>
      <c r="H1557" s="769">
        <v>18</v>
      </c>
      <c r="I1557" s="50"/>
      <c r="J1557" s="768" t="s">
        <v>107</v>
      </c>
      <c r="K1557" s="768" t="s">
        <v>106</v>
      </c>
      <c r="L1557" s="768">
        <v>1</v>
      </c>
      <c r="M1557" s="51"/>
      <c r="N1557" s="52" t="str">
        <f t="shared" si="144"/>
        <v>Included</v>
      </c>
      <c r="O1557" s="53">
        <f t="shared" si="145"/>
        <v>0</v>
      </c>
      <c r="P1557" s="8">
        <f t="shared" si="146"/>
        <v>0</v>
      </c>
      <c r="Q1557" s="9">
        <f t="shared" si="147"/>
        <v>0</v>
      </c>
      <c r="R1557" s="16">
        <f t="shared" si="148"/>
        <v>0</v>
      </c>
      <c r="S1557" s="8"/>
      <c r="T1557" s="122">
        <f t="shared" si="149"/>
        <v>0</v>
      </c>
      <c r="V1557" s="55"/>
      <c r="AB1557" s="9"/>
      <c r="AL1557" s="9"/>
      <c r="AM1557" s="9"/>
      <c r="AN1557" s="9"/>
      <c r="AO1557" s="9"/>
      <c r="AP1557" s="9"/>
      <c r="AQ1557" s="9"/>
      <c r="AR1557" s="9"/>
      <c r="AS1557" s="9"/>
      <c r="AT1557" s="9"/>
      <c r="AU1557" s="9"/>
      <c r="AV1557" s="9"/>
      <c r="AW1557" s="9"/>
      <c r="AX1557" s="9"/>
      <c r="AY1557" s="9"/>
    </row>
    <row r="1558" spans="1:51" ht="37.5" customHeight="1" x14ac:dyDescent="0.3">
      <c r="A1558" s="48">
        <v>1530</v>
      </c>
      <c r="B1558" s="768">
        <v>7000033116</v>
      </c>
      <c r="C1558" s="768">
        <v>10</v>
      </c>
      <c r="D1558" s="768" t="s">
        <v>478</v>
      </c>
      <c r="E1558" s="768">
        <v>1000077736</v>
      </c>
      <c r="F1558" s="768">
        <v>85176290</v>
      </c>
      <c r="G1558" s="49"/>
      <c r="H1558" s="769">
        <v>18</v>
      </c>
      <c r="I1558" s="50"/>
      <c r="J1558" s="768" t="s">
        <v>396</v>
      </c>
      <c r="K1558" s="768" t="s">
        <v>106</v>
      </c>
      <c r="L1558" s="768">
        <v>1</v>
      </c>
      <c r="M1558" s="51"/>
      <c r="N1558" s="52" t="str">
        <f t="shared" si="144"/>
        <v>Included</v>
      </c>
      <c r="O1558" s="53">
        <f t="shared" si="145"/>
        <v>0</v>
      </c>
      <c r="P1558" s="8">
        <f t="shared" si="146"/>
        <v>0</v>
      </c>
      <c r="Q1558" s="9">
        <f t="shared" si="147"/>
        <v>0</v>
      </c>
      <c r="R1558" s="16">
        <f t="shared" si="148"/>
        <v>0</v>
      </c>
      <c r="S1558" s="8"/>
      <c r="T1558" s="122">
        <f t="shared" si="149"/>
        <v>0</v>
      </c>
      <c r="V1558" s="55"/>
      <c r="AB1558" s="9"/>
      <c r="AL1558" s="9"/>
      <c r="AM1558" s="9"/>
      <c r="AN1558" s="9"/>
      <c r="AO1558" s="9"/>
      <c r="AP1558" s="9"/>
      <c r="AQ1558" s="9"/>
      <c r="AR1558" s="9"/>
      <c r="AS1558" s="9"/>
      <c r="AT1558" s="9"/>
      <c r="AU1558" s="9"/>
      <c r="AV1558" s="9"/>
      <c r="AW1558" s="9"/>
      <c r="AX1558" s="9"/>
      <c r="AY1558" s="9"/>
    </row>
    <row r="1559" spans="1:51" ht="37.5" customHeight="1" x14ac:dyDescent="0.3">
      <c r="A1559" s="48">
        <v>1531</v>
      </c>
      <c r="B1559" s="768">
        <v>7000033117</v>
      </c>
      <c r="C1559" s="768">
        <v>10</v>
      </c>
      <c r="D1559" s="768" t="s">
        <v>478</v>
      </c>
      <c r="E1559" s="768">
        <v>1000078084</v>
      </c>
      <c r="F1559" s="768">
        <v>85176930</v>
      </c>
      <c r="G1559" s="49"/>
      <c r="H1559" s="769">
        <v>18</v>
      </c>
      <c r="I1559" s="50"/>
      <c r="J1559" s="768" t="s">
        <v>397</v>
      </c>
      <c r="K1559" s="768" t="s">
        <v>106</v>
      </c>
      <c r="L1559" s="768">
        <v>2</v>
      </c>
      <c r="M1559" s="51"/>
      <c r="N1559" s="52" t="str">
        <f t="shared" si="144"/>
        <v>Included</v>
      </c>
      <c r="O1559" s="53">
        <f t="shared" si="145"/>
        <v>0</v>
      </c>
      <c r="P1559" s="8">
        <f t="shared" si="146"/>
        <v>0</v>
      </c>
      <c r="Q1559" s="9">
        <f t="shared" si="147"/>
        <v>0</v>
      </c>
      <c r="R1559" s="16">
        <f t="shared" si="148"/>
        <v>0</v>
      </c>
      <c r="S1559" s="8"/>
      <c r="T1559" s="122">
        <f t="shared" si="149"/>
        <v>0</v>
      </c>
      <c r="V1559" s="55"/>
      <c r="AB1559" s="9"/>
      <c r="AL1559" s="9"/>
      <c r="AM1559" s="9"/>
      <c r="AN1559" s="9"/>
      <c r="AO1559" s="9"/>
      <c r="AP1559" s="9"/>
      <c r="AQ1559" s="9"/>
      <c r="AR1559" s="9"/>
      <c r="AS1559" s="9"/>
      <c r="AT1559" s="9"/>
      <c r="AU1559" s="9"/>
      <c r="AV1559" s="9"/>
      <c r="AW1559" s="9"/>
      <c r="AX1559" s="9"/>
      <c r="AY1559" s="9"/>
    </row>
    <row r="1560" spans="1:51" ht="37.5" customHeight="1" x14ac:dyDescent="0.3">
      <c r="A1560" s="48">
        <v>1532</v>
      </c>
      <c r="B1560" s="768">
        <v>7000033025</v>
      </c>
      <c r="C1560" s="768">
        <v>10</v>
      </c>
      <c r="D1560" s="768" t="s">
        <v>479</v>
      </c>
      <c r="E1560" s="768">
        <v>1000077713</v>
      </c>
      <c r="F1560" s="768">
        <v>84715000</v>
      </c>
      <c r="G1560" s="49"/>
      <c r="H1560" s="769">
        <v>18</v>
      </c>
      <c r="I1560" s="50"/>
      <c r="J1560" s="768" t="s">
        <v>376</v>
      </c>
      <c r="K1560" s="768" t="s">
        <v>106</v>
      </c>
      <c r="L1560" s="768">
        <v>2</v>
      </c>
      <c r="M1560" s="51"/>
      <c r="N1560" s="52" t="str">
        <f t="shared" si="144"/>
        <v>Included</v>
      </c>
      <c r="O1560" s="53">
        <f t="shared" si="145"/>
        <v>0</v>
      </c>
      <c r="P1560" s="8">
        <f t="shared" si="146"/>
        <v>0</v>
      </c>
      <c r="Q1560" s="9">
        <f t="shared" si="147"/>
        <v>0</v>
      </c>
      <c r="R1560" s="16">
        <f t="shared" si="148"/>
        <v>0</v>
      </c>
      <c r="S1560" s="8"/>
      <c r="T1560" s="122">
        <f t="shared" si="149"/>
        <v>0</v>
      </c>
      <c r="V1560" s="55"/>
      <c r="AB1560" s="9"/>
      <c r="AL1560" s="9"/>
      <c r="AM1560" s="9"/>
      <c r="AN1560" s="9"/>
      <c r="AO1560" s="9"/>
      <c r="AP1560" s="9"/>
      <c r="AQ1560" s="9"/>
      <c r="AR1560" s="9"/>
      <c r="AS1560" s="9"/>
      <c r="AT1560" s="9"/>
      <c r="AU1560" s="9"/>
      <c r="AV1560" s="9"/>
      <c r="AW1560" s="9"/>
      <c r="AX1560" s="9"/>
      <c r="AY1560" s="9"/>
    </row>
    <row r="1561" spans="1:51" ht="37.5" customHeight="1" x14ac:dyDescent="0.3">
      <c r="A1561" s="48">
        <v>1533</v>
      </c>
      <c r="B1561" s="768">
        <v>7000033026</v>
      </c>
      <c r="C1561" s="768">
        <v>10</v>
      </c>
      <c r="D1561" s="768" t="s">
        <v>479</v>
      </c>
      <c r="E1561" s="768">
        <v>1000077753</v>
      </c>
      <c r="F1561" s="768">
        <v>85176930</v>
      </c>
      <c r="G1561" s="49"/>
      <c r="H1561" s="769">
        <v>18</v>
      </c>
      <c r="I1561" s="50"/>
      <c r="J1561" s="768" t="s">
        <v>377</v>
      </c>
      <c r="K1561" s="768" t="s">
        <v>105</v>
      </c>
      <c r="L1561" s="768">
        <v>1</v>
      </c>
      <c r="M1561" s="51"/>
      <c r="N1561" s="52" t="str">
        <f t="shared" si="144"/>
        <v>Included</v>
      </c>
      <c r="O1561" s="53">
        <f t="shared" si="145"/>
        <v>0</v>
      </c>
      <c r="P1561" s="8">
        <f t="shared" si="146"/>
        <v>0</v>
      </c>
      <c r="Q1561" s="9">
        <f t="shared" si="147"/>
        <v>0</v>
      </c>
      <c r="R1561" s="16">
        <f t="shared" si="148"/>
        <v>0</v>
      </c>
      <c r="S1561" s="8"/>
      <c r="T1561" s="122">
        <f t="shared" si="149"/>
        <v>0</v>
      </c>
      <c r="V1561" s="55"/>
      <c r="AB1561" s="9"/>
      <c r="AL1561" s="9"/>
      <c r="AM1561" s="9"/>
      <c r="AN1561" s="9"/>
      <c r="AO1561" s="9"/>
      <c r="AP1561" s="9"/>
      <c r="AQ1561" s="9"/>
      <c r="AR1561" s="9"/>
      <c r="AS1561" s="9"/>
      <c r="AT1561" s="9"/>
      <c r="AU1561" s="9"/>
      <c r="AV1561" s="9"/>
      <c r="AW1561" s="9"/>
      <c r="AX1561" s="9"/>
      <c r="AY1561" s="9"/>
    </row>
    <row r="1562" spans="1:51" ht="37.5" customHeight="1" x14ac:dyDescent="0.3">
      <c r="A1562" s="48">
        <v>1534</v>
      </c>
      <c r="B1562" s="768">
        <v>7000033027</v>
      </c>
      <c r="C1562" s="768">
        <v>10</v>
      </c>
      <c r="D1562" s="768" t="s">
        <v>479</v>
      </c>
      <c r="E1562" s="768">
        <v>1000077573</v>
      </c>
      <c r="F1562" s="768">
        <v>85176930</v>
      </c>
      <c r="G1562" s="49"/>
      <c r="H1562" s="769">
        <v>18</v>
      </c>
      <c r="I1562" s="50"/>
      <c r="J1562" s="768" t="s">
        <v>378</v>
      </c>
      <c r="K1562" s="768" t="s">
        <v>106</v>
      </c>
      <c r="L1562" s="768">
        <v>2</v>
      </c>
      <c r="M1562" s="51"/>
      <c r="N1562" s="52" t="str">
        <f t="shared" si="144"/>
        <v>Included</v>
      </c>
      <c r="O1562" s="53">
        <f t="shared" si="145"/>
        <v>0</v>
      </c>
      <c r="P1562" s="8">
        <f t="shared" si="146"/>
        <v>0</v>
      </c>
      <c r="Q1562" s="9">
        <f t="shared" si="147"/>
        <v>0</v>
      </c>
      <c r="R1562" s="16">
        <f t="shared" si="148"/>
        <v>0</v>
      </c>
      <c r="S1562" s="8"/>
      <c r="T1562" s="122">
        <f t="shared" si="149"/>
        <v>0</v>
      </c>
      <c r="V1562" s="55"/>
      <c r="AB1562" s="9"/>
      <c r="AL1562" s="9"/>
      <c r="AM1562" s="9"/>
      <c r="AN1562" s="9"/>
      <c r="AO1562" s="9"/>
      <c r="AP1562" s="9"/>
      <c r="AQ1562" s="9"/>
      <c r="AR1562" s="9"/>
      <c r="AS1562" s="9"/>
      <c r="AT1562" s="9"/>
      <c r="AU1562" s="9"/>
      <c r="AV1562" s="9"/>
      <c r="AW1562" s="9"/>
      <c r="AX1562" s="9"/>
      <c r="AY1562" s="9"/>
    </row>
    <row r="1563" spans="1:51" ht="37.5" customHeight="1" x14ac:dyDescent="0.3">
      <c r="A1563" s="48">
        <v>1535</v>
      </c>
      <c r="B1563" s="768">
        <v>7000033028</v>
      </c>
      <c r="C1563" s="768">
        <v>10</v>
      </c>
      <c r="D1563" s="768" t="s">
        <v>479</v>
      </c>
      <c r="E1563" s="768">
        <v>1000077739</v>
      </c>
      <c r="F1563" s="768">
        <v>85177090</v>
      </c>
      <c r="G1563" s="49"/>
      <c r="H1563" s="769">
        <v>18</v>
      </c>
      <c r="I1563" s="50"/>
      <c r="J1563" s="768" t="s">
        <v>379</v>
      </c>
      <c r="K1563" s="768" t="s">
        <v>106</v>
      </c>
      <c r="L1563" s="768">
        <v>100</v>
      </c>
      <c r="M1563" s="51"/>
      <c r="N1563" s="52" t="str">
        <f t="shared" si="144"/>
        <v>Included</v>
      </c>
      <c r="O1563" s="53">
        <f t="shared" si="145"/>
        <v>0</v>
      </c>
      <c r="P1563" s="8">
        <f t="shared" si="146"/>
        <v>0</v>
      </c>
      <c r="Q1563" s="9">
        <f t="shared" si="147"/>
        <v>0</v>
      </c>
      <c r="R1563" s="16">
        <f t="shared" si="148"/>
        <v>0</v>
      </c>
      <c r="S1563" s="8"/>
      <c r="T1563" s="122">
        <f t="shared" si="149"/>
        <v>0</v>
      </c>
      <c r="V1563" s="55"/>
      <c r="AB1563" s="9"/>
      <c r="AL1563" s="9"/>
      <c r="AM1563" s="9"/>
      <c r="AN1563" s="9"/>
      <c r="AO1563" s="9"/>
      <c r="AP1563" s="9"/>
      <c r="AQ1563" s="9"/>
      <c r="AR1563" s="9"/>
      <c r="AS1563" s="9"/>
      <c r="AT1563" s="9"/>
      <c r="AU1563" s="9"/>
      <c r="AV1563" s="9"/>
      <c r="AW1563" s="9"/>
      <c r="AX1563" s="9"/>
      <c r="AY1563" s="9"/>
    </row>
    <row r="1564" spans="1:51" ht="37.5" customHeight="1" x14ac:dyDescent="0.3">
      <c r="A1564" s="48">
        <v>1536</v>
      </c>
      <c r="B1564" s="768">
        <v>7000033029</v>
      </c>
      <c r="C1564" s="768">
        <v>10</v>
      </c>
      <c r="D1564" s="768" t="s">
        <v>479</v>
      </c>
      <c r="E1564" s="768">
        <v>1000077740</v>
      </c>
      <c r="F1564" s="768">
        <v>85177090</v>
      </c>
      <c r="G1564" s="49"/>
      <c r="H1564" s="769">
        <v>18</v>
      </c>
      <c r="I1564" s="50"/>
      <c r="J1564" s="768" t="s">
        <v>380</v>
      </c>
      <c r="K1564" s="768" t="s">
        <v>106</v>
      </c>
      <c r="L1564" s="768">
        <v>500</v>
      </c>
      <c r="M1564" s="51"/>
      <c r="N1564" s="52" t="str">
        <f t="shared" si="144"/>
        <v>Included</v>
      </c>
      <c r="O1564" s="53">
        <f t="shared" si="145"/>
        <v>0</v>
      </c>
      <c r="P1564" s="8">
        <f t="shared" si="146"/>
        <v>0</v>
      </c>
      <c r="Q1564" s="9">
        <f t="shared" si="147"/>
        <v>0</v>
      </c>
      <c r="R1564" s="16">
        <f t="shared" si="148"/>
        <v>0</v>
      </c>
      <c r="S1564" s="8"/>
      <c r="T1564" s="122">
        <f t="shared" si="149"/>
        <v>0</v>
      </c>
      <c r="V1564" s="55"/>
      <c r="AB1564" s="9"/>
      <c r="AL1564" s="9"/>
      <c r="AM1564" s="9"/>
      <c r="AN1564" s="9"/>
      <c r="AO1564" s="9"/>
      <c r="AP1564" s="9"/>
      <c r="AQ1564" s="9"/>
      <c r="AR1564" s="9"/>
      <c r="AS1564" s="9"/>
      <c r="AT1564" s="9"/>
      <c r="AU1564" s="9"/>
      <c r="AV1564" s="9"/>
      <c r="AW1564" s="9"/>
      <c r="AX1564" s="9"/>
      <c r="AY1564" s="9"/>
    </row>
    <row r="1565" spans="1:51" ht="37.5" customHeight="1" x14ac:dyDescent="0.3">
      <c r="A1565" s="48">
        <v>1537</v>
      </c>
      <c r="B1565" s="768">
        <v>7000033030</v>
      </c>
      <c r="C1565" s="768">
        <v>10</v>
      </c>
      <c r="D1565" s="768" t="s">
        <v>479</v>
      </c>
      <c r="E1565" s="768">
        <v>1000077711</v>
      </c>
      <c r="F1565" s="768">
        <v>85177090</v>
      </c>
      <c r="G1565" s="49"/>
      <c r="H1565" s="769">
        <v>18</v>
      </c>
      <c r="I1565" s="50"/>
      <c r="J1565" s="768" t="s">
        <v>381</v>
      </c>
      <c r="K1565" s="768" t="s">
        <v>106</v>
      </c>
      <c r="L1565" s="768">
        <v>1</v>
      </c>
      <c r="M1565" s="51"/>
      <c r="N1565" s="52" t="str">
        <f t="shared" si="144"/>
        <v>Included</v>
      </c>
      <c r="O1565" s="53">
        <f t="shared" si="145"/>
        <v>0</v>
      </c>
      <c r="P1565" s="8">
        <f t="shared" si="146"/>
        <v>0</v>
      </c>
      <c r="Q1565" s="9">
        <f t="shared" si="147"/>
        <v>0</v>
      </c>
      <c r="R1565" s="16">
        <f t="shared" si="148"/>
        <v>0</v>
      </c>
      <c r="S1565" s="8"/>
      <c r="T1565" s="122">
        <f t="shared" si="149"/>
        <v>0</v>
      </c>
      <c r="V1565" s="55"/>
      <c r="AB1565" s="9"/>
      <c r="AL1565" s="9"/>
      <c r="AM1565" s="9"/>
      <c r="AN1565" s="9"/>
      <c r="AO1565" s="9"/>
      <c r="AP1565" s="9"/>
      <c r="AQ1565" s="9"/>
      <c r="AR1565" s="9"/>
      <c r="AS1565" s="9"/>
      <c r="AT1565" s="9"/>
      <c r="AU1565" s="9"/>
      <c r="AV1565" s="9"/>
      <c r="AW1565" s="9"/>
      <c r="AX1565" s="9"/>
      <c r="AY1565" s="9"/>
    </row>
    <row r="1566" spans="1:51" ht="37.5" customHeight="1" x14ac:dyDescent="0.3">
      <c r="A1566" s="48">
        <v>1538</v>
      </c>
      <c r="B1566" s="768">
        <v>7000033031</v>
      </c>
      <c r="C1566" s="768">
        <v>10</v>
      </c>
      <c r="D1566" s="768" t="s">
        <v>479</v>
      </c>
      <c r="E1566" s="768">
        <v>1000077562</v>
      </c>
      <c r="F1566" s="768">
        <v>85177090</v>
      </c>
      <c r="G1566" s="49"/>
      <c r="H1566" s="769">
        <v>18</v>
      </c>
      <c r="I1566" s="50"/>
      <c r="J1566" s="768" t="s">
        <v>382</v>
      </c>
      <c r="K1566" s="768" t="s">
        <v>106</v>
      </c>
      <c r="L1566" s="768">
        <v>20</v>
      </c>
      <c r="M1566" s="51"/>
      <c r="N1566" s="52" t="str">
        <f t="shared" si="144"/>
        <v>Included</v>
      </c>
      <c r="O1566" s="53">
        <f t="shared" si="145"/>
        <v>0</v>
      </c>
      <c r="P1566" s="8">
        <f t="shared" si="146"/>
        <v>0</v>
      </c>
      <c r="Q1566" s="9">
        <f t="shared" si="147"/>
        <v>0</v>
      </c>
      <c r="R1566" s="16">
        <f t="shared" si="148"/>
        <v>0</v>
      </c>
      <c r="S1566" s="8"/>
      <c r="T1566" s="122">
        <f t="shared" si="149"/>
        <v>0</v>
      </c>
      <c r="V1566" s="55"/>
      <c r="AB1566" s="9"/>
      <c r="AL1566" s="9"/>
      <c r="AM1566" s="9"/>
      <c r="AN1566" s="9"/>
      <c r="AO1566" s="9"/>
      <c r="AP1566" s="9"/>
      <c r="AQ1566" s="9"/>
      <c r="AR1566" s="9"/>
      <c r="AS1566" s="9"/>
      <c r="AT1566" s="9"/>
      <c r="AU1566" s="9"/>
      <c r="AV1566" s="9"/>
      <c r="AW1566" s="9"/>
      <c r="AX1566" s="9"/>
      <c r="AY1566" s="9"/>
    </row>
    <row r="1567" spans="1:51" ht="37.5" customHeight="1" x14ac:dyDescent="0.3">
      <c r="A1567" s="48">
        <v>1539</v>
      </c>
      <c r="B1567" s="768">
        <v>7000033032</v>
      </c>
      <c r="C1567" s="768">
        <v>10</v>
      </c>
      <c r="D1567" s="768" t="s">
        <v>479</v>
      </c>
      <c r="E1567" s="768">
        <v>1000077750</v>
      </c>
      <c r="F1567" s="768">
        <v>85176930</v>
      </c>
      <c r="G1567" s="49"/>
      <c r="H1567" s="769">
        <v>18</v>
      </c>
      <c r="I1567" s="50"/>
      <c r="J1567" s="768" t="s">
        <v>383</v>
      </c>
      <c r="K1567" s="768" t="s">
        <v>105</v>
      </c>
      <c r="L1567" s="768">
        <v>1</v>
      </c>
      <c r="M1567" s="51"/>
      <c r="N1567" s="52" t="str">
        <f t="shared" si="144"/>
        <v>Included</v>
      </c>
      <c r="O1567" s="53">
        <f t="shared" si="145"/>
        <v>0</v>
      </c>
      <c r="P1567" s="8">
        <f t="shared" si="146"/>
        <v>0</v>
      </c>
      <c r="Q1567" s="9">
        <f t="shared" si="147"/>
        <v>0</v>
      </c>
      <c r="R1567" s="16">
        <f t="shared" si="148"/>
        <v>0</v>
      </c>
      <c r="S1567" s="8"/>
      <c r="T1567" s="122">
        <f t="shared" si="149"/>
        <v>0</v>
      </c>
      <c r="V1567" s="55"/>
      <c r="AB1567" s="9"/>
      <c r="AL1567" s="9"/>
      <c r="AM1567" s="9"/>
      <c r="AN1567" s="9"/>
      <c r="AO1567" s="9"/>
      <c r="AP1567" s="9"/>
      <c r="AQ1567" s="9"/>
      <c r="AR1567" s="9"/>
      <c r="AS1567" s="9"/>
      <c r="AT1567" s="9"/>
      <c r="AU1567" s="9"/>
      <c r="AV1567" s="9"/>
      <c r="AW1567" s="9"/>
      <c r="AX1567" s="9"/>
      <c r="AY1567" s="9"/>
    </row>
    <row r="1568" spans="1:51" ht="37.5" customHeight="1" x14ac:dyDescent="0.3">
      <c r="A1568" s="48">
        <v>1540</v>
      </c>
      <c r="B1568" s="768">
        <v>7000033033</v>
      </c>
      <c r="C1568" s="768">
        <v>10</v>
      </c>
      <c r="D1568" s="768" t="s">
        <v>479</v>
      </c>
      <c r="E1568" s="768">
        <v>1000077709</v>
      </c>
      <c r="F1568" s="768">
        <v>85176990</v>
      </c>
      <c r="G1568" s="49"/>
      <c r="H1568" s="769">
        <v>18</v>
      </c>
      <c r="I1568" s="50"/>
      <c r="J1568" s="768" t="s">
        <v>384</v>
      </c>
      <c r="K1568" s="768" t="s">
        <v>106</v>
      </c>
      <c r="L1568" s="768">
        <v>500</v>
      </c>
      <c r="M1568" s="51"/>
      <c r="N1568" s="52" t="str">
        <f t="shared" si="144"/>
        <v>Included</v>
      </c>
      <c r="O1568" s="53">
        <f t="shared" si="145"/>
        <v>0</v>
      </c>
      <c r="P1568" s="8">
        <f t="shared" si="146"/>
        <v>0</v>
      </c>
      <c r="Q1568" s="9">
        <f t="shared" si="147"/>
        <v>0</v>
      </c>
      <c r="R1568" s="16">
        <f t="shared" si="148"/>
        <v>0</v>
      </c>
      <c r="S1568" s="8"/>
      <c r="T1568" s="122">
        <f t="shared" si="149"/>
        <v>0</v>
      </c>
      <c r="V1568" s="55"/>
      <c r="AB1568" s="9"/>
      <c r="AL1568" s="9"/>
      <c r="AM1568" s="9"/>
      <c r="AN1568" s="9"/>
      <c r="AO1568" s="9"/>
      <c r="AP1568" s="9"/>
      <c r="AQ1568" s="9"/>
      <c r="AR1568" s="9"/>
      <c r="AS1568" s="9"/>
      <c r="AT1568" s="9"/>
      <c r="AU1568" s="9"/>
      <c r="AV1568" s="9"/>
      <c r="AW1568" s="9"/>
      <c r="AX1568" s="9"/>
      <c r="AY1568" s="9"/>
    </row>
    <row r="1569" spans="1:51" ht="37.5" customHeight="1" x14ac:dyDescent="0.3">
      <c r="A1569" s="48">
        <v>1541</v>
      </c>
      <c r="B1569" s="768">
        <v>7000033034</v>
      </c>
      <c r="C1569" s="768">
        <v>10</v>
      </c>
      <c r="D1569" s="768" t="s">
        <v>479</v>
      </c>
      <c r="E1569" s="768">
        <v>1000077563</v>
      </c>
      <c r="F1569" s="768">
        <v>85444292</v>
      </c>
      <c r="G1569" s="49"/>
      <c r="H1569" s="769">
        <v>18</v>
      </c>
      <c r="I1569" s="50"/>
      <c r="J1569" s="768" t="s">
        <v>385</v>
      </c>
      <c r="K1569" s="768" t="s">
        <v>110</v>
      </c>
      <c r="L1569" s="768">
        <v>500</v>
      </c>
      <c r="M1569" s="51"/>
      <c r="N1569" s="52" t="str">
        <f t="shared" si="144"/>
        <v>Included</v>
      </c>
      <c r="O1569" s="53">
        <f t="shared" si="145"/>
        <v>0</v>
      </c>
      <c r="P1569" s="8">
        <f t="shared" si="146"/>
        <v>0</v>
      </c>
      <c r="Q1569" s="9">
        <f t="shared" si="147"/>
        <v>0</v>
      </c>
      <c r="R1569" s="16">
        <f t="shared" si="148"/>
        <v>0</v>
      </c>
      <c r="S1569" s="8"/>
      <c r="T1569" s="122">
        <f t="shared" si="149"/>
        <v>0</v>
      </c>
      <c r="V1569" s="55"/>
      <c r="AB1569" s="9"/>
      <c r="AL1569" s="9"/>
      <c r="AM1569" s="9"/>
      <c r="AN1569" s="9"/>
      <c r="AO1569" s="9"/>
      <c r="AP1569" s="9"/>
      <c r="AQ1569" s="9"/>
      <c r="AR1569" s="9"/>
      <c r="AS1569" s="9"/>
      <c r="AT1569" s="9"/>
      <c r="AU1569" s="9"/>
      <c r="AV1569" s="9"/>
      <c r="AW1569" s="9"/>
      <c r="AX1569" s="9"/>
      <c r="AY1569" s="9"/>
    </row>
    <row r="1570" spans="1:51" ht="37.5" customHeight="1" x14ac:dyDescent="0.3">
      <c r="A1570" s="48">
        <v>1542</v>
      </c>
      <c r="B1570" s="768">
        <v>7000033035</v>
      </c>
      <c r="C1570" s="768">
        <v>10</v>
      </c>
      <c r="D1570" s="768" t="s">
        <v>479</v>
      </c>
      <c r="E1570" s="768">
        <v>1000077561</v>
      </c>
      <c r="F1570" s="768">
        <v>85176930</v>
      </c>
      <c r="G1570" s="49"/>
      <c r="H1570" s="769">
        <v>18</v>
      </c>
      <c r="I1570" s="50"/>
      <c r="J1570" s="768" t="s">
        <v>386</v>
      </c>
      <c r="K1570" s="768" t="s">
        <v>106</v>
      </c>
      <c r="L1570" s="768">
        <v>4</v>
      </c>
      <c r="M1570" s="51"/>
      <c r="N1570" s="52" t="str">
        <f t="shared" si="144"/>
        <v>Included</v>
      </c>
      <c r="O1570" s="53">
        <f t="shared" si="145"/>
        <v>0</v>
      </c>
      <c r="P1570" s="8">
        <f t="shared" si="146"/>
        <v>0</v>
      </c>
      <c r="Q1570" s="9">
        <f t="shared" si="147"/>
        <v>0</v>
      </c>
      <c r="R1570" s="16">
        <f t="shared" si="148"/>
        <v>0</v>
      </c>
      <c r="S1570" s="8"/>
      <c r="T1570" s="122">
        <f t="shared" si="149"/>
        <v>0</v>
      </c>
      <c r="V1570" s="55"/>
      <c r="AB1570" s="9"/>
      <c r="AL1570" s="9"/>
      <c r="AM1570" s="9"/>
      <c r="AN1570" s="9"/>
      <c r="AO1570" s="9"/>
      <c r="AP1570" s="9"/>
      <c r="AQ1570" s="9"/>
      <c r="AR1570" s="9"/>
      <c r="AS1570" s="9"/>
      <c r="AT1570" s="9"/>
      <c r="AU1570" s="9"/>
      <c r="AV1570" s="9"/>
      <c r="AW1570" s="9"/>
      <c r="AX1570" s="9"/>
      <c r="AY1570" s="9"/>
    </row>
    <row r="1571" spans="1:51" ht="37.5" customHeight="1" x14ac:dyDescent="0.3">
      <c r="A1571" s="48">
        <v>1543</v>
      </c>
      <c r="B1571" s="768">
        <v>7000033036</v>
      </c>
      <c r="C1571" s="768">
        <v>10</v>
      </c>
      <c r="D1571" s="768" t="s">
        <v>479</v>
      </c>
      <c r="E1571" s="768">
        <v>1000077565</v>
      </c>
      <c r="F1571" s="768">
        <v>85176930</v>
      </c>
      <c r="G1571" s="49"/>
      <c r="H1571" s="769">
        <v>18</v>
      </c>
      <c r="I1571" s="50"/>
      <c r="J1571" s="768" t="s">
        <v>387</v>
      </c>
      <c r="K1571" s="768" t="s">
        <v>106</v>
      </c>
      <c r="L1571" s="768">
        <v>4</v>
      </c>
      <c r="M1571" s="51"/>
      <c r="N1571" s="52" t="str">
        <f t="shared" si="144"/>
        <v>Included</v>
      </c>
      <c r="O1571" s="53">
        <f t="shared" si="145"/>
        <v>0</v>
      </c>
      <c r="P1571" s="8">
        <f t="shared" si="146"/>
        <v>0</v>
      </c>
      <c r="Q1571" s="9">
        <f t="shared" si="147"/>
        <v>0</v>
      </c>
      <c r="R1571" s="16">
        <f t="shared" si="148"/>
        <v>0</v>
      </c>
      <c r="S1571" s="8"/>
      <c r="T1571" s="122">
        <f t="shared" si="149"/>
        <v>0</v>
      </c>
      <c r="V1571" s="55"/>
      <c r="AB1571" s="9"/>
      <c r="AL1571" s="9"/>
      <c r="AM1571" s="9"/>
      <c r="AN1571" s="9"/>
      <c r="AO1571" s="9"/>
      <c r="AP1571" s="9"/>
      <c r="AQ1571" s="9"/>
      <c r="AR1571" s="9"/>
      <c r="AS1571" s="9"/>
      <c r="AT1571" s="9"/>
      <c r="AU1571" s="9"/>
      <c r="AV1571" s="9"/>
      <c r="AW1571" s="9"/>
      <c r="AX1571" s="9"/>
      <c r="AY1571" s="9"/>
    </row>
    <row r="1572" spans="1:51" ht="37.5" customHeight="1" x14ac:dyDescent="0.3">
      <c r="A1572" s="48">
        <v>1544</v>
      </c>
      <c r="B1572" s="768">
        <v>7000033037</v>
      </c>
      <c r="C1572" s="768">
        <v>10</v>
      </c>
      <c r="D1572" s="768" t="s">
        <v>479</v>
      </c>
      <c r="E1572" s="768">
        <v>1000077751</v>
      </c>
      <c r="F1572" s="768">
        <v>85176930</v>
      </c>
      <c r="G1572" s="49"/>
      <c r="H1572" s="769">
        <v>18</v>
      </c>
      <c r="I1572" s="50"/>
      <c r="J1572" s="768" t="s">
        <v>388</v>
      </c>
      <c r="K1572" s="768" t="s">
        <v>105</v>
      </c>
      <c r="L1572" s="768">
        <v>1</v>
      </c>
      <c r="M1572" s="51"/>
      <c r="N1572" s="52" t="str">
        <f t="shared" si="144"/>
        <v>Included</v>
      </c>
      <c r="O1572" s="53">
        <f t="shared" si="145"/>
        <v>0</v>
      </c>
      <c r="P1572" s="8">
        <f t="shared" si="146"/>
        <v>0</v>
      </c>
      <c r="Q1572" s="9">
        <f t="shared" si="147"/>
        <v>0</v>
      </c>
      <c r="R1572" s="16">
        <f t="shared" si="148"/>
        <v>0</v>
      </c>
      <c r="S1572" s="8"/>
      <c r="T1572" s="122">
        <f t="shared" si="149"/>
        <v>0</v>
      </c>
      <c r="V1572" s="55"/>
      <c r="AB1572" s="9"/>
      <c r="AL1572" s="9"/>
      <c r="AM1572" s="9"/>
      <c r="AN1572" s="9"/>
      <c r="AO1572" s="9"/>
      <c r="AP1572" s="9"/>
      <c r="AQ1572" s="9"/>
      <c r="AR1572" s="9"/>
      <c r="AS1572" s="9"/>
      <c r="AT1572" s="9"/>
      <c r="AU1572" s="9"/>
      <c r="AV1572" s="9"/>
      <c r="AW1572" s="9"/>
      <c r="AX1572" s="9"/>
      <c r="AY1572" s="9"/>
    </row>
    <row r="1573" spans="1:51" ht="37.5" customHeight="1" x14ac:dyDescent="0.3">
      <c r="A1573" s="48">
        <v>1545</v>
      </c>
      <c r="B1573" s="768">
        <v>7000033038</v>
      </c>
      <c r="C1573" s="768">
        <v>10</v>
      </c>
      <c r="D1573" s="768" t="s">
        <v>479</v>
      </c>
      <c r="E1573" s="768">
        <v>1000077568</v>
      </c>
      <c r="F1573" s="768">
        <v>85389000</v>
      </c>
      <c r="G1573" s="49"/>
      <c r="H1573" s="769">
        <v>18</v>
      </c>
      <c r="I1573" s="50"/>
      <c r="J1573" s="768" t="s">
        <v>389</v>
      </c>
      <c r="K1573" s="768" t="s">
        <v>106</v>
      </c>
      <c r="L1573" s="768">
        <v>1</v>
      </c>
      <c r="M1573" s="51"/>
      <c r="N1573" s="52" t="str">
        <f t="shared" si="144"/>
        <v>Included</v>
      </c>
      <c r="O1573" s="53">
        <f t="shared" si="145"/>
        <v>0</v>
      </c>
      <c r="P1573" s="8">
        <f t="shared" si="146"/>
        <v>0</v>
      </c>
      <c r="Q1573" s="9">
        <f t="shared" si="147"/>
        <v>0</v>
      </c>
      <c r="R1573" s="16">
        <f t="shared" si="148"/>
        <v>0</v>
      </c>
      <c r="S1573" s="8"/>
      <c r="T1573" s="122">
        <f t="shared" si="149"/>
        <v>0</v>
      </c>
      <c r="V1573" s="55"/>
      <c r="AB1573" s="9"/>
      <c r="AL1573" s="9"/>
      <c r="AM1573" s="9"/>
      <c r="AN1573" s="9"/>
      <c r="AO1573" s="9"/>
      <c r="AP1573" s="9"/>
      <c r="AQ1573" s="9"/>
      <c r="AR1573" s="9"/>
      <c r="AS1573" s="9"/>
      <c r="AT1573" s="9"/>
      <c r="AU1573" s="9"/>
      <c r="AV1573" s="9"/>
      <c r="AW1573" s="9"/>
      <c r="AX1573" s="9"/>
      <c r="AY1573" s="9"/>
    </row>
    <row r="1574" spans="1:51" ht="37.5" customHeight="1" x14ac:dyDescent="0.3">
      <c r="A1574" s="48">
        <v>1546</v>
      </c>
      <c r="B1574" s="768">
        <v>7000033039</v>
      </c>
      <c r="C1574" s="768">
        <v>10</v>
      </c>
      <c r="D1574" s="768" t="s">
        <v>479</v>
      </c>
      <c r="E1574" s="768">
        <v>1000012788</v>
      </c>
      <c r="F1574" s="768">
        <v>85329000</v>
      </c>
      <c r="G1574" s="49"/>
      <c r="H1574" s="769">
        <v>18</v>
      </c>
      <c r="I1574" s="50"/>
      <c r="J1574" s="768" t="s">
        <v>111</v>
      </c>
      <c r="K1574" s="768" t="s">
        <v>106</v>
      </c>
      <c r="L1574" s="768">
        <v>1</v>
      </c>
      <c r="M1574" s="51"/>
      <c r="N1574" s="52" t="str">
        <f t="shared" si="144"/>
        <v>Included</v>
      </c>
      <c r="O1574" s="53">
        <f t="shared" si="145"/>
        <v>0</v>
      </c>
      <c r="P1574" s="8">
        <f t="shared" si="146"/>
        <v>0</v>
      </c>
      <c r="Q1574" s="9">
        <f t="shared" si="147"/>
        <v>0</v>
      </c>
      <c r="R1574" s="16">
        <f t="shared" si="148"/>
        <v>0</v>
      </c>
      <c r="S1574" s="8"/>
      <c r="T1574" s="122">
        <f t="shared" si="149"/>
        <v>0</v>
      </c>
      <c r="V1574" s="55"/>
      <c r="AB1574" s="9"/>
      <c r="AL1574" s="9"/>
      <c r="AM1574" s="9"/>
      <c r="AN1574" s="9"/>
      <c r="AO1574" s="9"/>
      <c r="AP1574" s="9"/>
      <c r="AQ1574" s="9"/>
      <c r="AR1574" s="9"/>
      <c r="AS1574" s="9"/>
      <c r="AT1574" s="9"/>
      <c r="AU1574" s="9"/>
      <c r="AV1574" s="9"/>
      <c r="AW1574" s="9"/>
      <c r="AX1574" s="9"/>
      <c r="AY1574" s="9"/>
    </row>
    <row r="1575" spans="1:51" ht="37.5" customHeight="1" x14ac:dyDescent="0.3">
      <c r="A1575" s="48">
        <v>1547</v>
      </c>
      <c r="B1575" s="768">
        <v>7000033040</v>
      </c>
      <c r="C1575" s="768">
        <v>10</v>
      </c>
      <c r="D1575" s="768" t="s">
        <v>479</v>
      </c>
      <c r="E1575" s="768">
        <v>1000028014</v>
      </c>
      <c r="F1575" s="768">
        <v>94038900</v>
      </c>
      <c r="G1575" s="49"/>
      <c r="H1575" s="769">
        <v>18</v>
      </c>
      <c r="I1575" s="50"/>
      <c r="J1575" s="768" t="s">
        <v>108</v>
      </c>
      <c r="K1575" s="768" t="s">
        <v>106</v>
      </c>
      <c r="L1575" s="768">
        <v>1</v>
      </c>
      <c r="M1575" s="51"/>
      <c r="N1575" s="52" t="str">
        <f t="shared" si="144"/>
        <v>Included</v>
      </c>
      <c r="O1575" s="53">
        <f t="shared" si="145"/>
        <v>0</v>
      </c>
      <c r="P1575" s="8">
        <f t="shared" si="146"/>
        <v>0</v>
      </c>
      <c r="Q1575" s="9">
        <f t="shared" si="147"/>
        <v>0</v>
      </c>
      <c r="R1575" s="16">
        <f t="shared" si="148"/>
        <v>0</v>
      </c>
      <c r="S1575" s="8"/>
      <c r="T1575" s="122">
        <f t="shared" si="149"/>
        <v>0</v>
      </c>
      <c r="V1575" s="55"/>
      <c r="AB1575" s="9"/>
      <c r="AL1575" s="9"/>
      <c r="AM1575" s="9"/>
      <c r="AN1575" s="9"/>
      <c r="AO1575" s="9"/>
      <c r="AP1575" s="9"/>
      <c r="AQ1575" s="9"/>
      <c r="AR1575" s="9"/>
      <c r="AS1575" s="9"/>
      <c r="AT1575" s="9"/>
      <c r="AU1575" s="9"/>
      <c r="AV1575" s="9"/>
      <c r="AW1575" s="9"/>
      <c r="AX1575" s="9"/>
      <c r="AY1575" s="9"/>
    </row>
    <row r="1576" spans="1:51" ht="37.5" customHeight="1" x14ac:dyDescent="0.3">
      <c r="A1576" s="48">
        <v>1548</v>
      </c>
      <c r="B1576" s="768">
        <v>7000033041</v>
      </c>
      <c r="C1576" s="768">
        <v>10</v>
      </c>
      <c r="D1576" s="768" t="s">
        <v>479</v>
      </c>
      <c r="E1576" s="768">
        <v>1000026380</v>
      </c>
      <c r="F1576" s="768">
        <v>85389000</v>
      </c>
      <c r="G1576" s="49"/>
      <c r="H1576" s="769">
        <v>18</v>
      </c>
      <c r="I1576" s="50"/>
      <c r="J1576" s="768" t="s">
        <v>109</v>
      </c>
      <c r="K1576" s="768" t="s">
        <v>105</v>
      </c>
      <c r="L1576" s="768">
        <v>1</v>
      </c>
      <c r="M1576" s="51"/>
      <c r="N1576" s="52" t="str">
        <f t="shared" si="144"/>
        <v>Included</v>
      </c>
      <c r="O1576" s="53">
        <f t="shared" si="145"/>
        <v>0</v>
      </c>
      <c r="P1576" s="8">
        <f t="shared" si="146"/>
        <v>0</v>
      </c>
      <c r="Q1576" s="9">
        <f t="shared" si="147"/>
        <v>0</v>
      </c>
      <c r="R1576" s="16">
        <f t="shared" si="148"/>
        <v>0</v>
      </c>
      <c r="S1576" s="8"/>
      <c r="T1576" s="122">
        <f t="shared" si="149"/>
        <v>0</v>
      </c>
      <c r="V1576" s="55"/>
      <c r="AB1576" s="9"/>
      <c r="AL1576" s="9"/>
      <c r="AM1576" s="9"/>
      <c r="AN1576" s="9"/>
      <c r="AO1576" s="9"/>
      <c r="AP1576" s="9"/>
      <c r="AQ1576" s="9"/>
      <c r="AR1576" s="9"/>
      <c r="AS1576" s="9"/>
      <c r="AT1576" s="9"/>
      <c r="AU1576" s="9"/>
      <c r="AV1576" s="9"/>
      <c r="AW1576" s="9"/>
      <c r="AX1576" s="9"/>
      <c r="AY1576" s="9"/>
    </row>
    <row r="1577" spans="1:51" ht="37.5" customHeight="1" x14ac:dyDescent="0.3">
      <c r="A1577" s="48">
        <v>1549</v>
      </c>
      <c r="B1577" s="768">
        <v>7000033083</v>
      </c>
      <c r="C1577" s="768">
        <v>10</v>
      </c>
      <c r="D1577" s="768" t="s">
        <v>479</v>
      </c>
      <c r="E1577" s="768">
        <v>1000077853</v>
      </c>
      <c r="F1577" s="768">
        <v>85176220</v>
      </c>
      <c r="G1577" s="49"/>
      <c r="H1577" s="769">
        <v>18</v>
      </c>
      <c r="I1577" s="50"/>
      <c r="J1577" s="768" t="s">
        <v>390</v>
      </c>
      <c r="K1577" s="768" t="s">
        <v>106</v>
      </c>
      <c r="L1577" s="768">
        <v>1</v>
      </c>
      <c r="M1577" s="51"/>
      <c r="N1577" s="52" t="str">
        <f t="shared" si="144"/>
        <v>Included</v>
      </c>
      <c r="O1577" s="53">
        <f t="shared" si="145"/>
        <v>0</v>
      </c>
      <c r="P1577" s="8">
        <f t="shared" si="146"/>
        <v>0</v>
      </c>
      <c r="Q1577" s="9">
        <f t="shared" si="147"/>
        <v>0</v>
      </c>
      <c r="R1577" s="16">
        <f t="shared" si="148"/>
        <v>0</v>
      </c>
      <c r="S1577" s="8"/>
      <c r="T1577" s="122">
        <f t="shared" si="149"/>
        <v>0</v>
      </c>
      <c r="V1577" s="55"/>
      <c r="AB1577" s="9"/>
      <c r="AL1577" s="9"/>
      <c r="AM1577" s="9"/>
      <c r="AN1577" s="9"/>
      <c r="AO1577" s="9"/>
      <c r="AP1577" s="9"/>
      <c r="AQ1577" s="9"/>
      <c r="AR1577" s="9"/>
      <c r="AS1577" s="9"/>
      <c r="AT1577" s="9"/>
      <c r="AU1577" s="9"/>
      <c r="AV1577" s="9"/>
      <c r="AW1577" s="9"/>
      <c r="AX1577" s="9"/>
      <c r="AY1577" s="9"/>
    </row>
    <row r="1578" spans="1:51" ht="37.5" customHeight="1" x14ac:dyDescent="0.3">
      <c r="A1578" s="48">
        <v>1550</v>
      </c>
      <c r="B1578" s="768">
        <v>7000033084</v>
      </c>
      <c r="C1578" s="768">
        <v>10</v>
      </c>
      <c r="D1578" s="768" t="s">
        <v>479</v>
      </c>
      <c r="E1578" s="768">
        <v>1000077632</v>
      </c>
      <c r="F1578" s="768">
        <v>85176930</v>
      </c>
      <c r="G1578" s="49"/>
      <c r="H1578" s="769">
        <v>18</v>
      </c>
      <c r="I1578" s="50"/>
      <c r="J1578" s="768" t="s">
        <v>344</v>
      </c>
      <c r="K1578" s="768" t="s">
        <v>106</v>
      </c>
      <c r="L1578" s="768">
        <v>2</v>
      </c>
      <c r="M1578" s="51"/>
      <c r="N1578" s="52" t="str">
        <f t="shared" si="144"/>
        <v>Included</v>
      </c>
      <c r="O1578" s="53">
        <f t="shared" si="145"/>
        <v>0</v>
      </c>
      <c r="P1578" s="8">
        <f t="shared" si="146"/>
        <v>0</v>
      </c>
      <c r="Q1578" s="9">
        <f t="shared" si="147"/>
        <v>0</v>
      </c>
      <c r="R1578" s="16">
        <f t="shared" si="148"/>
        <v>0</v>
      </c>
      <c r="S1578" s="8"/>
      <c r="T1578" s="122">
        <f t="shared" si="149"/>
        <v>0</v>
      </c>
      <c r="V1578" s="55"/>
      <c r="AB1578" s="9"/>
      <c r="AL1578" s="9"/>
      <c r="AM1578" s="9"/>
      <c r="AN1578" s="9"/>
      <c r="AO1578" s="9"/>
      <c r="AP1578" s="9"/>
      <c r="AQ1578" s="9"/>
      <c r="AR1578" s="9"/>
      <c r="AS1578" s="9"/>
      <c r="AT1578" s="9"/>
      <c r="AU1578" s="9"/>
      <c r="AV1578" s="9"/>
      <c r="AW1578" s="9"/>
      <c r="AX1578" s="9"/>
      <c r="AY1578" s="9"/>
    </row>
    <row r="1579" spans="1:51" ht="37.5" customHeight="1" x14ac:dyDescent="0.3">
      <c r="A1579" s="48">
        <v>1551</v>
      </c>
      <c r="B1579" s="768">
        <v>7000033085</v>
      </c>
      <c r="C1579" s="768">
        <v>10</v>
      </c>
      <c r="D1579" s="768" t="s">
        <v>479</v>
      </c>
      <c r="E1579" s="768">
        <v>1000077863</v>
      </c>
      <c r="F1579" s="768">
        <v>84715000</v>
      </c>
      <c r="G1579" s="49"/>
      <c r="H1579" s="769">
        <v>18</v>
      </c>
      <c r="I1579" s="50"/>
      <c r="J1579" s="768" t="s">
        <v>391</v>
      </c>
      <c r="K1579" s="768" t="s">
        <v>106</v>
      </c>
      <c r="L1579" s="768">
        <v>2</v>
      </c>
      <c r="M1579" s="51"/>
      <c r="N1579" s="52" t="str">
        <f t="shared" si="144"/>
        <v>Included</v>
      </c>
      <c r="O1579" s="53">
        <f t="shared" si="145"/>
        <v>0</v>
      </c>
      <c r="P1579" s="8">
        <f t="shared" si="146"/>
        <v>0</v>
      </c>
      <c r="Q1579" s="9">
        <f t="shared" si="147"/>
        <v>0</v>
      </c>
      <c r="R1579" s="16">
        <f t="shared" si="148"/>
        <v>0</v>
      </c>
      <c r="S1579" s="8"/>
      <c r="T1579" s="122">
        <f t="shared" si="149"/>
        <v>0</v>
      </c>
      <c r="V1579" s="55"/>
      <c r="AB1579" s="9"/>
      <c r="AL1579" s="9"/>
      <c r="AM1579" s="9"/>
      <c r="AN1579" s="9"/>
      <c r="AO1579" s="9"/>
      <c r="AP1579" s="9"/>
      <c r="AQ1579" s="9"/>
      <c r="AR1579" s="9"/>
      <c r="AS1579" s="9"/>
      <c r="AT1579" s="9"/>
      <c r="AU1579" s="9"/>
      <c r="AV1579" s="9"/>
      <c r="AW1579" s="9"/>
      <c r="AX1579" s="9"/>
      <c r="AY1579" s="9"/>
    </row>
    <row r="1580" spans="1:51" ht="37.5" customHeight="1" x14ac:dyDescent="0.3">
      <c r="A1580" s="48">
        <v>1552</v>
      </c>
      <c r="B1580" s="768">
        <v>7000033086</v>
      </c>
      <c r="C1580" s="768">
        <v>10</v>
      </c>
      <c r="D1580" s="768" t="s">
        <v>479</v>
      </c>
      <c r="E1580" s="768">
        <v>1000077866</v>
      </c>
      <c r="F1580" s="768">
        <v>85176930</v>
      </c>
      <c r="G1580" s="49"/>
      <c r="H1580" s="769">
        <v>18</v>
      </c>
      <c r="I1580" s="50"/>
      <c r="J1580" s="768" t="s">
        <v>392</v>
      </c>
      <c r="K1580" s="768" t="s">
        <v>105</v>
      </c>
      <c r="L1580" s="768">
        <v>1</v>
      </c>
      <c r="M1580" s="51"/>
      <c r="N1580" s="52" t="str">
        <f t="shared" si="144"/>
        <v>Included</v>
      </c>
      <c r="O1580" s="53">
        <f t="shared" si="145"/>
        <v>0</v>
      </c>
      <c r="P1580" s="8">
        <f t="shared" si="146"/>
        <v>0</v>
      </c>
      <c r="Q1580" s="9">
        <f t="shared" si="147"/>
        <v>0</v>
      </c>
      <c r="R1580" s="16">
        <f t="shared" si="148"/>
        <v>0</v>
      </c>
      <c r="S1580" s="8"/>
      <c r="T1580" s="122">
        <f t="shared" si="149"/>
        <v>0</v>
      </c>
      <c r="V1580" s="55"/>
      <c r="AB1580" s="9"/>
      <c r="AL1580" s="9"/>
      <c r="AM1580" s="9"/>
      <c r="AN1580" s="9"/>
      <c r="AO1580" s="9"/>
      <c r="AP1580" s="9"/>
      <c r="AQ1580" s="9"/>
      <c r="AR1580" s="9"/>
      <c r="AS1580" s="9"/>
      <c r="AT1580" s="9"/>
      <c r="AU1580" s="9"/>
      <c r="AV1580" s="9"/>
      <c r="AW1580" s="9"/>
      <c r="AX1580" s="9"/>
      <c r="AY1580" s="9"/>
    </row>
    <row r="1581" spans="1:51" ht="37.5" customHeight="1" x14ac:dyDescent="0.3">
      <c r="A1581" s="48">
        <v>1553</v>
      </c>
      <c r="B1581" s="768">
        <v>7000033087</v>
      </c>
      <c r="C1581" s="768">
        <v>10</v>
      </c>
      <c r="D1581" s="768" t="s">
        <v>479</v>
      </c>
      <c r="E1581" s="768">
        <v>1000077865</v>
      </c>
      <c r="F1581" s="768">
        <v>85176930</v>
      </c>
      <c r="G1581" s="49"/>
      <c r="H1581" s="769">
        <v>18</v>
      </c>
      <c r="I1581" s="50"/>
      <c r="J1581" s="768" t="s">
        <v>393</v>
      </c>
      <c r="K1581" s="768" t="s">
        <v>105</v>
      </c>
      <c r="L1581" s="768">
        <v>1</v>
      </c>
      <c r="M1581" s="51"/>
      <c r="N1581" s="52" t="str">
        <f t="shared" si="144"/>
        <v>Included</v>
      </c>
      <c r="O1581" s="53">
        <f t="shared" si="145"/>
        <v>0</v>
      </c>
      <c r="P1581" s="8">
        <f t="shared" si="146"/>
        <v>0</v>
      </c>
      <c r="Q1581" s="9">
        <f t="shared" si="147"/>
        <v>0</v>
      </c>
      <c r="R1581" s="16">
        <f t="shared" si="148"/>
        <v>0</v>
      </c>
      <c r="S1581" s="8"/>
      <c r="T1581" s="122">
        <f t="shared" si="149"/>
        <v>0</v>
      </c>
      <c r="V1581" s="55"/>
      <c r="AB1581" s="9"/>
      <c r="AL1581" s="9"/>
      <c r="AM1581" s="9"/>
      <c r="AN1581" s="9"/>
      <c r="AO1581" s="9"/>
      <c r="AP1581" s="9"/>
      <c r="AQ1581" s="9"/>
      <c r="AR1581" s="9"/>
      <c r="AS1581" s="9"/>
      <c r="AT1581" s="9"/>
      <c r="AU1581" s="9"/>
      <c r="AV1581" s="9"/>
      <c r="AW1581" s="9"/>
      <c r="AX1581" s="9"/>
      <c r="AY1581" s="9"/>
    </row>
    <row r="1582" spans="1:51" ht="37.5" customHeight="1" x14ac:dyDescent="0.3">
      <c r="A1582" s="48">
        <v>1554</v>
      </c>
      <c r="B1582" s="768">
        <v>7000033088</v>
      </c>
      <c r="C1582" s="768">
        <v>10</v>
      </c>
      <c r="D1582" s="768" t="s">
        <v>479</v>
      </c>
      <c r="E1582" s="768">
        <v>1000077862</v>
      </c>
      <c r="F1582" s="768">
        <v>85176990</v>
      </c>
      <c r="G1582" s="49"/>
      <c r="H1582" s="769">
        <v>18</v>
      </c>
      <c r="I1582" s="50"/>
      <c r="J1582" s="768" t="s">
        <v>394</v>
      </c>
      <c r="K1582" s="768" t="s">
        <v>106</v>
      </c>
      <c r="L1582" s="768">
        <v>3</v>
      </c>
      <c r="M1582" s="51"/>
      <c r="N1582" s="52" t="str">
        <f t="shared" si="144"/>
        <v>Included</v>
      </c>
      <c r="O1582" s="53">
        <f t="shared" si="145"/>
        <v>0</v>
      </c>
      <c r="P1582" s="8">
        <f t="shared" si="146"/>
        <v>0</v>
      </c>
      <c r="Q1582" s="9">
        <f t="shared" si="147"/>
        <v>0</v>
      </c>
      <c r="R1582" s="16">
        <f t="shared" si="148"/>
        <v>0</v>
      </c>
      <c r="S1582" s="8"/>
      <c r="T1582" s="122">
        <f t="shared" si="149"/>
        <v>0</v>
      </c>
      <c r="V1582" s="55"/>
      <c r="AB1582" s="9"/>
      <c r="AL1582" s="9"/>
      <c r="AM1582" s="9"/>
      <c r="AN1582" s="9"/>
      <c r="AO1582" s="9"/>
      <c r="AP1582" s="9"/>
      <c r="AQ1582" s="9"/>
      <c r="AR1582" s="9"/>
      <c r="AS1582" s="9"/>
      <c r="AT1582" s="9"/>
      <c r="AU1582" s="9"/>
      <c r="AV1582" s="9"/>
      <c r="AW1582" s="9"/>
      <c r="AX1582" s="9"/>
      <c r="AY1582" s="9"/>
    </row>
    <row r="1583" spans="1:51" ht="37.5" customHeight="1" x14ac:dyDescent="0.3">
      <c r="A1583" s="48">
        <v>1555</v>
      </c>
      <c r="B1583" s="768">
        <v>7000033106</v>
      </c>
      <c r="C1583" s="768">
        <v>10</v>
      </c>
      <c r="D1583" s="768" t="s">
        <v>479</v>
      </c>
      <c r="E1583" s="768">
        <v>1000077899</v>
      </c>
      <c r="F1583" s="768">
        <v>85176290</v>
      </c>
      <c r="G1583" s="49"/>
      <c r="H1583" s="769">
        <v>18</v>
      </c>
      <c r="I1583" s="50"/>
      <c r="J1583" s="768" t="s">
        <v>395</v>
      </c>
      <c r="K1583" s="768" t="s">
        <v>110</v>
      </c>
      <c r="L1583" s="768">
        <v>1</v>
      </c>
      <c r="M1583" s="51"/>
      <c r="N1583" s="52" t="str">
        <f t="shared" si="144"/>
        <v>Included</v>
      </c>
      <c r="O1583" s="53">
        <f t="shared" si="145"/>
        <v>0</v>
      </c>
      <c r="P1583" s="8">
        <f t="shared" si="146"/>
        <v>0</v>
      </c>
      <c r="Q1583" s="9">
        <f t="shared" si="147"/>
        <v>0</v>
      </c>
      <c r="R1583" s="16">
        <f t="shared" si="148"/>
        <v>0</v>
      </c>
      <c r="S1583" s="8"/>
      <c r="T1583" s="122">
        <f t="shared" si="149"/>
        <v>0</v>
      </c>
      <c r="V1583" s="55"/>
      <c r="AB1583" s="9"/>
      <c r="AL1583" s="9"/>
      <c r="AM1583" s="9"/>
      <c r="AN1583" s="9"/>
      <c r="AO1583" s="9"/>
      <c r="AP1583" s="9"/>
      <c r="AQ1583" s="9"/>
      <c r="AR1583" s="9"/>
      <c r="AS1583" s="9"/>
      <c r="AT1583" s="9"/>
      <c r="AU1583" s="9"/>
      <c r="AV1583" s="9"/>
      <c r="AW1583" s="9"/>
      <c r="AX1583" s="9"/>
      <c r="AY1583" s="9"/>
    </row>
    <row r="1584" spans="1:51" ht="37.5" customHeight="1" x14ac:dyDescent="0.3">
      <c r="A1584" s="48">
        <v>1556</v>
      </c>
      <c r="B1584" s="768">
        <v>7000033107</v>
      </c>
      <c r="C1584" s="768">
        <v>10</v>
      </c>
      <c r="D1584" s="768" t="s">
        <v>479</v>
      </c>
      <c r="E1584" s="768">
        <v>1000031361</v>
      </c>
      <c r="F1584" s="768">
        <v>85389000</v>
      </c>
      <c r="G1584" s="49"/>
      <c r="H1584" s="769">
        <v>18</v>
      </c>
      <c r="I1584" s="50"/>
      <c r="J1584" s="768" t="s">
        <v>107</v>
      </c>
      <c r="K1584" s="768" t="s">
        <v>106</v>
      </c>
      <c r="L1584" s="768">
        <v>1</v>
      </c>
      <c r="M1584" s="51"/>
      <c r="N1584" s="52" t="str">
        <f t="shared" si="144"/>
        <v>Included</v>
      </c>
      <c r="O1584" s="53">
        <f t="shared" si="145"/>
        <v>0</v>
      </c>
      <c r="P1584" s="8">
        <f t="shared" si="146"/>
        <v>0</v>
      </c>
      <c r="Q1584" s="9">
        <f t="shared" si="147"/>
        <v>0</v>
      </c>
      <c r="R1584" s="16">
        <f t="shared" si="148"/>
        <v>0</v>
      </c>
      <c r="S1584" s="8"/>
      <c r="T1584" s="122">
        <f t="shared" si="149"/>
        <v>0</v>
      </c>
      <c r="V1584" s="55"/>
      <c r="AB1584" s="9"/>
      <c r="AL1584" s="9"/>
      <c r="AM1584" s="9"/>
      <c r="AN1584" s="9"/>
      <c r="AO1584" s="9"/>
      <c r="AP1584" s="9"/>
      <c r="AQ1584" s="9"/>
      <c r="AR1584" s="9"/>
      <c r="AS1584" s="9"/>
      <c r="AT1584" s="9"/>
      <c r="AU1584" s="9"/>
      <c r="AV1584" s="9"/>
      <c r="AW1584" s="9"/>
      <c r="AX1584" s="9"/>
      <c r="AY1584" s="9"/>
    </row>
    <row r="1585" spans="1:51" ht="37.5" customHeight="1" x14ac:dyDescent="0.3">
      <c r="A1585" s="48">
        <v>1557</v>
      </c>
      <c r="B1585" s="768">
        <v>7000033118</v>
      </c>
      <c r="C1585" s="768">
        <v>10</v>
      </c>
      <c r="D1585" s="768" t="s">
        <v>479</v>
      </c>
      <c r="E1585" s="768">
        <v>1000077738</v>
      </c>
      <c r="F1585" s="768">
        <v>85176290</v>
      </c>
      <c r="G1585" s="49"/>
      <c r="H1585" s="769">
        <v>18</v>
      </c>
      <c r="I1585" s="50"/>
      <c r="J1585" s="768" t="s">
        <v>396</v>
      </c>
      <c r="K1585" s="768" t="s">
        <v>106</v>
      </c>
      <c r="L1585" s="768">
        <v>1</v>
      </c>
      <c r="M1585" s="51"/>
      <c r="N1585" s="52" t="str">
        <f t="shared" si="144"/>
        <v>Included</v>
      </c>
      <c r="O1585" s="53">
        <f t="shared" si="145"/>
        <v>0</v>
      </c>
      <c r="P1585" s="8">
        <f t="shared" si="146"/>
        <v>0</v>
      </c>
      <c r="Q1585" s="9">
        <f t="shared" si="147"/>
        <v>0</v>
      </c>
      <c r="R1585" s="16">
        <f t="shared" si="148"/>
        <v>0</v>
      </c>
      <c r="S1585" s="8"/>
      <c r="T1585" s="122">
        <f t="shared" si="149"/>
        <v>0</v>
      </c>
      <c r="V1585" s="55"/>
      <c r="AB1585" s="9"/>
      <c r="AL1585" s="9"/>
      <c r="AM1585" s="9"/>
      <c r="AN1585" s="9"/>
      <c r="AO1585" s="9"/>
      <c r="AP1585" s="9"/>
      <c r="AQ1585" s="9"/>
      <c r="AR1585" s="9"/>
      <c r="AS1585" s="9"/>
      <c r="AT1585" s="9"/>
      <c r="AU1585" s="9"/>
      <c r="AV1585" s="9"/>
      <c r="AW1585" s="9"/>
      <c r="AX1585" s="9"/>
      <c r="AY1585" s="9"/>
    </row>
    <row r="1586" spans="1:51" ht="37.5" customHeight="1" x14ac:dyDescent="0.3">
      <c r="A1586" s="48">
        <v>1558</v>
      </c>
      <c r="B1586" s="768">
        <v>7000033119</v>
      </c>
      <c r="C1586" s="768">
        <v>10</v>
      </c>
      <c r="D1586" s="768" t="s">
        <v>479</v>
      </c>
      <c r="E1586" s="768">
        <v>1000078084</v>
      </c>
      <c r="F1586" s="768">
        <v>85176930</v>
      </c>
      <c r="G1586" s="49"/>
      <c r="H1586" s="769">
        <v>18</v>
      </c>
      <c r="I1586" s="50"/>
      <c r="J1586" s="768" t="s">
        <v>397</v>
      </c>
      <c r="K1586" s="768" t="s">
        <v>106</v>
      </c>
      <c r="L1586" s="768">
        <v>2</v>
      </c>
      <c r="M1586" s="51"/>
      <c r="N1586" s="52" t="str">
        <f t="shared" si="144"/>
        <v>Included</v>
      </c>
      <c r="O1586" s="53">
        <f t="shared" si="145"/>
        <v>0</v>
      </c>
      <c r="P1586" s="8">
        <f t="shared" si="146"/>
        <v>0</v>
      </c>
      <c r="Q1586" s="9">
        <f t="shared" si="147"/>
        <v>0</v>
      </c>
      <c r="R1586" s="16">
        <f t="shared" si="148"/>
        <v>0</v>
      </c>
      <c r="S1586" s="8"/>
      <c r="T1586" s="122">
        <f t="shared" si="149"/>
        <v>0</v>
      </c>
      <c r="V1586" s="55"/>
      <c r="AB1586" s="9"/>
      <c r="AL1586" s="9"/>
      <c r="AM1586" s="9"/>
      <c r="AN1586" s="9"/>
      <c r="AO1586" s="9"/>
      <c r="AP1586" s="9"/>
      <c r="AQ1586" s="9"/>
      <c r="AR1586" s="9"/>
      <c r="AS1586" s="9"/>
      <c r="AT1586" s="9"/>
      <c r="AU1586" s="9"/>
      <c r="AV1586" s="9"/>
      <c r="AW1586" s="9"/>
      <c r="AX1586" s="9"/>
      <c r="AY1586" s="9"/>
    </row>
    <row r="1587" spans="1:51" ht="37.5" customHeight="1" x14ac:dyDescent="0.3">
      <c r="A1587" s="48">
        <v>1559</v>
      </c>
      <c r="B1587" s="768">
        <v>7000033094</v>
      </c>
      <c r="C1587" s="768">
        <v>10</v>
      </c>
      <c r="D1587" s="768" t="s">
        <v>480</v>
      </c>
      <c r="E1587" s="768">
        <v>1000077712</v>
      </c>
      <c r="F1587" s="768">
        <v>85177090</v>
      </c>
      <c r="G1587" s="49"/>
      <c r="H1587" s="769">
        <v>18</v>
      </c>
      <c r="I1587" s="50"/>
      <c r="J1587" s="768" t="s">
        <v>402</v>
      </c>
      <c r="K1587" s="768" t="s">
        <v>106</v>
      </c>
      <c r="L1587" s="768">
        <v>101</v>
      </c>
      <c r="M1587" s="51"/>
      <c r="N1587" s="52" t="str">
        <f t="shared" si="144"/>
        <v>Included</v>
      </c>
      <c r="O1587" s="53">
        <f t="shared" si="145"/>
        <v>0</v>
      </c>
      <c r="P1587" s="8">
        <f t="shared" si="146"/>
        <v>0</v>
      </c>
      <c r="Q1587" s="9">
        <f t="shared" si="147"/>
        <v>0</v>
      </c>
      <c r="R1587" s="16">
        <f t="shared" si="148"/>
        <v>0</v>
      </c>
      <c r="S1587" s="8"/>
      <c r="T1587" s="122">
        <f t="shared" si="149"/>
        <v>0</v>
      </c>
      <c r="V1587" s="55"/>
      <c r="AB1587" s="9"/>
      <c r="AL1587" s="9"/>
      <c r="AM1587" s="9"/>
      <c r="AN1587" s="9"/>
      <c r="AO1587" s="9"/>
      <c r="AP1587" s="9"/>
      <c r="AQ1587" s="9"/>
      <c r="AR1587" s="9"/>
      <c r="AS1587" s="9"/>
      <c r="AT1587" s="9"/>
      <c r="AU1587" s="9"/>
      <c r="AV1587" s="9"/>
      <c r="AW1587" s="9"/>
      <c r="AX1587" s="9"/>
      <c r="AY1587" s="9"/>
    </row>
    <row r="1588" spans="1:51" ht="37.5" customHeight="1" x14ac:dyDescent="0.3">
      <c r="A1588" s="48">
        <v>1560</v>
      </c>
      <c r="B1588" s="768">
        <v>7000033095</v>
      </c>
      <c r="C1588" s="768">
        <v>10</v>
      </c>
      <c r="D1588" s="768" t="s">
        <v>480</v>
      </c>
      <c r="E1588" s="768">
        <v>1000077711</v>
      </c>
      <c r="F1588" s="768">
        <v>85177090</v>
      </c>
      <c r="G1588" s="49"/>
      <c r="H1588" s="769">
        <v>18</v>
      </c>
      <c r="I1588" s="50"/>
      <c r="J1588" s="768" t="s">
        <v>381</v>
      </c>
      <c r="K1588" s="768" t="s">
        <v>106</v>
      </c>
      <c r="L1588" s="768">
        <v>1</v>
      </c>
      <c r="M1588" s="51"/>
      <c r="N1588" s="52" t="str">
        <f t="shared" si="144"/>
        <v>Included</v>
      </c>
      <c r="O1588" s="53">
        <f t="shared" si="145"/>
        <v>0</v>
      </c>
      <c r="P1588" s="8">
        <f t="shared" si="146"/>
        <v>0</v>
      </c>
      <c r="Q1588" s="9">
        <f t="shared" si="147"/>
        <v>0</v>
      </c>
      <c r="R1588" s="16">
        <f t="shared" si="148"/>
        <v>0</v>
      </c>
      <c r="S1588" s="8"/>
      <c r="T1588" s="122">
        <f t="shared" si="149"/>
        <v>0</v>
      </c>
      <c r="V1588" s="55"/>
      <c r="AB1588" s="9"/>
      <c r="AL1588" s="9"/>
      <c r="AM1588" s="9"/>
      <c r="AN1588" s="9"/>
      <c r="AO1588" s="9"/>
      <c r="AP1588" s="9"/>
      <c r="AQ1588" s="9"/>
      <c r="AR1588" s="9"/>
      <c r="AS1588" s="9"/>
      <c r="AT1588" s="9"/>
      <c r="AU1588" s="9"/>
      <c r="AV1588" s="9"/>
      <c r="AW1588" s="9"/>
      <c r="AX1588" s="9"/>
      <c r="AY1588" s="9"/>
    </row>
    <row r="1589" spans="1:51" ht="37.5" customHeight="1" x14ac:dyDescent="0.3">
      <c r="A1589" s="48">
        <v>1561</v>
      </c>
      <c r="B1589" s="768">
        <v>7000033096</v>
      </c>
      <c r="C1589" s="768">
        <v>10</v>
      </c>
      <c r="D1589" s="768" t="s">
        <v>480</v>
      </c>
      <c r="E1589" s="768">
        <v>1000077562</v>
      </c>
      <c r="F1589" s="768">
        <v>85177090</v>
      </c>
      <c r="G1589" s="49"/>
      <c r="H1589" s="769">
        <v>18</v>
      </c>
      <c r="I1589" s="50"/>
      <c r="J1589" s="768" t="s">
        <v>382</v>
      </c>
      <c r="K1589" s="768" t="s">
        <v>106</v>
      </c>
      <c r="L1589" s="768">
        <v>52</v>
      </c>
      <c r="M1589" s="51"/>
      <c r="N1589" s="52" t="str">
        <f t="shared" si="144"/>
        <v>Included</v>
      </c>
      <c r="O1589" s="53">
        <f t="shared" si="145"/>
        <v>0</v>
      </c>
      <c r="P1589" s="8">
        <f t="shared" si="146"/>
        <v>0</v>
      </c>
      <c r="Q1589" s="9">
        <f t="shared" si="147"/>
        <v>0</v>
      </c>
      <c r="R1589" s="16">
        <f t="shared" si="148"/>
        <v>0</v>
      </c>
      <c r="S1589" s="8"/>
      <c r="T1589" s="122">
        <f t="shared" si="149"/>
        <v>0</v>
      </c>
      <c r="V1589" s="55"/>
      <c r="AB1589" s="9"/>
      <c r="AL1589" s="9"/>
      <c r="AM1589" s="9"/>
      <c r="AN1589" s="9"/>
      <c r="AO1589" s="9"/>
      <c r="AP1589" s="9"/>
      <c r="AQ1589" s="9"/>
      <c r="AR1589" s="9"/>
      <c r="AS1589" s="9"/>
      <c r="AT1589" s="9"/>
      <c r="AU1589" s="9"/>
      <c r="AV1589" s="9"/>
      <c r="AW1589" s="9"/>
      <c r="AX1589" s="9"/>
      <c r="AY1589" s="9"/>
    </row>
    <row r="1590" spans="1:51" ht="37.5" customHeight="1" x14ac:dyDescent="0.3">
      <c r="A1590" s="48">
        <v>1562</v>
      </c>
      <c r="B1590" s="768">
        <v>7000033097</v>
      </c>
      <c r="C1590" s="768">
        <v>10</v>
      </c>
      <c r="D1590" s="768" t="s">
        <v>480</v>
      </c>
      <c r="E1590" s="768">
        <v>1000077709</v>
      </c>
      <c r="F1590" s="768">
        <v>85176990</v>
      </c>
      <c r="G1590" s="49"/>
      <c r="H1590" s="769">
        <v>18</v>
      </c>
      <c r="I1590" s="50"/>
      <c r="J1590" s="768" t="s">
        <v>384</v>
      </c>
      <c r="K1590" s="768" t="s">
        <v>106</v>
      </c>
      <c r="L1590" s="768">
        <v>89</v>
      </c>
      <c r="M1590" s="51"/>
      <c r="N1590" s="52" t="str">
        <f t="shared" si="144"/>
        <v>Included</v>
      </c>
      <c r="O1590" s="53">
        <f t="shared" si="145"/>
        <v>0</v>
      </c>
      <c r="P1590" s="8">
        <f t="shared" si="146"/>
        <v>0</v>
      </c>
      <c r="Q1590" s="9">
        <f t="shared" si="147"/>
        <v>0</v>
      </c>
      <c r="R1590" s="16">
        <f t="shared" si="148"/>
        <v>0</v>
      </c>
      <c r="S1590" s="8"/>
      <c r="T1590" s="122">
        <f t="shared" si="149"/>
        <v>0</v>
      </c>
      <c r="V1590" s="55"/>
      <c r="AB1590" s="9"/>
      <c r="AL1590" s="9"/>
      <c r="AM1590" s="9"/>
      <c r="AN1590" s="9"/>
      <c r="AO1590" s="9"/>
      <c r="AP1590" s="9"/>
      <c r="AQ1590" s="9"/>
      <c r="AR1590" s="9"/>
      <c r="AS1590" s="9"/>
      <c r="AT1590" s="9"/>
      <c r="AU1590" s="9"/>
      <c r="AV1590" s="9"/>
      <c r="AW1590" s="9"/>
      <c r="AX1590" s="9"/>
      <c r="AY1590" s="9"/>
    </row>
    <row r="1591" spans="1:51" ht="37.5" customHeight="1" x14ac:dyDescent="0.3">
      <c r="A1591" s="48">
        <v>1563</v>
      </c>
      <c r="B1591" s="768">
        <v>7000033098</v>
      </c>
      <c r="C1591" s="768">
        <v>10</v>
      </c>
      <c r="D1591" s="768" t="s">
        <v>480</v>
      </c>
      <c r="E1591" s="768">
        <v>1000077563</v>
      </c>
      <c r="F1591" s="768">
        <v>85444292</v>
      </c>
      <c r="G1591" s="49"/>
      <c r="H1591" s="769">
        <v>18</v>
      </c>
      <c r="I1591" s="50"/>
      <c r="J1591" s="768" t="s">
        <v>385</v>
      </c>
      <c r="K1591" s="768" t="s">
        <v>110</v>
      </c>
      <c r="L1591" s="768">
        <v>89</v>
      </c>
      <c r="M1591" s="51"/>
      <c r="N1591" s="52" t="str">
        <f t="shared" si="144"/>
        <v>Included</v>
      </c>
      <c r="O1591" s="53">
        <f t="shared" si="145"/>
        <v>0</v>
      </c>
      <c r="P1591" s="8">
        <f t="shared" si="146"/>
        <v>0</v>
      </c>
      <c r="Q1591" s="9">
        <f t="shared" si="147"/>
        <v>0</v>
      </c>
      <c r="R1591" s="16">
        <f t="shared" si="148"/>
        <v>0</v>
      </c>
      <c r="S1591" s="8"/>
      <c r="T1591" s="122">
        <f t="shared" si="149"/>
        <v>0</v>
      </c>
      <c r="V1591" s="55"/>
      <c r="AB1591" s="9"/>
      <c r="AL1591" s="9"/>
      <c r="AM1591" s="9"/>
      <c r="AN1591" s="9"/>
      <c r="AO1591" s="9"/>
      <c r="AP1591" s="9"/>
      <c r="AQ1591" s="9"/>
      <c r="AR1591" s="9"/>
      <c r="AS1591" s="9"/>
      <c r="AT1591" s="9"/>
      <c r="AU1591" s="9"/>
      <c r="AV1591" s="9"/>
      <c r="AW1591" s="9"/>
      <c r="AX1591" s="9"/>
      <c r="AY1591" s="9"/>
    </row>
    <row r="1592" spans="1:51" ht="37.5" customHeight="1" x14ac:dyDescent="0.3">
      <c r="A1592" s="48">
        <v>1564</v>
      </c>
      <c r="B1592" s="768">
        <v>7000033099</v>
      </c>
      <c r="C1592" s="768">
        <v>10</v>
      </c>
      <c r="D1592" s="768" t="s">
        <v>480</v>
      </c>
      <c r="E1592" s="768">
        <v>1000077862</v>
      </c>
      <c r="F1592" s="768">
        <v>85176990</v>
      </c>
      <c r="G1592" s="49"/>
      <c r="H1592" s="769">
        <v>18</v>
      </c>
      <c r="I1592" s="50"/>
      <c r="J1592" s="768" t="s">
        <v>394</v>
      </c>
      <c r="K1592" s="768" t="s">
        <v>106</v>
      </c>
      <c r="L1592" s="768">
        <v>1</v>
      </c>
      <c r="M1592" s="51"/>
      <c r="N1592" s="52" t="str">
        <f t="shared" si="144"/>
        <v>Included</v>
      </c>
      <c r="O1592" s="53">
        <f t="shared" si="145"/>
        <v>0</v>
      </c>
      <c r="P1592" s="8">
        <f t="shared" si="146"/>
        <v>0</v>
      </c>
      <c r="Q1592" s="9">
        <f t="shared" si="147"/>
        <v>0</v>
      </c>
      <c r="R1592" s="16">
        <f t="shared" si="148"/>
        <v>0</v>
      </c>
      <c r="S1592" s="8"/>
      <c r="T1592" s="122">
        <f t="shared" si="149"/>
        <v>0</v>
      </c>
      <c r="V1592" s="55"/>
      <c r="AB1592" s="9"/>
      <c r="AL1592" s="9"/>
      <c r="AM1592" s="9"/>
      <c r="AN1592" s="9"/>
      <c r="AO1592" s="9"/>
      <c r="AP1592" s="9"/>
      <c r="AQ1592" s="9"/>
      <c r="AR1592" s="9"/>
      <c r="AS1592" s="9"/>
      <c r="AT1592" s="9"/>
      <c r="AU1592" s="9"/>
      <c r="AV1592" s="9"/>
      <c r="AW1592" s="9"/>
      <c r="AX1592" s="9"/>
      <c r="AY1592" s="9"/>
    </row>
    <row r="1593" spans="1:51" ht="37.5" customHeight="1" x14ac:dyDescent="0.3">
      <c r="A1593" s="48">
        <v>1565</v>
      </c>
      <c r="B1593" s="768">
        <v>7000033042</v>
      </c>
      <c r="C1593" s="768">
        <v>10</v>
      </c>
      <c r="D1593" s="768" t="s">
        <v>481</v>
      </c>
      <c r="E1593" s="768">
        <v>1000077713</v>
      </c>
      <c r="F1593" s="768">
        <v>84715000</v>
      </c>
      <c r="G1593" s="49"/>
      <c r="H1593" s="769">
        <v>18</v>
      </c>
      <c r="I1593" s="50"/>
      <c r="J1593" s="768" t="s">
        <v>376</v>
      </c>
      <c r="K1593" s="768" t="s">
        <v>106</v>
      </c>
      <c r="L1593" s="768">
        <v>1</v>
      </c>
      <c r="M1593" s="51"/>
      <c r="N1593" s="52" t="str">
        <f t="shared" si="144"/>
        <v>Included</v>
      </c>
      <c r="O1593" s="53">
        <f t="shared" si="145"/>
        <v>0</v>
      </c>
      <c r="P1593" s="8">
        <f t="shared" si="146"/>
        <v>0</v>
      </c>
      <c r="Q1593" s="9">
        <f t="shared" si="147"/>
        <v>0</v>
      </c>
      <c r="R1593" s="16">
        <f t="shared" si="148"/>
        <v>0</v>
      </c>
      <c r="S1593" s="8"/>
      <c r="T1593" s="122">
        <f t="shared" si="149"/>
        <v>0</v>
      </c>
      <c r="V1593" s="55"/>
      <c r="AB1593" s="9"/>
      <c r="AL1593" s="9"/>
      <c r="AM1593" s="9"/>
      <c r="AN1593" s="9"/>
      <c r="AO1593" s="9"/>
      <c r="AP1593" s="9"/>
      <c r="AQ1593" s="9"/>
      <c r="AR1593" s="9"/>
      <c r="AS1593" s="9"/>
      <c r="AT1593" s="9"/>
      <c r="AU1593" s="9"/>
      <c r="AV1593" s="9"/>
      <c r="AW1593" s="9"/>
      <c r="AX1593" s="9"/>
      <c r="AY1593" s="9"/>
    </row>
    <row r="1594" spans="1:51" ht="37.5" customHeight="1" x14ac:dyDescent="0.3">
      <c r="A1594" s="48">
        <v>1566</v>
      </c>
      <c r="B1594" s="768">
        <v>7000033043</v>
      </c>
      <c r="C1594" s="768">
        <v>10</v>
      </c>
      <c r="D1594" s="768" t="s">
        <v>481</v>
      </c>
      <c r="E1594" s="768">
        <v>1000077753</v>
      </c>
      <c r="F1594" s="768">
        <v>85176930</v>
      </c>
      <c r="G1594" s="49"/>
      <c r="H1594" s="769">
        <v>18</v>
      </c>
      <c r="I1594" s="50"/>
      <c r="J1594" s="768" t="s">
        <v>377</v>
      </c>
      <c r="K1594" s="768" t="s">
        <v>105</v>
      </c>
      <c r="L1594" s="768">
        <v>1</v>
      </c>
      <c r="M1594" s="51"/>
      <c r="N1594" s="52" t="str">
        <f t="shared" si="144"/>
        <v>Included</v>
      </c>
      <c r="O1594" s="53">
        <f t="shared" si="145"/>
        <v>0</v>
      </c>
      <c r="P1594" s="8">
        <f t="shared" si="146"/>
        <v>0</v>
      </c>
      <c r="Q1594" s="9">
        <f t="shared" si="147"/>
        <v>0</v>
      </c>
      <c r="R1594" s="16">
        <f t="shared" si="148"/>
        <v>0</v>
      </c>
      <c r="S1594" s="8"/>
      <c r="T1594" s="122">
        <f t="shared" si="149"/>
        <v>0</v>
      </c>
      <c r="V1594" s="55"/>
      <c r="AB1594" s="9"/>
      <c r="AL1594" s="9"/>
      <c r="AM1594" s="9"/>
      <c r="AN1594" s="9"/>
      <c r="AO1594" s="9"/>
      <c r="AP1594" s="9"/>
      <c r="AQ1594" s="9"/>
      <c r="AR1594" s="9"/>
      <c r="AS1594" s="9"/>
      <c r="AT1594" s="9"/>
      <c r="AU1594" s="9"/>
      <c r="AV1594" s="9"/>
      <c r="AW1594" s="9"/>
      <c r="AX1594" s="9"/>
      <c r="AY1594" s="9"/>
    </row>
    <row r="1595" spans="1:51" ht="37.5" customHeight="1" x14ac:dyDescent="0.3">
      <c r="A1595" s="48">
        <v>1567</v>
      </c>
      <c r="B1595" s="768">
        <v>7000033044</v>
      </c>
      <c r="C1595" s="768">
        <v>10</v>
      </c>
      <c r="D1595" s="768" t="s">
        <v>481</v>
      </c>
      <c r="E1595" s="768">
        <v>1000077573</v>
      </c>
      <c r="F1595" s="768">
        <v>85176930</v>
      </c>
      <c r="G1595" s="49"/>
      <c r="H1595" s="769">
        <v>18</v>
      </c>
      <c r="I1595" s="50"/>
      <c r="J1595" s="768" t="s">
        <v>378</v>
      </c>
      <c r="K1595" s="768" t="s">
        <v>106</v>
      </c>
      <c r="L1595" s="768">
        <v>1</v>
      </c>
      <c r="M1595" s="51"/>
      <c r="N1595" s="52" t="str">
        <f t="shared" si="144"/>
        <v>Included</v>
      </c>
      <c r="O1595" s="53">
        <f t="shared" si="145"/>
        <v>0</v>
      </c>
      <c r="P1595" s="8">
        <f t="shared" si="146"/>
        <v>0</v>
      </c>
      <c r="Q1595" s="9">
        <f t="shared" si="147"/>
        <v>0</v>
      </c>
      <c r="R1595" s="16">
        <f t="shared" si="148"/>
        <v>0</v>
      </c>
      <c r="S1595" s="8"/>
      <c r="T1595" s="122">
        <f t="shared" si="149"/>
        <v>0</v>
      </c>
      <c r="V1595" s="55"/>
      <c r="AB1595" s="9"/>
      <c r="AL1595" s="9"/>
      <c r="AM1595" s="9"/>
      <c r="AN1595" s="9"/>
      <c r="AO1595" s="9"/>
      <c r="AP1595" s="9"/>
      <c r="AQ1595" s="9"/>
      <c r="AR1595" s="9"/>
      <c r="AS1595" s="9"/>
      <c r="AT1595" s="9"/>
      <c r="AU1595" s="9"/>
      <c r="AV1595" s="9"/>
      <c r="AW1595" s="9"/>
      <c r="AX1595" s="9"/>
      <c r="AY1595" s="9"/>
    </row>
    <row r="1596" spans="1:51" ht="37.5" customHeight="1" x14ac:dyDescent="0.3">
      <c r="A1596" s="48">
        <v>1568</v>
      </c>
      <c r="B1596" s="768">
        <v>7000033045</v>
      </c>
      <c r="C1596" s="768">
        <v>10</v>
      </c>
      <c r="D1596" s="768" t="s">
        <v>481</v>
      </c>
      <c r="E1596" s="768">
        <v>1000077739</v>
      </c>
      <c r="F1596" s="768">
        <v>85177090</v>
      </c>
      <c r="G1596" s="49"/>
      <c r="H1596" s="769">
        <v>18</v>
      </c>
      <c r="I1596" s="50"/>
      <c r="J1596" s="768" t="s">
        <v>379</v>
      </c>
      <c r="K1596" s="768" t="s">
        <v>106</v>
      </c>
      <c r="L1596" s="768">
        <v>30</v>
      </c>
      <c r="M1596" s="51"/>
      <c r="N1596" s="52" t="str">
        <f t="shared" si="144"/>
        <v>Included</v>
      </c>
      <c r="O1596" s="53">
        <f t="shared" si="145"/>
        <v>0</v>
      </c>
      <c r="P1596" s="8">
        <f t="shared" si="146"/>
        <v>0</v>
      </c>
      <c r="Q1596" s="9">
        <f t="shared" si="147"/>
        <v>0</v>
      </c>
      <c r="R1596" s="16">
        <f t="shared" si="148"/>
        <v>0</v>
      </c>
      <c r="S1596" s="8"/>
      <c r="T1596" s="122">
        <f t="shared" si="149"/>
        <v>0</v>
      </c>
      <c r="V1596" s="55"/>
      <c r="AB1596" s="9"/>
      <c r="AL1596" s="9"/>
      <c r="AM1596" s="9"/>
      <c r="AN1596" s="9"/>
      <c r="AO1596" s="9"/>
      <c r="AP1596" s="9"/>
      <c r="AQ1596" s="9"/>
      <c r="AR1596" s="9"/>
      <c r="AS1596" s="9"/>
      <c r="AT1596" s="9"/>
      <c r="AU1596" s="9"/>
      <c r="AV1596" s="9"/>
      <c r="AW1596" s="9"/>
      <c r="AX1596" s="9"/>
      <c r="AY1596" s="9"/>
    </row>
    <row r="1597" spans="1:51" ht="37.5" customHeight="1" x14ac:dyDescent="0.3">
      <c r="A1597" s="48">
        <v>1569</v>
      </c>
      <c r="B1597" s="768">
        <v>7000033046</v>
      </c>
      <c r="C1597" s="768">
        <v>10</v>
      </c>
      <c r="D1597" s="768" t="s">
        <v>481</v>
      </c>
      <c r="E1597" s="768">
        <v>1000077740</v>
      </c>
      <c r="F1597" s="768">
        <v>85177090</v>
      </c>
      <c r="G1597" s="49"/>
      <c r="H1597" s="769">
        <v>18</v>
      </c>
      <c r="I1597" s="50"/>
      <c r="J1597" s="768" t="s">
        <v>380</v>
      </c>
      <c r="K1597" s="768" t="s">
        <v>106</v>
      </c>
      <c r="L1597" s="768">
        <v>400</v>
      </c>
      <c r="M1597" s="51"/>
      <c r="N1597" s="52" t="str">
        <f t="shared" si="144"/>
        <v>Included</v>
      </c>
      <c r="O1597" s="53">
        <f t="shared" si="145"/>
        <v>0</v>
      </c>
      <c r="P1597" s="8">
        <f t="shared" si="146"/>
        <v>0</v>
      </c>
      <c r="Q1597" s="9">
        <f t="shared" si="147"/>
        <v>0</v>
      </c>
      <c r="R1597" s="16">
        <f t="shared" si="148"/>
        <v>0</v>
      </c>
      <c r="S1597" s="8"/>
      <c r="T1597" s="122">
        <f t="shared" si="149"/>
        <v>0</v>
      </c>
      <c r="V1597" s="55"/>
      <c r="AB1597" s="9"/>
      <c r="AL1597" s="9"/>
      <c r="AM1597" s="9"/>
      <c r="AN1597" s="9"/>
      <c r="AO1597" s="9"/>
      <c r="AP1597" s="9"/>
      <c r="AQ1597" s="9"/>
      <c r="AR1597" s="9"/>
      <c r="AS1597" s="9"/>
      <c r="AT1597" s="9"/>
      <c r="AU1597" s="9"/>
      <c r="AV1597" s="9"/>
      <c r="AW1597" s="9"/>
      <c r="AX1597" s="9"/>
      <c r="AY1597" s="9"/>
    </row>
    <row r="1598" spans="1:51" ht="37.5" customHeight="1" x14ac:dyDescent="0.3">
      <c r="A1598" s="48">
        <v>1570</v>
      </c>
      <c r="B1598" s="768">
        <v>7000033047</v>
      </c>
      <c r="C1598" s="768">
        <v>10</v>
      </c>
      <c r="D1598" s="768" t="s">
        <v>481</v>
      </c>
      <c r="E1598" s="768">
        <v>1000077711</v>
      </c>
      <c r="F1598" s="768">
        <v>85177090</v>
      </c>
      <c r="G1598" s="49"/>
      <c r="H1598" s="769">
        <v>18</v>
      </c>
      <c r="I1598" s="50"/>
      <c r="J1598" s="768" t="s">
        <v>381</v>
      </c>
      <c r="K1598" s="768" t="s">
        <v>106</v>
      </c>
      <c r="L1598" s="768">
        <v>1</v>
      </c>
      <c r="M1598" s="51"/>
      <c r="N1598" s="52" t="str">
        <f t="shared" si="144"/>
        <v>Included</v>
      </c>
      <c r="O1598" s="53">
        <f t="shared" si="145"/>
        <v>0</v>
      </c>
      <c r="P1598" s="8">
        <f t="shared" si="146"/>
        <v>0</v>
      </c>
      <c r="Q1598" s="9">
        <f t="shared" si="147"/>
        <v>0</v>
      </c>
      <c r="R1598" s="16">
        <f t="shared" si="148"/>
        <v>0</v>
      </c>
      <c r="S1598" s="8"/>
      <c r="T1598" s="122">
        <f t="shared" si="149"/>
        <v>0</v>
      </c>
      <c r="V1598" s="55"/>
      <c r="AB1598" s="9"/>
      <c r="AL1598" s="9"/>
      <c r="AM1598" s="9"/>
      <c r="AN1598" s="9"/>
      <c r="AO1598" s="9"/>
      <c r="AP1598" s="9"/>
      <c r="AQ1598" s="9"/>
      <c r="AR1598" s="9"/>
      <c r="AS1598" s="9"/>
      <c r="AT1598" s="9"/>
      <c r="AU1598" s="9"/>
      <c r="AV1598" s="9"/>
      <c r="AW1598" s="9"/>
      <c r="AX1598" s="9"/>
      <c r="AY1598" s="9"/>
    </row>
    <row r="1599" spans="1:51" ht="37.5" customHeight="1" x14ac:dyDescent="0.3">
      <c r="A1599" s="48">
        <v>1571</v>
      </c>
      <c r="B1599" s="768">
        <v>7000033048</v>
      </c>
      <c r="C1599" s="768">
        <v>10</v>
      </c>
      <c r="D1599" s="768" t="s">
        <v>481</v>
      </c>
      <c r="E1599" s="768">
        <v>1000077562</v>
      </c>
      <c r="F1599" s="768">
        <v>85177090</v>
      </c>
      <c r="G1599" s="49"/>
      <c r="H1599" s="769">
        <v>18</v>
      </c>
      <c r="I1599" s="50"/>
      <c r="J1599" s="768" t="s">
        <v>382</v>
      </c>
      <c r="K1599" s="768" t="s">
        <v>106</v>
      </c>
      <c r="L1599" s="768">
        <v>220</v>
      </c>
      <c r="M1599" s="51"/>
      <c r="N1599" s="52" t="str">
        <f t="shared" si="144"/>
        <v>Included</v>
      </c>
      <c r="O1599" s="53">
        <f t="shared" si="145"/>
        <v>0</v>
      </c>
      <c r="P1599" s="8">
        <f t="shared" si="146"/>
        <v>0</v>
      </c>
      <c r="Q1599" s="9">
        <f t="shared" si="147"/>
        <v>0</v>
      </c>
      <c r="R1599" s="16">
        <f t="shared" si="148"/>
        <v>0</v>
      </c>
      <c r="S1599" s="8"/>
      <c r="T1599" s="122">
        <f t="shared" si="149"/>
        <v>0</v>
      </c>
      <c r="V1599" s="55"/>
      <c r="AB1599" s="9"/>
      <c r="AL1599" s="9"/>
      <c r="AM1599" s="9"/>
      <c r="AN1599" s="9"/>
      <c r="AO1599" s="9"/>
      <c r="AP1599" s="9"/>
      <c r="AQ1599" s="9"/>
      <c r="AR1599" s="9"/>
      <c r="AS1599" s="9"/>
      <c r="AT1599" s="9"/>
      <c r="AU1599" s="9"/>
      <c r="AV1599" s="9"/>
      <c r="AW1599" s="9"/>
      <c r="AX1599" s="9"/>
      <c r="AY1599" s="9"/>
    </row>
    <row r="1600" spans="1:51" ht="37.5" customHeight="1" x14ac:dyDescent="0.3">
      <c r="A1600" s="48">
        <v>1572</v>
      </c>
      <c r="B1600" s="768">
        <v>7000033049</v>
      </c>
      <c r="C1600" s="768">
        <v>10</v>
      </c>
      <c r="D1600" s="768" t="s">
        <v>481</v>
      </c>
      <c r="E1600" s="768">
        <v>1000077750</v>
      </c>
      <c r="F1600" s="768">
        <v>85176930</v>
      </c>
      <c r="G1600" s="49"/>
      <c r="H1600" s="769">
        <v>18</v>
      </c>
      <c r="I1600" s="50"/>
      <c r="J1600" s="768" t="s">
        <v>383</v>
      </c>
      <c r="K1600" s="768" t="s">
        <v>105</v>
      </c>
      <c r="L1600" s="768">
        <v>1</v>
      </c>
      <c r="M1600" s="51"/>
      <c r="N1600" s="52" t="str">
        <f t="shared" si="144"/>
        <v>Included</v>
      </c>
      <c r="O1600" s="53">
        <f t="shared" si="145"/>
        <v>0</v>
      </c>
      <c r="P1600" s="8">
        <f t="shared" si="146"/>
        <v>0</v>
      </c>
      <c r="Q1600" s="9">
        <f t="shared" si="147"/>
        <v>0</v>
      </c>
      <c r="R1600" s="16">
        <f t="shared" si="148"/>
        <v>0</v>
      </c>
      <c r="S1600" s="8"/>
      <c r="T1600" s="122">
        <f t="shared" si="149"/>
        <v>0</v>
      </c>
      <c r="V1600" s="55"/>
      <c r="AB1600" s="9"/>
      <c r="AL1600" s="9"/>
      <c r="AM1600" s="9"/>
      <c r="AN1600" s="9"/>
      <c r="AO1600" s="9"/>
      <c r="AP1600" s="9"/>
      <c r="AQ1600" s="9"/>
      <c r="AR1600" s="9"/>
      <c r="AS1600" s="9"/>
      <c r="AT1600" s="9"/>
      <c r="AU1600" s="9"/>
      <c r="AV1600" s="9"/>
      <c r="AW1600" s="9"/>
      <c r="AX1600" s="9"/>
      <c r="AY1600" s="9"/>
    </row>
    <row r="1601" spans="1:51" ht="37.5" customHeight="1" x14ac:dyDescent="0.3">
      <c r="A1601" s="48">
        <v>1573</v>
      </c>
      <c r="B1601" s="768">
        <v>7000033050</v>
      </c>
      <c r="C1601" s="768">
        <v>10</v>
      </c>
      <c r="D1601" s="768" t="s">
        <v>481</v>
      </c>
      <c r="E1601" s="768">
        <v>1000077709</v>
      </c>
      <c r="F1601" s="768">
        <v>85176990</v>
      </c>
      <c r="G1601" s="49"/>
      <c r="H1601" s="769">
        <v>18</v>
      </c>
      <c r="I1601" s="50"/>
      <c r="J1601" s="768" t="s">
        <v>384</v>
      </c>
      <c r="K1601" s="768" t="s">
        <v>106</v>
      </c>
      <c r="L1601" s="768">
        <v>400</v>
      </c>
      <c r="M1601" s="51"/>
      <c r="N1601" s="52" t="str">
        <f t="shared" si="144"/>
        <v>Included</v>
      </c>
      <c r="O1601" s="53">
        <f t="shared" si="145"/>
        <v>0</v>
      </c>
      <c r="P1601" s="8">
        <f t="shared" si="146"/>
        <v>0</v>
      </c>
      <c r="Q1601" s="9">
        <f t="shared" si="147"/>
        <v>0</v>
      </c>
      <c r="R1601" s="16">
        <f t="shared" si="148"/>
        <v>0</v>
      </c>
      <c r="S1601" s="8"/>
      <c r="T1601" s="122">
        <f t="shared" si="149"/>
        <v>0</v>
      </c>
      <c r="V1601" s="55"/>
      <c r="AB1601" s="9"/>
      <c r="AL1601" s="9"/>
      <c r="AM1601" s="9"/>
      <c r="AN1601" s="9"/>
      <c r="AO1601" s="9"/>
      <c r="AP1601" s="9"/>
      <c r="AQ1601" s="9"/>
      <c r="AR1601" s="9"/>
      <c r="AS1601" s="9"/>
      <c r="AT1601" s="9"/>
      <c r="AU1601" s="9"/>
      <c r="AV1601" s="9"/>
      <c r="AW1601" s="9"/>
      <c r="AX1601" s="9"/>
      <c r="AY1601" s="9"/>
    </row>
    <row r="1602" spans="1:51" ht="85.5" customHeight="1" x14ac:dyDescent="0.3">
      <c r="A1602" s="48">
        <v>1574</v>
      </c>
      <c r="B1602" s="768">
        <v>7000033051</v>
      </c>
      <c r="C1602" s="768">
        <v>10</v>
      </c>
      <c r="D1602" s="768" t="s">
        <v>481</v>
      </c>
      <c r="E1602" s="768">
        <v>1000077563</v>
      </c>
      <c r="F1602" s="768">
        <v>85444292</v>
      </c>
      <c r="G1602" s="49"/>
      <c r="H1602" s="769">
        <v>18</v>
      </c>
      <c r="I1602" s="50"/>
      <c r="J1602" s="768" t="s">
        <v>385</v>
      </c>
      <c r="K1602" s="768" t="s">
        <v>110</v>
      </c>
      <c r="L1602" s="768">
        <v>400</v>
      </c>
      <c r="M1602" s="51"/>
      <c r="N1602" s="52" t="str">
        <f t="shared" si="144"/>
        <v>Included</v>
      </c>
      <c r="O1602" s="53">
        <f t="shared" si="145"/>
        <v>0</v>
      </c>
      <c r="P1602" s="8">
        <f t="shared" si="146"/>
        <v>0</v>
      </c>
      <c r="Q1602" s="9">
        <f t="shared" si="147"/>
        <v>0</v>
      </c>
      <c r="R1602" s="16">
        <f t="shared" si="148"/>
        <v>0</v>
      </c>
      <c r="S1602" s="8"/>
      <c r="T1602" s="122">
        <f t="shared" si="149"/>
        <v>0</v>
      </c>
      <c r="V1602" s="55"/>
      <c r="AB1602" s="9"/>
      <c r="AL1602" s="9"/>
      <c r="AM1602" s="9"/>
      <c r="AN1602" s="9"/>
      <c r="AO1602" s="9"/>
      <c r="AP1602" s="9"/>
      <c r="AQ1602" s="9"/>
      <c r="AR1602" s="9"/>
      <c r="AS1602" s="9"/>
      <c r="AT1602" s="9"/>
      <c r="AU1602" s="9"/>
      <c r="AV1602" s="9"/>
      <c r="AW1602" s="9"/>
      <c r="AX1602" s="9"/>
      <c r="AY1602" s="9"/>
    </row>
    <row r="1603" spans="1:51" ht="46.5" customHeight="1" x14ac:dyDescent="0.3">
      <c r="A1603" s="48">
        <v>1575</v>
      </c>
      <c r="B1603" s="768">
        <v>7000033052</v>
      </c>
      <c r="C1603" s="768">
        <v>10</v>
      </c>
      <c r="D1603" s="768" t="s">
        <v>481</v>
      </c>
      <c r="E1603" s="768">
        <v>1000077561</v>
      </c>
      <c r="F1603" s="768">
        <v>85176930</v>
      </c>
      <c r="G1603" s="49"/>
      <c r="H1603" s="769">
        <v>18</v>
      </c>
      <c r="I1603" s="50"/>
      <c r="J1603" s="768" t="s">
        <v>386</v>
      </c>
      <c r="K1603" s="768" t="s">
        <v>106</v>
      </c>
      <c r="L1603" s="768">
        <v>2</v>
      </c>
      <c r="M1603" s="51"/>
      <c r="N1603" s="52" t="str">
        <f t="shared" si="144"/>
        <v>Included</v>
      </c>
      <c r="O1603" s="53">
        <f t="shared" si="145"/>
        <v>0</v>
      </c>
      <c r="P1603" s="8">
        <f t="shared" si="146"/>
        <v>0</v>
      </c>
      <c r="Q1603" s="9">
        <f t="shared" si="147"/>
        <v>0</v>
      </c>
      <c r="R1603" s="16">
        <f t="shared" si="148"/>
        <v>0</v>
      </c>
      <c r="S1603" s="8"/>
      <c r="T1603" s="122">
        <f t="shared" si="149"/>
        <v>0</v>
      </c>
      <c r="V1603" s="55"/>
      <c r="AB1603" s="9"/>
      <c r="AL1603" s="9"/>
      <c r="AM1603" s="9"/>
      <c r="AN1603" s="9"/>
      <c r="AO1603" s="9"/>
      <c r="AP1603" s="9"/>
      <c r="AQ1603" s="9"/>
      <c r="AR1603" s="9"/>
      <c r="AS1603" s="9"/>
      <c r="AT1603" s="9"/>
      <c r="AU1603" s="9"/>
      <c r="AV1603" s="9"/>
      <c r="AW1603" s="9"/>
      <c r="AX1603" s="9"/>
      <c r="AY1603" s="9"/>
    </row>
    <row r="1604" spans="1:51" ht="39" customHeight="1" x14ac:dyDescent="0.3">
      <c r="A1604" s="48">
        <v>1576</v>
      </c>
      <c r="B1604" s="768">
        <v>7000033053</v>
      </c>
      <c r="C1604" s="768">
        <v>10</v>
      </c>
      <c r="D1604" s="768" t="s">
        <v>481</v>
      </c>
      <c r="E1604" s="768">
        <v>1000077565</v>
      </c>
      <c r="F1604" s="768">
        <v>85176930</v>
      </c>
      <c r="G1604" s="49"/>
      <c r="H1604" s="769">
        <v>18</v>
      </c>
      <c r="I1604" s="50"/>
      <c r="J1604" s="768" t="s">
        <v>387</v>
      </c>
      <c r="K1604" s="768" t="s">
        <v>106</v>
      </c>
      <c r="L1604" s="768">
        <v>2</v>
      </c>
      <c r="M1604" s="51"/>
      <c r="N1604" s="52" t="str">
        <f t="shared" si="144"/>
        <v>Included</v>
      </c>
      <c r="O1604" s="53">
        <f t="shared" si="145"/>
        <v>0</v>
      </c>
      <c r="P1604" s="8">
        <f t="shared" si="146"/>
        <v>0</v>
      </c>
      <c r="Q1604" s="9">
        <f t="shared" si="147"/>
        <v>0</v>
      </c>
      <c r="R1604" s="16">
        <f t="shared" si="148"/>
        <v>0</v>
      </c>
      <c r="S1604" s="8"/>
      <c r="T1604" s="122">
        <f t="shared" si="149"/>
        <v>0</v>
      </c>
      <c r="V1604" s="55"/>
      <c r="AB1604" s="9"/>
      <c r="AL1604" s="9"/>
      <c r="AM1604" s="9"/>
      <c r="AN1604" s="9"/>
      <c r="AO1604" s="9"/>
      <c r="AP1604" s="9"/>
      <c r="AQ1604" s="9"/>
      <c r="AR1604" s="9"/>
      <c r="AS1604" s="9"/>
      <c r="AT1604" s="9"/>
      <c r="AU1604" s="9"/>
      <c r="AV1604" s="9"/>
      <c r="AW1604" s="9"/>
      <c r="AX1604" s="9"/>
      <c r="AY1604" s="9"/>
    </row>
    <row r="1605" spans="1:51" ht="113.25" customHeight="1" x14ac:dyDescent="0.3">
      <c r="A1605" s="48">
        <v>1577</v>
      </c>
      <c r="B1605" s="768">
        <v>7000033054</v>
      </c>
      <c r="C1605" s="768">
        <v>10</v>
      </c>
      <c r="D1605" s="768" t="s">
        <v>481</v>
      </c>
      <c r="E1605" s="768">
        <v>1000077751</v>
      </c>
      <c r="F1605" s="768">
        <v>85176930</v>
      </c>
      <c r="G1605" s="49"/>
      <c r="H1605" s="769">
        <v>18</v>
      </c>
      <c r="I1605" s="50"/>
      <c r="J1605" s="768" t="s">
        <v>388</v>
      </c>
      <c r="K1605" s="768" t="s">
        <v>105</v>
      </c>
      <c r="L1605" s="768">
        <v>1</v>
      </c>
      <c r="M1605" s="51"/>
      <c r="N1605" s="52" t="str">
        <f t="shared" si="144"/>
        <v>Included</v>
      </c>
      <c r="O1605" s="53">
        <f t="shared" si="145"/>
        <v>0</v>
      </c>
      <c r="P1605" s="8">
        <f t="shared" si="146"/>
        <v>0</v>
      </c>
      <c r="Q1605" s="9">
        <f t="shared" si="147"/>
        <v>0</v>
      </c>
      <c r="R1605" s="16">
        <f t="shared" si="148"/>
        <v>0</v>
      </c>
      <c r="S1605" s="8"/>
      <c r="T1605" s="122">
        <f t="shared" si="149"/>
        <v>0</v>
      </c>
      <c r="V1605" s="55"/>
      <c r="AB1605" s="9"/>
      <c r="AL1605" s="9"/>
      <c r="AM1605" s="9"/>
      <c r="AN1605" s="9"/>
      <c r="AO1605" s="9"/>
      <c r="AP1605" s="9"/>
      <c r="AQ1605" s="9"/>
      <c r="AR1605" s="9"/>
      <c r="AS1605" s="9"/>
      <c r="AT1605" s="9"/>
      <c r="AU1605" s="9"/>
      <c r="AV1605" s="9"/>
      <c r="AW1605" s="9"/>
      <c r="AX1605" s="9"/>
      <c r="AY1605" s="9"/>
    </row>
    <row r="1606" spans="1:51" ht="113.25" customHeight="1" x14ac:dyDescent="0.3">
      <c r="A1606" s="48">
        <v>1578</v>
      </c>
      <c r="B1606" s="768">
        <v>7000033055</v>
      </c>
      <c r="C1606" s="768">
        <v>10</v>
      </c>
      <c r="D1606" s="768" t="s">
        <v>481</v>
      </c>
      <c r="E1606" s="768">
        <v>1000077568</v>
      </c>
      <c r="F1606" s="768">
        <v>85389000</v>
      </c>
      <c r="G1606" s="49"/>
      <c r="H1606" s="769">
        <v>18</v>
      </c>
      <c r="I1606" s="50"/>
      <c r="J1606" s="768" t="s">
        <v>389</v>
      </c>
      <c r="K1606" s="768" t="s">
        <v>106</v>
      </c>
      <c r="L1606" s="768">
        <v>1</v>
      </c>
      <c r="M1606" s="51"/>
      <c r="N1606" s="52" t="str">
        <f t="shared" si="144"/>
        <v>Included</v>
      </c>
      <c r="O1606" s="53">
        <f t="shared" si="145"/>
        <v>0</v>
      </c>
      <c r="P1606" s="8">
        <f t="shared" si="146"/>
        <v>0</v>
      </c>
      <c r="Q1606" s="9">
        <f t="shared" si="147"/>
        <v>0</v>
      </c>
      <c r="R1606" s="16">
        <f t="shared" si="148"/>
        <v>0</v>
      </c>
      <c r="S1606" s="8"/>
      <c r="T1606" s="122">
        <f t="shared" si="149"/>
        <v>0</v>
      </c>
      <c r="V1606" s="55"/>
      <c r="AB1606" s="9"/>
      <c r="AL1606" s="9"/>
      <c r="AM1606" s="9"/>
      <c r="AN1606" s="9"/>
      <c r="AO1606" s="9"/>
      <c r="AP1606" s="9"/>
      <c r="AQ1606" s="9"/>
      <c r="AR1606" s="9"/>
      <c r="AS1606" s="9"/>
      <c r="AT1606" s="9"/>
      <c r="AU1606" s="9"/>
      <c r="AV1606" s="9"/>
      <c r="AW1606" s="9"/>
      <c r="AX1606" s="9"/>
      <c r="AY1606" s="9"/>
    </row>
    <row r="1607" spans="1:51" ht="113.25" customHeight="1" x14ac:dyDescent="0.3">
      <c r="A1607" s="48">
        <v>1579</v>
      </c>
      <c r="B1607" s="768">
        <v>7000033056</v>
      </c>
      <c r="C1607" s="768">
        <v>10</v>
      </c>
      <c r="D1607" s="768" t="s">
        <v>481</v>
      </c>
      <c r="E1607" s="768">
        <v>1000012788</v>
      </c>
      <c r="F1607" s="768">
        <v>85329000</v>
      </c>
      <c r="G1607" s="49"/>
      <c r="H1607" s="769">
        <v>18</v>
      </c>
      <c r="I1607" s="50"/>
      <c r="J1607" s="768" t="s">
        <v>111</v>
      </c>
      <c r="K1607" s="768" t="s">
        <v>106</v>
      </c>
      <c r="L1607" s="768">
        <v>1</v>
      </c>
      <c r="M1607" s="51"/>
      <c r="N1607" s="52" t="str">
        <f t="shared" si="144"/>
        <v>Included</v>
      </c>
      <c r="O1607" s="53">
        <f t="shared" si="145"/>
        <v>0</v>
      </c>
      <c r="P1607" s="8">
        <f t="shared" si="146"/>
        <v>0</v>
      </c>
      <c r="Q1607" s="9">
        <f t="shared" si="147"/>
        <v>0</v>
      </c>
      <c r="R1607" s="16">
        <f t="shared" si="148"/>
        <v>0</v>
      </c>
      <c r="S1607" s="8"/>
      <c r="T1607" s="122">
        <f t="shared" si="149"/>
        <v>0</v>
      </c>
      <c r="V1607" s="55"/>
      <c r="AB1607" s="9"/>
      <c r="AL1607" s="9"/>
      <c r="AM1607" s="9"/>
      <c r="AN1607" s="9"/>
      <c r="AO1607" s="9"/>
      <c r="AP1607" s="9"/>
      <c r="AQ1607" s="9"/>
      <c r="AR1607" s="9"/>
      <c r="AS1607" s="9"/>
      <c r="AT1607" s="9"/>
      <c r="AU1607" s="9"/>
      <c r="AV1607" s="9"/>
      <c r="AW1607" s="9"/>
      <c r="AX1607" s="9"/>
      <c r="AY1607" s="9"/>
    </row>
    <row r="1608" spans="1:51" ht="113.25" customHeight="1" x14ac:dyDescent="0.3">
      <c r="A1608" s="48">
        <v>1580</v>
      </c>
      <c r="B1608" s="768">
        <v>7000033057</v>
      </c>
      <c r="C1608" s="768">
        <v>10</v>
      </c>
      <c r="D1608" s="768" t="s">
        <v>481</v>
      </c>
      <c r="E1608" s="768">
        <v>1000028014</v>
      </c>
      <c r="F1608" s="768">
        <v>94038900</v>
      </c>
      <c r="G1608" s="49"/>
      <c r="H1608" s="769">
        <v>18</v>
      </c>
      <c r="I1608" s="50"/>
      <c r="J1608" s="768" t="s">
        <v>108</v>
      </c>
      <c r="K1608" s="768" t="s">
        <v>106</v>
      </c>
      <c r="L1608" s="768">
        <v>1</v>
      </c>
      <c r="M1608" s="51"/>
      <c r="N1608" s="52" t="str">
        <f t="shared" si="144"/>
        <v>Included</v>
      </c>
      <c r="O1608" s="53">
        <f t="shared" si="145"/>
        <v>0</v>
      </c>
      <c r="P1608" s="8">
        <f t="shared" si="146"/>
        <v>0</v>
      </c>
      <c r="Q1608" s="9">
        <f t="shared" si="147"/>
        <v>0</v>
      </c>
      <c r="R1608" s="16">
        <f t="shared" si="148"/>
        <v>0</v>
      </c>
      <c r="S1608" s="8"/>
      <c r="T1608" s="122">
        <f t="shared" si="149"/>
        <v>0</v>
      </c>
      <c r="V1608" s="55"/>
      <c r="AB1608" s="9"/>
      <c r="AL1608" s="9"/>
      <c r="AM1608" s="9"/>
      <c r="AN1608" s="9"/>
      <c r="AO1608" s="9"/>
      <c r="AP1608" s="9"/>
      <c r="AQ1608" s="9"/>
      <c r="AR1608" s="9"/>
      <c r="AS1608" s="9"/>
      <c r="AT1608" s="9"/>
      <c r="AU1608" s="9"/>
      <c r="AV1608" s="9"/>
      <c r="AW1608" s="9"/>
      <c r="AX1608" s="9"/>
      <c r="AY1608" s="9"/>
    </row>
    <row r="1609" spans="1:51" ht="113.25" customHeight="1" x14ac:dyDescent="0.3">
      <c r="A1609" s="48">
        <v>1581</v>
      </c>
      <c r="B1609" s="768">
        <v>7000033058</v>
      </c>
      <c r="C1609" s="768">
        <v>10</v>
      </c>
      <c r="D1609" s="768" t="s">
        <v>481</v>
      </c>
      <c r="E1609" s="768">
        <v>1000026380</v>
      </c>
      <c r="F1609" s="768">
        <v>85389000</v>
      </c>
      <c r="G1609" s="49"/>
      <c r="H1609" s="769">
        <v>18</v>
      </c>
      <c r="I1609" s="50"/>
      <c r="J1609" s="768" t="s">
        <v>109</v>
      </c>
      <c r="K1609" s="768" t="s">
        <v>105</v>
      </c>
      <c r="L1609" s="768">
        <v>1</v>
      </c>
      <c r="M1609" s="51"/>
      <c r="N1609" s="52" t="str">
        <f t="shared" si="144"/>
        <v>Included</v>
      </c>
      <c r="O1609" s="53">
        <f t="shared" si="145"/>
        <v>0</v>
      </c>
      <c r="P1609" s="8">
        <f t="shared" si="146"/>
        <v>0</v>
      </c>
      <c r="Q1609" s="9">
        <f t="shared" si="147"/>
        <v>0</v>
      </c>
      <c r="R1609" s="16">
        <f t="shared" si="148"/>
        <v>0</v>
      </c>
      <c r="S1609" s="8"/>
      <c r="T1609" s="122">
        <f t="shared" si="149"/>
        <v>0</v>
      </c>
      <c r="V1609" s="55"/>
      <c r="AB1609" s="9"/>
      <c r="AL1609" s="9"/>
      <c r="AM1609" s="9"/>
      <c r="AN1609" s="9"/>
      <c r="AO1609" s="9"/>
      <c r="AP1609" s="9"/>
      <c r="AQ1609" s="9"/>
      <c r="AR1609" s="9"/>
      <c r="AS1609" s="9"/>
      <c r="AT1609" s="9"/>
      <c r="AU1609" s="9"/>
      <c r="AV1609" s="9"/>
      <c r="AW1609" s="9"/>
      <c r="AX1609" s="9"/>
      <c r="AY1609" s="9"/>
    </row>
    <row r="1610" spans="1:51" ht="113.25" customHeight="1" x14ac:dyDescent="0.3">
      <c r="A1610" s="48">
        <v>1582</v>
      </c>
      <c r="B1610" s="768">
        <v>7000033089</v>
      </c>
      <c r="C1610" s="768">
        <v>10</v>
      </c>
      <c r="D1610" s="768" t="s">
        <v>481</v>
      </c>
      <c r="E1610" s="768">
        <v>1000077853</v>
      </c>
      <c r="F1610" s="768">
        <v>85176220</v>
      </c>
      <c r="G1610" s="49"/>
      <c r="H1610" s="769">
        <v>18</v>
      </c>
      <c r="I1610" s="50"/>
      <c r="J1610" s="768" t="s">
        <v>390</v>
      </c>
      <c r="K1610" s="768" t="s">
        <v>106</v>
      </c>
      <c r="L1610" s="768">
        <v>1</v>
      </c>
      <c r="M1610" s="51"/>
      <c r="N1610" s="52" t="str">
        <f t="shared" si="144"/>
        <v>Included</v>
      </c>
      <c r="O1610" s="53">
        <f t="shared" si="145"/>
        <v>0</v>
      </c>
      <c r="P1610" s="8">
        <f t="shared" si="146"/>
        <v>0</v>
      </c>
      <c r="Q1610" s="9">
        <f t="shared" si="147"/>
        <v>0</v>
      </c>
      <c r="R1610" s="16">
        <f t="shared" si="148"/>
        <v>0</v>
      </c>
      <c r="S1610" s="8"/>
      <c r="T1610" s="122">
        <f t="shared" si="149"/>
        <v>0</v>
      </c>
      <c r="V1610" s="55"/>
      <c r="AB1610" s="9"/>
      <c r="AL1610" s="9"/>
      <c r="AM1610" s="9"/>
      <c r="AN1610" s="9"/>
      <c r="AO1610" s="9"/>
      <c r="AP1610" s="9"/>
      <c r="AQ1610" s="9"/>
      <c r="AR1610" s="9"/>
      <c r="AS1610" s="9"/>
      <c r="AT1610" s="9"/>
      <c r="AU1610" s="9"/>
      <c r="AV1610" s="9"/>
      <c r="AW1610" s="9"/>
      <c r="AX1610" s="9"/>
      <c r="AY1610" s="9"/>
    </row>
    <row r="1611" spans="1:51" ht="113.25" customHeight="1" x14ac:dyDescent="0.3">
      <c r="A1611" s="48">
        <v>1583</v>
      </c>
      <c r="B1611" s="768">
        <v>7000033090</v>
      </c>
      <c r="C1611" s="768">
        <v>10</v>
      </c>
      <c r="D1611" s="768" t="s">
        <v>481</v>
      </c>
      <c r="E1611" s="768">
        <v>1000077863</v>
      </c>
      <c r="F1611" s="768">
        <v>84715000</v>
      </c>
      <c r="G1611" s="49"/>
      <c r="H1611" s="769">
        <v>18</v>
      </c>
      <c r="I1611" s="50"/>
      <c r="J1611" s="768" t="s">
        <v>391</v>
      </c>
      <c r="K1611" s="768" t="s">
        <v>106</v>
      </c>
      <c r="L1611" s="768">
        <v>2</v>
      </c>
      <c r="M1611" s="51"/>
      <c r="N1611" s="52" t="str">
        <f t="shared" si="144"/>
        <v>Included</v>
      </c>
      <c r="O1611" s="53">
        <f t="shared" si="145"/>
        <v>0</v>
      </c>
      <c r="P1611" s="8">
        <f t="shared" si="146"/>
        <v>0</v>
      </c>
      <c r="Q1611" s="9">
        <f t="shared" si="147"/>
        <v>0</v>
      </c>
      <c r="R1611" s="16">
        <f t="shared" si="148"/>
        <v>0</v>
      </c>
      <c r="S1611" s="8"/>
      <c r="T1611" s="122">
        <f t="shared" si="149"/>
        <v>0</v>
      </c>
      <c r="V1611" s="55"/>
      <c r="AB1611" s="9"/>
      <c r="AL1611" s="9"/>
      <c r="AM1611" s="9"/>
      <c r="AN1611" s="9"/>
      <c r="AO1611" s="9"/>
      <c r="AP1611" s="9"/>
      <c r="AQ1611" s="9"/>
      <c r="AR1611" s="9"/>
      <c r="AS1611" s="9"/>
      <c r="AT1611" s="9"/>
      <c r="AU1611" s="9"/>
      <c r="AV1611" s="9"/>
      <c r="AW1611" s="9"/>
      <c r="AX1611" s="9"/>
      <c r="AY1611" s="9"/>
    </row>
    <row r="1612" spans="1:51" ht="113.25" customHeight="1" x14ac:dyDescent="0.3">
      <c r="A1612" s="48">
        <v>1584</v>
      </c>
      <c r="B1612" s="768">
        <v>7000033091</v>
      </c>
      <c r="C1612" s="768">
        <v>10</v>
      </c>
      <c r="D1612" s="768" t="s">
        <v>481</v>
      </c>
      <c r="E1612" s="768">
        <v>1000077866</v>
      </c>
      <c r="F1612" s="768">
        <v>85176930</v>
      </c>
      <c r="G1612" s="49"/>
      <c r="H1612" s="769">
        <v>18</v>
      </c>
      <c r="I1612" s="50"/>
      <c r="J1612" s="768" t="s">
        <v>392</v>
      </c>
      <c r="K1612" s="768" t="s">
        <v>105</v>
      </c>
      <c r="L1612" s="768">
        <v>1</v>
      </c>
      <c r="M1612" s="51"/>
      <c r="N1612" s="52" t="str">
        <f t="shared" si="144"/>
        <v>Included</v>
      </c>
      <c r="O1612" s="53">
        <f t="shared" si="145"/>
        <v>0</v>
      </c>
      <c r="P1612" s="8">
        <f t="shared" si="146"/>
        <v>0</v>
      </c>
      <c r="Q1612" s="9">
        <f t="shared" si="147"/>
        <v>0</v>
      </c>
      <c r="R1612" s="16">
        <f t="shared" si="148"/>
        <v>0</v>
      </c>
      <c r="S1612" s="8"/>
      <c r="T1612" s="122">
        <f t="shared" si="149"/>
        <v>0</v>
      </c>
      <c r="V1612" s="55"/>
      <c r="AB1612" s="9"/>
      <c r="AL1612" s="9"/>
      <c r="AM1612" s="9"/>
      <c r="AN1612" s="9"/>
      <c r="AO1612" s="9"/>
      <c r="AP1612" s="9"/>
      <c r="AQ1612" s="9"/>
      <c r="AR1612" s="9"/>
      <c r="AS1612" s="9"/>
      <c r="AT1612" s="9"/>
      <c r="AU1612" s="9"/>
      <c r="AV1612" s="9"/>
      <c r="AW1612" s="9"/>
      <c r="AX1612" s="9"/>
      <c r="AY1612" s="9"/>
    </row>
    <row r="1613" spans="1:51" ht="113.25" customHeight="1" x14ac:dyDescent="0.3">
      <c r="A1613" s="48">
        <v>1585</v>
      </c>
      <c r="B1613" s="768">
        <v>7000033092</v>
      </c>
      <c r="C1613" s="768">
        <v>10</v>
      </c>
      <c r="D1613" s="768" t="s">
        <v>481</v>
      </c>
      <c r="E1613" s="768">
        <v>1000077862</v>
      </c>
      <c r="F1613" s="768">
        <v>85176990</v>
      </c>
      <c r="G1613" s="49"/>
      <c r="H1613" s="769">
        <v>18</v>
      </c>
      <c r="I1613" s="50"/>
      <c r="J1613" s="768" t="s">
        <v>394</v>
      </c>
      <c r="K1613" s="768" t="s">
        <v>106</v>
      </c>
      <c r="L1613" s="768">
        <v>1</v>
      </c>
      <c r="M1613" s="51"/>
      <c r="N1613" s="52" t="str">
        <f t="shared" si="144"/>
        <v>Included</v>
      </c>
      <c r="O1613" s="53">
        <f t="shared" si="145"/>
        <v>0</v>
      </c>
      <c r="P1613" s="8">
        <f t="shared" si="146"/>
        <v>0</v>
      </c>
      <c r="Q1613" s="9">
        <f t="shared" si="147"/>
        <v>0</v>
      </c>
      <c r="R1613" s="16">
        <f t="shared" si="148"/>
        <v>0</v>
      </c>
      <c r="S1613" s="8"/>
      <c r="T1613" s="122">
        <f t="shared" si="149"/>
        <v>0</v>
      </c>
      <c r="V1613" s="55"/>
      <c r="AB1613" s="9"/>
      <c r="AL1613" s="9"/>
      <c r="AM1613" s="9"/>
      <c r="AN1613" s="9"/>
      <c r="AO1613" s="9"/>
      <c r="AP1613" s="9"/>
      <c r="AQ1613" s="9"/>
      <c r="AR1613" s="9"/>
      <c r="AS1613" s="9"/>
      <c r="AT1613" s="9"/>
      <c r="AU1613" s="9"/>
      <c r="AV1613" s="9"/>
      <c r="AW1613" s="9"/>
      <c r="AX1613" s="9"/>
      <c r="AY1613" s="9"/>
    </row>
    <row r="1614" spans="1:51" ht="113.25" customHeight="1" x14ac:dyDescent="0.3">
      <c r="A1614" s="48">
        <v>1586</v>
      </c>
      <c r="B1614" s="768">
        <v>7000033108</v>
      </c>
      <c r="C1614" s="768">
        <v>10</v>
      </c>
      <c r="D1614" s="768" t="s">
        <v>481</v>
      </c>
      <c r="E1614" s="768">
        <v>1000077899</v>
      </c>
      <c r="F1614" s="768">
        <v>85176290</v>
      </c>
      <c r="G1614" s="49"/>
      <c r="H1614" s="769">
        <v>18</v>
      </c>
      <c r="I1614" s="50"/>
      <c r="J1614" s="768" t="s">
        <v>395</v>
      </c>
      <c r="K1614" s="768" t="s">
        <v>110</v>
      </c>
      <c r="L1614" s="768">
        <v>1</v>
      </c>
      <c r="M1614" s="51"/>
      <c r="N1614" s="52" t="str">
        <f t="shared" si="144"/>
        <v>Included</v>
      </c>
      <c r="O1614" s="53">
        <f t="shared" si="145"/>
        <v>0</v>
      </c>
      <c r="P1614" s="8">
        <f t="shared" si="146"/>
        <v>0</v>
      </c>
      <c r="Q1614" s="9">
        <f t="shared" si="147"/>
        <v>0</v>
      </c>
      <c r="R1614" s="16">
        <f t="shared" si="148"/>
        <v>0</v>
      </c>
      <c r="S1614" s="8"/>
      <c r="T1614" s="122">
        <f t="shared" si="149"/>
        <v>0</v>
      </c>
      <c r="V1614" s="55"/>
      <c r="AB1614" s="9"/>
      <c r="AL1614" s="9"/>
      <c r="AM1614" s="9"/>
      <c r="AN1614" s="9"/>
      <c r="AO1614" s="9"/>
      <c r="AP1614" s="9"/>
      <c r="AQ1614" s="9"/>
      <c r="AR1614" s="9"/>
      <c r="AS1614" s="9"/>
      <c r="AT1614" s="9"/>
      <c r="AU1614" s="9"/>
      <c r="AV1614" s="9"/>
      <c r="AW1614" s="9"/>
      <c r="AX1614" s="9"/>
      <c r="AY1614" s="9"/>
    </row>
    <row r="1615" spans="1:51" ht="113.25" customHeight="1" x14ac:dyDescent="0.3">
      <c r="A1615" s="48">
        <v>1587</v>
      </c>
      <c r="B1615" s="768">
        <v>7000033109</v>
      </c>
      <c r="C1615" s="768">
        <v>10</v>
      </c>
      <c r="D1615" s="768" t="s">
        <v>481</v>
      </c>
      <c r="E1615" s="768">
        <v>1000031361</v>
      </c>
      <c r="F1615" s="768">
        <v>85389000</v>
      </c>
      <c r="G1615" s="49"/>
      <c r="H1615" s="769">
        <v>18</v>
      </c>
      <c r="I1615" s="50"/>
      <c r="J1615" s="768" t="s">
        <v>107</v>
      </c>
      <c r="K1615" s="768" t="s">
        <v>106</v>
      </c>
      <c r="L1615" s="768">
        <v>1</v>
      </c>
      <c r="M1615" s="51"/>
      <c r="N1615" s="52" t="str">
        <f t="shared" si="144"/>
        <v>Included</v>
      </c>
      <c r="O1615" s="53">
        <f t="shared" si="145"/>
        <v>0</v>
      </c>
      <c r="P1615" s="8">
        <f t="shared" si="146"/>
        <v>0</v>
      </c>
      <c r="Q1615" s="9">
        <f t="shared" si="147"/>
        <v>0</v>
      </c>
      <c r="R1615" s="16">
        <f t="shared" si="148"/>
        <v>0</v>
      </c>
      <c r="S1615" s="8"/>
      <c r="T1615" s="122">
        <f t="shared" si="149"/>
        <v>0</v>
      </c>
      <c r="V1615" s="55"/>
      <c r="AB1615" s="9"/>
      <c r="AL1615" s="9"/>
      <c r="AM1615" s="9"/>
      <c r="AN1615" s="9"/>
      <c r="AO1615" s="9"/>
      <c r="AP1615" s="9"/>
      <c r="AQ1615" s="9"/>
      <c r="AR1615" s="9"/>
      <c r="AS1615" s="9"/>
      <c r="AT1615" s="9"/>
      <c r="AU1615" s="9"/>
      <c r="AV1615" s="9"/>
      <c r="AW1615" s="9"/>
      <c r="AX1615" s="9"/>
      <c r="AY1615" s="9"/>
    </row>
    <row r="1616" spans="1:51" ht="113.25" customHeight="1" x14ac:dyDescent="0.3">
      <c r="A1616" s="48">
        <v>1588</v>
      </c>
      <c r="B1616" s="768">
        <v>7000033120</v>
      </c>
      <c r="C1616" s="768">
        <v>10</v>
      </c>
      <c r="D1616" s="768" t="s">
        <v>481</v>
      </c>
      <c r="E1616" s="768">
        <v>1000077738</v>
      </c>
      <c r="F1616" s="768">
        <v>85176290</v>
      </c>
      <c r="G1616" s="49"/>
      <c r="H1616" s="769">
        <v>18</v>
      </c>
      <c r="I1616" s="50"/>
      <c r="J1616" s="768" t="s">
        <v>396</v>
      </c>
      <c r="K1616" s="768" t="s">
        <v>106</v>
      </c>
      <c r="L1616" s="768">
        <v>1</v>
      </c>
      <c r="M1616" s="51"/>
      <c r="N1616" s="52" t="str">
        <f t="shared" si="144"/>
        <v>Included</v>
      </c>
      <c r="O1616" s="53">
        <f t="shared" si="145"/>
        <v>0</v>
      </c>
      <c r="P1616" s="8">
        <f t="shared" si="146"/>
        <v>0</v>
      </c>
      <c r="Q1616" s="9">
        <f t="shared" si="147"/>
        <v>0</v>
      </c>
      <c r="R1616" s="16">
        <f t="shared" si="148"/>
        <v>0</v>
      </c>
      <c r="S1616" s="8"/>
      <c r="T1616" s="122">
        <f t="shared" si="149"/>
        <v>0</v>
      </c>
      <c r="V1616" s="55"/>
      <c r="AB1616" s="9"/>
      <c r="AL1616" s="9"/>
      <c r="AM1616" s="9"/>
      <c r="AN1616" s="9"/>
      <c r="AO1616" s="9"/>
      <c r="AP1616" s="9"/>
      <c r="AQ1616" s="9"/>
      <c r="AR1616" s="9"/>
      <c r="AS1616" s="9"/>
      <c r="AT1616" s="9"/>
      <c r="AU1616" s="9"/>
      <c r="AV1616" s="9"/>
      <c r="AW1616" s="9"/>
      <c r="AX1616" s="9"/>
      <c r="AY1616" s="9"/>
    </row>
    <row r="1617" spans="1:51" ht="113.25" customHeight="1" x14ac:dyDescent="0.3">
      <c r="A1617" s="48">
        <v>1589</v>
      </c>
      <c r="B1617" s="768">
        <v>7000033121</v>
      </c>
      <c r="C1617" s="768">
        <v>10</v>
      </c>
      <c r="D1617" s="768" t="s">
        <v>481</v>
      </c>
      <c r="E1617" s="768">
        <v>1000078084</v>
      </c>
      <c r="F1617" s="768">
        <v>85176930</v>
      </c>
      <c r="G1617" s="49"/>
      <c r="H1617" s="769">
        <v>18</v>
      </c>
      <c r="I1617" s="50"/>
      <c r="J1617" s="768" t="s">
        <v>397</v>
      </c>
      <c r="K1617" s="768" t="s">
        <v>106</v>
      </c>
      <c r="L1617" s="768">
        <v>2</v>
      </c>
      <c r="M1617" s="51"/>
      <c r="N1617" s="52" t="str">
        <f t="shared" si="144"/>
        <v>Included</v>
      </c>
      <c r="O1617" s="53">
        <f t="shared" si="145"/>
        <v>0</v>
      </c>
      <c r="P1617" s="8">
        <f t="shared" si="146"/>
        <v>0</v>
      </c>
      <c r="Q1617" s="9">
        <f t="shared" si="147"/>
        <v>0</v>
      </c>
      <c r="R1617" s="16">
        <f t="shared" si="148"/>
        <v>0</v>
      </c>
      <c r="S1617" s="8"/>
      <c r="T1617" s="122">
        <f t="shared" si="149"/>
        <v>0</v>
      </c>
      <c r="V1617" s="55"/>
      <c r="AB1617" s="9"/>
      <c r="AL1617" s="9"/>
      <c r="AM1617" s="9"/>
      <c r="AN1617" s="9"/>
      <c r="AO1617" s="9"/>
      <c r="AP1617" s="9"/>
      <c r="AQ1617" s="9"/>
      <c r="AR1617" s="9"/>
      <c r="AS1617" s="9"/>
      <c r="AT1617" s="9"/>
      <c r="AU1617" s="9"/>
      <c r="AV1617" s="9"/>
      <c r="AW1617" s="9"/>
      <c r="AX1617" s="9"/>
      <c r="AY1617" s="9"/>
    </row>
    <row r="1618" spans="1:51" ht="113.25" customHeight="1" x14ac:dyDescent="0.3">
      <c r="A1618" s="48">
        <v>1590</v>
      </c>
      <c r="B1618" s="768">
        <v>7000033059</v>
      </c>
      <c r="C1618" s="768">
        <v>10</v>
      </c>
      <c r="D1618" s="768" t="s">
        <v>482</v>
      </c>
      <c r="E1618" s="768">
        <v>1000077713</v>
      </c>
      <c r="F1618" s="768">
        <v>84715000</v>
      </c>
      <c r="G1618" s="49"/>
      <c r="H1618" s="769">
        <v>18</v>
      </c>
      <c r="I1618" s="50"/>
      <c r="J1618" s="768" t="s">
        <v>376</v>
      </c>
      <c r="K1618" s="768" t="s">
        <v>106</v>
      </c>
      <c r="L1618" s="768">
        <v>1</v>
      </c>
      <c r="M1618" s="51"/>
      <c r="N1618" s="52" t="str">
        <f t="shared" si="144"/>
        <v>Included</v>
      </c>
      <c r="O1618" s="53">
        <f t="shared" si="145"/>
        <v>0</v>
      </c>
      <c r="P1618" s="8">
        <f t="shared" si="146"/>
        <v>0</v>
      </c>
      <c r="Q1618" s="9">
        <f t="shared" si="147"/>
        <v>0</v>
      </c>
      <c r="R1618" s="16">
        <f t="shared" si="148"/>
        <v>0</v>
      </c>
      <c r="S1618" s="8"/>
      <c r="T1618" s="122">
        <f t="shared" si="149"/>
        <v>0</v>
      </c>
      <c r="V1618" s="55"/>
      <c r="AB1618" s="9"/>
      <c r="AL1618" s="9"/>
      <c r="AM1618" s="9"/>
      <c r="AN1618" s="9"/>
      <c r="AO1618" s="9"/>
      <c r="AP1618" s="9"/>
      <c r="AQ1618" s="9"/>
      <c r="AR1618" s="9"/>
      <c r="AS1618" s="9"/>
      <c r="AT1618" s="9"/>
      <c r="AU1618" s="9"/>
      <c r="AV1618" s="9"/>
      <c r="AW1618" s="9"/>
      <c r="AX1618" s="9"/>
      <c r="AY1618" s="9"/>
    </row>
    <row r="1619" spans="1:51" ht="39" customHeight="1" x14ac:dyDescent="0.3">
      <c r="A1619" s="48">
        <v>1591</v>
      </c>
      <c r="B1619" s="768">
        <v>7000033060</v>
      </c>
      <c r="C1619" s="768">
        <v>10</v>
      </c>
      <c r="D1619" s="768" t="s">
        <v>482</v>
      </c>
      <c r="E1619" s="768">
        <v>1000077753</v>
      </c>
      <c r="F1619" s="768">
        <v>85176930</v>
      </c>
      <c r="G1619" s="49"/>
      <c r="H1619" s="769">
        <v>18</v>
      </c>
      <c r="I1619" s="50"/>
      <c r="J1619" s="768" t="s">
        <v>377</v>
      </c>
      <c r="K1619" s="768" t="s">
        <v>105</v>
      </c>
      <c r="L1619" s="768">
        <v>1</v>
      </c>
      <c r="M1619" s="51"/>
      <c r="N1619" s="52" t="str">
        <f t="shared" si="144"/>
        <v>Included</v>
      </c>
      <c r="O1619" s="53">
        <f t="shared" si="145"/>
        <v>0</v>
      </c>
      <c r="P1619" s="8">
        <f t="shared" si="146"/>
        <v>0</v>
      </c>
      <c r="Q1619" s="9">
        <f t="shared" si="147"/>
        <v>0</v>
      </c>
      <c r="R1619" s="16">
        <f t="shared" si="148"/>
        <v>0</v>
      </c>
      <c r="S1619" s="8"/>
      <c r="T1619" s="122">
        <f t="shared" si="149"/>
        <v>0</v>
      </c>
      <c r="V1619" s="55"/>
      <c r="AB1619" s="9"/>
      <c r="AL1619" s="9"/>
      <c r="AM1619" s="9"/>
      <c r="AN1619" s="9"/>
      <c r="AO1619" s="9"/>
      <c r="AP1619" s="9"/>
      <c r="AQ1619" s="9"/>
      <c r="AR1619" s="9"/>
      <c r="AS1619" s="9"/>
      <c r="AT1619" s="9"/>
      <c r="AU1619" s="9"/>
      <c r="AV1619" s="9"/>
      <c r="AW1619" s="9"/>
      <c r="AX1619" s="9"/>
      <c r="AY1619" s="9"/>
    </row>
    <row r="1620" spans="1:51" ht="39" customHeight="1" x14ac:dyDescent="0.3">
      <c r="A1620" s="48">
        <v>1592</v>
      </c>
      <c r="B1620" s="768">
        <v>7000033061</v>
      </c>
      <c r="C1620" s="768">
        <v>10</v>
      </c>
      <c r="D1620" s="768" t="s">
        <v>482</v>
      </c>
      <c r="E1620" s="768">
        <v>1000077573</v>
      </c>
      <c r="F1620" s="768">
        <v>85176930</v>
      </c>
      <c r="G1620" s="49"/>
      <c r="H1620" s="769">
        <v>18</v>
      </c>
      <c r="I1620" s="50"/>
      <c r="J1620" s="768" t="s">
        <v>378</v>
      </c>
      <c r="K1620" s="768" t="s">
        <v>106</v>
      </c>
      <c r="L1620" s="768">
        <v>1</v>
      </c>
      <c r="M1620" s="51"/>
      <c r="N1620" s="52" t="str">
        <f t="shared" ref="N1620:N1631" si="150">IF(M1620=0, "Included",IF(ISERROR(L1620*M1620), M1620, L1620*M1620))</f>
        <v>Included</v>
      </c>
      <c r="O1620" s="53">
        <f t="shared" ref="O1620:O1631" si="151">R1620</f>
        <v>0</v>
      </c>
      <c r="P1620" s="8">
        <f t="shared" ref="P1620:P1631" si="152">+L1620*M1620</f>
        <v>0</v>
      </c>
      <c r="Q1620" s="9">
        <f t="shared" ref="Q1620:Q1631" si="153">IF(N1620="Included",0,N1620)</f>
        <v>0</v>
      </c>
      <c r="R1620" s="16">
        <f t="shared" ref="R1620:R1631" si="154">IF(I1620="", H1620*Q1620/100,I1620*Q1620)</f>
        <v>0</v>
      </c>
      <c r="S1620" s="8"/>
      <c r="T1620" s="122">
        <f t="shared" ref="T1620:T1631" si="155">+P1620*H1620/100</f>
        <v>0</v>
      </c>
      <c r="V1620" s="55"/>
      <c r="AB1620" s="9"/>
      <c r="AL1620" s="9"/>
      <c r="AM1620" s="9"/>
      <c r="AN1620" s="9"/>
      <c r="AO1620" s="9"/>
      <c r="AP1620" s="9"/>
      <c r="AQ1620" s="9"/>
      <c r="AR1620" s="9"/>
      <c r="AS1620" s="9"/>
      <c r="AT1620" s="9"/>
      <c r="AU1620" s="9"/>
      <c r="AV1620" s="9"/>
      <c r="AW1620" s="9"/>
      <c r="AX1620" s="9"/>
      <c r="AY1620" s="9"/>
    </row>
    <row r="1621" spans="1:51" ht="39" customHeight="1" x14ac:dyDescent="0.3">
      <c r="A1621" s="48">
        <v>1593</v>
      </c>
      <c r="B1621" s="768">
        <v>7000033062</v>
      </c>
      <c r="C1621" s="768">
        <v>10</v>
      </c>
      <c r="D1621" s="768" t="s">
        <v>482</v>
      </c>
      <c r="E1621" s="768">
        <v>1000077711</v>
      </c>
      <c r="F1621" s="768">
        <v>85177090</v>
      </c>
      <c r="G1621" s="49"/>
      <c r="H1621" s="769">
        <v>18</v>
      </c>
      <c r="I1621" s="50"/>
      <c r="J1621" s="768" t="s">
        <v>381</v>
      </c>
      <c r="K1621" s="768" t="s">
        <v>106</v>
      </c>
      <c r="L1621" s="768">
        <v>1</v>
      </c>
      <c r="M1621" s="51"/>
      <c r="N1621" s="52" t="str">
        <f t="shared" si="150"/>
        <v>Included</v>
      </c>
      <c r="O1621" s="53">
        <f t="shared" si="151"/>
        <v>0</v>
      </c>
      <c r="P1621" s="8">
        <f t="shared" si="152"/>
        <v>0</v>
      </c>
      <c r="Q1621" s="9">
        <f t="shared" si="153"/>
        <v>0</v>
      </c>
      <c r="R1621" s="16">
        <f t="shared" si="154"/>
        <v>0</v>
      </c>
      <c r="S1621" s="8"/>
      <c r="T1621" s="122">
        <f t="shared" si="155"/>
        <v>0</v>
      </c>
      <c r="V1621" s="55"/>
      <c r="AB1621" s="9"/>
      <c r="AL1621" s="9"/>
      <c r="AM1621" s="9"/>
      <c r="AN1621" s="9"/>
      <c r="AO1621" s="9"/>
      <c r="AP1621" s="9"/>
      <c r="AQ1621" s="9"/>
      <c r="AR1621" s="9"/>
      <c r="AS1621" s="9"/>
      <c r="AT1621" s="9"/>
      <c r="AU1621" s="9"/>
      <c r="AV1621" s="9"/>
      <c r="AW1621" s="9"/>
      <c r="AX1621" s="9"/>
      <c r="AY1621" s="9"/>
    </row>
    <row r="1622" spans="1:51" ht="39" customHeight="1" x14ac:dyDescent="0.3">
      <c r="A1622" s="48">
        <v>1594</v>
      </c>
      <c r="B1622" s="768">
        <v>7000033063</v>
      </c>
      <c r="C1622" s="768">
        <v>10</v>
      </c>
      <c r="D1622" s="768" t="s">
        <v>482</v>
      </c>
      <c r="E1622" s="768">
        <v>1000077750</v>
      </c>
      <c r="F1622" s="768">
        <v>85176930</v>
      </c>
      <c r="G1622" s="49"/>
      <c r="H1622" s="769">
        <v>18</v>
      </c>
      <c r="I1622" s="50"/>
      <c r="J1622" s="768" t="s">
        <v>383</v>
      </c>
      <c r="K1622" s="768" t="s">
        <v>105</v>
      </c>
      <c r="L1622" s="768">
        <v>1</v>
      </c>
      <c r="M1622" s="51"/>
      <c r="N1622" s="52" t="str">
        <f t="shared" si="150"/>
        <v>Included</v>
      </c>
      <c r="O1622" s="53">
        <f t="shared" si="151"/>
        <v>0</v>
      </c>
      <c r="P1622" s="8">
        <f t="shared" si="152"/>
        <v>0</v>
      </c>
      <c r="Q1622" s="9">
        <f t="shared" si="153"/>
        <v>0</v>
      </c>
      <c r="R1622" s="16">
        <f t="shared" si="154"/>
        <v>0</v>
      </c>
      <c r="S1622" s="8"/>
      <c r="T1622" s="122">
        <f t="shared" si="155"/>
        <v>0</v>
      </c>
      <c r="V1622" s="55"/>
      <c r="AB1622" s="9"/>
      <c r="AL1622" s="9"/>
      <c r="AM1622" s="9"/>
      <c r="AN1622" s="9"/>
      <c r="AO1622" s="9"/>
      <c r="AP1622" s="9"/>
      <c r="AQ1622" s="9"/>
      <c r="AR1622" s="9"/>
      <c r="AS1622" s="9"/>
      <c r="AT1622" s="9"/>
      <c r="AU1622" s="9"/>
      <c r="AV1622" s="9"/>
      <c r="AW1622" s="9"/>
      <c r="AX1622" s="9"/>
      <c r="AY1622" s="9"/>
    </row>
    <row r="1623" spans="1:51" ht="48" customHeight="1" x14ac:dyDescent="0.3">
      <c r="A1623" s="48">
        <v>1595</v>
      </c>
      <c r="B1623" s="768">
        <v>7000033064</v>
      </c>
      <c r="C1623" s="768">
        <v>10</v>
      </c>
      <c r="D1623" s="768" t="s">
        <v>482</v>
      </c>
      <c r="E1623" s="768">
        <v>1000077561</v>
      </c>
      <c r="F1623" s="768">
        <v>85176930</v>
      </c>
      <c r="G1623" s="49"/>
      <c r="H1623" s="769">
        <v>18</v>
      </c>
      <c r="I1623" s="50"/>
      <c r="J1623" s="768" t="s">
        <v>386</v>
      </c>
      <c r="K1623" s="768" t="s">
        <v>106</v>
      </c>
      <c r="L1623" s="768">
        <v>2</v>
      </c>
      <c r="M1623" s="51"/>
      <c r="N1623" s="52" t="str">
        <f t="shared" si="150"/>
        <v>Included</v>
      </c>
      <c r="O1623" s="53">
        <f t="shared" si="151"/>
        <v>0</v>
      </c>
      <c r="P1623" s="8">
        <f t="shared" si="152"/>
        <v>0</v>
      </c>
      <c r="Q1623" s="9">
        <f t="shared" si="153"/>
        <v>0</v>
      </c>
      <c r="R1623" s="16">
        <f t="shared" si="154"/>
        <v>0</v>
      </c>
      <c r="S1623" s="8"/>
      <c r="T1623" s="122">
        <f t="shared" si="155"/>
        <v>0</v>
      </c>
      <c r="V1623" s="55"/>
      <c r="AB1623" s="9"/>
      <c r="AL1623" s="9"/>
      <c r="AM1623" s="9"/>
      <c r="AN1623" s="9"/>
      <c r="AO1623" s="9"/>
      <c r="AP1623" s="9"/>
      <c r="AQ1623" s="9"/>
      <c r="AR1623" s="9"/>
      <c r="AS1623" s="9"/>
      <c r="AT1623" s="9"/>
      <c r="AU1623" s="9"/>
      <c r="AV1623" s="9"/>
      <c r="AW1623" s="9"/>
      <c r="AX1623" s="9"/>
      <c r="AY1623" s="9"/>
    </row>
    <row r="1624" spans="1:51" ht="48" customHeight="1" x14ac:dyDescent="0.3">
      <c r="A1624" s="48">
        <v>1596</v>
      </c>
      <c r="B1624" s="768">
        <v>7000033065</v>
      </c>
      <c r="C1624" s="768">
        <v>10</v>
      </c>
      <c r="D1624" s="768" t="s">
        <v>482</v>
      </c>
      <c r="E1624" s="768">
        <v>1000077565</v>
      </c>
      <c r="F1624" s="768">
        <v>85176930</v>
      </c>
      <c r="G1624" s="49"/>
      <c r="H1624" s="769">
        <v>18</v>
      </c>
      <c r="I1624" s="50"/>
      <c r="J1624" s="768" t="s">
        <v>387</v>
      </c>
      <c r="K1624" s="768" t="s">
        <v>106</v>
      </c>
      <c r="L1624" s="768">
        <v>2</v>
      </c>
      <c r="M1624" s="51"/>
      <c r="N1624" s="52" t="str">
        <f t="shared" si="150"/>
        <v>Included</v>
      </c>
      <c r="O1624" s="53">
        <f t="shared" si="151"/>
        <v>0</v>
      </c>
      <c r="P1624" s="8">
        <f t="shared" si="152"/>
        <v>0</v>
      </c>
      <c r="Q1624" s="9">
        <f t="shared" si="153"/>
        <v>0</v>
      </c>
      <c r="R1624" s="16">
        <f t="shared" si="154"/>
        <v>0</v>
      </c>
      <c r="S1624" s="8"/>
      <c r="T1624" s="122">
        <f t="shared" si="155"/>
        <v>0</v>
      </c>
      <c r="V1624" s="55"/>
      <c r="AB1624" s="9"/>
      <c r="AL1624" s="9"/>
      <c r="AM1624" s="9"/>
      <c r="AN1624" s="9"/>
      <c r="AO1624" s="9"/>
      <c r="AP1624" s="9"/>
      <c r="AQ1624" s="9"/>
      <c r="AR1624" s="9"/>
      <c r="AS1624" s="9"/>
      <c r="AT1624" s="9"/>
      <c r="AU1624" s="9"/>
      <c r="AV1624" s="9"/>
      <c r="AW1624" s="9"/>
      <c r="AX1624" s="9"/>
      <c r="AY1624" s="9"/>
    </row>
    <row r="1625" spans="1:51" ht="48" customHeight="1" x14ac:dyDescent="0.3">
      <c r="A1625" s="48">
        <v>1597</v>
      </c>
      <c r="B1625" s="768">
        <v>7000033066</v>
      </c>
      <c r="C1625" s="768">
        <v>10</v>
      </c>
      <c r="D1625" s="768" t="s">
        <v>482</v>
      </c>
      <c r="E1625" s="768">
        <v>1000077751</v>
      </c>
      <c r="F1625" s="768">
        <v>85176930</v>
      </c>
      <c r="G1625" s="49"/>
      <c r="H1625" s="769">
        <v>18</v>
      </c>
      <c r="I1625" s="50"/>
      <c r="J1625" s="768" t="s">
        <v>388</v>
      </c>
      <c r="K1625" s="768" t="s">
        <v>105</v>
      </c>
      <c r="L1625" s="768">
        <v>1</v>
      </c>
      <c r="M1625" s="51"/>
      <c r="N1625" s="52" t="str">
        <f t="shared" si="150"/>
        <v>Included</v>
      </c>
      <c r="O1625" s="53">
        <f t="shared" si="151"/>
        <v>0</v>
      </c>
      <c r="P1625" s="8">
        <f t="shared" si="152"/>
        <v>0</v>
      </c>
      <c r="Q1625" s="9">
        <f t="shared" si="153"/>
        <v>0</v>
      </c>
      <c r="R1625" s="16">
        <f t="shared" si="154"/>
        <v>0</v>
      </c>
      <c r="S1625" s="8"/>
      <c r="T1625" s="122">
        <f t="shared" si="155"/>
        <v>0</v>
      </c>
      <c r="V1625" s="55"/>
      <c r="AB1625" s="9"/>
      <c r="AL1625" s="9"/>
      <c r="AM1625" s="9"/>
      <c r="AN1625" s="9"/>
      <c r="AO1625" s="9"/>
      <c r="AP1625" s="9"/>
      <c r="AQ1625" s="9"/>
      <c r="AR1625" s="9"/>
      <c r="AS1625" s="9"/>
      <c r="AT1625" s="9"/>
      <c r="AU1625" s="9"/>
      <c r="AV1625" s="9"/>
      <c r="AW1625" s="9"/>
      <c r="AX1625" s="9"/>
      <c r="AY1625" s="9"/>
    </row>
    <row r="1626" spans="1:51" ht="48" customHeight="1" x14ac:dyDescent="0.3">
      <c r="A1626" s="48">
        <v>1598</v>
      </c>
      <c r="B1626" s="768">
        <v>7000033067</v>
      </c>
      <c r="C1626" s="768">
        <v>10</v>
      </c>
      <c r="D1626" s="768" t="s">
        <v>482</v>
      </c>
      <c r="E1626" s="768">
        <v>1000077568</v>
      </c>
      <c r="F1626" s="768">
        <v>85389000</v>
      </c>
      <c r="G1626" s="49"/>
      <c r="H1626" s="769">
        <v>18</v>
      </c>
      <c r="I1626" s="50"/>
      <c r="J1626" s="768" t="s">
        <v>389</v>
      </c>
      <c r="K1626" s="768" t="s">
        <v>106</v>
      </c>
      <c r="L1626" s="768">
        <v>1</v>
      </c>
      <c r="M1626" s="51"/>
      <c r="N1626" s="52" t="str">
        <f t="shared" si="150"/>
        <v>Included</v>
      </c>
      <c r="O1626" s="53">
        <f t="shared" si="151"/>
        <v>0</v>
      </c>
      <c r="P1626" s="8">
        <f t="shared" si="152"/>
        <v>0</v>
      </c>
      <c r="Q1626" s="9">
        <f t="shared" si="153"/>
        <v>0</v>
      </c>
      <c r="R1626" s="16">
        <f t="shared" si="154"/>
        <v>0</v>
      </c>
      <c r="S1626" s="8"/>
      <c r="T1626" s="122">
        <f t="shared" si="155"/>
        <v>0</v>
      </c>
      <c r="V1626" s="55"/>
      <c r="AB1626" s="9"/>
      <c r="AL1626" s="9"/>
      <c r="AM1626" s="9"/>
      <c r="AN1626" s="9"/>
      <c r="AO1626" s="9"/>
      <c r="AP1626" s="9"/>
      <c r="AQ1626" s="9"/>
      <c r="AR1626" s="9"/>
      <c r="AS1626" s="9"/>
      <c r="AT1626" s="9"/>
      <c r="AU1626" s="9"/>
      <c r="AV1626" s="9"/>
      <c r="AW1626" s="9"/>
      <c r="AX1626" s="9"/>
      <c r="AY1626" s="9"/>
    </row>
    <row r="1627" spans="1:51" ht="48" customHeight="1" x14ac:dyDescent="0.3">
      <c r="A1627" s="48">
        <v>1599</v>
      </c>
      <c r="B1627" s="768">
        <v>7000033068</v>
      </c>
      <c r="C1627" s="768">
        <v>10</v>
      </c>
      <c r="D1627" s="768" t="s">
        <v>482</v>
      </c>
      <c r="E1627" s="768">
        <v>1000028014</v>
      </c>
      <c r="F1627" s="768">
        <v>94038900</v>
      </c>
      <c r="G1627" s="49"/>
      <c r="H1627" s="769">
        <v>18</v>
      </c>
      <c r="I1627" s="50"/>
      <c r="J1627" s="768" t="s">
        <v>108</v>
      </c>
      <c r="K1627" s="768" t="s">
        <v>106</v>
      </c>
      <c r="L1627" s="768">
        <v>1</v>
      </c>
      <c r="M1627" s="51"/>
      <c r="N1627" s="52" t="str">
        <f t="shared" si="150"/>
        <v>Included</v>
      </c>
      <c r="O1627" s="53">
        <f t="shared" si="151"/>
        <v>0</v>
      </c>
      <c r="P1627" s="8">
        <f t="shared" si="152"/>
        <v>0</v>
      </c>
      <c r="Q1627" s="9">
        <f t="shared" si="153"/>
        <v>0</v>
      </c>
      <c r="R1627" s="16">
        <f t="shared" si="154"/>
        <v>0</v>
      </c>
      <c r="S1627" s="8"/>
      <c r="T1627" s="122">
        <f t="shared" si="155"/>
        <v>0</v>
      </c>
      <c r="V1627" s="55"/>
      <c r="AB1627" s="9"/>
      <c r="AL1627" s="9"/>
      <c r="AM1627" s="9"/>
      <c r="AN1627" s="9"/>
      <c r="AO1627" s="9"/>
      <c r="AP1627" s="9"/>
      <c r="AQ1627" s="9"/>
      <c r="AR1627" s="9"/>
      <c r="AS1627" s="9"/>
      <c r="AT1627" s="9"/>
      <c r="AU1627" s="9"/>
      <c r="AV1627" s="9"/>
      <c r="AW1627" s="9"/>
      <c r="AX1627" s="9"/>
      <c r="AY1627" s="9"/>
    </row>
    <row r="1628" spans="1:51" ht="48" customHeight="1" x14ac:dyDescent="0.3">
      <c r="A1628" s="48">
        <v>1600</v>
      </c>
      <c r="B1628" s="768">
        <v>7000033069</v>
      </c>
      <c r="C1628" s="768">
        <v>10</v>
      </c>
      <c r="D1628" s="768" t="s">
        <v>482</v>
      </c>
      <c r="E1628" s="768">
        <v>1000026380</v>
      </c>
      <c r="F1628" s="768">
        <v>85389000</v>
      </c>
      <c r="G1628" s="49"/>
      <c r="H1628" s="769">
        <v>18</v>
      </c>
      <c r="I1628" s="50"/>
      <c r="J1628" s="768" t="s">
        <v>109</v>
      </c>
      <c r="K1628" s="768" t="s">
        <v>105</v>
      </c>
      <c r="L1628" s="768">
        <v>1</v>
      </c>
      <c r="M1628" s="51"/>
      <c r="N1628" s="52" t="str">
        <f t="shared" si="150"/>
        <v>Included</v>
      </c>
      <c r="O1628" s="53">
        <f t="shared" si="151"/>
        <v>0</v>
      </c>
      <c r="P1628" s="8">
        <f t="shared" si="152"/>
        <v>0</v>
      </c>
      <c r="Q1628" s="9">
        <f t="shared" si="153"/>
        <v>0</v>
      </c>
      <c r="R1628" s="16">
        <f t="shared" si="154"/>
        <v>0</v>
      </c>
      <c r="S1628" s="8"/>
      <c r="T1628" s="122">
        <f t="shared" si="155"/>
        <v>0</v>
      </c>
      <c r="V1628" s="55"/>
      <c r="AB1628" s="9"/>
      <c r="AL1628" s="9"/>
      <c r="AM1628" s="9"/>
      <c r="AN1628" s="9"/>
      <c r="AO1628" s="9"/>
      <c r="AP1628" s="9"/>
      <c r="AQ1628" s="9"/>
      <c r="AR1628" s="9"/>
      <c r="AS1628" s="9"/>
      <c r="AT1628" s="9"/>
      <c r="AU1628" s="9"/>
      <c r="AV1628" s="9"/>
      <c r="AW1628" s="9"/>
      <c r="AX1628" s="9"/>
      <c r="AY1628" s="9"/>
    </row>
    <row r="1629" spans="1:51" ht="48" customHeight="1" x14ac:dyDescent="0.3">
      <c r="A1629" s="48">
        <v>1601</v>
      </c>
      <c r="B1629" s="768">
        <v>7000033093</v>
      </c>
      <c r="C1629" s="768">
        <v>10</v>
      </c>
      <c r="D1629" s="768" t="s">
        <v>482</v>
      </c>
      <c r="E1629" s="768">
        <v>1000077853</v>
      </c>
      <c r="F1629" s="768">
        <v>85176220</v>
      </c>
      <c r="G1629" s="49"/>
      <c r="H1629" s="769">
        <v>18</v>
      </c>
      <c r="I1629" s="50"/>
      <c r="J1629" s="768" t="s">
        <v>390</v>
      </c>
      <c r="K1629" s="768" t="s">
        <v>106</v>
      </c>
      <c r="L1629" s="768">
        <v>1</v>
      </c>
      <c r="M1629" s="51"/>
      <c r="N1629" s="52" t="str">
        <f t="shared" si="150"/>
        <v>Included</v>
      </c>
      <c r="O1629" s="53">
        <f t="shared" si="151"/>
        <v>0</v>
      </c>
      <c r="P1629" s="8">
        <f t="shared" si="152"/>
        <v>0</v>
      </c>
      <c r="Q1629" s="9">
        <f t="shared" si="153"/>
        <v>0</v>
      </c>
      <c r="R1629" s="16">
        <f t="shared" si="154"/>
        <v>0</v>
      </c>
      <c r="S1629" s="8"/>
      <c r="T1629" s="122">
        <f t="shared" si="155"/>
        <v>0</v>
      </c>
      <c r="V1629" s="55"/>
      <c r="AB1629" s="9"/>
      <c r="AL1629" s="9"/>
      <c r="AM1629" s="9"/>
      <c r="AN1629" s="9"/>
      <c r="AO1629" s="9"/>
      <c r="AP1629" s="9"/>
      <c r="AQ1629" s="9"/>
      <c r="AR1629" s="9"/>
      <c r="AS1629" s="9"/>
      <c r="AT1629" s="9"/>
      <c r="AU1629" s="9"/>
      <c r="AV1629" s="9"/>
      <c r="AW1629" s="9"/>
      <c r="AX1629" s="9"/>
      <c r="AY1629" s="9"/>
    </row>
    <row r="1630" spans="1:51" ht="48" customHeight="1" x14ac:dyDescent="0.3">
      <c r="A1630" s="48">
        <v>1602</v>
      </c>
      <c r="B1630" s="768">
        <v>7000033122</v>
      </c>
      <c r="C1630" s="768">
        <v>10</v>
      </c>
      <c r="D1630" s="768" t="s">
        <v>482</v>
      </c>
      <c r="E1630" s="768">
        <v>1000078084</v>
      </c>
      <c r="F1630" s="768">
        <v>85176930</v>
      </c>
      <c r="G1630" s="49"/>
      <c r="H1630" s="769">
        <v>18</v>
      </c>
      <c r="I1630" s="50"/>
      <c r="J1630" s="768" t="s">
        <v>397</v>
      </c>
      <c r="K1630" s="768" t="s">
        <v>106</v>
      </c>
      <c r="L1630" s="768">
        <v>2</v>
      </c>
      <c r="M1630" s="51"/>
      <c r="N1630" s="52" t="str">
        <f t="shared" si="150"/>
        <v>Included</v>
      </c>
      <c r="O1630" s="53">
        <f t="shared" si="151"/>
        <v>0</v>
      </c>
      <c r="P1630" s="8">
        <f t="shared" si="152"/>
        <v>0</v>
      </c>
      <c r="Q1630" s="9">
        <f t="shared" si="153"/>
        <v>0</v>
      </c>
      <c r="R1630" s="16">
        <f t="shared" si="154"/>
        <v>0</v>
      </c>
      <c r="S1630" s="8"/>
      <c r="T1630" s="122">
        <f t="shared" si="155"/>
        <v>0</v>
      </c>
      <c r="V1630" s="55"/>
      <c r="AB1630" s="9"/>
      <c r="AL1630" s="9"/>
      <c r="AM1630" s="9"/>
      <c r="AN1630" s="9"/>
      <c r="AO1630" s="9"/>
      <c r="AP1630" s="9"/>
      <c r="AQ1630" s="9"/>
      <c r="AR1630" s="9"/>
      <c r="AS1630" s="9"/>
      <c r="AT1630" s="9"/>
      <c r="AU1630" s="9"/>
      <c r="AV1630" s="9"/>
      <c r="AW1630" s="9"/>
      <c r="AX1630" s="9"/>
      <c r="AY1630" s="9"/>
    </row>
    <row r="1631" spans="1:51" ht="48" customHeight="1" x14ac:dyDescent="0.3">
      <c r="A1631" s="48">
        <v>1603</v>
      </c>
      <c r="B1631" s="768">
        <v>7000033110</v>
      </c>
      <c r="C1631" s="768">
        <v>10</v>
      </c>
      <c r="D1631" s="768" t="s">
        <v>483</v>
      </c>
      <c r="E1631" s="768">
        <v>1000077711</v>
      </c>
      <c r="F1631" s="768">
        <v>85177090</v>
      </c>
      <c r="G1631" s="49"/>
      <c r="H1631" s="769">
        <v>18</v>
      </c>
      <c r="I1631" s="50"/>
      <c r="J1631" s="768" t="s">
        <v>381</v>
      </c>
      <c r="K1631" s="768" t="s">
        <v>106</v>
      </c>
      <c r="L1631" s="768">
        <v>5</v>
      </c>
      <c r="M1631" s="51"/>
      <c r="N1631" s="52" t="str">
        <f t="shared" si="150"/>
        <v>Included</v>
      </c>
      <c r="O1631" s="53">
        <f t="shared" si="151"/>
        <v>0</v>
      </c>
      <c r="P1631" s="8">
        <f t="shared" si="152"/>
        <v>0</v>
      </c>
      <c r="Q1631" s="9">
        <f t="shared" si="153"/>
        <v>0</v>
      </c>
      <c r="R1631" s="16">
        <f t="shared" si="154"/>
        <v>0</v>
      </c>
      <c r="S1631" s="8"/>
      <c r="T1631" s="122">
        <f t="shared" si="155"/>
        <v>0</v>
      </c>
      <c r="V1631" s="55"/>
      <c r="AB1631" s="9"/>
      <c r="AL1631" s="9"/>
      <c r="AM1631" s="9"/>
      <c r="AN1631" s="9"/>
      <c r="AO1631" s="9"/>
      <c r="AP1631" s="9"/>
      <c r="AQ1631" s="9"/>
      <c r="AR1631" s="9"/>
      <c r="AS1631" s="9"/>
      <c r="AT1631" s="9"/>
      <c r="AU1631" s="9"/>
      <c r="AV1631" s="9"/>
      <c r="AW1631" s="9"/>
      <c r="AX1631" s="9"/>
      <c r="AY1631" s="9"/>
    </row>
    <row r="1632" spans="1:51" ht="41.25" hidden="1" customHeight="1" x14ac:dyDescent="0.3">
      <c r="A1632" s="851"/>
      <c r="B1632" s="851"/>
      <c r="C1632" s="851"/>
      <c r="D1632" s="851"/>
      <c r="E1632" s="851"/>
      <c r="F1632" s="851"/>
      <c r="G1632" s="851"/>
      <c r="H1632" s="851"/>
      <c r="I1632" s="851"/>
      <c r="J1632" s="851"/>
      <c r="K1632" s="851"/>
      <c r="L1632" s="851"/>
      <c r="M1632" s="851"/>
      <c r="N1632" s="851"/>
      <c r="O1632" s="851"/>
      <c r="P1632" s="8"/>
      <c r="Q1632" s="8"/>
      <c r="R1632" s="8"/>
      <c r="S1632" s="8"/>
      <c r="T1632" s="54"/>
      <c r="V1632" s="55"/>
      <c r="AB1632" s="9"/>
      <c r="AL1632" s="9"/>
      <c r="AM1632" s="9"/>
      <c r="AN1632" s="9"/>
      <c r="AO1632" s="9"/>
      <c r="AP1632" s="9"/>
      <c r="AQ1632" s="9"/>
      <c r="AR1632" s="9"/>
      <c r="AS1632" s="9"/>
      <c r="AT1632" s="9"/>
      <c r="AU1632" s="9"/>
      <c r="AV1632" s="9"/>
      <c r="AW1632" s="9"/>
      <c r="AX1632" s="9"/>
      <c r="AY1632" s="9"/>
    </row>
    <row r="1633" spans="1:51" ht="30" customHeight="1" x14ac:dyDescent="0.3">
      <c r="A1633" s="57"/>
      <c r="B1633" s="58"/>
      <c r="C1633" s="58"/>
      <c r="D1633" s="58"/>
      <c r="E1633" s="58"/>
      <c r="F1633" s="58"/>
      <c r="G1633" s="58"/>
      <c r="H1633" s="852" t="s">
        <v>112</v>
      </c>
      <c r="I1633" s="852"/>
      <c r="J1633" s="852"/>
      <c r="K1633" s="852"/>
      <c r="L1633" s="852"/>
      <c r="M1633" s="853"/>
      <c r="N1633" s="59">
        <f>SUM(N19:N1631)</f>
        <v>0</v>
      </c>
      <c r="O1633" s="60"/>
      <c r="P1633" s="59">
        <f>SUM(P19:P1631)</f>
        <v>0</v>
      </c>
      <c r="Q1633" s="59">
        <f>SUM(Q19:Q1631)</f>
        <v>0</v>
      </c>
      <c r="R1633" s="59">
        <f>SUM(R19:R1631)</f>
        <v>0</v>
      </c>
      <c r="S1633" s="59">
        <f>SUM(S19:S1631)</f>
        <v>0</v>
      </c>
      <c r="T1633" s="59">
        <f>SUM(T19:T1631)</f>
        <v>0</v>
      </c>
      <c r="Z1633" s="16"/>
      <c r="AA1633" s="16"/>
      <c r="AC1633" s="16"/>
      <c r="AD1633" s="16"/>
      <c r="AF1633" s="10"/>
      <c r="AL1633" s="9"/>
      <c r="AM1633" s="9"/>
      <c r="AN1633" s="9"/>
      <c r="AO1633" s="9"/>
      <c r="AP1633" s="9"/>
      <c r="AQ1633" s="9"/>
      <c r="AR1633" s="9"/>
      <c r="AS1633" s="9"/>
      <c r="AT1633" s="9"/>
      <c r="AU1633" s="9"/>
      <c r="AV1633" s="9"/>
      <c r="AW1633" s="9"/>
      <c r="AX1633" s="9"/>
      <c r="AY1633" s="9"/>
    </row>
    <row r="1634" spans="1:51" ht="26.25" customHeight="1" x14ac:dyDescent="0.3">
      <c r="A1634" s="61"/>
      <c r="B1634" s="62"/>
      <c r="C1634" s="62"/>
      <c r="D1634" s="62"/>
      <c r="E1634" s="62"/>
      <c r="F1634" s="62"/>
      <c r="G1634" s="62"/>
      <c r="H1634" s="854" t="s">
        <v>113</v>
      </c>
      <c r="I1634" s="854"/>
      <c r="J1634" s="854"/>
      <c r="K1634" s="854"/>
      <c r="L1634" s="854"/>
      <c r="M1634" s="855"/>
      <c r="N1634" s="63">
        <f>'Sch-7'!M20</f>
        <v>0</v>
      </c>
      <c r="O1634" s="64"/>
      <c r="Z1634" s="10"/>
      <c r="AA1634" s="16"/>
      <c r="AC1634" s="10"/>
      <c r="AD1634" s="16"/>
      <c r="AL1634" s="9"/>
      <c r="AM1634" s="9"/>
      <c r="AN1634" s="9"/>
      <c r="AO1634" s="9"/>
      <c r="AP1634" s="9"/>
      <c r="AQ1634" s="9"/>
      <c r="AR1634" s="9"/>
      <c r="AS1634" s="9"/>
      <c r="AT1634" s="9"/>
      <c r="AU1634" s="9"/>
      <c r="AV1634" s="9"/>
      <c r="AW1634" s="9"/>
      <c r="AX1634" s="9"/>
      <c r="AY1634" s="9"/>
    </row>
    <row r="1635" spans="1:51" ht="26.25" customHeight="1" thickBot="1" x14ac:dyDescent="0.35">
      <c r="A1635" s="65"/>
      <c r="B1635" s="66"/>
      <c r="C1635" s="66"/>
      <c r="D1635" s="66"/>
      <c r="E1635" s="66"/>
      <c r="F1635" s="66"/>
      <c r="G1635" s="66"/>
      <c r="H1635" s="856" t="s">
        <v>114</v>
      </c>
      <c r="I1635" s="857"/>
      <c r="J1635" s="857"/>
      <c r="K1635" s="857"/>
      <c r="L1635" s="857"/>
      <c r="M1635" s="858"/>
      <c r="N1635" s="67">
        <f>N1634+N1633</f>
        <v>0</v>
      </c>
      <c r="O1635" s="68"/>
      <c r="Z1635" s="10"/>
      <c r="AA1635" s="69"/>
      <c r="AB1635" s="70"/>
      <c r="AC1635" s="70"/>
      <c r="AD1635" s="69"/>
      <c r="AF1635" s="71"/>
      <c r="AL1635" s="9"/>
      <c r="AM1635" s="9"/>
      <c r="AN1635" s="9"/>
      <c r="AO1635" s="9"/>
      <c r="AP1635" s="9"/>
      <c r="AQ1635" s="9"/>
      <c r="AR1635" s="9"/>
      <c r="AS1635" s="9"/>
      <c r="AT1635" s="9"/>
      <c r="AU1635" s="9"/>
      <c r="AV1635" s="9"/>
      <c r="AW1635" s="9"/>
      <c r="AX1635" s="9"/>
      <c r="AY1635" s="9"/>
    </row>
    <row r="1636" spans="1:51" ht="15" hidden="1" customHeight="1" x14ac:dyDescent="0.3">
      <c r="A1636" s="72"/>
      <c r="B1636" s="72"/>
      <c r="C1636" s="72"/>
      <c r="D1636" s="72"/>
      <c r="E1636" s="72"/>
      <c r="F1636" s="72"/>
      <c r="G1636" s="72"/>
      <c r="H1636" s="856" t="s">
        <v>115</v>
      </c>
      <c r="I1636" s="857"/>
      <c r="J1636" s="857"/>
      <c r="K1636" s="857"/>
      <c r="L1636" s="857"/>
      <c r="M1636" s="858"/>
      <c r="N1636" s="67">
        <f>SUM(O19:O1631)</f>
        <v>0</v>
      </c>
      <c r="O1636" s="68"/>
      <c r="Z1636" s="10"/>
      <c r="AA1636" s="69"/>
      <c r="AB1636" s="70"/>
      <c r="AC1636" s="70"/>
      <c r="AD1636" s="69"/>
      <c r="AF1636" s="71"/>
      <c r="AL1636" s="9"/>
      <c r="AM1636" s="9"/>
      <c r="AN1636" s="9"/>
      <c r="AO1636" s="9"/>
      <c r="AP1636" s="9"/>
      <c r="AQ1636" s="9"/>
      <c r="AR1636" s="9"/>
      <c r="AS1636" s="9"/>
      <c r="AT1636" s="9"/>
      <c r="AU1636" s="9"/>
      <c r="AV1636" s="9"/>
      <c r="AW1636" s="9"/>
      <c r="AX1636" s="9"/>
      <c r="AY1636" s="9"/>
    </row>
    <row r="1637" spans="1:51" x14ac:dyDescent="0.3">
      <c r="A1637" s="859"/>
      <c r="B1637" s="859"/>
      <c r="C1637" s="859"/>
      <c r="D1637" s="859"/>
      <c r="E1637" s="859"/>
      <c r="F1637" s="859"/>
      <c r="G1637" s="859"/>
      <c r="H1637" s="859"/>
      <c r="I1637" s="859"/>
      <c r="J1637" s="859"/>
      <c r="K1637" s="859"/>
      <c r="L1637" s="859"/>
      <c r="M1637" s="859"/>
      <c r="N1637" s="859"/>
      <c r="O1637" s="859"/>
      <c r="Z1637" s="71"/>
      <c r="AA1637" s="16"/>
      <c r="AC1637" s="71"/>
      <c r="AD1637" s="16"/>
      <c r="AL1637" s="9"/>
      <c r="AM1637" s="9"/>
      <c r="AN1637" s="9"/>
      <c r="AO1637" s="9"/>
      <c r="AP1637" s="9"/>
      <c r="AQ1637" s="9"/>
      <c r="AR1637" s="9"/>
      <c r="AS1637" s="9"/>
      <c r="AT1637" s="9"/>
      <c r="AU1637" s="9"/>
      <c r="AV1637" s="9"/>
      <c r="AW1637" s="9"/>
      <c r="AX1637" s="9"/>
      <c r="AY1637" s="9"/>
    </row>
    <row r="1638" spans="1:51" ht="26.25" customHeight="1" x14ac:dyDescent="0.3">
      <c r="A1638" s="73" t="s">
        <v>116</v>
      </c>
      <c r="B1638" s="860" t="s">
        <v>117</v>
      </c>
      <c r="C1638" s="860"/>
      <c r="D1638" s="860"/>
      <c r="E1638" s="860"/>
      <c r="F1638" s="860"/>
      <c r="G1638" s="860"/>
      <c r="H1638" s="860"/>
      <c r="I1638" s="860"/>
      <c r="J1638" s="860"/>
      <c r="K1638" s="860"/>
      <c r="L1638" s="860"/>
      <c r="M1638" s="860"/>
      <c r="N1638" s="860"/>
      <c r="O1638" s="860"/>
      <c r="AL1638" s="9"/>
      <c r="AM1638" s="9"/>
      <c r="AN1638" s="9"/>
      <c r="AO1638" s="9"/>
      <c r="AP1638" s="9"/>
      <c r="AQ1638" s="9"/>
      <c r="AR1638" s="9"/>
      <c r="AS1638" s="9"/>
      <c r="AT1638" s="9"/>
      <c r="AU1638" s="9"/>
      <c r="AV1638" s="9"/>
      <c r="AW1638" s="9"/>
      <c r="AX1638" s="9"/>
      <c r="AY1638" s="9"/>
    </row>
    <row r="1639" spans="1:51" ht="26.25" customHeight="1" x14ac:dyDescent="0.3">
      <c r="A1639" s="71" t="s">
        <v>118</v>
      </c>
      <c r="B1639" s="860" t="s">
        <v>119</v>
      </c>
      <c r="C1639" s="860"/>
      <c r="D1639" s="860"/>
      <c r="E1639" s="860"/>
      <c r="F1639" s="860"/>
      <c r="G1639" s="860"/>
      <c r="H1639" s="860"/>
      <c r="I1639" s="860"/>
      <c r="J1639" s="860"/>
      <c r="K1639" s="860"/>
      <c r="L1639" s="860"/>
      <c r="M1639" s="860"/>
      <c r="N1639" s="860"/>
      <c r="O1639" s="860"/>
      <c r="AL1639" s="9"/>
      <c r="AM1639" s="9"/>
      <c r="AN1639" s="9"/>
      <c r="AO1639" s="9"/>
      <c r="AP1639" s="9"/>
      <c r="AQ1639" s="9"/>
      <c r="AR1639" s="9"/>
      <c r="AS1639" s="9"/>
      <c r="AT1639" s="9"/>
      <c r="AU1639" s="9"/>
      <c r="AV1639" s="9"/>
      <c r="AW1639" s="9"/>
      <c r="AX1639" s="9"/>
      <c r="AY1639" s="9"/>
    </row>
    <row r="1640" spans="1:51" x14ac:dyDescent="0.3">
      <c r="A1640" s="71"/>
      <c r="B1640" s="71"/>
      <c r="C1640" s="71"/>
      <c r="D1640" s="71"/>
      <c r="E1640" s="71"/>
      <c r="F1640" s="860"/>
      <c r="G1640" s="860"/>
      <c r="H1640" s="860"/>
      <c r="I1640" s="860"/>
      <c r="J1640" s="860"/>
      <c r="K1640" s="860"/>
      <c r="L1640" s="860"/>
      <c r="M1640" s="860"/>
      <c r="N1640" s="860"/>
      <c r="O1640" s="860"/>
      <c r="AL1640" s="9"/>
      <c r="AM1640" s="9"/>
      <c r="AN1640" s="9"/>
      <c r="AO1640" s="9"/>
      <c r="AP1640" s="9"/>
      <c r="AQ1640" s="9"/>
      <c r="AR1640" s="9"/>
      <c r="AS1640" s="9"/>
      <c r="AT1640" s="9"/>
      <c r="AU1640" s="9"/>
      <c r="AV1640" s="9"/>
      <c r="AW1640" s="9"/>
      <c r="AX1640" s="9"/>
      <c r="AY1640" s="9"/>
    </row>
    <row r="1641" spans="1:51" ht="33" x14ac:dyDescent="0.3">
      <c r="A1641" s="74" t="s">
        <v>120</v>
      </c>
      <c r="B1641" s="75" t="str">
        <f>'Names of Bidder'!C32&amp;"-"&amp; 'Names of Bidder'!D32&amp;"-" &amp;'Names of Bidder'!E32</f>
        <v>--</v>
      </c>
      <c r="C1641" s="74"/>
      <c r="D1641" s="74"/>
      <c r="E1641" s="74"/>
      <c r="F1641" s="9"/>
      <c r="G1641" s="74"/>
      <c r="H1641" s="74"/>
      <c r="I1641" s="76"/>
      <c r="K1641" s="77"/>
      <c r="L1641" s="78"/>
      <c r="AL1641" s="9"/>
      <c r="AM1641" s="9"/>
      <c r="AN1641" s="9"/>
      <c r="AO1641" s="9"/>
      <c r="AP1641" s="9"/>
      <c r="AQ1641" s="9"/>
      <c r="AR1641" s="9"/>
      <c r="AS1641" s="9"/>
      <c r="AT1641" s="9"/>
      <c r="AU1641" s="9"/>
      <c r="AV1641" s="9"/>
      <c r="AW1641" s="9"/>
      <c r="AX1641" s="9"/>
      <c r="AY1641" s="9"/>
    </row>
    <row r="1642" spans="1:51" ht="33" x14ac:dyDescent="0.3">
      <c r="A1642" s="74" t="s">
        <v>121</v>
      </c>
      <c r="B1642" s="41" t="str">
        <f>IF('Names of Bidder'!C33=0, "", 'Names of Bidder'!C33)</f>
        <v/>
      </c>
      <c r="C1642" s="74"/>
      <c r="D1642" s="74"/>
      <c r="E1642" s="74"/>
      <c r="F1642" s="9"/>
      <c r="G1642" s="74"/>
      <c r="H1642" s="74"/>
      <c r="I1642" s="76"/>
      <c r="L1642" s="78" t="s">
        <v>122</v>
      </c>
      <c r="M1642" s="41" t="str">
        <f>IF('Names of Bidder'!C25=0, "", 'Names of Bidder'!C25)</f>
        <v/>
      </c>
      <c r="AL1642" s="9"/>
      <c r="AM1642" s="9"/>
      <c r="AN1642" s="9"/>
      <c r="AO1642" s="9"/>
      <c r="AP1642" s="9"/>
      <c r="AQ1642" s="9"/>
      <c r="AR1642" s="9"/>
      <c r="AS1642" s="9"/>
      <c r="AT1642" s="9"/>
      <c r="AU1642" s="9"/>
      <c r="AV1642" s="9"/>
      <c r="AW1642" s="9"/>
      <c r="AX1642" s="9"/>
      <c r="AY1642" s="9"/>
    </row>
    <row r="1643" spans="1:51" x14ac:dyDescent="0.3">
      <c r="A1643" s="7"/>
      <c r="B1643" s="7"/>
      <c r="C1643" s="7"/>
      <c r="D1643" s="7"/>
      <c r="E1643" s="7"/>
      <c r="F1643" s="7"/>
      <c r="G1643" s="7"/>
      <c r="H1643" s="7"/>
      <c r="I1643" s="79"/>
      <c r="J1643" s="8"/>
      <c r="K1643" s="7"/>
      <c r="L1643" s="78" t="s">
        <v>123</v>
      </c>
      <c r="M1643" s="41" t="str">
        <f>IF('Names of Bidder'!C26=0, "", 'Names of Bidder'!C26)</f>
        <v/>
      </c>
      <c r="N1643" s="8"/>
      <c r="AL1643" s="9"/>
      <c r="AM1643" s="9"/>
      <c r="AN1643" s="9"/>
      <c r="AO1643" s="9"/>
      <c r="AP1643" s="9"/>
      <c r="AQ1643" s="9"/>
      <c r="AR1643" s="9"/>
      <c r="AS1643" s="9"/>
      <c r="AT1643" s="9"/>
      <c r="AU1643" s="9"/>
      <c r="AV1643" s="9"/>
      <c r="AW1643" s="9"/>
      <c r="AX1643" s="9"/>
      <c r="AY1643" s="9"/>
    </row>
    <row r="1644" spans="1:51" x14ac:dyDescent="0.3">
      <c r="A1644" s="80"/>
      <c r="B1644" s="80"/>
      <c r="C1644" s="80"/>
      <c r="D1644" s="80"/>
      <c r="E1644" s="80"/>
      <c r="F1644" s="80"/>
      <c r="G1644" s="80"/>
      <c r="H1644" s="80"/>
      <c r="I1644" s="81"/>
      <c r="J1644" s="55"/>
      <c r="K1644" s="80"/>
      <c r="L1644" s="78"/>
      <c r="M1644" s="82"/>
      <c r="N1644" s="55"/>
      <c r="O1644" s="32"/>
      <c r="AL1644" s="9"/>
      <c r="AM1644" s="9"/>
      <c r="AN1644" s="9"/>
      <c r="AO1644" s="9"/>
      <c r="AP1644" s="9"/>
      <c r="AQ1644" s="9"/>
      <c r="AR1644" s="9"/>
      <c r="AS1644" s="9"/>
      <c r="AT1644" s="9"/>
      <c r="AU1644" s="9"/>
      <c r="AV1644" s="9"/>
      <c r="AW1644" s="9"/>
      <c r="AX1644" s="9"/>
      <c r="AY1644" s="9"/>
    </row>
    <row r="1645" spans="1:51" x14ac:dyDescent="0.3">
      <c r="A1645" s="80"/>
      <c r="B1645" s="80"/>
      <c r="C1645" s="80"/>
      <c r="D1645" s="80"/>
      <c r="E1645" s="80"/>
      <c r="F1645" s="80"/>
      <c r="G1645" s="80"/>
      <c r="H1645" s="80"/>
      <c r="I1645" s="81"/>
      <c r="J1645" s="55"/>
      <c r="K1645" s="80"/>
      <c r="L1645" s="80"/>
      <c r="M1645" s="55"/>
      <c r="N1645" s="55"/>
      <c r="O1645" s="32"/>
      <c r="AL1645" s="9"/>
      <c r="AM1645" s="9"/>
      <c r="AN1645" s="9"/>
      <c r="AO1645" s="9"/>
      <c r="AP1645" s="9"/>
      <c r="AQ1645" s="9"/>
      <c r="AR1645" s="9"/>
      <c r="AS1645" s="9"/>
      <c r="AT1645" s="9"/>
      <c r="AU1645" s="9"/>
      <c r="AV1645" s="9"/>
      <c r="AW1645" s="9"/>
      <c r="AX1645" s="9"/>
      <c r="AY1645" s="9"/>
    </row>
    <row r="1646" spans="1:51" x14ac:dyDescent="0.3">
      <c r="A1646" s="80"/>
      <c r="B1646" s="80"/>
      <c r="C1646" s="80"/>
      <c r="D1646" s="80"/>
      <c r="E1646" s="80"/>
      <c r="F1646" s="80"/>
      <c r="G1646" s="80"/>
      <c r="H1646" s="80"/>
      <c r="I1646" s="81"/>
      <c r="J1646" s="55"/>
      <c r="K1646" s="80"/>
      <c r="L1646" s="80"/>
      <c r="M1646" s="55"/>
      <c r="N1646" s="55"/>
      <c r="O1646" s="32"/>
      <c r="AL1646" s="9"/>
      <c r="AM1646" s="9"/>
      <c r="AN1646" s="9"/>
      <c r="AO1646" s="9"/>
      <c r="AP1646" s="9"/>
      <c r="AQ1646" s="9"/>
      <c r="AR1646" s="9"/>
      <c r="AS1646" s="9"/>
      <c r="AT1646" s="9"/>
      <c r="AU1646" s="9"/>
      <c r="AV1646" s="9"/>
      <c r="AW1646" s="9"/>
      <c r="AX1646" s="9"/>
      <c r="AY1646" s="9"/>
    </row>
    <row r="1647" spans="1:51" x14ac:dyDescent="0.3">
      <c r="A1647" s="80"/>
      <c r="B1647" s="80"/>
      <c r="C1647" s="80"/>
      <c r="D1647" s="80"/>
      <c r="E1647" s="80"/>
      <c r="F1647" s="80"/>
      <c r="G1647" s="80"/>
      <c r="H1647" s="80"/>
      <c r="I1647" s="81"/>
      <c r="J1647" s="55"/>
      <c r="K1647" s="80"/>
      <c r="L1647" s="80"/>
      <c r="M1647" s="55"/>
      <c r="N1647" s="55"/>
      <c r="O1647" s="32"/>
      <c r="AL1647" s="9"/>
      <c r="AM1647" s="9"/>
      <c r="AN1647" s="9"/>
      <c r="AO1647" s="9"/>
      <c r="AP1647" s="9"/>
      <c r="AQ1647" s="9"/>
      <c r="AR1647" s="9"/>
      <c r="AS1647" s="9"/>
      <c r="AT1647" s="9"/>
      <c r="AU1647" s="9"/>
      <c r="AV1647" s="9"/>
      <c r="AW1647" s="9"/>
      <c r="AX1647" s="9"/>
      <c r="AY1647" s="9"/>
    </row>
    <row r="1648" spans="1:51" x14ac:dyDescent="0.3">
      <c r="A1648" s="80"/>
      <c r="B1648" s="80"/>
      <c r="C1648" s="80"/>
      <c r="D1648" s="80"/>
      <c r="E1648" s="80"/>
      <c r="F1648" s="80"/>
      <c r="G1648" s="80"/>
      <c r="H1648" s="80"/>
      <c r="I1648" s="81"/>
      <c r="J1648" s="55"/>
      <c r="K1648" s="80"/>
      <c r="L1648" s="80"/>
      <c r="M1648" s="55"/>
      <c r="N1648" s="55"/>
      <c r="O1648" s="32"/>
      <c r="AL1648" s="9"/>
      <c r="AM1648" s="9"/>
      <c r="AN1648" s="9"/>
      <c r="AO1648" s="9"/>
      <c r="AP1648" s="9"/>
      <c r="AQ1648" s="9"/>
      <c r="AR1648" s="9"/>
      <c r="AS1648" s="9"/>
      <c r="AT1648" s="9"/>
      <c r="AU1648" s="9"/>
      <c r="AV1648" s="9"/>
      <c r="AW1648" s="9"/>
      <c r="AX1648" s="9"/>
      <c r="AY1648" s="9"/>
    </row>
    <row r="1649" spans="1:51" x14ac:dyDescent="0.3">
      <c r="A1649" s="80"/>
      <c r="B1649" s="80"/>
      <c r="C1649" s="80"/>
      <c r="D1649" s="80"/>
      <c r="E1649" s="80"/>
      <c r="F1649" s="80"/>
      <c r="G1649" s="80"/>
      <c r="H1649" s="80"/>
      <c r="I1649" s="81"/>
      <c r="J1649" s="55"/>
      <c r="K1649" s="80"/>
      <c r="L1649" s="80"/>
      <c r="M1649" s="55"/>
      <c r="N1649" s="55"/>
      <c r="O1649" s="32"/>
      <c r="AL1649" s="9"/>
      <c r="AM1649" s="9"/>
      <c r="AN1649" s="9"/>
      <c r="AO1649" s="9"/>
      <c r="AP1649" s="9"/>
      <c r="AQ1649" s="9"/>
      <c r="AR1649" s="9"/>
      <c r="AS1649" s="9"/>
      <c r="AT1649" s="9"/>
      <c r="AU1649" s="9"/>
      <c r="AV1649" s="9"/>
      <c r="AW1649" s="9"/>
      <c r="AX1649" s="9"/>
      <c r="AY1649" s="9"/>
    </row>
    <row r="1650" spans="1:51" x14ac:dyDescent="0.3">
      <c r="A1650" s="80"/>
      <c r="B1650" s="80"/>
      <c r="C1650" s="80"/>
      <c r="D1650" s="80"/>
      <c r="E1650" s="80"/>
      <c r="F1650" s="80"/>
      <c r="G1650" s="80"/>
      <c r="H1650" s="80"/>
      <c r="I1650" s="81"/>
      <c r="J1650" s="55"/>
      <c r="K1650" s="80"/>
      <c r="L1650" s="80"/>
      <c r="M1650" s="55"/>
      <c r="N1650" s="55"/>
      <c r="O1650" s="32"/>
      <c r="AL1650" s="9"/>
      <c r="AM1650" s="9"/>
      <c r="AN1650" s="9"/>
      <c r="AO1650" s="9"/>
      <c r="AP1650" s="9"/>
      <c r="AQ1650" s="9"/>
      <c r="AR1650" s="9"/>
      <c r="AS1650" s="9"/>
      <c r="AT1650" s="9"/>
      <c r="AU1650" s="9"/>
      <c r="AV1650" s="9"/>
      <c r="AW1650" s="9"/>
      <c r="AX1650" s="9"/>
      <c r="AY1650" s="9"/>
    </row>
    <row r="1651" spans="1:51" ht="15.75" x14ac:dyDescent="0.3">
      <c r="A1651" s="80"/>
      <c r="B1651" s="80"/>
      <c r="C1651" s="80"/>
      <c r="D1651" s="80"/>
      <c r="E1651" s="80"/>
      <c r="F1651" s="80"/>
      <c r="G1651" s="80"/>
      <c r="H1651" s="80"/>
      <c r="I1651" s="81"/>
      <c r="J1651" s="55"/>
      <c r="K1651" s="80"/>
      <c r="L1651" s="80"/>
      <c r="M1651" s="55"/>
      <c r="N1651" s="55"/>
      <c r="O1651" s="32"/>
      <c r="P1651" s="9"/>
      <c r="Q1651" s="9"/>
      <c r="R1651" s="9"/>
      <c r="S1651" s="9"/>
      <c r="T1651" s="9"/>
      <c r="U1651" s="9"/>
      <c r="V1651" s="9"/>
      <c r="W1651" s="9"/>
      <c r="X1651" s="9"/>
      <c r="Y1651" s="9"/>
      <c r="AB1651" s="9"/>
      <c r="AL1651" s="9"/>
      <c r="AM1651" s="9"/>
      <c r="AN1651" s="9"/>
      <c r="AO1651" s="9"/>
      <c r="AP1651" s="9"/>
      <c r="AQ1651" s="9"/>
      <c r="AR1651" s="9"/>
      <c r="AS1651" s="9"/>
      <c r="AT1651" s="9"/>
      <c r="AU1651" s="9"/>
      <c r="AV1651" s="9"/>
      <c r="AW1651" s="9"/>
      <c r="AX1651" s="9"/>
      <c r="AY1651" s="9"/>
    </row>
    <row r="1652" spans="1:51" ht="15.75" x14ac:dyDescent="0.3">
      <c r="A1652" s="80"/>
      <c r="B1652" s="80"/>
      <c r="C1652" s="80"/>
      <c r="D1652" s="80"/>
      <c r="E1652" s="80"/>
      <c r="F1652" s="80"/>
      <c r="G1652" s="80"/>
      <c r="H1652" s="80"/>
      <c r="I1652" s="81"/>
      <c r="J1652" s="55"/>
      <c r="K1652" s="80"/>
      <c r="L1652" s="80"/>
      <c r="M1652" s="55"/>
      <c r="N1652" s="55"/>
      <c r="O1652" s="32"/>
      <c r="P1652" s="9"/>
      <c r="Q1652" s="9"/>
      <c r="R1652" s="9"/>
      <c r="S1652" s="9"/>
      <c r="T1652" s="9"/>
      <c r="U1652" s="9"/>
      <c r="V1652" s="9"/>
      <c r="W1652" s="9"/>
      <c r="X1652" s="9"/>
      <c r="Y1652" s="9"/>
      <c r="AB1652" s="9"/>
      <c r="AL1652" s="9"/>
      <c r="AM1652" s="9"/>
      <c r="AN1652" s="9"/>
      <c r="AO1652" s="9"/>
      <c r="AP1652" s="9"/>
      <c r="AQ1652" s="9"/>
      <c r="AR1652" s="9"/>
      <c r="AS1652" s="9"/>
      <c r="AT1652" s="9"/>
      <c r="AU1652" s="9"/>
      <c r="AV1652" s="9"/>
      <c r="AW1652" s="9"/>
      <c r="AX1652" s="9"/>
      <c r="AY1652" s="9"/>
    </row>
    <row r="1653" spans="1:51" ht="15.75" x14ac:dyDescent="0.3">
      <c r="A1653" s="80"/>
      <c r="B1653" s="80"/>
      <c r="C1653" s="80"/>
      <c r="D1653" s="80"/>
      <c r="E1653" s="80"/>
      <c r="F1653" s="80"/>
      <c r="G1653" s="80"/>
      <c r="H1653" s="80"/>
      <c r="I1653" s="81"/>
      <c r="J1653" s="55"/>
      <c r="K1653" s="80"/>
      <c r="L1653" s="80"/>
      <c r="M1653" s="55"/>
      <c r="N1653" s="55"/>
      <c r="O1653" s="32"/>
      <c r="P1653" s="9"/>
      <c r="Q1653" s="9"/>
      <c r="R1653" s="9"/>
      <c r="S1653" s="9"/>
      <c r="T1653" s="9"/>
      <c r="U1653" s="9"/>
      <c r="V1653" s="9"/>
      <c r="W1653" s="9"/>
      <c r="X1653" s="9"/>
      <c r="Y1653" s="9"/>
      <c r="AB1653" s="9"/>
      <c r="AL1653" s="9"/>
      <c r="AM1653" s="9"/>
      <c r="AN1653" s="9"/>
      <c r="AO1653" s="9"/>
      <c r="AP1653" s="9"/>
      <c r="AQ1653" s="9"/>
      <c r="AR1653" s="9"/>
      <c r="AS1653" s="9"/>
      <c r="AT1653" s="9"/>
      <c r="AU1653" s="9"/>
      <c r="AV1653" s="9"/>
      <c r="AW1653" s="9"/>
      <c r="AX1653" s="9"/>
      <c r="AY1653" s="9"/>
    </row>
    <row r="1654" spans="1:51" ht="15.75" x14ac:dyDescent="0.3">
      <c r="A1654" s="80"/>
      <c r="B1654" s="80"/>
      <c r="C1654" s="80"/>
      <c r="D1654" s="80"/>
      <c r="E1654" s="80"/>
      <c r="F1654" s="80"/>
      <c r="G1654" s="80"/>
      <c r="H1654" s="80"/>
      <c r="I1654" s="81"/>
      <c r="J1654" s="55"/>
      <c r="K1654" s="80"/>
      <c r="L1654" s="80"/>
      <c r="M1654" s="55"/>
      <c r="N1654" s="55"/>
      <c r="O1654" s="32"/>
      <c r="P1654" s="9"/>
      <c r="Q1654" s="9"/>
      <c r="R1654" s="9"/>
      <c r="S1654" s="9"/>
      <c r="T1654" s="9"/>
      <c r="U1654" s="9"/>
      <c r="V1654" s="9"/>
      <c r="W1654" s="9"/>
      <c r="X1654" s="9"/>
      <c r="Y1654" s="9"/>
      <c r="AB1654" s="9"/>
      <c r="AL1654" s="9"/>
      <c r="AM1654" s="9"/>
      <c r="AN1654" s="9"/>
      <c r="AO1654" s="9"/>
      <c r="AP1654" s="9"/>
      <c r="AQ1654" s="9"/>
      <c r="AR1654" s="9"/>
      <c r="AS1654" s="9"/>
      <c r="AT1654" s="9"/>
      <c r="AU1654" s="9"/>
      <c r="AV1654" s="9"/>
      <c r="AW1654" s="9"/>
      <c r="AX1654" s="9"/>
      <c r="AY1654" s="9"/>
    </row>
    <row r="1655" spans="1:51" ht="15.75" x14ac:dyDescent="0.3">
      <c r="A1655" s="80"/>
      <c r="B1655" s="80"/>
      <c r="C1655" s="80"/>
      <c r="D1655" s="80"/>
      <c r="E1655" s="80"/>
      <c r="F1655" s="80"/>
      <c r="G1655" s="80"/>
      <c r="H1655" s="80"/>
      <c r="I1655" s="81"/>
      <c r="J1655" s="55"/>
      <c r="K1655" s="80"/>
      <c r="L1655" s="80"/>
      <c r="M1655" s="55"/>
      <c r="N1655" s="55"/>
      <c r="O1655" s="32"/>
      <c r="P1655" s="9"/>
      <c r="Q1655" s="9"/>
      <c r="R1655" s="9"/>
      <c r="S1655" s="9"/>
      <c r="T1655" s="9"/>
      <c r="U1655" s="9"/>
      <c r="V1655" s="9"/>
      <c r="W1655" s="9"/>
      <c r="X1655" s="9"/>
      <c r="Y1655" s="9"/>
      <c r="AB1655" s="9"/>
      <c r="AL1655" s="9"/>
      <c r="AM1655" s="9"/>
      <c r="AN1655" s="9"/>
      <c r="AO1655" s="9"/>
      <c r="AP1655" s="9"/>
      <c r="AQ1655" s="9"/>
      <c r="AR1655" s="9"/>
      <c r="AS1655" s="9"/>
      <c r="AT1655" s="9"/>
      <c r="AU1655" s="9"/>
      <c r="AV1655" s="9"/>
      <c r="AW1655" s="9"/>
      <c r="AX1655" s="9"/>
      <c r="AY1655" s="9"/>
    </row>
    <row r="1656" spans="1:51" ht="15.75" x14ac:dyDescent="0.3">
      <c r="A1656" s="80"/>
      <c r="B1656" s="80"/>
      <c r="C1656" s="80"/>
      <c r="D1656" s="80"/>
      <c r="E1656" s="80"/>
      <c r="F1656" s="80"/>
      <c r="G1656" s="80"/>
      <c r="H1656" s="80"/>
      <c r="I1656" s="81"/>
      <c r="J1656" s="55"/>
      <c r="K1656" s="80"/>
      <c r="L1656" s="80"/>
      <c r="M1656" s="55"/>
      <c r="N1656" s="55"/>
      <c r="O1656" s="32"/>
      <c r="P1656" s="9"/>
      <c r="Q1656" s="9"/>
      <c r="R1656" s="9"/>
      <c r="S1656" s="9"/>
      <c r="T1656" s="9"/>
      <c r="U1656" s="9"/>
      <c r="V1656" s="9"/>
      <c r="W1656" s="9"/>
      <c r="X1656" s="9"/>
      <c r="Y1656" s="9"/>
      <c r="AB1656" s="9"/>
      <c r="AL1656" s="9"/>
      <c r="AM1656" s="9"/>
      <c r="AN1656" s="9"/>
      <c r="AO1656" s="9"/>
      <c r="AP1656" s="9"/>
      <c r="AQ1656" s="9"/>
      <c r="AR1656" s="9"/>
      <c r="AS1656" s="9"/>
      <c r="AT1656" s="9"/>
      <c r="AU1656" s="9"/>
      <c r="AV1656" s="9"/>
      <c r="AW1656" s="9"/>
      <c r="AX1656" s="9"/>
      <c r="AY1656" s="9"/>
    </row>
    <row r="1657" spans="1:51" ht="15.75" x14ac:dyDescent="0.3">
      <c r="A1657" s="80"/>
      <c r="B1657" s="80"/>
      <c r="C1657" s="80"/>
      <c r="D1657" s="80"/>
      <c r="E1657" s="80"/>
      <c r="F1657" s="80"/>
      <c r="G1657" s="80"/>
      <c r="H1657" s="80"/>
      <c r="I1657" s="81"/>
      <c r="J1657" s="55"/>
      <c r="K1657" s="80"/>
      <c r="L1657" s="80"/>
      <c r="M1657" s="55"/>
      <c r="N1657" s="55"/>
      <c r="O1657" s="32"/>
      <c r="P1657" s="9"/>
      <c r="Q1657" s="9"/>
      <c r="R1657" s="9"/>
      <c r="S1657" s="9"/>
      <c r="T1657" s="9"/>
      <c r="U1657" s="9"/>
      <c r="V1657" s="9"/>
      <c r="W1657" s="9"/>
      <c r="X1657" s="9"/>
      <c r="Y1657" s="9"/>
      <c r="AB1657" s="9"/>
      <c r="AL1657" s="9"/>
      <c r="AM1657" s="9"/>
      <c r="AN1657" s="9"/>
      <c r="AO1657" s="9"/>
      <c r="AP1657" s="9"/>
      <c r="AQ1657" s="9"/>
      <c r="AR1657" s="9"/>
      <c r="AS1657" s="9"/>
      <c r="AT1657" s="9"/>
      <c r="AU1657" s="9"/>
      <c r="AV1657" s="9"/>
      <c r="AW1657" s="9"/>
      <c r="AX1657" s="9"/>
      <c r="AY1657" s="9"/>
    </row>
    <row r="1658" spans="1:51" ht="15.75" x14ac:dyDescent="0.3">
      <c r="A1658" s="80"/>
      <c r="B1658" s="80"/>
      <c r="C1658" s="80"/>
      <c r="D1658" s="80"/>
      <c r="E1658" s="80"/>
      <c r="F1658" s="80"/>
      <c r="G1658" s="80"/>
      <c r="H1658" s="80"/>
      <c r="I1658" s="81"/>
      <c r="J1658" s="55"/>
      <c r="K1658" s="80"/>
      <c r="L1658" s="80"/>
      <c r="M1658" s="55"/>
      <c r="N1658" s="55"/>
      <c r="O1658" s="32"/>
      <c r="P1658" s="9"/>
      <c r="Q1658" s="9"/>
      <c r="R1658" s="9"/>
      <c r="S1658" s="9"/>
      <c r="T1658" s="9"/>
      <c r="U1658" s="9"/>
      <c r="V1658" s="9"/>
      <c r="W1658" s="9"/>
      <c r="X1658" s="9"/>
      <c r="Y1658" s="9"/>
      <c r="AB1658" s="9"/>
      <c r="AL1658" s="9"/>
      <c r="AM1658" s="9"/>
      <c r="AN1658" s="9"/>
      <c r="AO1658" s="9"/>
      <c r="AP1658" s="9"/>
      <c r="AQ1658" s="9"/>
      <c r="AR1658" s="9"/>
      <c r="AS1658" s="9"/>
      <c r="AT1658" s="9"/>
      <c r="AU1658" s="9"/>
      <c r="AV1658" s="9"/>
      <c r="AW1658" s="9"/>
      <c r="AX1658" s="9"/>
      <c r="AY1658" s="9"/>
    </row>
    <row r="1659" spans="1:51" ht="15.75" x14ac:dyDescent="0.3">
      <c r="A1659" s="80"/>
      <c r="B1659" s="80"/>
      <c r="C1659" s="80"/>
      <c r="D1659" s="80"/>
      <c r="E1659" s="80"/>
      <c r="F1659" s="80"/>
      <c r="G1659" s="80"/>
      <c r="H1659" s="80"/>
      <c r="I1659" s="81"/>
      <c r="J1659" s="55"/>
      <c r="K1659" s="80"/>
      <c r="L1659" s="80"/>
      <c r="M1659" s="55"/>
      <c r="N1659" s="55"/>
      <c r="O1659" s="32"/>
      <c r="P1659" s="9"/>
      <c r="Q1659" s="9"/>
      <c r="R1659" s="9"/>
      <c r="S1659" s="9"/>
      <c r="T1659" s="9"/>
      <c r="U1659" s="9"/>
      <c r="V1659" s="9"/>
      <c r="W1659" s="9"/>
      <c r="X1659" s="9"/>
      <c r="Y1659" s="9"/>
      <c r="AB1659" s="9"/>
      <c r="AL1659" s="9"/>
      <c r="AM1659" s="9"/>
      <c r="AN1659" s="9"/>
      <c r="AO1659" s="9"/>
      <c r="AP1659" s="9"/>
      <c r="AQ1659" s="9"/>
      <c r="AR1659" s="9"/>
      <c r="AS1659" s="9"/>
      <c r="AT1659" s="9"/>
      <c r="AU1659" s="9"/>
      <c r="AV1659" s="9"/>
      <c r="AW1659" s="9"/>
      <c r="AX1659" s="9"/>
      <c r="AY1659" s="9"/>
    </row>
    <row r="1660" spans="1:51" ht="15.75" x14ac:dyDescent="0.3">
      <c r="A1660" s="80"/>
      <c r="B1660" s="80"/>
      <c r="C1660" s="80"/>
      <c r="D1660" s="80"/>
      <c r="E1660" s="80"/>
      <c r="F1660" s="80"/>
      <c r="G1660" s="80"/>
      <c r="H1660" s="80"/>
      <c r="I1660" s="81"/>
      <c r="J1660" s="55"/>
      <c r="K1660" s="80"/>
      <c r="L1660" s="80"/>
      <c r="M1660" s="55"/>
      <c r="N1660" s="55"/>
      <c r="O1660" s="32"/>
      <c r="P1660" s="9"/>
      <c r="Q1660" s="9"/>
      <c r="R1660" s="9"/>
      <c r="S1660" s="9"/>
      <c r="T1660" s="9"/>
      <c r="U1660" s="9"/>
      <c r="V1660" s="9"/>
      <c r="W1660" s="9"/>
      <c r="X1660" s="9"/>
      <c r="Y1660" s="9"/>
      <c r="AB1660" s="9"/>
      <c r="AL1660" s="9"/>
      <c r="AM1660" s="9"/>
      <c r="AN1660" s="9"/>
      <c r="AO1660" s="9"/>
      <c r="AP1660" s="9"/>
      <c r="AQ1660" s="9"/>
      <c r="AR1660" s="9"/>
      <c r="AS1660" s="9"/>
      <c r="AT1660" s="9"/>
      <c r="AU1660" s="9"/>
      <c r="AV1660" s="9"/>
      <c r="AW1660" s="9"/>
      <c r="AX1660" s="9"/>
      <c r="AY1660" s="9"/>
    </row>
    <row r="1661" spans="1:51" ht="15.75" x14ac:dyDescent="0.3">
      <c r="A1661" s="80"/>
      <c r="B1661" s="80"/>
      <c r="C1661" s="80"/>
      <c r="D1661" s="80"/>
      <c r="E1661" s="80"/>
      <c r="F1661" s="80"/>
      <c r="G1661" s="80"/>
      <c r="H1661" s="80"/>
      <c r="I1661" s="81"/>
      <c r="J1661" s="55"/>
      <c r="K1661" s="80"/>
      <c r="L1661" s="80"/>
      <c r="M1661" s="55"/>
      <c r="N1661" s="55"/>
      <c r="O1661" s="32"/>
      <c r="P1661" s="9"/>
      <c r="Q1661" s="9"/>
      <c r="R1661" s="9"/>
      <c r="S1661" s="9"/>
      <c r="T1661" s="9"/>
      <c r="U1661" s="9"/>
      <c r="V1661" s="9"/>
      <c r="W1661" s="9"/>
      <c r="X1661" s="9"/>
      <c r="Y1661" s="9"/>
      <c r="AB1661" s="9"/>
      <c r="AL1661" s="9"/>
      <c r="AM1661" s="9"/>
      <c r="AN1661" s="9"/>
      <c r="AO1661" s="9"/>
      <c r="AP1661" s="9"/>
      <c r="AQ1661" s="9"/>
      <c r="AR1661" s="9"/>
      <c r="AS1661" s="9"/>
      <c r="AT1661" s="9"/>
      <c r="AU1661" s="9"/>
      <c r="AV1661" s="9"/>
      <c r="AW1661" s="9"/>
      <c r="AX1661" s="9"/>
      <c r="AY1661" s="9"/>
    </row>
    <row r="1662" spans="1:51" ht="15.75" x14ac:dyDescent="0.3">
      <c r="A1662" s="80"/>
      <c r="B1662" s="80"/>
      <c r="C1662" s="80"/>
      <c r="D1662" s="80"/>
      <c r="E1662" s="80"/>
      <c r="F1662" s="80"/>
      <c r="G1662" s="80"/>
      <c r="H1662" s="80"/>
      <c r="I1662" s="81"/>
      <c r="J1662" s="55"/>
      <c r="K1662" s="80"/>
      <c r="L1662" s="80"/>
      <c r="M1662" s="55"/>
      <c r="N1662" s="55"/>
      <c r="O1662" s="32"/>
      <c r="P1662" s="9"/>
      <c r="Q1662" s="9"/>
      <c r="R1662" s="9"/>
      <c r="S1662" s="9"/>
      <c r="T1662" s="9"/>
      <c r="U1662" s="9"/>
      <c r="V1662" s="9"/>
      <c r="W1662" s="9"/>
      <c r="X1662" s="9"/>
      <c r="Y1662" s="9"/>
      <c r="AB1662" s="9"/>
      <c r="AL1662" s="9"/>
      <c r="AM1662" s="9"/>
      <c r="AN1662" s="9"/>
      <c r="AO1662" s="9"/>
      <c r="AP1662" s="9"/>
      <c r="AQ1662" s="9"/>
      <c r="AR1662" s="9"/>
      <c r="AS1662" s="9"/>
      <c r="AT1662" s="9"/>
      <c r="AU1662" s="9"/>
      <c r="AV1662" s="9"/>
      <c r="AW1662" s="9"/>
      <c r="AX1662" s="9"/>
      <c r="AY1662" s="9"/>
    </row>
    <row r="1663" spans="1:51" ht="15.75" x14ac:dyDescent="0.3">
      <c r="A1663" s="80"/>
      <c r="B1663" s="80"/>
      <c r="C1663" s="80"/>
      <c r="D1663" s="80"/>
      <c r="E1663" s="80"/>
      <c r="F1663" s="80"/>
      <c r="G1663" s="80"/>
      <c r="H1663" s="80"/>
      <c r="I1663" s="81"/>
      <c r="J1663" s="55"/>
      <c r="K1663" s="80"/>
      <c r="L1663" s="80"/>
      <c r="M1663" s="55"/>
      <c r="N1663" s="55"/>
      <c r="O1663" s="32"/>
      <c r="P1663" s="9"/>
      <c r="Q1663" s="9"/>
      <c r="R1663" s="9"/>
      <c r="S1663" s="9"/>
      <c r="T1663" s="9"/>
      <c r="U1663" s="9"/>
      <c r="V1663" s="9"/>
      <c r="W1663" s="9"/>
      <c r="X1663" s="9"/>
      <c r="Y1663" s="9"/>
      <c r="AB1663" s="9"/>
      <c r="AL1663" s="9"/>
      <c r="AM1663" s="9"/>
      <c r="AN1663" s="9"/>
      <c r="AO1663" s="9"/>
      <c r="AP1663" s="9"/>
      <c r="AQ1663" s="9"/>
      <c r="AR1663" s="9"/>
      <c r="AS1663" s="9"/>
      <c r="AT1663" s="9"/>
      <c r="AU1663" s="9"/>
      <c r="AV1663" s="9"/>
      <c r="AW1663" s="9"/>
      <c r="AX1663" s="9"/>
      <c r="AY1663" s="9"/>
    </row>
    <row r="1664" spans="1:51" ht="15.75" x14ac:dyDescent="0.3">
      <c r="A1664" s="80"/>
      <c r="B1664" s="80"/>
      <c r="C1664" s="80"/>
      <c r="D1664" s="80"/>
      <c r="E1664" s="80"/>
      <c r="F1664" s="80"/>
      <c r="G1664" s="80"/>
      <c r="H1664" s="80"/>
      <c r="I1664" s="81"/>
      <c r="J1664" s="55"/>
      <c r="K1664" s="80"/>
      <c r="L1664" s="80"/>
      <c r="M1664" s="55"/>
      <c r="N1664" s="55"/>
      <c r="O1664" s="32"/>
      <c r="P1664" s="9"/>
      <c r="Q1664" s="9"/>
      <c r="R1664" s="9"/>
      <c r="S1664" s="9"/>
      <c r="T1664" s="9"/>
      <c r="U1664" s="9"/>
      <c r="V1664" s="9"/>
      <c r="W1664" s="9"/>
      <c r="X1664" s="9"/>
      <c r="Y1664" s="9"/>
      <c r="AB1664" s="9"/>
      <c r="AL1664" s="9"/>
      <c r="AM1664" s="9"/>
      <c r="AN1664" s="9"/>
      <c r="AO1664" s="9"/>
      <c r="AP1664" s="9"/>
      <c r="AQ1664" s="9"/>
      <c r="AR1664" s="9"/>
      <c r="AS1664" s="9"/>
      <c r="AT1664" s="9"/>
      <c r="AU1664" s="9"/>
      <c r="AV1664" s="9"/>
      <c r="AW1664" s="9"/>
      <c r="AX1664" s="9"/>
      <c r="AY1664" s="9"/>
    </row>
    <row r="1665" spans="1:51" ht="15.75" x14ac:dyDescent="0.3">
      <c r="A1665" s="80"/>
      <c r="B1665" s="80"/>
      <c r="C1665" s="80"/>
      <c r="D1665" s="80"/>
      <c r="E1665" s="80"/>
      <c r="F1665" s="80"/>
      <c r="G1665" s="80"/>
      <c r="H1665" s="80"/>
      <c r="I1665" s="81"/>
      <c r="J1665" s="55"/>
      <c r="K1665" s="80"/>
      <c r="L1665" s="80"/>
      <c r="M1665" s="55"/>
      <c r="N1665" s="55"/>
      <c r="O1665" s="32"/>
      <c r="P1665" s="9"/>
      <c r="Q1665" s="9"/>
      <c r="R1665" s="9"/>
      <c r="S1665" s="9"/>
      <c r="T1665" s="9"/>
      <c r="U1665" s="9"/>
      <c r="V1665" s="9"/>
      <c r="W1665" s="9"/>
      <c r="X1665" s="9"/>
      <c r="Y1665" s="9"/>
      <c r="AB1665" s="9"/>
      <c r="AL1665" s="9"/>
      <c r="AM1665" s="9"/>
      <c r="AN1665" s="9"/>
      <c r="AO1665" s="9"/>
      <c r="AP1665" s="9"/>
      <c r="AQ1665" s="9"/>
      <c r="AR1665" s="9"/>
      <c r="AS1665" s="9"/>
      <c r="AT1665" s="9"/>
      <c r="AU1665" s="9"/>
      <c r="AV1665" s="9"/>
      <c r="AW1665" s="9"/>
      <c r="AX1665" s="9"/>
      <c r="AY1665" s="9"/>
    </row>
    <row r="1666" spans="1:51" ht="15.75" x14ac:dyDescent="0.3">
      <c r="A1666" s="80"/>
      <c r="B1666" s="80"/>
      <c r="C1666" s="80"/>
      <c r="D1666" s="80"/>
      <c r="E1666" s="80"/>
      <c r="F1666" s="80"/>
      <c r="G1666" s="80"/>
      <c r="H1666" s="80"/>
      <c r="I1666" s="81"/>
      <c r="J1666" s="55"/>
      <c r="K1666" s="80"/>
      <c r="L1666" s="80"/>
      <c r="M1666" s="55"/>
      <c r="N1666" s="55"/>
      <c r="O1666" s="32"/>
      <c r="P1666" s="9"/>
      <c r="Q1666" s="9"/>
      <c r="R1666" s="9"/>
      <c r="S1666" s="9"/>
      <c r="T1666" s="9"/>
      <c r="U1666" s="9"/>
      <c r="V1666" s="9"/>
      <c r="W1666" s="9"/>
      <c r="X1666" s="9"/>
      <c r="Y1666" s="9"/>
      <c r="AB1666" s="9"/>
      <c r="AL1666" s="9"/>
      <c r="AM1666" s="9"/>
      <c r="AN1666" s="9"/>
      <c r="AO1666" s="9"/>
      <c r="AP1666" s="9"/>
      <c r="AQ1666" s="9"/>
      <c r="AR1666" s="9"/>
      <c r="AS1666" s="9"/>
      <c r="AT1666" s="9"/>
      <c r="AU1666" s="9"/>
      <c r="AV1666" s="9"/>
      <c r="AW1666" s="9"/>
      <c r="AX1666" s="9"/>
      <c r="AY1666" s="9"/>
    </row>
    <row r="1667" spans="1:51" x14ac:dyDescent="0.3">
      <c r="A1667" s="80"/>
      <c r="B1667" s="80"/>
      <c r="C1667" s="80"/>
      <c r="D1667" s="80"/>
      <c r="E1667" s="80"/>
      <c r="F1667" s="80"/>
      <c r="G1667" s="80"/>
      <c r="H1667" s="80"/>
      <c r="I1667" s="81"/>
      <c r="J1667" s="55"/>
      <c r="K1667" s="80"/>
      <c r="L1667" s="80"/>
      <c r="M1667" s="55"/>
      <c r="N1667" s="55"/>
      <c r="O1667" s="32"/>
      <c r="AL1667" s="9"/>
      <c r="AM1667" s="9"/>
      <c r="AN1667" s="9"/>
      <c r="AO1667" s="9"/>
      <c r="AP1667" s="9"/>
      <c r="AQ1667" s="9"/>
      <c r="AR1667" s="9"/>
      <c r="AS1667" s="9"/>
      <c r="AT1667" s="9"/>
      <c r="AU1667" s="9"/>
      <c r="AV1667" s="9"/>
      <c r="AW1667" s="9"/>
      <c r="AX1667" s="9"/>
      <c r="AY1667" s="9"/>
    </row>
    <row r="1668" spans="1:51" x14ac:dyDescent="0.3">
      <c r="A1668" s="80"/>
      <c r="B1668" s="80"/>
      <c r="C1668" s="80"/>
      <c r="D1668" s="80"/>
      <c r="E1668" s="80"/>
      <c r="F1668" s="80"/>
      <c r="G1668" s="80"/>
      <c r="H1668" s="80"/>
      <c r="I1668" s="81"/>
      <c r="J1668" s="55"/>
      <c r="K1668" s="80"/>
      <c r="L1668" s="80"/>
      <c r="M1668" s="55"/>
      <c r="N1668" s="55"/>
      <c r="O1668" s="32"/>
      <c r="AL1668" s="9"/>
      <c r="AM1668" s="9"/>
      <c r="AN1668" s="9"/>
      <c r="AO1668" s="9"/>
      <c r="AP1668" s="9"/>
      <c r="AQ1668" s="9"/>
      <c r="AR1668" s="9"/>
      <c r="AS1668" s="9"/>
      <c r="AT1668" s="9"/>
      <c r="AU1668" s="9"/>
      <c r="AV1668" s="9"/>
      <c r="AW1668" s="9"/>
      <c r="AX1668" s="9"/>
      <c r="AY1668" s="9"/>
    </row>
    <row r="1669" spans="1:51" x14ac:dyDescent="0.3">
      <c r="A1669" s="83"/>
      <c r="B1669" s="83"/>
      <c r="C1669" s="83"/>
      <c r="D1669" s="83"/>
      <c r="E1669" s="83"/>
      <c r="F1669" s="83"/>
      <c r="G1669" s="83"/>
      <c r="H1669" s="83"/>
      <c r="I1669" s="84"/>
      <c r="J1669" s="55"/>
      <c r="K1669" s="85"/>
      <c r="L1669" s="83"/>
      <c r="M1669" s="86"/>
      <c r="N1669" s="86"/>
      <c r="O1669" s="87"/>
      <c r="AD1669" s="13"/>
      <c r="AL1669" s="9"/>
      <c r="AM1669" s="9"/>
      <c r="AN1669" s="9"/>
      <c r="AO1669" s="9"/>
      <c r="AP1669" s="9"/>
      <c r="AQ1669" s="9"/>
      <c r="AR1669" s="9"/>
      <c r="AS1669" s="9"/>
      <c r="AT1669" s="9"/>
      <c r="AU1669" s="9"/>
      <c r="AV1669" s="9"/>
      <c r="AW1669" s="9"/>
      <c r="AX1669" s="9"/>
      <c r="AY1669" s="9"/>
    </row>
    <row r="1670" spans="1:51" x14ac:dyDescent="0.3">
      <c r="A1670" s="88"/>
      <c r="B1670" s="88"/>
      <c r="C1670" s="88"/>
      <c r="D1670" s="88"/>
      <c r="E1670" s="88"/>
      <c r="F1670" s="88"/>
      <c r="G1670" s="88"/>
      <c r="H1670" s="88"/>
      <c r="I1670" s="89"/>
      <c r="J1670" s="55"/>
      <c r="K1670" s="80"/>
      <c r="L1670" s="88"/>
      <c r="M1670" s="55"/>
      <c r="N1670" s="55"/>
      <c r="O1670" s="32"/>
      <c r="AA1670" s="10"/>
      <c r="AD1670" s="13"/>
      <c r="AL1670" s="9"/>
      <c r="AM1670" s="9"/>
      <c r="AN1670" s="9"/>
      <c r="AO1670" s="9"/>
      <c r="AP1670" s="9"/>
      <c r="AQ1670" s="9"/>
      <c r="AR1670" s="9"/>
      <c r="AS1670" s="9"/>
      <c r="AT1670" s="9"/>
      <c r="AU1670" s="9"/>
      <c r="AV1670" s="9"/>
      <c r="AW1670" s="9"/>
      <c r="AX1670" s="9"/>
      <c r="AY1670" s="9"/>
    </row>
    <row r="1671" spans="1:51" x14ac:dyDescent="0.3">
      <c r="A1671" s="861"/>
      <c r="B1671" s="861"/>
      <c r="C1671" s="861"/>
      <c r="D1671" s="861"/>
      <c r="E1671" s="861"/>
      <c r="F1671" s="861"/>
      <c r="G1671" s="861"/>
      <c r="H1671" s="861"/>
      <c r="I1671" s="861"/>
      <c r="J1671" s="861"/>
      <c r="K1671" s="861"/>
      <c r="L1671" s="861"/>
      <c r="M1671" s="861"/>
      <c r="N1671" s="861"/>
      <c r="O1671" s="861"/>
      <c r="Y1671" s="17"/>
      <c r="Z1671" s="18"/>
      <c r="AA1671" s="18"/>
      <c r="AB1671" s="18"/>
      <c r="AD1671" s="13"/>
      <c r="AG1671" s="842"/>
      <c r="AH1671" s="842"/>
      <c r="AL1671" s="9"/>
      <c r="AM1671" s="9"/>
      <c r="AN1671" s="9"/>
      <c r="AO1671" s="9"/>
      <c r="AP1671" s="9"/>
      <c r="AQ1671" s="9"/>
      <c r="AR1671" s="9"/>
      <c r="AS1671" s="9"/>
      <c r="AT1671" s="9"/>
      <c r="AU1671" s="9"/>
      <c r="AV1671" s="9"/>
      <c r="AW1671" s="9"/>
      <c r="AX1671" s="9"/>
      <c r="AY1671" s="9"/>
    </row>
    <row r="1672" spans="1:51" x14ac:dyDescent="0.3">
      <c r="A1672" s="850"/>
      <c r="B1672" s="850"/>
      <c r="C1672" s="850"/>
      <c r="D1672" s="850"/>
      <c r="E1672" s="850"/>
      <c r="F1672" s="850"/>
      <c r="G1672" s="850"/>
      <c r="H1672" s="850"/>
      <c r="I1672" s="850"/>
      <c r="J1672" s="850"/>
      <c r="K1672" s="850"/>
      <c r="L1672" s="850"/>
      <c r="M1672" s="850"/>
      <c r="N1672" s="850"/>
      <c r="O1672" s="850"/>
      <c r="Y1672" s="17"/>
      <c r="Z1672" s="18"/>
      <c r="AA1672" s="18"/>
      <c r="AB1672" s="18"/>
      <c r="AD1672" s="13"/>
      <c r="AL1672" s="9"/>
      <c r="AM1672" s="9"/>
      <c r="AN1672" s="9"/>
      <c r="AO1672" s="9"/>
      <c r="AP1672" s="9"/>
      <c r="AQ1672" s="9"/>
      <c r="AR1672" s="9"/>
      <c r="AS1672" s="9"/>
      <c r="AT1672" s="9"/>
      <c r="AU1672" s="9"/>
      <c r="AV1672" s="9"/>
      <c r="AW1672" s="9"/>
      <c r="AX1672" s="9"/>
      <c r="AY1672" s="9"/>
    </row>
    <row r="1673" spans="1:51" x14ac:dyDescent="0.3">
      <c r="A1673" s="80"/>
      <c r="B1673" s="80"/>
      <c r="C1673" s="80"/>
      <c r="D1673" s="80"/>
      <c r="E1673" s="80"/>
      <c r="F1673" s="80"/>
      <c r="G1673" s="80"/>
      <c r="H1673" s="80"/>
      <c r="I1673" s="81"/>
      <c r="J1673" s="55"/>
      <c r="K1673" s="80"/>
      <c r="L1673" s="80"/>
      <c r="M1673" s="55"/>
      <c r="N1673" s="55"/>
      <c r="O1673" s="32"/>
      <c r="Y1673" s="17"/>
      <c r="Z1673" s="18"/>
      <c r="AA1673" s="18"/>
      <c r="AB1673" s="18"/>
      <c r="AL1673" s="9"/>
      <c r="AM1673" s="9"/>
      <c r="AN1673" s="9"/>
      <c r="AO1673" s="9"/>
      <c r="AP1673" s="9"/>
      <c r="AQ1673" s="9"/>
      <c r="AR1673" s="9"/>
      <c r="AS1673" s="9"/>
      <c r="AT1673" s="9"/>
      <c r="AU1673" s="9"/>
      <c r="AV1673" s="9"/>
      <c r="AW1673" s="9"/>
      <c r="AX1673" s="9"/>
      <c r="AY1673" s="9"/>
    </row>
    <row r="1674" spans="1:51" x14ac:dyDescent="0.3">
      <c r="A1674" s="90"/>
      <c r="B1674" s="90"/>
      <c r="C1674" s="90"/>
      <c r="D1674" s="90"/>
      <c r="E1674" s="90"/>
      <c r="F1674" s="90"/>
      <c r="G1674" s="90"/>
      <c r="H1674" s="90"/>
      <c r="I1674" s="91"/>
      <c r="J1674" s="92"/>
      <c r="K1674" s="93"/>
      <c r="L1674" s="90"/>
      <c r="M1674" s="88"/>
      <c r="N1674" s="55"/>
      <c r="O1674" s="22"/>
      <c r="Y1674" s="17"/>
      <c r="Z1674" s="18"/>
      <c r="AA1674" s="18"/>
      <c r="AB1674" s="18"/>
      <c r="AL1674" s="9"/>
      <c r="AM1674" s="9"/>
      <c r="AN1674" s="9"/>
      <c r="AO1674" s="9"/>
      <c r="AP1674" s="9"/>
      <c r="AQ1674" s="9"/>
      <c r="AR1674" s="9"/>
      <c r="AS1674" s="9"/>
      <c r="AT1674" s="9"/>
      <c r="AU1674" s="9"/>
      <c r="AV1674" s="9"/>
      <c r="AW1674" s="9"/>
      <c r="AX1674" s="9"/>
      <c r="AY1674" s="9"/>
    </row>
    <row r="1675" spans="1:51" x14ac:dyDescent="0.3">
      <c r="A1675" s="848"/>
      <c r="B1675" s="848"/>
      <c r="C1675" s="848"/>
      <c r="D1675" s="848"/>
      <c r="E1675" s="848"/>
      <c r="F1675" s="848"/>
      <c r="G1675" s="848"/>
      <c r="H1675" s="848"/>
      <c r="I1675" s="848"/>
      <c r="J1675" s="848"/>
      <c r="K1675" s="848"/>
      <c r="L1675" s="848"/>
      <c r="M1675" s="94"/>
      <c r="N1675" s="55"/>
      <c r="O1675" s="22"/>
      <c r="Y1675" s="6"/>
      <c r="Z1675" s="26"/>
      <c r="AA1675" s="26"/>
      <c r="AB1675" s="26"/>
      <c r="AG1675" s="842"/>
      <c r="AH1675" s="842"/>
      <c r="AL1675" s="9"/>
      <c r="AM1675" s="9"/>
      <c r="AN1675" s="9"/>
      <c r="AO1675" s="9"/>
      <c r="AP1675" s="9"/>
      <c r="AQ1675" s="9"/>
      <c r="AR1675" s="9"/>
      <c r="AS1675" s="9"/>
      <c r="AT1675" s="9"/>
      <c r="AU1675" s="9"/>
      <c r="AV1675" s="9"/>
      <c r="AW1675" s="9"/>
      <c r="AX1675" s="9"/>
      <c r="AY1675" s="9"/>
    </row>
    <row r="1676" spans="1:51" x14ac:dyDescent="0.3">
      <c r="A1676" s="90"/>
      <c r="B1676" s="90"/>
      <c r="C1676" s="90"/>
      <c r="D1676" s="90"/>
      <c r="E1676" s="90"/>
      <c r="F1676" s="90"/>
      <c r="G1676" s="90"/>
      <c r="H1676" s="90"/>
      <c r="I1676" s="91"/>
      <c r="J1676" s="841"/>
      <c r="K1676" s="841"/>
      <c r="L1676" s="841"/>
      <c r="M1676" s="94"/>
      <c r="N1676" s="55"/>
      <c r="O1676" s="22"/>
      <c r="Y1676" s="17"/>
      <c r="Z1676" s="27"/>
      <c r="AA1676" s="27"/>
      <c r="AB1676" s="27"/>
      <c r="AL1676" s="9"/>
      <c r="AM1676" s="9"/>
      <c r="AN1676" s="9"/>
      <c r="AO1676" s="9"/>
      <c r="AP1676" s="9"/>
      <c r="AQ1676" s="9"/>
      <c r="AR1676" s="9"/>
      <c r="AS1676" s="9"/>
      <c r="AT1676" s="9"/>
      <c r="AU1676" s="9"/>
      <c r="AV1676" s="9"/>
      <c r="AW1676" s="9"/>
      <c r="AX1676" s="9"/>
      <c r="AY1676" s="9"/>
    </row>
    <row r="1677" spans="1:51" x14ac:dyDescent="0.3">
      <c r="A1677" s="90"/>
      <c r="B1677" s="90"/>
      <c r="C1677" s="90"/>
      <c r="D1677" s="90"/>
      <c r="E1677" s="90"/>
      <c r="F1677" s="90"/>
      <c r="G1677" s="90"/>
      <c r="H1677" s="90"/>
      <c r="I1677" s="91"/>
      <c r="J1677" s="841"/>
      <c r="K1677" s="841"/>
      <c r="L1677" s="841"/>
      <c r="M1677" s="94"/>
      <c r="N1677" s="55"/>
      <c r="O1677" s="22"/>
      <c r="Y1677" s="17"/>
      <c r="Z1677" s="27"/>
      <c r="AA1677" s="27"/>
      <c r="AB1677" s="27"/>
      <c r="AL1677" s="9"/>
      <c r="AM1677" s="9"/>
      <c r="AN1677" s="9"/>
      <c r="AO1677" s="9"/>
      <c r="AP1677" s="9"/>
      <c r="AQ1677" s="9"/>
      <c r="AR1677" s="9"/>
      <c r="AS1677" s="9"/>
      <c r="AT1677" s="9"/>
      <c r="AU1677" s="9"/>
      <c r="AV1677" s="9"/>
      <c r="AW1677" s="9"/>
      <c r="AX1677" s="9"/>
      <c r="AY1677" s="9"/>
    </row>
    <row r="1678" spans="1:51" x14ac:dyDescent="0.3">
      <c r="A1678" s="92"/>
      <c r="B1678" s="92"/>
      <c r="C1678" s="92"/>
      <c r="D1678" s="92"/>
      <c r="E1678" s="92"/>
      <c r="F1678" s="92"/>
      <c r="G1678" s="92"/>
      <c r="H1678" s="92"/>
      <c r="I1678" s="95"/>
      <c r="J1678" s="841"/>
      <c r="K1678" s="841"/>
      <c r="L1678" s="841"/>
      <c r="M1678" s="94"/>
      <c r="N1678" s="55"/>
      <c r="O1678" s="22"/>
      <c r="Y1678" s="6"/>
      <c r="Z1678" s="69"/>
      <c r="AA1678" s="96"/>
      <c r="AB1678" s="30"/>
      <c r="AL1678" s="9"/>
      <c r="AM1678" s="9"/>
      <c r="AN1678" s="9"/>
      <c r="AO1678" s="9"/>
      <c r="AP1678" s="9"/>
      <c r="AQ1678" s="9"/>
      <c r="AR1678" s="9"/>
      <c r="AS1678" s="9"/>
      <c r="AT1678" s="9"/>
      <c r="AU1678" s="9"/>
      <c r="AV1678" s="9"/>
      <c r="AW1678" s="9"/>
      <c r="AX1678" s="9"/>
      <c r="AY1678" s="9"/>
    </row>
    <row r="1679" spans="1:51" x14ac:dyDescent="0.3">
      <c r="A1679" s="92"/>
      <c r="B1679" s="92"/>
      <c r="C1679" s="92"/>
      <c r="D1679" s="92"/>
      <c r="E1679" s="92"/>
      <c r="F1679" s="92"/>
      <c r="G1679" s="92"/>
      <c r="H1679" s="92"/>
      <c r="I1679" s="95"/>
      <c r="J1679" s="841"/>
      <c r="K1679" s="841"/>
      <c r="L1679" s="841"/>
      <c r="M1679" s="94"/>
      <c r="N1679" s="55"/>
      <c r="O1679" s="22"/>
      <c r="AG1679" s="842"/>
      <c r="AH1679" s="842"/>
      <c r="AL1679" s="9"/>
      <c r="AM1679" s="9"/>
      <c r="AN1679" s="9"/>
      <c r="AO1679" s="9"/>
      <c r="AP1679" s="9"/>
      <c r="AQ1679" s="9"/>
      <c r="AR1679" s="9"/>
      <c r="AS1679" s="9"/>
      <c r="AT1679" s="9"/>
      <c r="AU1679" s="9"/>
      <c r="AV1679" s="9"/>
      <c r="AW1679" s="9"/>
      <c r="AX1679" s="9"/>
      <c r="AY1679" s="9"/>
    </row>
    <row r="1680" spans="1:51" x14ac:dyDescent="0.3">
      <c r="A1680" s="92"/>
      <c r="B1680" s="92"/>
      <c r="C1680" s="92"/>
      <c r="D1680" s="92"/>
      <c r="E1680" s="92"/>
      <c r="F1680" s="92"/>
      <c r="G1680" s="92"/>
      <c r="H1680" s="92"/>
      <c r="I1680" s="95"/>
      <c r="J1680" s="92"/>
      <c r="K1680" s="97"/>
      <c r="L1680" s="92"/>
      <c r="M1680" s="90"/>
      <c r="N1680" s="55"/>
      <c r="O1680" s="32"/>
      <c r="AI1680" s="33"/>
      <c r="AL1680" s="9"/>
      <c r="AM1680" s="9"/>
      <c r="AN1680" s="9"/>
      <c r="AO1680" s="9"/>
      <c r="AP1680" s="9"/>
      <c r="AQ1680" s="9"/>
      <c r="AR1680" s="9"/>
      <c r="AS1680" s="9"/>
      <c r="AT1680" s="9"/>
      <c r="AU1680" s="9"/>
      <c r="AV1680" s="9"/>
      <c r="AW1680" s="9"/>
      <c r="AX1680" s="9"/>
      <c r="AY1680" s="9"/>
    </row>
    <row r="1681" spans="1:51" x14ac:dyDescent="0.3">
      <c r="A1681" s="846"/>
      <c r="B1681" s="846"/>
      <c r="C1681" s="846"/>
      <c r="D1681" s="846"/>
      <c r="E1681" s="846"/>
      <c r="F1681" s="846"/>
      <c r="G1681" s="846"/>
      <c r="H1681" s="846"/>
      <c r="I1681" s="846"/>
      <c r="J1681" s="846"/>
      <c r="K1681" s="846"/>
      <c r="L1681" s="846"/>
      <c r="M1681" s="846"/>
      <c r="N1681" s="846"/>
      <c r="O1681" s="846"/>
      <c r="P1681" s="38"/>
      <c r="Q1681" s="38"/>
      <c r="R1681" s="38"/>
      <c r="S1681" s="39"/>
      <c r="T1681" s="40"/>
      <c r="U1681" s="40"/>
      <c r="V1681" s="40"/>
      <c r="W1681" s="40"/>
      <c r="AA1681" s="10"/>
      <c r="AI1681" s="33"/>
      <c r="AL1681" s="9"/>
      <c r="AM1681" s="9"/>
      <c r="AN1681" s="9"/>
      <c r="AO1681" s="9"/>
      <c r="AP1681" s="9"/>
      <c r="AQ1681" s="9"/>
      <c r="AR1681" s="9"/>
      <c r="AS1681" s="9"/>
      <c r="AT1681" s="9"/>
      <c r="AU1681" s="9"/>
      <c r="AV1681" s="9"/>
      <c r="AW1681" s="9"/>
      <c r="AX1681" s="9"/>
      <c r="AY1681" s="9"/>
    </row>
    <row r="1682" spans="1:51" x14ac:dyDescent="0.3">
      <c r="A1682" s="80"/>
      <c r="B1682" s="80"/>
      <c r="C1682" s="80"/>
      <c r="D1682" s="80"/>
      <c r="E1682" s="80"/>
      <c r="F1682" s="80"/>
      <c r="G1682" s="80"/>
      <c r="H1682" s="80"/>
      <c r="I1682" s="81"/>
      <c r="J1682" s="55"/>
      <c r="K1682" s="80"/>
      <c r="L1682" s="80"/>
      <c r="M1682" s="86"/>
      <c r="N1682" s="86"/>
      <c r="O1682" s="87"/>
      <c r="Z1682" s="847"/>
      <c r="AA1682" s="847"/>
      <c r="AC1682" s="849"/>
      <c r="AD1682" s="849"/>
      <c r="AG1682" s="842"/>
      <c r="AH1682" s="842"/>
      <c r="AL1682" s="9"/>
      <c r="AM1682" s="9"/>
      <c r="AN1682" s="9"/>
      <c r="AO1682" s="9"/>
      <c r="AP1682" s="9"/>
      <c r="AQ1682" s="9"/>
      <c r="AR1682" s="9"/>
      <c r="AS1682" s="9"/>
      <c r="AT1682" s="9"/>
      <c r="AU1682" s="9"/>
      <c r="AV1682" s="9"/>
      <c r="AW1682" s="9"/>
      <c r="AX1682" s="9"/>
      <c r="AY1682" s="9"/>
    </row>
    <row r="1683" spans="1:51" x14ac:dyDescent="0.3">
      <c r="A1683" s="98"/>
      <c r="B1683" s="98"/>
      <c r="C1683" s="98"/>
      <c r="D1683" s="98"/>
      <c r="E1683" s="98"/>
      <c r="F1683" s="98"/>
      <c r="G1683" s="98"/>
      <c r="H1683" s="98"/>
      <c r="I1683" s="99"/>
      <c r="J1683" s="100"/>
      <c r="K1683" s="85"/>
      <c r="L1683" s="85"/>
      <c r="M1683" s="98"/>
      <c r="N1683" s="98"/>
      <c r="O1683" s="101"/>
      <c r="Z1683" s="42"/>
      <c r="AA1683" s="42"/>
      <c r="AC1683" s="42"/>
      <c r="AD1683" s="42"/>
      <c r="AL1683" s="9"/>
      <c r="AM1683" s="9"/>
      <c r="AN1683" s="9"/>
      <c r="AO1683" s="9"/>
      <c r="AP1683" s="9"/>
      <c r="AQ1683" s="9"/>
      <c r="AR1683" s="9"/>
      <c r="AS1683" s="9"/>
      <c r="AT1683" s="9"/>
      <c r="AU1683" s="9"/>
      <c r="AV1683" s="9"/>
      <c r="AW1683" s="9"/>
      <c r="AX1683" s="9"/>
      <c r="AY1683" s="9"/>
    </row>
    <row r="1684" spans="1:51" x14ac:dyDescent="0.3">
      <c r="A1684" s="85"/>
      <c r="B1684" s="85"/>
      <c r="C1684" s="85"/>
      <c r="D1684" s="85"/>
      <c r="E1684" s="85"/>
      <c r="F1684" s="85"/>
      <c r="G1684" s="85"/>
      <c r="H1684" s="85"/>
      <c r="I1684" s="102"/>
      <c r="J1684" s="86"/>
      <c r="K1684" s="85"/>
      <c r="L1684" s="85"/>
      <c r="M1684" s="85"/>
      <c r="N1684" s="85"/>
      <c r="O1684" s="103"/>
      <c r="Z1684" s="43"/>
      <c r="AA1684" s="43"/>
      <c r="AC1684" s="43"/>
      <c r="AD1684" s="43"/>
      <c r="AL1684" s="9"/>
      <c r="AM1684" s="9"/>
      <c r="AN1684" s="9"/>
      <c r="AO1684" s="9"/>
      <c r="AP1684" s="9"/>
      <c r="AQ1684" s="9"/>
      <c r="AR1684" s="9"/>
      <c r="AS1684" s="9"/>
      <c r="AT1684" s="9"/>
      <c r="AU1684" s="9"/>
      <c r="AV1684" s="9"/>
      <c r="AW1684" s="9"/>
      <c r="AX1684" s="9"/>
      <c r="AY1684" s="9"/>
    </row>
    <row r="1685" spans="1:51" x14ac:dyDescent="0.3">
      <c r="A1685" s="104"/>
      <c r="B1685" s="104"/>
      <c r="C1685" s="104"/>
      <c r="D1685" s="104"/>
      <c r="E1685" s="104"/>
      <c r="F1685" s="104"/>
      <c r="G1685" s="104"/>
      <c r="H1685" s="104"/>
      <c r="I1685" s="105"/>
      <c r="J1685" s="106"/>
      <c r="K1685" s="107"/>
      <c r="L1685" s="108"/>
      <c r="M1685" s="109"/>
      <c r="N1685" s="110"/>
      <c r="O1685" s="32"/>
      <c r="Z1685" s="43"/>
      <c r="AA1685" s="111"/>
      <c r="AC1685" s="43"/>
      <c r="AD1685" s="111"/>
      <c r="AL1685" s="9"/>
      <c r="AM1685" s="9"/>
      <c r="AN1685" s="9"/>
      <c r="AO1685" s="9"/>
      <c r="AP1685" s="9"/>
      <c r="AQ1685" s="9"/>
      <c r="AR1685" s="9"/>
      <c r="AS1685" s="9"/>
      <c r="AT1685" s="9"/>
      <c r="AU1685" s="9"/>
      <c r="AV1685" s="9"/>
      <c r="AW1685" s="9"/>
      <c r="AX1685" s="9"/>
      <c r="AY1685" s="9"/>
    </row>
    <row r="1686" spans="1:51" x14ac:dyDescent="0.3">
      <c r="A1686" s="112"/>
      <c r="B1686" s="112"/>
      <c r="C1686" s="112"/>
      <c r="D1686" s="112"/>
      <c r="E1686" s="112"/>
      <c r="F1686" s="112"/>
      <c r="G1686" s="112"/>
      <c r="H1686" s="112"/>
      <c r="I1686" s="113"/>
      <c r="J1686" s="114"/>
      <c r="K1686" s="107"/>
      <c r="L1686" s="107"/>
      <c r="M1686" s="115"/>
      <c r="N1686" s="116"/>
      <c r="O1686" s="117"/>
      <c r="Z1686" s="118"/>
      <c r="AA1686" s="119"/>
      <c r="AC1686" s="118"/>
      <c r="AD1686" s="119"/>
      <c r="AG1686" s="842"/>
      <c r="AH1686" s="842"/>
      <c r="AL1686" s="9"/>
      <c r="AM1686" s="9"/>
      <c r="AN1686" s="9"/>
      <c r="AO1686" s="9"/>
      <c r="AP1686" s="9"/>
      <c r="AQ1686" s="9"/>
      <c r="AR1686" s="9"/>
      <c r="AS1686" s="9"/>
      <c r="AT1686" s="9"/>
      <c r="AU1686" s="9"/>
      <c r="AV1686" s="9"/>
      <c r="AW1686" s="9"/>
      <c r="AX1686" s="9"/>
      <c r="AY1686" s="9"/>
    </row>
    <row r="1687" spans="1:51" x14ac:dyDescent="0.3">
      <c r="A1687" s="112"/>
      <c r="B1687" s="112"/>
      <c r="C1687" s="112"/>
      <c r="D1687" s="112"/>
      <c r="E1687" s="112"/>
      <c r="F1687" s="112"/>
      <c r="G1687" s="112"/>
      <c r="H1687" s="112"/>
      <c r="I1687" s="113"/>
      <c r="J1687" s="120"/>
      <c r="K1687" s="107"/>
      <c r="L1687" s="107"/>
      <c r="M1687" s="121"/>
      <c r="N1687" s="122"/>
      <c r="O1687" s="32"/>
      <c r="Z1687" s="16"/>
      <c r="AA1687" s="123"/>
      <c r="AC1687" s="16"/>
      <c r="AD1687" s="123"/>
      <c r="AL1687" s="9"/>
      <c r="AM1687" s="9"/>
      <c r="AN1687" s="9"/>
      <c r="AO1687" s="9"/>
      <c r="AP1687" s="9"/>
      <c r="AQ1687" s="9"/>
      <c r="AR1687" s="9"/>
      <c r="AS1687" s="9"/>
      <c r="AT1687" s="9"/>
      <c r="AU1687" s="9"/>
      <c r="AV1687" s="9"/>
      <c r="AW1687" s="9"/>
      <c r="AX1687" s="9"/>
      <c r="AY1687" s="9"/>
    </row>
    <row r="1688" spans="1:51" x14ac:dyDescent="0.3">
      <c r="A1688" s="124"/>
      <c r="B1688" s="124"/>
      <c r="C1688" s="124"/>
      <c r="D1688" s="124"/>
      <c r="E1688" s="124"/>
      <c r="F1688" s="124"/>
      <c r="G1688" s="124"/>
      <c r="H1688" s="124"/>
      <c r="I1688" s="113"/>
      <c r="J1688" s="114"/>
      <c r="K1688" s="107"/>
      <c r="L1688" s="108"/>
      <c r="M1688" s="109"/>
      <c r="N1688" s="110"/>
      <c r="O1688" s="32"/>
      <c r="Z1688" s="16"/>
      <c r="AA1688" s="123"/>
      <c r="AC1688" s="16"/>
      <c r="AD1688" s="123"/>
      <c r="AF1688" s="10"/>
      <c r="AL1688" s="9"/>
      <c r="AM1688" s="9"/>
      <c r="AN1688" s="9"/>
      <c r="AO1688" s="9"/>
      <c r="AP1688" s="9"/>
      <c r="AQ1688" s="9"/>
      <c r="AR1688" s="9"/>
      <c r="AS1688" s="9"/>
      <c r="AT1688" s="9"/>
      <c r="AU1688" s="9"/>
      <c r="AV1688" s="9"/>
      <c r="AW1688" s="9"/>
      <c r="AX1688" s="9"/>
      <c r="AY1688" s="9"/>
    </row>
    <row r="1689" spans="1:51" x14ac:dyDescent="0.3">
      <c r="A1689" s="124"/>
      <c r="B1689" s="124"/>
      <c r="C1689" s="124"/>
      <c r="D1689" s="124"/>
      <c r="E1689" s="124"/>
      <c r="F1689" s="124"/>
      <c r="G1689" s="124"/>
      <c r="H1689" s="124"/>
      <c r="I1689" s="113"/>
      <c r="J1689" s="114"/>
      <c r="K1689" s="107"/>
      <c r="L1689" s="108"/>
      <c r="M1689" s="109"/>
      <c r="N1689" s="110"/>
      <c r="O1689" s="32"/>
      <c r="Z1689" s="16"/>
      <c r="AA1689" s="123"/>
      <c r="AC1689" s="16"/>
      <c r="AD1689" s="123"/>
      <c r="AF1689" s="10"/>
      <c r="AL1689" s="9"/>
      <c r="AM1689" s="9"/>
      <c r="AN1689" s="9"/>
      <c r="AO1689" s="9"/>
      <c r="AP1689" s="9"/>
      <c r="AQ1689" s="9"/>
      <c r="AR1689" s="9"/>
      <c r="AS1689" s="9"/>
      <c r="AT1689" s="9"/>
      <c r="AU1689" s="9"/>
      <c r="AV1689" s="9"/>
      <c r="AW1689" s="9"/>
      <c r="AX1689" s="9"/>
      <c r="AY1689" s="9"/>
    </row>
    <row r="1690" spans="1:51" x14ac:dyDescent="0.3">
      <c r="A1690" s="112"/>
      <c r="B1690" s="112"/>
      <c r="C1690" s="112"/>
      <c r="D1690" s="112"/>
      <c r="E1690" s="112"/>
      <c r="F1690" s="112"/>
      <c r="G1690" s="112"/>
      <c r="H1690" s="112"/>
      <c r="I1690" s="113"/>
      <c r="J1690" s="114"/>
      <c r="K1690" s="107"/>
      <c r="L1690" s="108"/>
      <c r="M1690" s="109"/>
      <c r="N1690" s="110"/>
      <c r="O1690" s="32"/>
      <c r="Z1690" s="16"/>
      <c r="AA1690" s="123"/>
      <c r="AC1690" s="16"/>
      <c r="AD1690" s="123"/>
      <c r="AF1690" s="10"/>
      <c r="AG1690" s="842"/>
      <c r="AH1690" s="842"/>
      <c r="AL1690" s="9"/>
      <c r="AM1690" s="9"/>
      <c r="AN1690" s="9"/>
      <c r="AO1690" s="9"/>
      <c r="AP1690" s="9"/>
      <c r="AQ1690" s="9"/>
      <c r="AR1690" s="9"/>
      <c r="AS1690" s="9"/>
      <c r="AT1690" s="9"/>
      <c r="AU1690" s="9"/>
      <c r="AV1690" s="9"/>
      <c r="AW1690" s="9"/>
      <c r="AX1690" s="9"/>
      <c r="AY1690" s="9"/>
    </row>
    <row r="1691" spans="1:51" x14ac:dyDescent="0.3">
      <c r="A1691" s="112"/>
      <c r="B1691" s="112"/>
      <c r="C1691" s="112"/>
      <c r="D1691" s="112"/>
      <c r="E1691" s="112"/>
      <c r="F1691" s="112"/>
      <c r="G1691" s="112"/>
      <c r="H1691" s="112"/>
      <c r="I1691" s="113"/>
      <c r="J1691" s="120"/>
      <c r="K1691" s="107"/>
      <c r="L1691" s="108"/>
      <c r="M1691" s="109"/>
      <c r="N1691" s="110"/>
      <c r="O1691" s="117"/>
      <c r="Z1691" s="16"/>
      <c r="AA1691" s="123"/>
      <c r="AC1691" s="16"/>
      <c r="AD1691" s="123"/>
      <c r="AF1691" s="10"/>
      <c r="AL1691" s="9"/>
      <c r="AM1691" s="9"/>
      <c r="AN1691" s="9"/>
      <c r="AO1691" s="9"/>
      <c r="AP1691" s="9"/>
      <c r="AQ1691" s="9"/>
      <c r="AR1691" s="9"/>
      <c r="AS1691" s="9"/>
      <c r="AT1691" s="9"/>
      <c r="AU1691" s="9"/>
      <c r="AV1691" s="9"/>
      <c r="AW1691" s="9"/>
      <c r="AX1691" s="9"/>
      <c r="AY1691" s="9"/>
    </row>
    <row r="1692" spans="1:51" x14ac:dyDescent="0.3">
      <c r="A1692" s="112"/>
      <c r="B1692" s="112"/>
      <c r="C1692" s="112"/>
      <c r="D1692" s="112"/>
      <c r="E1692" s="112"/>
      <c r="F1692" s="112"/>
      <c r="G1692" s="112"/>
      <c r="H1692" s="112"/>
      <c r="I1692" s="113"/>
      <c r="J1692" s="114"/>
      <c r="K1692" s="107"/>
      <c r="L1692" s="108"/>
      <c r="M1692" s="109"/>
      <c r="N1692" s="110"/>
      <c r="O1692" s="32"/>
      <c r="Z1692" s="16"/>
      <c r="AA1692" s="123"/>
      <c r="AC1692" s="16"/>
      <c r="AD1692" s="123"/>
      <c r="AF1692" s="10"/>
      <c r="AL1692" s="9"/>
      <c r="AM1692" s="9"/>
      <c r="AN1692" s="9"/>
      <c r="AO1692" s="9"/>
      <c r="AP1692" s="9"/>
      <c r="AQ1692" s="9"/>
      <c r="AR1692" s="9"/>
      <c r="AS1692" s="9"/>
      <c r="AT1692" s="9"/>
      <c r="AU1692" s="9"/>
      <c r="AV1692" s="9"/>
      <c r="AW1692" s="9"/>
      <c r="AX1692" s="9"/>
      <c r="AY1692" s="9"/>
    </row>
    <row r="1693" spans="1:51" x14ac:dyDescent="0.3">
      <c r="A1693" s="112"/>
      <c r="B1693" s="112"/>
      <c r="C1693" s="112"/>
      <c r="D1693" s="112"/>
      <c r="E1693" s="112"/>
      <c r="F1693" s="112"/>
      <c r="G1693" s="112"/>
      <c r="H1693" s="112"/>
      <c r="I1693" s="113"/>
      <c r="J1693" s="114"/>
      <c r="K1693" s="107"/>
      <c r="L1693" s="108"/>
      <c r="M1693" s="109"/>
      <c r="N1693" s="110"/>
      <c r="O1693" s="32"/>
      <c r="Z1693" s="16"/>
      <c r="AA1693" s="123"/>
      <c r="AC1693" s="16"/>
      <c r="AD1693" s="123"/>
      <c r="AF1693" s="10"/>
      <c r="AL1693" s="9"/>
      <c r="AM1693" s="9"/>
      <c r="AN1693" s="9"/>
      <c r="AO1693" s="9"/>
      <c r="AP1693" s="9"/>
      <c r="AQ1693" s="9"/>
      <c r="AR1693" s="9"/>
      <c r="AS1693" s="9"/>
      <c r="AT1693" s="9"/>
      <c r="AU1693" s="9"/>
      <c r="AV1693" s="9"/>
      <c r="AW1693" s="9"/>
      <c r="AX1693" s="9"/>
      <c r="AY1693" s="9"/>
    </row>
    <row r="1694" spans="1:51" x14ac:dyDescent="0.3">
      <c r="A1694" s="112"/>
      <c r="B1694" s="112"/>
      <c r="C1694" s="112"/>
      <c r="D1694" s="112"/>
      <c r="E1694" s="112"/>
      <c r="F1694" s="112"/>
      <c r="G1694" s="112"/>
      <c r="H1694" s="112"/>
      <c r="I1694" s="113"/>
      <c r="J1694" s="114"/>
      <c r="K1694" s="107"/>
      <c r="L1694" s="107"/>
      <c r="M1694" s="109"/>
      <c r="N1694" s="110"/>
      <c r="O1694" s="117"/>
      <c r="Z1694" s="16"/>
      <c r="AA1694" s="123"/>
      <c r="AC1694" s="16"/>
      <c r="AD1694" s="123"/>
      <c r="AF1694" s="10"/>
      <c r="AL1694" s="9"/>
      <c r="AM1694" s="9"/>
      <c r="AN1694" s="9"/>
      <c r="AO1694" s="9"/>
      <c r="AP1694" s="9"/>
      <c r="AQ1694" s="9"/>
      <c r="AR1694" s="9"/>
      <c r="AS1694" s="9"/>
      <c r="AT1694" s="9"/>
      <c r="AU1694" s="9"/>
      <c r="AV1694" s="9"/>
      <c r="AW1694" s="9"/>
      <c r="AX1694" s="9"/>
      <c r="AY1694" s="9"/>
    </row>
    <row r="1695" spans="1:51" x14ac:dyDescent="0.3">
      <c r="A1695" s="112"/>
      <c r="B1695" s="112"/>
      <c r="C1695" s="112"/>
      <c r="D1695" s="112"/>
      <c r="E1695" s="112"/>
      <c r="F1695" s="112"/>
      <c r="G1695" s="112"/>
      <c r="H1695" s="112"/>
      <c r="I1695" s="113"/>
      <c r="J1695" s="120"/>
      <c r="K1695" s="107"/>
      <c r="L1695" s="107"/>
      <c r="M1695" s="125"/>
      <c r="N1695" s="110"/>
      <c r="O1695" s="126"/>
      <c r="Z1695" s="16"/>
      <c r="AA1695" s="123"/>
      <c r="AC1695" s="16"/>
      <c r="AD1695" s="123"/>
      <c r="AF1695" s="10"/>
      <c r="AL1695" s="9"/>
      <c r="AM1695" s="9"/>
      <c r="AN1695" s="9"/>
      <c r="AO1695" s="9"/>
      <c r="AP1695" s="9"/>
      <c r="AQ1695" s="9"/>
      <c r="AR1695" s="9"/>
      <c r="AS1695" s="9"/>
      <c r="AT1695" s="9"/>
      <c r="AU1695" s="9"/>
      <c r="AV1695" s="9"/>
      <c r="AW1695" s="9"/>
      <c r="AX1695" s="9"/>
      <c r="AY1695" s="9"/>
    </row>
    <row r="1696" spans="1:51" x14ac:dyDescent="0.3">
      <c r="A1696" s="124"/>
      <c r="B1696" s="124"/>
      <c r="C1696" s="124"/>
      <c r="D1696" s="124"/>
      <c r="E1696" s="124"/>
      <c r="F1696" s="124"/>
      <c r="G1696" s="124"/>
      <c r="H1696" s="124"/>
      <c r="I1696" s="113"/>
      <c r="J1696" s="127"/>
      <c r="K1696" s="107"/>
      <c r="L1696" s="108"/>
      <c r="M1696" s="109"/>
      <c r="N1696" s="110"/>
      <c r="O1696" s="32"/>
      <c r="X1696" s="17"/>
      <c r="Z1696" s="16"/>
      <c r="AA1696" s="123"/>
      <c r="AC1696" s="16"/>
      <c r="AD1696" s="123"/>
      <c r="AF1696" s="10"/>
      <c r="AL1696" s="9"/>
      <c r="AM1696" s="9"/>
      <c r="AN1696" s="9"/>
      <c r="AO1696" s="9"/>
      <c r="AP1696" s="9"/>
      <c r="AQ1696" s="9"/>
      <c r="AR1696" s="9"/>
      <c r="AS1696" s="9"/>
      <c r="AT1696" s="9"/>
      <c r="AU1696" s="9"/>
      <c r="AV1696" s="9"/>
      <c r="AW1696" s="9"/>
      <c r="AX1696" s="9"/>
      <c r="AY1696" s="9"/>
    </row>
    <row r="1697" spans="1:51" x14ac:dyDescent="0.3">
      <c r="A1697" s="124"/>
      <c r="B1697" s="124"/>
      <c r="C1697" s="124"/>
      <c r="D1697" s="124"/>
      <c r="E1697" s="124"/>
      <c r="F1697" s="124"/>
      <c r="G1697" s="124"/>
      <c r="H1697" s="124"/>
      <c r="I1697" s="113"/>
      <c r="J1697" s="128"/>
      <c r="K1697" s="107"/>
      <c r="L1697" s="108"/>
      <c r="M1697" s="125"/>
      <c r="N1697" s="110"/>
      <c r="O1697" s="32"/>
      <c r="X1697" s="17"/>
      <c r="Z1697" s="16"/>
      <c r="AA1697" s="123"/>
      <c r="AC1697" s="16"/>
      <c r="AD1697" s="123"/>
      <c r="AF1697" s="10"/>
      <c r="AL1697" s="9"/>
      <c r="AM1697" s="9"/>
      <c r="AN1697" s="9"/>
      <c r="AO1697" s="9"/>
      <c r="AP1697" s="9"/>
      <c r="AQ1697" s="9"/>
      <c r="AR1697" s="9"/>
      <c r="AS1697" s="9"/>
      <c r="AT1697" s="9"/>
      <c r="AU1697" s="9"/>
      <c r="AV1697" s="9"/>
      <c r="AW1697" s="9"/>
      <c r="AX1697" s="9"/>
      <c r="AY1697" s="9"/>
    </row>
    <row r="1698" spans="1:51" x14ac:dyDescent="0.3">
      <c r="A1698" s="124"/>
      <c r="B1698" s="124"/>
      <c r="C1698" s="124"/>
      <c r="D1698" s="124"/>
      <c r="E1698" s="124"/>
      <c r="F1698" s="124"/>
      <c r="G1698" s="124"/>
      <c r="H1698" s="124"/>
      <c r="I1698" s="113"/>
      <c r="J1698" s="128"/>
      <c r="K1698" s="107"/>
      <c r="L1698" s="108"/>
      <c r="M1698" s="125"/>
      <c r="N1698" s="110"/>
      <c r="O1698" s="32"/>
      <c r="X1698" s="17"/>
      <c r="Z1698" s="16"/>
      <c r="AA1698" s="123"/>
      <c r="AC1698" s="16"/>
      <c r="AD1698" s="123"/>
      <c r="AF1698" s="10"/>
      <c r="AL1698" s="9"/>
      <c r="AM1698" s="9"/>
      <c r="AN1698" s="9"/>
      <c r="AO1698" s="9"/>
      <c r="AP1698" s="9"/>
      <c r="AQ1698" s="9"/>
      <c r="AR1698" s="9"/>
      <c r="AS1698" s="9"/>
      <c r="AT1698" s="9"/>
      <c r="AU1698" s="9"/>
      <c r="AV1698" s="9"/>
      <c r="AW1698" s="9"/>
      <c r="AX1698" s="9"/>
      <c r="AY1698" s="9"/>
    </row>
    <row r="1699" spans="1:51" x14ac:dyDescent="0.3">
      <c r="A1699" s="104"/>
      <c r="B1699" s="104"/>
      <c r="C1699" s="104"/>
      <c r="D1699" s="104"/>
      <c r="E1699" s="104"/>
      <c r="F1699" s="104"/>
      <c r="G1699" s="104"/>
      <c r="H1699" s="104"/>
      <c r="I1699" s="105"/>
      <c r="J1699" s="129"/>
      <c r="K1699" s="107"/>
      <c r="L1699" s="108"/>
      <c r="M1699" s="109"/>
      <c r="N1699" s="110"/>
      <c r="O1699" s="32"/>
      <c r="Z1699" s="16"/>
      <c r="AA1699" s="123"/>
      <c r="AC1699" s="16"/>
      <c r="AD1699" s="123"/>
      <c r="AF1699" s="10"/>
      <c r="AL1699" s="9"/>
      <c r="AM1699" s="9"/>
      <c r="AN1699" s="9"/>
      <c r="AO1699" s="9"/>
      <c r="AP1699" s="9"/>
      <c r="AQ1699" s="9"/>
      <c r="AR1699" s="9"/>
      <c r="AS1699" s="9"/>
      <c r="AT1699" s="9"/>
      <c r="AU1699" s="9"/>
      <c r="AV1699" s="9"/>
      <c r="AW1699" s="9"/>
      <c r="AX1699" s="9"/>
      <c r="AY1699" s="9"/>
    </row>
    <row r="1700" spans="1:51" x14ac:dyDescent="0.3">
      <c r="A1700" s="124"/>
      <c r="B1700" s="124"/>
      <c r="C1700" s="124"/>
      <c r="D1700" s="124"/>
      <c r="E1700" s="124"/>
      <c r="F1700" s="124"/>
      <c r="G1700" s="124"/>
      <c r="H1700" s="124"/>
      <c r="I1700" s="113"/>
      <c r="J1700" s="130"/>
      <c r="K1700" s="107"/>
      <c r="L1700" s="108"/>
      <c r="M1700" s="109"/>
      <c r="N1700" s="110"/>
      <c r="O1700" s="32"/>
      <c r="Z1700" s="16"/>
      <c r="AA1700" s="123"/>
      <c r="AC1700" s="16"/>
      <c r="AD1700" s="123"/>
      <c r="AF1700" s="10"/>
      <c r="AL1700" s="9"/>
      <c r="AM1700" s="9"/>
      <c r="AN1700" s="9"/>
      <c r="AO1700" s="9"/>
      <c r="AP1700" s="9"/>
      <c r="AQ1700" s="9"/>
      <c r="AR1700" s="9"/>
      <c r="AS1700" s="9"/>
      <c r="AT1700" s="9"/>
      <c r="AU1700" s="9"/>
      <c r="AV1700" s="9"/>
      <c r="AW1700" s="9"/>
      <c r="AX1700" s="9"/>
      <c r="AY1700" s="9"/>
    </row>
    <row r="1701" spans="1:51" x14ac:dyDescent="0.3">
      <c r="A1701" s="112"/>
      <c r="B1701" s="112"/>
      <c r="C1701" s="112"/>
      <c r="D1701" s="112"/>
      <c r="E1701" s="112"/>
      <c r="F1701" s="112"/>
      <c r="G1701" s="112"/>
      <c r="H1701" s="112"/>
      <c r="I1701" s="113"/>
      <c r="J1701" s="114"/>
      <c r="K1701" s="107"/>
      <c r="L1701" s="108"/>
      <c r="M1701" s="109"/>
      <c r="N1701" s="110"/>
      <c r="O1701" s="32"/>
      <c r="Z1701" s="16"/>
      <c r="AA1701" s="123"/>
      <c r="AC1701" s="16"/>
      <c r="AD1701" s="123"/>
      <c r="AF1701" s="10"/>
      <c r="AL1701" s="9"/>
      <c r="AM1701" s="9"/>
      <c r="AN1701" s="9"/>
      <c r="AO1701" s="9"/>
      <c r="AP1701" s="9"/>
      <c r="AQ1701" s="9"/>
      <c r="AR1701" s="9"/>
      <c r="AS1701" s="9"/>
      <c r="AT1701" s="9"/>
      <c r="AU1701" s="9"/>
      <c r="AV1701" s="9"/>
      <c r="AW1701" s="9"/>
      <c r="AX1701" s="9"/>
      <c r="AY1701" s="9"/>
    </row>
    <row r="1702" spans="1:51" x14ac:dyDescent="0.3">
      <c r="A1702" s="124"/>
      <c r="B1702" s="124"/>
      <c r="C1702" s="124"/>
      <c r="D1702" s="124"/>
      <c r="E1702" s="124"/>
      <c r="F1702" s="124"/>
      <c r="G1702" s="124"/>
      <c r="H1702" s="124"/>
      <c r="I1702" s="113"/>
      <c r="J1702" s="128"/>
      <c r="K1702" s="107"/>
      <c r="L1702" s="108"/>
      <c r="M1702" s="125"/>
      <c r="N1702" s="110"/>
      <c r="O1702" s="32"/>
      <c r="Z1702" s="16"/>
      <c r="AA1702" s="123"/>
      <c r="AC1702" s="16"/>
      <c r="AD1702" s="123"/>
      <c r="AF1702" s="10"/>
      <c r="AL1702" s="9"/>
      <c r="AM1702" s="9"/>
      <c r="AN1702" s="9"/>
      <c r="AO1702" s="9"/>
      <c r="AP1702" s="9"/>
      <c r="AQ1702" s="9"/>
      <c r="AR1702" s="9"/>
      <c r="AS1702" s="9"/>
      <c r="AT1702" s="9"/>
      <c r="AU1702" s="9"/>
      <c r="AV1702" s="9"/>
      <c r="AW1702" s="9"/>
      <c r="AX1702" s="9"/>
      <c r="AY1702" s="9"/>
    </row>
    <row r="1703" spans="1:51" x14ac:dyDescent="0.3">
      <c r="A1703" s="104"/>
      <c r="B1703" s="104"/>
      <c r="C1703" s="104"/>
      <c r="D1703" s="104"/>
      <c r="E1703" s="104"/>
      <c r="F1703" s="104"/>
      <c r="G1703" s="104"/>
      <c r="H1703" s="104"/>
      <c r="I1703" s="105"/>
      <c r="J1703" s="106"/>
      <c r="K1703" s="107"/>
      <c r="L1703" s="108"/>
      <c r="M1703" s="109"/>
      <c r="N1703" s="110"/>
      <c r="O1703" s="32"/>
      <c r="Z1703" s="16"/>
      <c r="AA1703" s="131"/>
      <c r="AC1703" s="16"/>
      <c r="AD1703" s="131"/>
      <c r="AF1703" s="10"/>
      <c r="AL1703" s="9"/>
      <c r="AM1703" s="9"/>
      <c r="AN1703" s="9"/>
      <c r="AO1703" s="9"/>
      <c r="AP1703" s="9"/>
      <c r="AQ1703" s="9"/>
      <c r="AR1703" s="9"/>
      <c r="AS1703" s="9"/>
      <c r="AT1703" s="9"/>
      <c r="AU1703" s="9"/>
      <c r="AV1703" s="9"/>
      <c r="AW1703" s="9"/>
      <c r="AX1703" s="9"/>
      <c r="AY1703" s="9"/>
    </row>
    <row r="1704" spans="1:51" x14ac:dyDescent="0.3">
      <c r="A1704" s="112"/>
      <c r="B1704" s="112"/>
      <c r="C1704" s="112"/>
      <c r="D1704" s="112"/>
      <c r="E1704" s="112"/>
      <c r="F1704" s="112"/>
      <c r="G1704" s="112"/>
      <c r="H1704" s="112"/>
      <c r="I1704" s="113"/>
      <c r="J1704" s="114"/>
      <c r="K1704" s="107"/>
      <c r="L1704" s="107"/>
      <c r="M1704" s="125"/>
      <c r="N1704" s="110"/>
      <c r="O1704" s="126"/>
      <c r="Z1704" s="16"/>
      <c r="AA1704" s="131"/>
      <c r="AC1704" s="16"/>
      <c r="AD1704" s="131"/>
      <c r="AF1704" s="10"/>
      <c r="AL1704" s="9"/>
      <c r="AM1704" s="9"/>
      <c r="AN1704" s="9"/>
      <c r="AO1704" s="9"/>
      <c r="AP1704" s="9"/>
      <c r="AQ1704" s="9"/>
      <c r="AR1704" s="9"/>
      <c r="AS1704" s="9"/>
      <c r="AT1704" s="9"/>
      <c r="AU1704" s="9"/>
      <c r="AV1704" s="9"/>
      <c r="AW1704" s="9"/>
      <c r="AX1704" s="9"/>
      <c r="AY1704" s="9"/>
    </row>
    <row r="1705" spans="1:51" x14ac:dyDescent="0.3">
      <c r="A1705" s="112"/>
      <c r="B1705" s="112"/>
      <c r="C1705" s="112"/>
      <c r="D1705" s="112"/>
      <c r="E1705" s="112"/>
      <c r="F1705" s="112"/>
      <c r="G1705" s="112"/>
      <c r="H1705" s="112"/>
      <c r="I1705" s="113"/>
      <c r="J1705" s="114"/>
      <c r="K1705" s="124"/>
      <c r="L1705" s="108"/>
      <c r="M1705" s="125"/>
      <c r="N1705" s="110"/>
      <c r="O1705" s="32"/>
      <c r="Z1705" s="16"/>
      <c r="AA1705" s="123"/>
      <c r="AC1705" s="16"/>
      <c r="AD1705" s="123"/>
      <c r="AF1705" s="10"/>
      <c r="AL1705" s="9"/>
      <c r="AM1705" s="9"/>
      <c r="AN1705" s="9"/>
      <c r="AO1705" s="9"/>
      <c r="AP1705" s="9"/>
      <c r="AQ1705" s="9"/>
      <c r="AR1705" s="9"/>
      <c r="AS1705" s="9"/>
      <c r="AT1705" s="9"/>
      <c r="AU1705" s="9"/>
      <c r="AV1705" s="9"/>
      <c r="AW1705" s="9"/>
      <c r="AX1705" s="9"/>
      <c r="AY1705" s="9"/>
    </row>
    <row r="1706" spans="1:51" x14ac:dyDescent="0.3">
      <c r="A1706" s="124"/>
      <c r="B1706" s="124"/>
      <c r="C1706" s="124"/>
      <c r="D1706" s="124"/>
      <c r="E1706" s="124"/>
      <c r="F1706" s="124"/>
      <c r="G1706" s="124"/>
      <c r="H1706" s="124"/>
      <c r="I1706" s="113"/>
      <c r="J1706" s="114"/>
      <c r="K1706" s="124"/>
      <c r="L1706" s="108"/>
      <c r="M1706" s="125"/>
      <c r="N1706" s="110"/>
      <c r="O1706" s="32"/>
      <c r="Z1706" s="16"/>
      <c r="AA1706" s="123"/>
      <c r="AC1706" s="16"/>
      <c r="AD1706" s="123"/>
      <c r="AF1706" s="10"/>
      <c r="AL1706" s="9"/>
      <c r="AM1706" s="9"/>
      <c r="AN1706" s="9"/>
      <c r="AO1706" s="9"/>
      <c r="AP1706" s="9"/>
      <c r="AQ1706" s="9"/>
      <c r="AR1706" s="9"/>
      <c r="AS1706" s="9"/>
      <c r="AT1706" s="9"/>
      <c r="AU1706" s="9"/>
      <c r="AV1706" s="9"/>
      <c r="AW1706" s="9"/>
      <c r="AX1706" s="9"/>
      <c r="AY1706" s="9"/>
    </row>
    <row r="1707" spans="1:51" x14ac:dyDescent="0.3">
      <c r="A1707" s="124"/>
      <c r="B1707" s="124"/>
      <c r="C1707" s="124"/>
      <c r="D1707" s="124"/>
      <c r="E1707" s="124"/>
      <c r="F1707" s="124"/>
      <c r="G1707" s="124"/>
      <c r="H1707" s="124"/>
      <c r="I1707" s="113"/>
      <c r="J1707" s="114"/>
      <c r="K1707" s="124"/>
      <c r="L1707" s="108"/>
      <c r="M1707" s="125"/>
      <c r="N1707" s="110"/>
      <c r="O1707" s="32"/>
      <c r="Z1707" s="16"/>
      <c r="AA1707" s="123"/>
      <c r="AC1707" s="16"/>
      <c r="AD1707" s="123"/>
      <c r="AF1707" s="10"/>
      <c r="AL1707" s="9"/>
      <c r="AM1707" s="9"/>
      <c r="AN1707" s="9"/>
      <c r="AO1707" s="9"/>
      <c r="AP1707" s="9"/>
      <c r="AQ1707" s="9"/>
      <c r="AR1707" s="9"/>
      <c r="AS1707" s="9"/>
      <c r="AT1707" s="9"/>
      <c r="AU1707" s="9"/>
      <c r="AV1707" s="9"/>
      <c r="AW1707" s="9"/>
      <c r="AX1707" s="9"/>
      <c r="AY1707" s="9"/>
    </row>
    <row r="1708" spans="1:51" x14ac:dyDescent="0.3">
      <c r="A1708" s="124"/>
      <c r="B1708" s="124"/>
      <c r="C1708" s="124"/>
      <c r="D1708" s="124"/>
      <c r="E1708" s="124"/>
      <c r="F1708" s="124"/>
      <c r="G1708" s="124"/>
      <c r="H1708" s="124"/>
      <c r="I1708" s="113"/>
      <c r="J1708" s="114"/>
      <c r="K1708" s="124"/>
      <c r="L1708" s="108"/>
      <c r="M1708" s="125"/>
      <c r="N1708" s="110"/>
      <c r="O1708" s="32"/>
      <c r="Z1708" s="16"/>
      <c r="AA1708" s="123"/>
      <c r="AC1708" s="16"/>
      <c r="AD1708" s="123"/>
      <c r="AF1708" s="10"/>
      <c r="AL1708" s="9"/>
      <c r="AM1708" s="9"/>
      <c r="AN1708" s="9"/>
      <c r="AO1708" s="9"/>
      <c r="AP1708" s="9"/>
      <c r="AQ1708" s="9"/>
      <c r="AR1708" s="9"/>
      <c r="AS1708" s="9"/>
      <c r="AT1708" s="9"/>
      <c r="AU1708" s="9"/>
      <c r="AV1708" s="9"/>
      <c r="AW1708" s="9"/>
      <c r="AX1708" s="9"/>
      <c r="AY1708" s="9"/>
    </row>
    <row r="1709" spans="1:51" x14ac:dyDescent="0.3">
      <c r="A1709" s="124"/>
      <c r="B1709" s="124"/>
      <c r="C1709" s="124"/>
      <c r="D1709" s="124"/>
      <c r="E1709" s="124"/>
      <c r="F1709" s="124"/>
      <c r="G1709" s="124"/>
      <c r="H1709" s="124"/>
      <c r="I1709" s="113"/>
      <c r="J1709" s="114"/>
      <c r="K1709" s="124"/>
      <c r="L1709" s="108"/>
      <c r="M1709" s="125"/>
      <c r="N1709" s="110"/>
      <c r="O1709" s="32"/>
      <c r="Z1709" s="16"/>
      <c r="AA1709" s="123"/>
      <c r="AC1709" s="16"/>
      <c r="AD1709" s="123"/>
      <c r="AF1709" s="10"/>
      <c r="AL1709" s="9"/>
      <c r="AM1709" s="9"/>
      <c r="AN1709" s="9"/>
      <c r="AO1709" s="9"/>
      <c r="AP1709" s="9"/>
      <c r="AQ1709" s="9"/>
      <c r="AR1709" s="9"/>
      <c r="AS1709" s="9"/>
      <c r="AT1709" s="9"/>
      <c r="AU1709" s="9"/>
      <c r="AV1709" s="9"/>
      <c r="AW1709" s="9"/>
      <c r="AX1709" s="9"/>
      <c r="AY1709" s="9"/>
    </row>
    <row r="1710" spans="1:51" x14ac:dyDescent="0.3">
      <c r="A1710" s="124"/>
      <c r="B1710" s="124"/>
      <c r="C1710" s="124"/>
      <c r="D1710" s="124"/>
      <c r="E1710" s="124"/>
      <c r="F1710" s="124"/>
      <c r="G1710" s="124"/>
      <c r="H1710" s="124"/>
      <c r="I1710" s="113"/>
      <c r="J1710" s="114"/>
      <c r="K1710" s="124"/>
      <c r="L1710" s="108"/>
      <c r="M1710" s="125"/>
      <c r="N1710" s="110"/>
      <c r="O1710" s="32"/>
      <c r="Z1710" s="16"/>
      <c r="AA1710" s="123"/>
      <c r="AC1710" s="16"/>
      <c r="AD1710" s="123"/>
      <c r="AF1710" s="10"/>
      <c r="AL1710" s="9"/>
      <c r="AM1710" s="9"/>
      <c r="AN1710" s="9"/>
      <c r="AO1710" s="9"/>
      <c r="AP1710" s="9"/>
      <c r="AQ1710" s="9"/>
      <c r="AR1710" s="9"/>
      <c r="AS1710" s="9"/>
      <c r="AT1710" s="9"/>
      <c r="AU1710" s="9"/>
      <c r="AV1710" s="9"/>
      <c r="AW1710" s="9"/>
      <c r="AX1710" s="9"/>
      <c r="AY1710" s="9"/>
    </row>
    <row r="1711" spans="1:51" x14ac:dyDescent="0.3">
      <c r="A1711" s="124"/>
      <c r="B1711" s="124"/>
      <c r="C1711" s="124"/>
      <c r="D1711" s="124"/>
      <c r="E1711" s="124"/>
      <c r="F1711" s="124"/>
      <c r="G1711" s="124"/>
      <c r="H1711" s="124"/>
      <c r="I1711" s="113"/>
      <c r="J1711" s="114"/>
      <c r="K1711" s="124"/>
      <c r="L1711" s="108"/>
      <c r="M1711" s="125"/>
      <c r="N1711" s="110"/>
      <c r="O1711" s="32"/>
      <c r="Z1711" s="16"/>
      <c r="AA1711" s="123"/>
      <c r="AC1711" s="16"/>
      <c r="AD1711" s="123"/>
      <c r="AF1711" s="10"/>
      <c r="AL1711" s="9"/>
      <c r="AM1711" s="9"/>
      <c r="AN1711" s="9"/>
      <c r="AO1711" s="9"/>
      <c r="AP1711" s="9"/>
      <c r="AQ1711" s="9"/>
      <c r="AR1711" s="9"/>
      <c r="AS1711" s="9"/>
      <c r="AT1711" s="9"/>
      <c r="AU1711" s="9"/>
      <c r="AV1711" s="9"/>
      <c r="AW1711" s="9"/>
      <c r="AX1711" s="9"/>
      <c r="AY1711" s="9"/>
    </row>
    <row r="1712" spans="1:51" x14ac:dyDescent="0.3">
      <c r="A1712" s="104"/>
      <c r="B1712" s="104"/>
      <c r="C1712" s="104"/>
      <c r="D1712" s="104"/>
      <c r="E1712" s="104"/>
      <c r="F1712" s="104"/>
      <c r="G1712" s="104"/>
      <c r="H1712" s="104"/>
      <c r="I1712" s="105"/>
      <c r="J1712" s="106"/>
      <c r="K1712" s="107"/>
      <c r="L1712" s="108"/>
      <c r="M1712" s="109"/>
      <c r="N1712" s="110"/>
      <c r="O1712" s="32"/>
      <c r="Z1712" s="16"/>
      <c r="AA1712" s="131"/>
      <c r="AC1712" s="16"/>
      <c r="AD1712" s="131"/>
      <c r="AF1712" s="10"/>
      <c r="AL1712" s="9"/>
      <c r="AM1712" s="9"/>
      <c r="AN1712" s="9"/>
      <c r="AO1712" s="9"/>
      <c r="AP1712" s="9"/>
      <c r="AQ1712" s="9"/>
      <c r="AR1712" s="9"/>
      <c r="AS1712" s="9"/>
      <c r="AT1712" s="9"/>
      <c r="AU1712" s="9"/>
      <c r="AV1712" s="9"/>
      <c r="AW1712" s="9"/>
      <c r="AX1712" s="9"/>
      <c r="AY1712" s="9"/>
    </row>
    <row r="1713" spans="1:51" x14ac:dyDescent="0.3">
      <c r="A1713" s="112"/>
      <c r="B1713" s="112"/>
      <c r="C1713" s="112"/>
      <c r="D1713" s="112"/>
      <c r="E1713" s="112"/>
      <c r="F1713" s="112"/>
      <c r="G1713" s="112"/>
      <c r="H1713" s="112"/>
      <c r="I1713" s="113"/>
      <c r="J1713" s="132"/>
      <c r="K1713" s="107"/>
      <c r="L1713" s="108"/>
      <c r="M1713" s="125"/>
      <c r="N1713" s="110"/>
      <c r="O1713" s="126"/>
      <c r="Z1713" s="16"/>
      <c r="AA1713" s="131"/>
      <c r="AC1713" s="16"/>
      <c r="AD1713" s="131"/>
      <c r="AF1713" s="10"/>
      <c r="AL1713" s="9"/>
      <c r="AM1713" s="9"/>
      <c r="AN1713" s="9"/>
      <c r="AO1713" s="9"/>
      <c r="AP1713" s="9"/>
      <c r="AQ1713" s="9"/>
      <c r="AR1713" s="9"/>
      <c r="AS1713" s="9"/>
      <c r="AT1713" s="9"/>
      <c r="AU1713" s="9"/>
      <c r="AV1713" s="9"/>
      <c r="AW1713" s="9"/>
      <c r="AX1713" s="9"/>
      <c r="AY1713" s="9"/>
    </row>
    <row r="1714" spans="1:51" x14ac:dyDescent="0.3">
      <c r="A1714" s="112"/>
      <c r="B1714" s="112"/>
      <c r="C1714" s="112"/>
      <c r="D1714" s="112"/>
      <c r="E1714" s="112"/>
      <c r="F1714" s="112"/>
      <c r="G1714" s="112"/>
      <c r="H1714" s="112"/>
      <c r="I1714" s="113"/>
      <c r="J1714" s="114"/>
      <c r="K1714" s="124"/>
      <c r="L1714" s="132"/>
      <c r="M1714" s="125"/>
      <c r="N1714" s="110"/>
      <c r="O1714" s="32"/>
      <c r="Z1714" s="16"/>
      <c r="AA1714" s="123"/>
      <c r="AC1714" s="16"/>
      <c r="AD1714" s="123"/>
      <c r="AF1714" s="10"/>
      <c r="AL1714" s="9"/>
      <c r="AM1714" s="9"/>
      <c r="AN1714" s="9"/>
      <c r="AO1714" s="9"/>
      <c r="AP1714" s="9"/>
      <c r="AQ1714" s="9"/>
      <c r="AR1714" s="9"/>
      <c r="AS1714" s="9"/>
      <c r="AT1714" s="9"/>
      <c r="AU1714" s="9"/>
      <c r="AV1714" s="9"/>
      <c r="AW1714" s="9"/>
      <c r="AX1714" s="9"/>
      <c r="AY1714" s="9"/>
    </row>
    <row r="1715" spans="1:51" x14ac:dyDescent="0.3">
      <c r="A1715" s="112"/>
      <c r="B1715" s="112"/>
      <c r="C1715" s="112"/>
      <c r="D1715" s="112"/>
      <c r="E1715" s="112"/>
      <c r="F1715" s="112"/>
      <c r="G1715" s="112"/>
      <c r="H1715" s="112"/>
      <c r="I1715" s="113"/>
      <c r="J1715" s="106"/>
      <c r="K1715" s="107"/>
      <c r="L1715" s="108"/>
      <c r="M1715" s="109"/>
      <c r="N1715" s="110"/>
      <c r="O1715" s="32"/>
      <c r="Z1715" s="16"/>
      <c r="AA1715" s="123"/>
      <c r="AC1715" s="16"/>
      <c r="AD1715" s="123"/>
      <c r="AF1715" s="10"/>
      <c r="AL1715" s="9"/>
      <c r="AM1715" s="9"/>
      <c r="AN1715" s="9"/>
      <c r="AO1715" s="9"/>
      <c r="AP1715" s="9"/>
      <c r="AQ1715" s="9"/>
      <c r="AR1715" s="9"/>
      <c r="AS1715" s="9"/>
      <c r="AT1715" s="9"/>
      <c r="AU1715" s="9"/>
      <c r="AV1715" s="9"/>
      <c r="AW1715" s="9"/>
      <c r="AX1715" s="9"/>
      <c r="AY1715" s="9"/>
    </row>
    <row r="1716" spans="1:51" x14ac:dyDescent="0.3">
      <c r="A1716" s="104"/>
      <c r="B1716" s="104"/>
      <c r="C1716" s="104"/>
      <c r="D1716" s="104"/>
      <c r="E1716" s="104"/>
      <c r="F1716" s="104"/>
      <c r="G1716" s="104"/>
      <c r="H1716" s="104"/>
      <c r="I1716" s="105"/>
      <c r="J1716" s="133"/>
      <c r="K1716" s="124"/>
      <c r="L1716" s="108"/>
      <c r="M1716" s="110"/>
      <c r="N1716" s="110"/>
      <c r="O1716" s="32"/>
      <c r="Z1716" s="16"/>
      <c r="AA1716" s="123"/>
      <c r="AC1716" s="16"/>
      <c r="AD1716" s="123"/>
      <c r="AF1716" s="10"/>
      <c r="AL1716" s="9"/>
      <c r="AM1716" s="9"/>
      <c r="AN1716" s="9"/>
      <c r="AO1716" s="9"/>
      <c r="AP1716" s="9"/>
      <c r="AQ1716" s="9"/>
      <c r="AR1716" s="9"/>
      <c r="AS1716" s="9"/>
      <c r="AT1716" s="9"/>
      <c r="AU1716" s="9"/>
      <c r="AV1716" s="9"/>
      <c r="AW1716" s="9"/>
      <c r="AX1716" s="9"/>
      <c r="AY1716" s="9"/>
    </row>
    <row r="1717" spans="1:51" x14ac:dyDescent="0.3">
      <c r="A1717" s="104"/>
      <c r="B1717" s="104"/>
      <c r="C1717" s="104"/>
      <c r="D1717" s="104"/>
      <c r="E1717" s="104"/>
      <c r="F1717" s="104"/>
      <c r="G1717" s="104"/>
      <c r="H1717" s="104"/>
      <c r="I1717" s="105"/>
      <c r="J1717" s="133"/>
      <c r="K1717" s="124"/>
      <c r="L1717" s="108"/>
      <c r="M1717" s="109"/>
      <c r="N1717" s="110"/>
      <c r="O1717" s="32"/>
      <c r="Z1717" s="16"/>
      <c r="AA1717" s="123"/>
      <c r="AC1717" s="16"/>
      <c r="AD1717" s="123"/>
      <c r="AF1717" s="10"/>
      <c r="AL1717" s="9"/>
      <c r="AM1717" s="9"/>
      <c r="AN1717" s="9"/>
      <c r="AO1717" s="9"/>
      <c r="AP1717" s="9"/>
      <c r="AQ1717" s="9"/>
      <c r="AR1717" s="9"/>
      <c r="AS1717" s="9"/>
      <c r="AT1717" s="9"/>
      <c r="AU1717" s="9"/>
      <c r="AV1717" s="9"/>
      <c r="AW1717" s="9"/>
      <c r="AX1717" s="9"/>
      <c r="AY1717" s="9"/>
    </row>
    <row r="1718" spans="1:51" x14ac:dyDescent="0.3">
      <c r="A1718" s="104"/>
      <c r="B1718" s="104"/>
      <c r="C1718" s="104"/>
      <c r="D1718" s="104"/>
      <c r="E1718" s="104"/>
      <c r="F1718" s="104"/>
      <c r="G1718" s="104"/>
      <c r="H1718" s="104"/>
      <c r="I1718" s="105"/>
      <c r="J1718" s="133"/>
      <c r="K1718" s="124"/>
      <c r="L1718" s="108"/>
      <c r="M1718" s="110"/>
      <c r="N1718" s="110"/>
      <c r="O1718" s="32"/>
      <c r="Z1718" s="16"/>
      <c r="AA1718" s="123"/>
      <c r="AC1718" s="16"/>
      <c r="AD1718" s="123"/>
      <c r="AF1718" s="10"/>
      <c r="AL1718" s="9"/>
      <c r="AM1718" s="9"/>
      <c r="AN1718" s="9"/>
      <c r="AO1718" s="9"/>
      <c r="AP1718" s="9"/>
      <c r="AQ1718" s="9"/>
      <c r="AR1718" s="9"/>
      <c r="AS1718" s="9"/>
      <c r="AT1718" s="9"/>
      <c r="AU1718" s="9"/>
      <c r="AV1718" s="9"/>
      <c r="AW1718" s="9"/>
      <c r="AX1718" s="9"/>
      <c r="AY1718" s="9"/>
    </row>
    <row r="1719" spans="1:51" x14ac:dyDescent="0.3">
      <c r="A1719" s="104"/>
      <c r="B1719" s="104"/>
      <c r="C1719" s="104"/>
      <c r="D1719" s="104"/>
      <c r="E1719" s="104"/>
      <c r="F1719" s="104"/>
      <c r="G1719" s="104"/>
      <c r="H1719" s="104"/>
      <c r="I1719" s="105"/>
      <c r="J1719" s="133"/>
      <c r="K1719" s="124"/>
      <c r="L1719" s="108"/>
      <c r="M1719" s="110"/>
      <c r="N1719" s="110"/>
      <c r="O1719" s="32"/>
      <c r="Z1719" s="16"/>
      <c r="AA1719" s="123"/>
      <c r="AC1719" s="16"/>
      <c r="AD1719" s="123"/>
      <c r="AF1719" s="10"/>
      <c r="AL1719" s="9"/>
      <c r="AM1719" s="9"/>
      <c r="AN1719" s="9"/>
      <c r="AO1719" s="9"/>
      <c r="AP1719" s="9"/>
      <c r="AQ1719" s="9"/>
      <c r="AR1719" s="9"/>
      <c r="AS1719" s="9"/>
      <c r="AT1719" s="9"/>
      <c r="AU1719" s="9"/>
      <c r="AV1719" s="9"/>
      <c r="AW1719" s="9"/>
      <c r="AX1719" s="9"/>
      <c r="AY1719" s="9"/>
    </row>
    <row r="1720" spans="1:51" x14ac:dyDescent="0.3">
      <c r="A1720" s="104"/>
      <c r="B1720" s="104"/>
      <c r="C1720" s="104"/>
      <c r="D1720" s="104"/>
      <c r="E1720" s="104"/>
      <c r="F1720" s="104"/>
      <c r="G1720" s="104"/>
      <c r="H1720" s="104"/>
      <c r="I1720" s="105"/>
      <c r="J1720" s="114"/>
      <c r="K1720" s="124"/>
      <c r="L1720" s="108"/>
      <c r="M1720" s="110"/>
      <c r="N1720" s="110"/>
      <c r="O1720" s="32"/>
      <c r="Z1720" s="16"/>
      <c r="AA1720" s="123"/>
      <c r="AC1720" s="16"/>
      <c r="AD1720" s="123"/>
      <c r="AF1720" s="10"/>
      <c r="AL1720" s="9"/>
      <c r="AM1720" s="9"/>
      <c r="AN1720" s="9"/>
      <c r="AO1720" s="9"/>
      <c r="AP1720" s="9"/>
      <c r="AQ1720" s="9"/>
      <c r="AR1720" s="9"/>
      <c r="AS1720" s="9"/>
      <c r="AT1720" s="9"/>
      <c r="AU1720" s="9"/>
      <c r="AV1720" s="9"/>
      <c r="AW1720" s="9"/>
      <c r="AX1720" s="9"/>
      <c r="AY1720" s="9"/>
    </row>
    <row r="1721" spans="1:51" x14ac:dyDescent="0.3">
      <c r="A1721" s="104"/>
      <c r="B1721" s="104"/>
      <c r="C1721" s="104"/>
      <c r="D1721" s="104"/>
      <c r="E1721" s="104"/>
      <c r="F1721" s="104"/>
      <c r="G1721" s="104"/>
      <c r="H1721" s="104"/>
      <c r="I1721" s="105"/>
      <c r="J1721" s="114"/>
      <c r="K1721" s="124"/>
      <c r="L1721" s="108"/>
      <c r="M1721" s="110"/>
      <c r="N1721" s="110"/>
      <c r="O1721" s="32"/>
      <c r="Z1721" s="16"/>
      <c r="AA1721" s="123"/>
      <c r="AC1721" s="16"/>
      <c r="AD1721" s="123"/>
      <c r="AF1721" s="10"/>
      <c r="AL1721" s="9"/>
      <c r="AM1721" s="9"/>
      <c r="AN1721" s="9"/>
      <c r="AO1721" s="9"/>
      <c r="AP1721" s="9"/>
      <c r="AQ1721" s="9"/>
      <c r="AR1721" s="9"/>
      <c r="AS1721" s="9"/>
      <c r="AT1721" s="9"/>
      <c r="AU1721" s="9"/>
      <c r="AV1721" s="9"/>
      <c r="AW1721" s="9"/>
      <c r="AX1721" s="9"/>
      <c r="AY1721" s="9"/>
    </row>
    <row r="1722" spans="1:51" x14ac:dyDescent="0.3">
      <c r="A1722" s="104"/>
      <c r="B1722" s="104"/>
      <c r="C1722" s="104"/>
      <c r="D1722" s="104"/>
      <c r="E1722" s="104"/>
      <c r="F1722" s="104"/>
      <c r="G1722" s="104"/>
      <c r="H1722" s="104"/>
      <c r="I1722" s="105"/>
      <c r="J1722" s="106"/>
      <c r="K1722" s="107"/>
      <c r="L1722" s="108"/>
      <c r="M1722" s="109"/>
      <c r="N1722" s="110"/>
      <c r="O1722" s="32"/>
      <c r="Z1722" s="16"/>
      <c r="AA1722" s="123"/>
      <c r="AC1722" s="16"/>
      <c r="AD1722" s="123"/>
      <c r="AF1722" s="10"/>
      <c r="AL1722" s="9"/>
      <c r="AM1722" s="9"/>
      <c r="AN1722" s="9"/>
      <c r="AO1722" s="9"/>
      <c r="AP1722" s="9"/>
      <c r="AQ1722" s="9"/>
      <c r="AR1722" s="9"/>
      <c r="AS1722" s="9"/>
      <c r="AT1722" s="9"/>
      <c r="AU1722" s="9"/>
      <c r="AV1722" s="9"/>
      <c r="AW1722" s="9"/>
      <c r="AX1722" s="9"/>
      <c r="AY1722" s="9"/>
    </row>
    <row r="1723" spans="1:51" x14ac:dyDescent="0.3">
      <c r="A1723" s="112"/>
      <c r="B1723" s="112"/>
      <c r="C1723" s="112"/>
      <c r="D1723" s="112"/>
      <c r="E1723" s="112"/>
      <c r="F1723" s="112"/>
      <c r="G1723" s="112"/>
      <c r="H1723" s="112"/>
      <c r="I1723" s="113"/>
      <c r="J1723" s="133"/>
      <c r="K1723" s="124"/>
      <c r="L1723" s="134"/>
      <c r="M1723" s="110"/>
      <c r="N1723" s="110"/>
      <c r="O1723" s="32"/>
      <c r="Z1723" s="16"/>
      <c r="AA1723" s="123"/>
      <c r="AC1723" s="16"/>
      <c r="AD1723" s="123"/>
      <c r="AF1723" s="10"/>
      <c r="AL1723" s="9"/>
      <c r="AM1723" s="9"/>
      <c r="AN1723" s="9"/>
      <c r="AO1723" s="9"/>
      <c r="AP1723" s="9"/>
      <c r="AQ1723" s="9"/>
      <c r="AR1723" s="9"/>
      <c r="AS1723" s="9"/>
      <c r="AT1723" s="9"/>
      <c r="AU1723" s="9"/>
      <c r="AV1723" s="9"/>
      <c r="AW1723" s="9"/>
      <c r="AX1723" s="9"/>
      <c r="AY1723" s="9"/>
    </row>
    <row r="1724" spans="1:51" x14ac:dyDescent="0.3">
      <c r="A1724" s="112"/>
      <c r="B1724" s="112"/>
      <c r="C1724" s="112"/>
      <c r="D1724" s="112"/>
      <c r="E1724" s="112"/>
      <c r="F1724" s="112"/>
      <c r="G1724" s="112"/>
      <c r="H1724" s="112"/>
      <c r="I1724" s="113"/>
      <c r="J1724" s="133"/>
      <c r="K1724" s="124"/>
      <c r="L1724" s="134"/>
      <c r="M1724" s="110"/>
      <c r="N1724" s="110"/>
      <c r="O1724" s="32"/>
      <c r="Z1724" s="16"/>
      <c r="AA1724" s="123"/>
      <c r="AC1724" s="16"/>
      <c r="AD1724" s="123"/>
      <c r="AF1724" s="10"/>
      <c r="AL1724" s="9"/>
      <c r="AM1724" s="9"/>
      <c r="AN1724" s="9"/>
      <c r="AO1724" s="9"/>
      <c r="AP1724" s="9"/>
      <c r="AQ1724" s="9"/>
      <c r="AR1724" s="9"/>
      <c r="AS1724" s="9"/>
      <c r="AT1724" s="9"/>
      <c r="AU1724" s="9"/>
      <c r="AV1724" s="9"/>
      <c r="AW1724" s="9"/>
      <c r="AX1724" s="9"/>
      <c r="AY1724" s="9"/>
    </row>
    <row r="1725" spans="1:51" x14ac:dyDescent="0.3">
      <c r="A1725" s="112"/>
      <c r="B1725" s="112"/>
      <c r="C1725" s="112"/>
      <c r="D1725" s="112"/>
      <c r="E1725" s="112"/>
      <c r="F1725" s="112"/>
      <c r="G1725" s="112"/>
      <c r="H1725" s="112"/>
      <c r="I1725" s="113"/>
      <c r="J1725" s="133"/>
      <c r="K1725" s="124"/>
      <c r="L1725" s="134"/>
      <c r="M1725" s="110"/>
      <c r="N1725" s="110"/>
      <c r="O1725" s="32"/>
      <c r="Z1725" s="16"/>
      <c r="AA1725" s="123"/>
      <c r="AC1725" s="16"/>
      <c r="AD1725" s="123"/>
      <c r="AF1725" s="10"/>
      <c r="AL1725" s="9"/>
      <c r="AM1725" s="9"/>
      <c r="AN1725" s="9"/>
      <c r="AO1725" s="9"/>
      <c r="AP1725" s="9"/>
      <c r="AQ1725" s="9"/>
      <c r="AR1725" s="9"/>
      <c r="AS1725" s="9"/>
      <c r="AT1725" s="9"/>
      <c r="AU1725" s="9"/>
      <c r="AV1725" s="9"/>
      <c r="AW1725" s="9"/>
      <c r="AX1725" s="9"/>
      <c r="AY1725" s="9"/>
    </row>
    <row r="1726" spans="1:51" x14ac:dyDescent="0.3">
      <c r="A1726" s="112"/>
      <c r="B1726" s="112"/>
      <c r="C1726" s="112"/>
      <c r="D1726" s="112"/>
      <c r="E1726" s="112"/>
      <c r="F1726" s="112"/>
      <c r="G1726" s="112"/>
      <c r="H1726" s="112"/>
      <c r="I1726" s="113"/>
      <c r="J1726" s="133"/>
      <c r="K1726" s="124"/>
      <c r="L1726" s="134"/>
      <c r="M1726" s="110"/>
      <c r="N1726" s="110"/>
      <c r="O1726" s="32"/>
      <c r="Z1726" s="16"/>
      <c r="AA1726" s="123"/>
      <c r="AC1726" s="16"/>
      <c r="AD1726" s="123"/>
      <c r="AF1726" s="10"/>
      <c r="AL1726" s="9"/>
      <c r="AM1726" s="9"/>
      <c r="AN1726" s="9"/>
      <c r="AO1726" s="9"/>
      <c r="AP1726" s="9"/>
      <c r="AQ1726" s="9"/>
      <c r="AR1726" s="9"/>
      <c r="AS1726" s="9"/>
      <c r="AT1726" s="9"/>
      <c r="AU1726" s="9"/>
      <c r="AV1726" s="9"/>
      <c r="AW1726" s="9"/>
      <c r="AX1726" s="9"/>
      <c r="AY1726" s="9"/>
    </row>
    <row r="1727" spans="1:51" x14ac:dyDescent="0.3">
      <c r="A1727" s="135"/>
      <c r="B1727" s="135"/>
      <c r="C1727" s="135"/>
      <c r="D1727" s="135"/>
      <c r="E1727" s="135"/>
      <c r="F1727" s="135"/>
      <c r="G1727" s="135"/>
      <c r="H1727" s="135"/>
      <c r="I1727" s="105"/>
      <c r="J1727" s="106"/>
      <c r="K1727" s="107"/>
      <c r="L1727" s="108"/>
      <c r="M1727" s="109"/>
      <c r="N1727" s="110"/>
      <c r="O1727" s="32"/>
      <c r="Z1727" s="16"/>
      <c r="AA1727" s="123"/>
      <c r="AC1727" s="16"/>
      <c r="AD1727" s="123"/>
      <c r="AF1727" s="10"/>
      <c r="AL1727" s="9"/>
      <c r="AM1727" s="9"/>
      <c r="AN1727" s="9"/>
      <c r="AO1727" s="9"/>
      <c r="AP1727" s="9"/>
      <c r="AQ1727" s="9"/>
      <c r="AR1727" s="9"/>
      <c r="AS1727" s="9"/>
      <c r="AT1727" s="9"/>
      <c r="AU1727" s="9"/>
      <c r="AV1727" s="9"/>
      <c r="AW1727" s="9"/>
      <c r="AX1727" s="9"/>
      <c r="AY1727" s="9"/>
    </row>
    <row r="1728" spans="1:51" x14ac:dyDescent="0.3">
      <c r="A1728" s="136"/>
      <c r="B1728" s="136"/>
      <c r="C1728" s="136"/>
      <c r="D1728" s="136"/>
      <c r="E1728" s="136"/>
      <c r="F1728" s="136"/>
      <c r="G1728" s="136"/>
      <c r="H1728" s="136"/>
      <c r="I1728" s="137"/>
      <c r="J1728" s="133"/>
      <c r="K1728" s="136"/>
      <c r="L1728" s="138"/>
      <c r="M1728" s="110"/>
      <c r="N1728" s="110"/>
      <c r="O1728" s="32"/>
      <c r="Z1728" s="16"/>
      <c r="AA1728" s="123"/>
      <c r="AC1728" s="16"/>
      <c r="AD1728" s="123"/>
      <c r="AF1728" s="10"/>
      <c r="AL1728" s="9"/>
      <c r="AM1728" s="9"/>
      <c r="AN1728" s="9"/>
      <c r="AO1728" s="9"/>
      <c r="AP1728" s="9"/>
      <c r="AQ1728" s="9"/>
      <c r="AR1728" s="9"/>
      <c r="AS1728" s="9"/>
      <c r="AT1728" s="9"/>
      <c r="AU1728" s="9"/>
      <c r="AV1728" s="9"/>
      <c r="AW1728" s="9"/>
      <c r="AX1728" s="9"/>
      <c r="AY1728" s="9"/>
    </row>
    <row r="1729" spans="1:51" x14ac:dyDescent="0.3">
      <c r="A1729" s="136"/>
      <c r="B1729" s="136"/>
      <c r="C1729" s="136"/>
      <c r="D1729" s="136"/>
      <c r="E1729" s="136"/>
      <c r="F1729" s="136"/>
      <c r="G1729" s="136"/>
      <c r="H1729" s="136"/>
      <c r="I1729" s="137"/>
      <c r="J1729" s="133"/>
      <c r="K1729" s="136"/>
      <c r="L1729" s="138"/>
      <c r="M1729" s="110"/>
      <c r="N1729" s="110"/>
      <c r="O1729" s="32"/>
      <c r="Z1729" s="16"/>
      <c r="AA1729" s="123"/>
      <c r="AC1729" s="16"/>
      <c r="AD1729" s="123"/>
      <c r="AF1729" s="10"/>
      <c r="AL1729" s="9"/>
      <c r="AM1729" s="9"/>
      <c r="AN1729" s="9"/>
      <c r="AO1729" s="9"/>
      <c r="AP1729" s="9"/>
      <c r="AQ1729" s="9"/>
      <c r="AR1729" s="9"/>
      <c r="AS1729" s="9"/>
      <c r="AT1729" s="9"/>
      <c r="AU1729" s="9"/>
      <c r="AV1729" s="9"/>
      <c r="AW1729" s="9"/>
      <c r="AX1729" s="9"/>
      <c r="AY1729" s="9"/>
    </row>
    <row r="1730" spans="1:51" x14ac:dyDescent="0.3">
      <c r="A1730" s="136"/>
      <c r="B1730" s="136"/>
      <c r="C1730" s="136"/>
      <c r="D1730" s="136"/>
      <c r="E1730" s="136"/>
      <c r="F1730" s="136"/>
      <c r="G1730" s="136"/>
      <c r="H1730" s="136"/>
      <c r="I1730" s="137"/>
      <c r="J1730" s="133"/>
      <c r="K1730" s="136"/>
      <c r="L1730" s="138"/>
      <c r="M1730" s="110"/>
      <c r="N1730" s="110"/>
      <c r="O1730" s="32"/>
      <c r="Z1730" s="16"/>
      <c r="AA1730" s="123"/>
      <c r="AC1730" s="16"/>
      <c r="AD1730" s="123"/>
      <c r="AF1730" s="10"/>
      <c r="AL1730" s="9"/>
      <c r="AM1730" s="9"/>
      <c r="AN1730" s="9"/>
      <c r="AO1730" s="9"/>
      <c r="AP1730" s="9"/>
      <c r="AQ1730" s="9"/>
      <c r="AR1730" s="9"/>
      <c r="AS1730" s="9"/>
      <c r="AT1730" s="9"/>
      <c r="AU1730" s="9"/>
      <c r="AV1730" s="9"/>
      <c r="AW1730" s="9"/>
      <c r="AX1730" s="9"/>
      <c r="AY1730" s="9"/>
    </row>
    <row r="1731" spans="1:51" x14ac:dyDescent="0.3">
      <c r="A1731" s="136"/>
      <c r="B1731" s="136"/>
      <c r="C1731" s="136"/>
      <c r="D1731" s="136"/>
      <c r="E1731" s="136"/>
      <c r="F1731" s="136"/>
      <c r="G1731" s="136"/>
      <c r="H1731" s="136"/>
      <c r="I1731" s="137"/>
      <c r="J1731" s="133"/>
      <c r="K1731" s="136"/>
      <c r="L1731" s="138"/>
      <c r="M1731" s="110"/>
      <c r="N1731" s="110"/>
      <c r="O1731" s="32"/>
      <c r="Z1731" s="16"/>
      <c r="AA1731" s="123"/>
      <c r="AC1731" s="16"/>
      <c r="AD1731" s="123"/>
      <c r="AF1731" s="10"/>
      <c r="AL1731" s="9"/>
      <c r="AM1731" s="9"/>
      <c r="AN1731" s="9"/>
      <c r="AO1731" s="9"/>
      <c r="AP1731" s="9"/>
      <c r="AQ1731" s="9"/>
      <c r="AR1731" s="9"/>
      <c r="AS1731" s="9"/>
      <c r="AT1731" s="9"/>
      <c r="AU1731" s="9"/>
      <c r="AV1731" s="9"/>
      <c r="AW1731" s="9"/>
      <c r="AX1731" s="9"/>
      <c r="AY1731" s="9"/>
    </row>
    <row r="1732" spans="1:51" x14ac:dyDescent="0.3">
      <c r="A1732" s="136"/>
      <c r="B1732" s="136"/>
      <c r="C1732" s="136"/>
      <c r="D1732" s="136"/>
      <c r="E1732" s="136"/>
      <c r="F1732" s="136"/>
      <c r="G1732" s="136"/>
      <c r="H1732" s="136"/>
      <c r="I1732" s="137"/>
      <c r="J1732" s="133"/>
      <c r="K1732" s="136"/>
      <c r="L1732" s="138"/>
      <c r="M1732" s="110"/>
      <c r="N1732" s="110"/>
      <c r="O1732" s="32"/>
      <c r="Z1732" s="16"/>
      <c r="AA1732" s="123"/>
      <c r="AC1732" s="16"/>
      <c r="AD1732" s="123"/>
      <c r="AF1732" s="10"/>
      <c r="AL1732" s="9"/>
      <c r="AM1732" s="9"/>
      <c r="AN1732" s="9"/>
      <c r="AO1732" s="9"/>
      <c r="AP1732" s="9"/>
      <c r="AQ1732" s="9"/>
      <c r="AR1732" s="9"/>
      <c r="AS1732" s="9"/>
      <c r="AT1732" s="9"/>
      <c r="AU1732" s="9"/>
      <c r="AV1732" s="9"/>
      <c r="AW1732" s="9"/>
      <c r="AX1732" s="9"/>
      <c r="AY1732" s="9"/>
    </row>
    <row r="1733" spans="1:51" x14ac:dyDescent="0.3">
      <c r="A1733" s="124"/>
      <c r="B1733" s="124"/>
      <c r="C1733" s="124"/>
      <c r="D1733" s="124"/>
      <c r="E1733" s="124"/>
      <c r="F1733" s="124"/>
      <c r="G1733" s="124"/>
      <c r="H1733" s="124"/>
      <c r="I1733" s="113"/>
      <c r="J1733" s="843"/>
      <c r="K1733" s="843"/>
      <c r="L1733" s="843"/>
      <c r="M1733" s="110"/>
      <c r="N1733" s="110"/>
      <c r="O1733" s="32"/>
      <c r="Z1733" s="103"/>
      <c r="AA1733" s="123"/>
      <c r="AC1733" s="103"/>
      <c r="AD1733" s="123"/>
      <c r="AF1733" s="10"/>
      <c r="AL1733" s="9"/>
      <c r="AM1733" s="9"/>
      <c r="AN1733" s="9"/>
      <c r="AO1733" s="9"/>
      <c r="AP1733" s="9"/>
      <c r="AQ1733" s="9"/>
      <c r="AR1733" s="9"/>
      <c r="AS1733" s="9"/>
      <c r="AT1733" s="9"/>
      <c r="AU1733" s="9"/>
      <c r="AV1733" s="9"/>
      <c r="AW1733" s="9"/>
      <c r="AX1733" s="9"/>
      <c r="AY1733" s="9"/>
    </row>
    <row r="1734" spans="1:51" x14ac:dyDescent="0.3">
      <c r="A1734" s="136"/>
      <c r="B1734" s="136"/>
      <c r="C1734" s="136"/>
      <c r="D1734" s="136"/>
      <c r="E1734" s="136"/>
      <c r="F1734" s="136"/>
      <c r="G1734" s="136"/>
      <c r="H1734" s="136"/>
      <c r="I1734" s="137"/>
      <c r="J1734" s="844"/>
      <c r="K1734" s="844"/>
      <c r="L1734" s="844"/>
      <c r="M1734" s="110"/>
      <c r="N1734" s="110"/>
      <c r="O1734" s="32"/>
      <c r="Z1734" s="103"/>
      <c r="AA1734" s="123"/>
      <c r="AC1734" s="103"/>
      <c r="AD1734" s="123"/>
      <c r="AL1734" s="9"/>
      <c r="AM1734" s="9"/>
      <c r="AN1734" s="9"/>
      <c r="AO1734" s="9"/>
      <c r="AP1734" s="9"/>
      <c r="AQ1734" s="9"/>
      <c r="AR1734" s="9"/>
      <c r="AS1734" s="9"/>
      <c r="AT1734" s="9"/>
      <c r="AU1734" s="9"/>
      <c r="AV1734" s="9"/>
      <c r="AW1734" s="9"/>
      <c r="AX1734" s="9"/>
      <c r="AY1734" s="9"/>
    </row>
    <row r="1735" spans="1:51" x14ac:dyDescent="0.3">
      <c r="A1735" s="136"/>
      <c r="B1735" s="136"/>
      <c r="C1735" s="136"/>
      <c r="D1735" s="136"/>
      <c r="E1735" s="136"/>
      <c r="F1735" s="136"/>
      <c r="G1735" s="136"/>
      <c r="H1735" s="136"/>
      <c r="I1735" s="137"/>
      <c r="J1735" s="845"/>
      <c r="K1735" s="845"/>
      <c r="L1735" s="845"/>
      <c r="M1735" s="110"/>
      <c r="N1735" s="110"/>
      <c r="O1735" s="32"/>
      <c r="Z1735" s="103"/>
      <c r="AA1735" s="123"/>
      <c r="AC1735" s="103"/>
      <c r="AD1735" s="123"/>
      <c r="AF1735" s="71"/>
      <c r="AL1735" s="9"/>
      <c r="AM1735" s="9"/>
      <c r="AN1735" s="9"/>
      <c r="AO1735" s="9"/>
      <c r="AP1735" s="9"/>
      <c r="AQ1735" s="9"/>
      <c r="AR1735" s="9"/>
      <c r="AS1735" s="9"/>
      <c r="AT1735" s="9"/>
      <c r="AU1735" s="9"/>
      <c r="AV1735" s="9"/>
      <c r="AW1735" s="9"/>
      <c r="AX1735" s="9"/>
      <c r="AY1735" s="9"/>
    </row>
    <row r="1736" spans="1:51" x14ac:dyDescent="0.3">
      <c r="A1736" s="80"/>
      <c r="B1736" s="80"/>
      <c r="C1736" s="80"/>
      <c r="D1736" s="80"/>
      <c r="E1736" s="80"/>
      <c r="F1736" s="80"/>
      <c r="G1736" s="80"/>
      <c r="H1736" s="80"/>
      <c r="I1736" s="81"/>
      <c r="J1736" s="55"/>
      <c r="K1736" s="80"/>
      <c r="L1736" s="80"/>
      <c r="M1736" s="55"/>
      <c r="N1736" s="55"/>
      <c r="O1736" s="32"/>
      <c r="AL1736" s="9"/>
      <c r="AM1736" s="9"/>
      <c r="AN1736" s="9"/>
      <c r="AO1736" s="9"/>
      <c r="AP1736" s="9"/>
      <c r="AQ1736" s="9"/>
      <c r="AR1736" s="9"/>
      <c r="AS1736" s="9"/>
      <c r="AT1736" s="9"/>
      <c r="AU1736" s="9"/>
      <c r="AV1736" s="9"/>
      <c r="AW1736" s="9"/>
      <c r="AX1736" s="9"/>
      <c r="AY1736" s="9"/>
    </row>
    <row r="1737" spans="1:51" x14ac:dyDescent="0.3">
      <c r="A1737" s="80"/>
      <c r="B1737" s="80"/>
      <c r="C1737" s="80"/>
      <c r="D1737" s="80"/>
      <c r="E1737" s="80"/>
      <c r="F1737" s="80"/>
      <c r="G1737" s="80"/>
      <c r="H1737" s="80"/>
      <c r="I1737" s="81"/>
      <c r="J1737" s="55"/>
      <c r="K1737" s="80"/>
      <c r="L1737" s="80"/>
      <c r="M1737" s="55"/>
      <c r="N1737" s="55"/>
      <c r="O1737" s="32"/>
      <c r="AL1737" s="9"/>
      <c r="AM1737" s="9"/>
      <c r="AN1737" s="9"/>
      <c r="AO1737" s="9"/>
      <c r="AP1737" s="9"/>
      <c r="AQ1737" s="9"/>
      <c r="AR1737" s="9"/>
      <c r="AS1737" s="9"/>
      <c r="AT1737" s="9"/>
      <c r="AU1737" s="9"/>
      <c r="AV1737" s="9"/>
      <c r="AW1737" s="9"/>
      <c r="AX1737" s="9"/>
      <c r="AY1737" s="9"/>
    </row>
    <row r="1738" spans="1:51" x14ac:dyDescent="0.3">
      <c r="A1738" s="80"/>
      <c r="B1738" s="80"/>
      <c r="C1738" s="80"/>
      <c r="D1738" s="80"/>
      <c r="E1738" s="80"/>
      <c r="F1738" s="80"/>
      <c r="G1738" s="80"/>
      <c r="H1738" s="80"/>
      <c r="I1738" s="81"/>
      <c r="J1738" s="55"/>
      <c r="K1738" s="80"/>
      <c r="L1738" s="80"/>
      <c r="M1738" s="55"/>
      <c r="N1738" s="55"/>
      <c r="O1738" s="32"/>
      <c r="AL1738" s="9"/>
      <c r="AM1738" s="9"/>
      <c r="AN1738" s="9"/>
      <c r="AO1738" s="9"/>
      <c r="AP1738" s="9"/>
      <c r="AQ1738" s="9"/>
      <c r="AR1738" s="9"/>
      <c r="AS1738" s="9"/>
      <c r="AT1738" s="9"/>
      <c r="AU1738" s="9"/>
      <c r="AV1738" s="9"/>
      <c r="AW1738" s="9"/>
      <c r="AX1738" s="9"/>
      <c r="AY1738" s="9"/>
    </row>
    <row r="1739" spans="1:51" x14ac:dyDescent="0.3">
      <c r="A1739" s="80"/>
      <c r="B1739" s="80"/>
      <c r="C1739" s="80"/>
      <c r="D1739" s="80"/>
      <c r="E1739" s="80"/>
      <c r="F1739" s="80"/>
      <c r="G1739" s="80"/>
      <c r="H1739" s="80"/>
      <c r="I1739" s="81"/>
      <c r="J1739" s="55"/>
      <c r="K1739" s="80"/>
      <c r="L1739" s="80"/>
      <c r="M1739" s="55"/>
      <c r="N1739" s="55"/>
      <c r="O1739" s="32"/>
      <c r="AL1739" s="9"/>
      <c r="AM1739" s="9"/>
      <c r="AN1739" s="9"/>
      <c r="AO1739" s="9"/>
      <c r="AP1739" s="9"/>
      <c r="AQ1739" s="9"/>
      <c r="AR1739" s="9"/>
      <c r="AS1739" s="9"/>
      <c r="AT1739" s="9"/>
      <c r="AU1739" s="9"/>
      <c r="AV1739" s="9"/>
      <c r="AW1739" s="9"/>
      <c r="AX1739" s="9"/>
      <c r="AY1739" s="9"/>
    </row>
    <row r="1740" spans="1:51" x14ac:dyDescent="0.3">
      <c r="A1740" s="80"/>
      <c r="B1740" s="80"/>
      <c r="C1740" s="80"/>
      <c r="D1740" s="80"/>
      <c r="E1740" s="80"/>
      <c r="F1740" s="80"/>
      <c r="G1740" s="80"/>
      <c r="H1740" s="80"/>
      <c r="I1740" s="81"/>
      <c r="J1740" s="55"/>
      <c r="K1740" s="80"/>
      <c r="L1740" s="80"/>
      <c r="M1740" s="55"/>
      <c r="N1740" s="55"/>
      <c r="O1740" s="32"/>
      <c r="AL1740" s="9"/>
      <c r="AM1740" s="9"/>
      <c r="AN1740" s="9"/>
      <c r="AO1740" s="9"/>
      <c r="AP1740" s="9"/>
      <c r="AQ1740" s="9"/>
      <c r="AR1740" s="9"/>
      <c r="AS1740" s="9"/>
      <c r="AT1740" s="9"/>
      <c r="AU1740" s="9"/>
      <c r="AV1740" s="9"/>
      <c r="AW1740" s="9"/>
      <c r="AX1740" s="9"/>
      <c r="AY1740" s="9"/>
    </row>
    <row r="1741" spans="1:51" x14ac:dyDescent="0.3">
      <c r="A1741" s="80"/>
      <c r="B1741" s="80"/>
      <c r="C1741" s="80"/>
      <c r="D1741" s="80"/>
      <c r="E1741" s="80"/>
      <c r="F1741" s="80"/>
      <c r="G1741" s="80"/>
      <c r="H1741" s="80"/>
      <c r="I1741" s="81"/>
      <c r="J1741" s="55"/>
      <c r="K1741" s="80"/>
      <c r="L1741" s="80"/>
      <c r="M1741" s="55"/>
      <c r="N1741" s="55"/>
      <c r="O1741" s="32"/>
      <c r="AL1741" s="9"/>
      <c r="AM1741" s="9"/>
      <c r="AN1741" s="9"/>
      <c r="AO1741" s="9"/>
      <c r="AP1741" s="9"/>
      <c r="AQ1741" s="9"/>
      <c r="AR1741" s="9"/>
      <c r="AS1741" s="9"/>
      <c r="AT1741" s="9"/>
      <c r="AU1741" s="9"/>
      <c r="AV1741" s="9"/>
      <c r="AW1741" s="9"/>
      <c r="AX1741" s="9"/>
      <c r="AY1741" s="9"/>
    </row>
    <row r="1742" spans="1:51" x14ac:dyDescent="0.3">
      <c r="A1742" s="80"/>
      <c r="B1742" s="80"/>
      <c r="C1742" s="80"/>
      <c r="D1742" s="80"/>
      <c r="E1742" s="80"/>
      <c r="F1742" s="80"/>
      <c r="G1742" s="80"/>
      <c r="H1742" s="80"/>
      <c r="I1742" s="81"/>
      <c r="J1742" s="55"/>
      <c r="K1742" s="80"/>
      <c r="L1742" s="80"/>
      <c r="M1742" s="55"/>
      <c r="N1742" s="55"/>
      <c r="O1742" s="32"/>
      <c r="AL1742" s="9"/>
      <c r="AM1742" s="9"/>
      <c r="AN1742" s="9"/>
      <c r="AO1742" s="9"/>
      <c r="AP1742" s="9"/>
      <c r="AQ1742" s="9"/>
      <c r="AR1742" s="9"/>
      <c r="AS1742" s="9"/>
      <c r="AT1742" s="9"/>
      <c r="AU1742" s="9"/>
      <c r="AV1742" s="9"/>
      <c r="AW1742" s="9"/>
      <c r="AX1742" s="9"/>
      <c r="AY1742" s="9"/>
    </row>
    <row r="1743" spans="1:51" x14ac:dyDescent="0.3">
      <c r="A1743" s="80"/>
      <c r="B1743" s="80"/>
      <c r="C1743" s="80"/>
      <c r="D1743" s="80"/>
      <c r="E1743" s="80"/>
      <c r="F1743" s="80"/>
      <c r="G1743" s="80"/>
      <c r="H1743" s="80"/>
      <c r="I1743" s="81"/>
      <c r="J1743" s="55"/>
      <c r="K1743" s="80"/>
      <c r="L1743" s="80"/>
      <c r="M1743" s="55"/>
      <c r="N1743" s="55"/>
      <c r="O1743" s="32"/>
      <c r="AL1743" s="9"/>
      <c r="AM1743" s="9"/>
      <c r="AN1743" s="9"/>
      <c r="AO1743" s="9"/>
      <c r="AP1743" s="9"/>
      <c r="AQ1743" s="9"/>
      <c r="AR1743" s="9"/>
      <c r="AS1743" s="9"/>
      <c r="AT1743" s="9"/>
      <c r="AU1743" s="9"/>
      <c r="AV1743" s="9"/>
      <c r="AW1743" s="9"/>
      <c r="AX1743" s="9"/>
      <c r="AY1743" s="9"/>
    </row>
  </sheetData>
  <sheetProtection algorithmName="SHA-512" hashValue="lYgzGpcvrG7+LpxTqeTbMHKn4+crPmoeUkfKtQqZkLfAmQyeTTTNqZtufxPu+xJPMKjbWwp7p72bYvwq59l/FA==" saltValue="v1N+MTLbfW9lQCTL0Ovb+g==" spinCount="100000" sheet="1" formatColumns="0" formatRows="0" selectLockedCells="1"/>
  <customSheetViews>
    <customSheetView guid="{2063E705-082A-4913-A25A-66465873BDF0}" scale="70" fitToPage="1" printArea="1" hiddenRows="1" hiddenColumns="1" view="pageBreakPreview">
      <selection activeCell="M86" sqref="M86"/>
      <pageMargins left="0" right="0" top="0" bottom="0" header="0" footer="0"/>
      <printOptions horizontalCentered="1"/>
      <pageSetup paperSize="9" scale="52" fitToHeight="0" orientation="landscape" r:id="rId1"/>
      <headerFooter alignWithMargins="0">
        <oddFooter>&amp;R&amp;"Book Antiqua,Bold"&amp;10Schedule-1/ Page &amp;P of &amp;N</oddFooter>
      </headerFooter>
    </customSheetView>
    <customSheetView guid="{C6A7FFED-91EB-41DF-A944-2BFB2D792481}" scale="85" fitToPage="1" printArea="1" showAutoFilter="1" hiddenColumns="1" view="pageBreakPreview" topLeftCell="G19">
      <selection activeCell="G19" sqref="G19"/>
      <pageMargins left="0" right="0" top="0" bottom="0" header="0" footer="0"/>
      <printOptions horizontalCentered="1"/>
      <pageSetup paperSize="9" scale="54" fitToHeight="0" orientation="landscape" r:id="rId2"/>
      <headerFooter alignWithMargins="0">
        <oddFooter>&amp;R&amp;"Book Antiqua,Bold"&amp;10Schedule-1/ Page &amp;P of &amp;N</oddFooter>
      </headerFooter>
      <autoFilter ref="A18:AY177" xr:uid="{E04938A7-BCFF-4251-B006-8858A6AA9E54}"/>
    </customSheetView>
    <customSheetView guid="{302D9D75-0757-45DA-AFBF-614F08F1401B}" scale="85" fitToPage="1" printArea="1" showAutoFilter="1" hiddenColumns="1" view="pageBreakPreview" topLeftCell="A160">
      <selection activeCell="I171" sqref="I171"/>
      <pageMargins left="0" right="0" top="0" bottom="0" header="0" footer="0"/>
      <printOptions horizontalCentered="1"/>
      <pageSetup paperSize="9" scale="54" fitToHeight="0" orientation="landscape" r:id="rId3"/>
      <headerFooter alignWithMargins="0">
        <oddFooter>&amp;R&amp;"Book Antiqua,Bold"&amp;10Schedule-1/ Page &amp;P of &amp;N</oddFooter>
      </headerFooter>
      <autoFilter ref="A18:AY177" xr:uid="{37B930AA-17F2-4A7C-9571-A27867FE7FF7}"/>
    </customSheetView>
    <customSheetView guid="{B506D4DB-B5B3-4722-9CF5-EE949FBC5D29}" scale="70" fitToPage="1" printArea="1" hiddenRows="1" hiddenColumns="1" view="pageBreakPreview" topLeftCell="A80">
      <selection activeCell="M86" sqref="M86"/>
      <pageMargins left="0" right="0" top="0" bottom="0" header="0" footer="0"/>
      <printOptions horizontalCentered="1"/>
      <pageSetup paperSize="9" scale="52" fitToHeight="0" orientation="landscape" r:id="rId4"/>
      <headerFooter alignWithMargins="0">
        <oddFooter>&amp;R&amp;"Book Antiqua,Bold"&amp;10Schedule-1/ Page &amp;P of &amp;N</oddFooter>
      </headerFooter>
    </customSheetView>
  </customSheetViews>
  <mergeCells count="42">
    <mergeCell ref="Z15:AA15"/>
    <mergeCell ref="AC15:AD15"/>
    <mergeCell ref="AG15:AH15"/>
    <mergeCell ref="A3:O3"/>
    <mergeCell ref="AG3:AH3"/>
    <mergeCell ref="A4:O4"/>
    <mergeCell ref="A7:L7"/>
    <mergeCell ref="AG7:AH7"/>
    <mergeCell ref="C8:E8"/>
    <mergeCell ref="C9:E9"/>
    <mergeCell ref="C10:E10"/>
    <mergeCell ref="C11:E11"/>
    <mergeCell ref="AG11:AH11"/>
    <mergeCell ref="A13:O13"/>
    <mergeCell ref="A1672:O1672"/>
    <mergeCell ref="A1632:O1632"/>
    <mergeCell ref="H1633:M1633"/>
    <mergeCell ref="H1634:M1634"/>
    <mergeCell ref="H1635:M1635"/>
    <mergeCell ref="H1636:M1636"/>
    <mergeCell ref="A1637:O1637"/>
    <mergeCell ref="B1638:O1638"/>
    <mergeCell ref="B1639:O1639"/>
    <mergeCell ref="F1640:O1640"/>
    <mergeCell ref="A1671:O1671"/>
    <mergeCell ref="AG1671:AH1671"/>
    <mergeCell ref="AC1682:AD1682"/>
    <mergeCell ref="AG1682:AH1682"/>
    <mergeCell ref="AG1686:AH1686"/>
    <mergeCell ref="AG1690:AH1690"/>
    <mergeCell ref="A1675:L1675"/>
    <mergeCell ref="AG1675:AH1675"/>
    <mergeCell ref="J1676:L1676"/>
    <mergeCell ref="J1677:L1677"/>
    <mergeCell ref="J1678:L1678"/>
    <mergeCell ref="J1679:L1679"/>
    <mergeCell ref="AG1679:AH1679"/>
    <mergeCell ref="J1733:L1733"/>
    <mergeCell ref="J1734:L1734"/>
    <mergeCell ref="J1735:L1735"/>
    <mergeCell ref="A1681:O1681"/>
    <mergeCell ref="Z1682:AA1682"/>
  </mergeCells>
  <conditionalFormatting sqref="G19:G277 I19:I277 M19:M277 G279:G432 I279:I432 M279:M432 G434:G471 I434:I471 M434:M471 G473:G549 I473:I549 M473:M549 G551:G756 I551:I756 M551:M756 G758:G796 I758:I796 M758:M796 G798:G1106 I798:I1106 M798:M1106 G1108:G1179 I1108:I1179 M1108:M1179 G1181:G1355 I1181:I1355 M1181:M1355 G1357:G1471 I1357:I1471 M1357:M1471 G1473:G1631 I1473:I1631 M1473:M1631">
    <cfRule type="expression" dxfId="19" priority="2" stopIfTrue="1">
      <formula>F19&gt;0</formula>
    </cfRule>
  </conditionalFormatting>
  <conditionalFormatting sqref="M19:M277 M279:M432 M434:M471 M473:M549 M551:M756 M758:M796 M798:M1106 M1108:M1179 M1181:M1355 M1357:M1471 M1473:M1631">
    <cfRule type="cellIs" dxfId="18" priority="17" stopIfTrue="1" operator="equal">
      <formula>"a"</formula>
    </cfRule>
  </conditionalFormatting>
  <conditionalFormatting sqref="M1695 O1695 M1702 AA1703:AA1704 AD1703:AD1704 O1704 M1704:M1711 AA1712:AA1713 AD1712:AD1713 O1713 M1713:M1714">
    <cfRule type="cellIs" dxfId="17" priority="29" stopIfTrue="1" operator="equal">
      <formula>"a"</formula>
    </cfRule>
  </conditionalFormatting>
  <conditionalFormatting sqref="O1688:O1689 O1692:O1693 O1696:O1698 O1701:O1702 O1705:O1711 O1714 O1716:O1721 O1723:O1726 O1728:O1732">
    <cfRule type="expression" dxfId="16" priority="28" stopIfTrue="1">
      <formula>M1688=""</formula>
    </cfRule>
  </conditionalFormatting>
  <dataValidations count="4">
    <dataValidation type="list" operator="greaterThan" allowBlank="1" showInputMessage="1" showErrorMessage="1" sqref="I798:I1106 I551:I756 I434:I471 I1108:I1179 I1181:I1355 I1357:I1471 I473:I549 I758:I796 I1473:I1631 I19:I277 I279:I432" xr:uid="{00000000-0002-0000-0400-000000000000}">
      <formula1>"0%,5%,12%,18%,28%"</formula1>
    </dataValidation>
    <dataValidation type="whole" operator="greaterThan" allowBlank="1" showInputMessage="1" showErrorMessage="1" sqref="G798:G1106 G551:G756 G434:G471 G1108:G1179 G1181:G1355 G1357:G1471 G473:G549 G758:G796 G1473:G1631 G19:G277 G279:G432" xr:uid="{00000000-0002-0000-0400-000001000000}">
      <formula1>1</formula1>
    </dataValidation>
    <dataValidation allowBlank="1" showInputMessage="1" showErrorMessage="1" error="Enter Direct or Bought-out only" sqref="O1640:O66990 O1633:O1637 N1 O2:O1631" xr:uid="{00000000-0002-0000-0400-000003000000}"/>
    <dataValidation type="whole" operator="greaterThan" allowBlank="1" showInputMessage="1" showErrorMessage="1" sqref="M19:M1631" xr:uid="{D45DF262-1E87-405F-A7DE-D8617E8592A0}">
      <formula1>0</formula1>
    </dataValidation>
  </dataValidations>
  <printOptions horizontalCentered="1"/>
  <pageMargins left="0.25" right="0.25" top="0.75" bottom="0.75" header="0.3" footer="0.3"/>
  <pageSetup paperSize="9" scale="49" fitToHeight="0" orientation="landscape" r:id="rId5"/>
  <headerFooter alignWithMargins="0">
    <oddFooter>&amp;R&amp;"Book Antiqua,Bold"&amp;10Schedule-1/ Page &amp;P of &amp;N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indexed="53"/>
    <pageSetUpPr autoPageBreaks="0" fitToPage="1"/>
  </sheetPr>
  <dimension ref="A1:AJ1719"/>
  <sheetViews>
    <sheetView view="pageBreakPreview" topLeftCell="A1623" zoomScale="90" zoomScaleNormal="100" zoomScaleSheetLayoutView="90" workbookViewId="0">
      <selection activeCell="I1629" sqref="I1629"/>
    </sheetView>
  </sheetViews>
  <sheetFormatPr defaultRowHeight="16.5" x14ac:dyDescent="0.3"/>
  <cols>
    <col min="1" max="1" width="10.75" style="215" customWidth="1"/>
    <col min="2" max="2" width="12.625" style="215" customWidth="1"/>
    <col min="3" max="3" width="8.75" style="215" customWidth="1"/>
    <col min="4" max="4" width="24.875" style="215" customWidth="1"/>
    <col min="5" max="5" width="13.875" style="215" customWidth="1"/>
    <col min="6" max="6" width="74.75" style="216" customWidth="1"/>
    <col min="7" max="7" width="6.75" style="215" customWidth="1"/>
    <col min="8" max="8" width="8" style="215" customWidth="1"/>
    <col min="9" max="9" width="16.25" style="217" customWidth="1"/>
    <col min="10" max="10" width="20.5" style="217" customWidth="1"/>
    <col min="11" max="11" width="9" style="206" hidden="1" customWidth="1"/>
    <col min="12" max="13" width="9" style="207" customWidth="1"/>
    <col min="14" max="20" width="9" style="206" customWidth="1"/>
    <col min="21" max="32" width="9" style="206"/>
    <col min="33" max="16384" width="9" style="207"/>
  </cols>
  <sheetData>
    <row r="1" spans="1:36" ht="18" customHeight="1" x14ac:dyDescent="0.3">
      <c r="A1" s="201" t="str">
        <f>Cover!B3</f>
        <v>Specification No: CC/NT/W-MISC/DOM/A02/25/07582</v>
      </c>
      <c r="B1" s="201"/>
      <c r="C1" s="201"/>
      <c r="D1" s="201"/>
      <c r="E1" s="201"/>
      <c r="F1" s="202"/>
      <c r="G1" s="203"/>
      <c r="H1" s="203"/>
      <c r="I1" s="204"/>
      <c r="J1" s="205" t="s">
        <v>124</v>
      </c>
    </row>
    <row r="2" spans="1:36" ht="6.75" customHeight="1" x14ac:dyDescent="0.3">
      <c r="A2" s="208"/>
      <c r="B2" s="208"/>
      <c r="C2" s="208"/>
      <c r="D2" s="208"/>
      <c r="E2" s="208"/>
      <c r="F2" s="209"/>
      <c r="G2" s="208"/>
      <c r="H2" s="208"/>
      <c r="I2" s="207"/>
      <c r="J2" s="207"/>
    </row>
    <row r="3" spans="1:36" ht="45" customHeight="1" x14ac:dyDescent="0.3">
      <c r="A3" s="876" t="str">
        <f>Cover!$B$2</f>
        <v>Package – I : Supply and Installation of VOIP Communication system including Phones, Voice Recorder etc. for Grid - Operation for all Five Regions NR, NER, SR, WR, ER as PAN India at NLDC, RLDCs, SLDCs.</v>
      </c>
      <c r="B3" s="876"/>
      <c r="C3" s="876"/>
      <c r="D3" s="876"/>
      <c r="E3" s="876"/>
      <c r="F3" s="876"/>
      <c r="G3" s="876"/>
      <c r="H3" s="876"/>
      <c r="I3" s="876"/>
      <c r="J3" s="876"/>
      <c r="K3" s="210"/>
      <c r="L3" s="211"/>
      <c r="M3" s="212"/>
      <c r="O3" s="213"/>
      <c r="R3" s="877"/>
      <c r="S3" s="877"/>
      <c r="AG3" s="206"/>
      <c r="AH3" s="206"/>
      <c r="AI3" s="206"/>
      <c r="AJ3" s="206"/>
    </row>
    <row r="4" spans="1:36" ht="21.95" customHeight="1" x14ac:dyDescent="0.3">
      <c r="A4" s="878" t="s">
        <v>76</v>
      </c>
      <c r="B4" s="878"/>
      <c r="C4" s="878"/>
      <c r="D4" s="878"/>
      <c r="E4" s="878"/>
      <c r="F4" s="878"/>
      <c r="G4" s="878"/>
      <c r="H4" s="878"/>
      <c r="I4" s="878"/>
      <c r="J4" s="878"/>
      <c r="K4" s="214"/>
    </row>
    <row r="5" spans="1:36" ht="15" customHeight="1" x14ac:dyDescent="0.3">
      <c r="J5" s="207"/>
    </row>
    <row r="6" spans="1:36" ht="18" customHeight="1" x14ac:dyDescent="0.3">
      <c r="A6" s="218" t="str">
        <f>+'[1]Sch-1'!A6</f>
        <v>Bidder’s Name and Address (Sole Bidder) :</v>
      </c>
      <c r="B6" s="218"/>
      <c r="C6" s="218"/>
      <c r="D6" s="218"/>
      <c r="E6" s="219"/>
      <c r="F6" s="220"/>
      <c r="G6" s="221"/>
      <c r="H6" s="221"/>
      <c r="I6" s="222" t="s">
        <v>77</v>
      </c>
      <c r="J6" s="207"/>
      <c r="K6" s="223"/>
    </row>
    <row r="7" spans="1:36" x14ac:dyDescent="0.3">
      <c r="A7" s="879" t="str">
        <f>'[1]Sch-1'!A7</f>
        <v/>
      </c>
      <c r="B7" s="879"/>
      <c r="C7" s="879"/>
      <c r="D7" s="879"/>
      <c r="E7" s="879"/>
      <c r="F7" s="879"/>
      <c r="G7" s="879"/>
      <c r="H7" s="879"/>
      <c r="I7" s="224" t="str">
        <f>'[1]Sch-1'!M7</f>
        <v>Contracts Services, 3rd Floor</v>
      </c>
      <c r="J7" s="207"/>
      <c r="K7" s="223"/>
    </row>
    <row r="8" spans="1:36" ht="18" customHeight="1" x14ac:dyDescent="0.3">
      <c r="A8" s="872" t="s">
        <v>79</v>
      </c>
      <c r="B8" s="872"/>
      <c r="C8" s="873" t="str">
        <f>IF('[1]Sch-1'!C8=0, "", '[1]Sch-1'!C8)</f>
        <v/>
      </c>
      <c r="D8" s="873"/>
      <c r="E8" s="873"/>
      <c r="I8" s="224" t="str">
        <f>'[1]Sch-1'!M8</f>
        <v>Power Grid Corporation of India Ltd.,</v>
      </c>
      <c r="J8" s="207"/>
      <c r="K8" s="223"/>
    </row>
    <row r="9" spans="1:36" ht="18" customHeight="1" x14ac:dyDescent="0.3">
      <c r="A9" s="872" t="s">
        <v>81</v>
      </c>
      <c r="B9" s="872"/>
      <c r="C9" s="873" t="str">
        <f>'Sch-1'!C8:E8</f>
        <v/>
      </c>
      <c r="D9" s="873"/>
      <c r="E9" s="873"/>
      <c r="I9" s="224" t="str">
        <f>'[1]Sch-1'!M9</f>
        <v>"Saudamini", Plot No.-2</v>
      </c>
      <c r="J9" s="207"/>
      <c r="K9" s="223"/>
    </row>
    <row r="10" spans="1:36" ht="18" customHeight="1" x14ac:dyDescent="0.3">
      <c r="A10" s="221"/>
      <c r="B10" s="221"/>
      <c r="C10" s="873" t="str">
        <f>'Sch-1'!C9:E9</f>
        <v/>
      </c>
      <c r="D10" s="873"/>
      <c r="E10" s="873"/>
      <c r="I10" s="224" t="str">
        <f>'[1]Sch-1'!M10</f>
        <v xml:space="preserve">Sector-29, </v>
      </c>
      <c r="J10" s="207"/>
      <c r="K10" s="223"/>
    </row>
    <row r="11" spans="1:36" ht="18" customHeight="1" x14ac:dyDescent="0.3">
      <c r="A11" s="221"/>
      <c r="B11" s="221"/>
      <c r="C11" s="873" t="str">
        <f>'Sch-1'!C10:E10</f>
        <v/>
      </c>
      <c r="D11" s="873"/>
      <c r="E11" s="873"/>
      <c r="I11" s="224" t="str">
        <f>'[1]Sch-1'!M11</f>
        <v>Gurugram (Haryana) - 122001</v>
      </c>
      <c r="J11" s="207"/>
      <c r="K11" s="223"/>
    </row>
    <row r="12" spans="1:36" ht="18" customHeight="1" x14ac:dyDescent="0.3">
      <c r="A12" s="221"/>
      <c r="B12" s="221"/>
      <c r="C12" s="225" t="str">
        <f>'Sch-1'!C11:E11</f>
        <v/>
      </c>
      <c r="D12" s="225"/>
      <c r="E12" s="225"/>
      <c r="I12" s="224"/>
      <c r="J12" s="207"/>
      <c r="K12" s="223"/>
    </row>
    <row r="13" spans="1:36" ht="18" customHeight="1" x14ac:dyDescent="0.3">
      <c r="A13" s="221"/>
      <c r="B13" s="221"/>
      <c r="C13" s="221"/>
      <c r="D13" s="221"/>
      <c r="E13" s="221"/>
      <c r="F13" s="225"/>
      <c r="G13" s="225"/>
      <c r="H13" s="225"/>
      <c r="I13" s="224"/>
      <c r="J13" s="207"/>
      <c r="K13" s="223"/>
    </row>
    <row r="14" spans="1:36" s="227" customFormat="1" ht="25.5" customHeight="1" x14ac:dyDescent="0.3">
      <c r="A14" s="874" t="s">
        <v>125</v>
      </c>
      <c r="B14" s="874"/>
      <c r="C14" s="874"/>
      <c r="D14" s="874"/>
      <c r="E14" s="874"/>
      <c r="F14" s="874"/>
      <c r="G14" s="874"/>
      <c r="H14" s="874"/>
      <c r="I14" s="874"/>
      <c r="J14" s="874"/>
      <c r="K14" s="226"/>
      <c r="N14" s="228"/>
      <c r="O14" s="228"/>
      <c r="P14" s="228"/>
      <c r="Q14" s="228"/>
      <c r="R14" s="228"/>
      <c r="S14" s="228"/>
      <c r="T14" s="228"/>
      <c r="U14" s="228"/>
      <c r="V14" s="228"/>
      <c r="W14" s="228"/>
      <c r="X14" s="228"/>
      <c r="Y14" s="228"/>
      <c r="Z14" s="228"/>
      <c r="AA14" s="228"/>
      <c r="AB14" s="228"/>
      <c r="AC14" s="228"/>
      <c r="AD14" s="228"/>
      <c r="AE14" s="228"/>
      <c r="AF14" s="228"/>
    </row>
    <row r="15" spans="1:36" x14ac:dyDescent="0.3">
      <c r="A15" s="221"/>
      <c r="B15" s="221"/>
      <c r="C15" s="221"/>
      <c r="D15" s="221"/>
      <c r="E15" s="221"/>
      <c r="F15" s="229"/>
      <c r="G15" s="219"/>
      <c r="H15" s="219"/>
      <c r="I15" s="875" t="s">
        <v>87</v>
      </c>
      <c r="J15" s="875"/>
      <c r="K15" s="230"/>
    </row>
    <row r="16" spans="1:36" s="696" customFormat="1" ht="90" x14ac:dyDescent="0.3">
      <c r="A16" s="692" t="s">
        <v>89</v>
      </c>
      <c r="B16" s="692" t="s">
        <v>90</v>
      </c>
      <c r="C16" s="692" t="s">
        <v>91</v>
      </c>
      <c r="D16" s="692" t="s">
        <v>92</v>
      </c>
      <c r="E16" s="692" t="s">
        <v>93</v>
      </c>
      <c r="F16" s="693" t="s">
        <v>126</v>
      </c>
      <c r="G16" s="694" t="s">
        <v>99</v>
      </c>
      <c r="H16" s="694" t="s">
        <v>127</v>
      </c>
      <c r="I16" s="692" t="s">
        <v>128</v>
      </c>
      <c r="J16" s="692" t="s">
        <v>129</v>
      </c>
      <c r="K16" s="695"/>
      <c r="N16" s="695"/>
      <c r="O16" s="695"/>
      <c r="P16" s="695"/>
      <c r="Q16" s="695"/>
      <c r="R16" s="695"/>
      <c r="S16" s="695"/>
      <c r="T16" s="695"/>
      <c r="U16" s="695"/>
      <c r="V16" s="695"/>
      <c r="W16" s="695"/>
      <c r="X16" s="695"/>
      <c r="Y16" s="695"/>
      <c r="Z16" s="695"/>
      <c r="AA16" s="695"/>
      <c r="AB16" s="695"/>
      <c r="AC16" s="695"/>
      <c r="AD16" s="695"/>
      <c r="AE16" s="695"/>
      <c r="AF16" s="695"/>
    </row>
    <row r="17" spans="1:32" s="696" customFormat="1" x14ac:dyDescent="0.3">
      <c r="A17" s="697">
        <v>1</v>
      </c>
      <c r="B17" s="697">
        <v>2</v>
      </c>
      <c r="C17" s="697">
        <v>3</v>
      </c>
      <c r="D17" s="697">
        <v>4</v>
      </c>
      <c r="E17" s="697">
        <v>5</v>
      </c>
      <c r="F17" s="697">
        <v>4</v>
      </c>
      <c r="G17" s="697">
        <v>5</v>
      </c>
      <c r="H17" s="697">
        <v>6</v>
      </c>
      <c r="I17" s="697">
        <v>7</v>
      </c>
      <c r="J17" s="697" t="s">
        <v>130</v>
      </c>
      <c r="K17" s="698"/>
      <c r="N17" s="695"/>
      <c r="O17" s="695"/>
      <c r="P17" s="695"/>
      <c r="Q17" s="695"/>
      <c r="R17" s="695"/>
      <c r="S17" s="695"/>
      <c r="T17" s="695"/>
      <c r="U17" s="695"/>
      <c r="V17" s="695"/>
      <c r="W17" s="695"/>
      <c r="X17" s="695"/>
      <c r="Y17" s="695"/>
      <c r="Z17" s="695"/>
      <c r="AA17" s="695"/>
      <c r="AB17" s="695"/>
      <c r="AC17" s="695"/>
      <c r="AD17" s="695"/>
      <c r="AE17" s="695"/>
      <c r="AF17" s="695"/>
    </row>
    <row r="18" spans="1:32" ht="30.75" customHeight="1" x14ac:dyDescent="0.3">
      <c r="A18" s="766" t="s">
        <v>11</v>
      </c>
      <c r="B18" s="231" t="str">
        <f>'Sch-1'!B18</f>
        <v xml:space="preserve">VOIP Communication system for NR1  </v>
      </c>
      <c r="C18" s="231"/>
      <c r="D18" s="231"/>
      <c r="E18" s="232"/>
      <c r="F18" s="232"/>
      <c r="G18" s="232"/>
      <c r="H18" s="232"/>
      <c r="I18" s="232"/>
      <c r="J18" s="772"/>
      <c r="K18" s="223"/>
    </row>
    <row r="19" spans="1:32" s="217" customFormat="1" ht="69.75" customHeight="1" x14ac:dyDescent="0.3">
      <c r="A19" s="48">
        <f>'Sch-1'!A19</f>
        <v>1</v>
      </c>
      <c r="B19" s="233">
        <f>'Sch-1'!B19</f>
        <v>7000031307</v>
      </c>
      <c r="C19" s="233">
        <f>'Sch-1'!C19</f>
        <v>10</v>
      </c>
      <c r="D19" s="234" t="str">
        <f>'Sch-1'!D19</f>
        <v xml:space="preserve">Supply BOQ for M-NRLDC                  </v>
      </c>
      <c r="E19" s="233">
        <f>'Sch-1'!E19</f>
        <v>1000077713</v>
      </c>
      <c r="F19" s="234" t="str">
        <f>'Sch-1'!J19</f>
        <v>VOIP/SIP COMPLIANT SERVER HARDWARE AS PER TECHNICAL SPECIFICATION</v>
      </c>
      <c r="G19" s="233" t="str">
        <f>'Sch-1'!K19</f>
        <v xml:space="preserve">EA </v>
      </c>
      <c r="H19" s="233">
        <f>'Sch-1'!L19</f>
        <v>2</v>
      </c>
      <c r="I19" s="235"/>
      <c r="J19" s="773" t="str">
        <f>IF(I19=0, "Included",IF(ISERROR(H19*I19), I19, H19*I19))</f>
        <v>Included</v>
      </c>
      <c r="K19" s="774">
        <f>+H19*I19</f>
        <v>0</v>
      </c>
      <c r="M19" s="207"/>
    </row>
    <row r="20" spans="1:32" s="217" customFormat="1" ht="69.75" customHeight="1" x14ac:dyDescent="0.3">
      <c r="A20" s="48">
        <f>'Sch-1'!A20</f>
        <v>2</v>
      </c>
      <c r="B20" s="233">
        <f>'Sch-1'!B20</f>
        <v>7000031308</v>
      </c>
      <c r="C20" s="233">
        <f>'Sch-1'!C20</f>
        <v>10</v>
      </c>
      <c r="D20" s="234" t="str">
        <f>'Sch-1'!D20</f>
        <v xml:space="preserve">Supply BOQ for M-NRLDC                  </v>
      </c>
      <c r="E20" s="233">
        <f>'Sch-1'!E20</f>
        <v>1000077753</v>
      </c>
      <c r="F20" s="234" t="str">
        <f>'Sch-1'!J20</f>
        <v>SOFTWARE FOR VOIP/SIP COMPLIANT SERVER</v>
      </c>
      <c r="G20" s="233" t="str">
        <f>'Sch-1'!K20</f>
        <v>LOT</v>
      </c>
      <c r="H20" s="233">
        <f>'Sch-1'!L20</f>
        <v>1</v>
      </c>
      <c r="I20" s="235"/>
      <c r="J20" s="773" t="str">
        <f t="shared" ref="J20:J83" si="0">IF(I20=0, "Included",IF(ISERROR(H20*I20), I20, H20*I20))</f>
        <v>Included</v>
      </c>
      <c r="K20" s="774">
        <f t="shared" ref="K20:K83" si="1">+H20*I20</f>
        <v>0</v>
      </c>
      <c r="M20" s="207"/>
    </row>
    <row r="21" spans="1:32" s="217" customFormat="1" ht="69.75" customHeight="1" x14ac:dyDescent="0.3">
      <c r="A21" s="48">
        <f>'Sch-1'!A21</f>
        <v>3</v>
      </c>
      <c r="B21" s="233">
        <f>'Sch-1'!B21</f>
        <v>7000031309</v>
      </c>
      <c r="C21" s="233">
        <f>'Sch-1'!C21</f>
        <v>10</v>
      </c>
      <c r="D21" s="234" t="str">
        <f>'Sch-1'!D21</f>
        <v xml:space="preserve">Supply BOQ for M-NRLDC                  </v>
      </c>
      <c r="E21" s="233">
        <f>'Sch-1'!E21</f>
        <v>1000077573</v>
      </c>
      <c r="F21" s="234" t="str">
        <f>'Sch-1'!J21</f>
        <v>SERVER RACK  AS PER TECHNICAL SPECIFICATION</v>
      </c>
      <c r="G21" s="233" t="str">
        <f>'Sch-1'!K21</f>
        <v xml:space="preserve">EA </v>
      </c>
      <c r="H21" s="233">
        <f>'Sch-1'!L21</f>
        <v>2</v>
      </c>
      <c r="I21" s="235"/>
      <c r="J21" s="773" t="str">
        <f t="shared" si="0"/>
        <v>Included</v>
      </c>
      <c r="K21" s="774">
        <f t="shared" si="1"/>
        <v>0</v>
      </c>
      <c r="M21" s="207"/>
    </row>
    <row r="22" spans="1:32" s="217" customFormat="1" ht="69.75" customHeight="1" x14ac:dyDescent="0.3">
      <c r="A22" s="48">
        <f>'Sch-1'!A22</f>
        <v>4</v>
      </c>
      <c r="B22" s="233">
        <f>'Sch-1'!B22</f>
        <v>7000031310</v>
      </c>
      <c r="C22" s="233">
        <f>'Sch-1'!C22</f>
        <v>10</v>
      </c>
      <c r="D22" s="234" t="str">
        <f>'Sch-1'!D22</f>
        <v xml:space="preserve">Supply BOQ for M-NRLDC                  </v>
      </c>
      <c r="E22" s="233">
        <f>'Sch-1'!E22</f>
        <v>1000077739</v>
      </c>
      <c r="F22" s="234" t="str">
        <f>'Sch-1'!J22</f>
        <v>SIP COMPLIANT VOIP PHONE FOR LOCAL LOCATIONS</v>
      </c>
      <c r="G22" s="233" t="str">
        <f>'Sch-1'!K22</f>
        <v xml:space="preserve">EA </v>
      </c>
      <c r="H22" s="233">
        <f>'Sch-1'!L22</f>
        <v>28</v>
      </c>
      <c r="I22" s="235"/>
      <c r="J22" s="773" t="str">
        <f t="shared" si="0"/>
        <v>Included</v>
      </c>
      <c r="K22" s="774">
        <f t="shared" si="1"/>
        <v>0</v>
      </c>
      <c r="M22" s="207"/>
    </row>
    <row r="23" spans="1:32" s="217" customFormat="1" ht="69.75" customHeight="1" x14ac:dyDescent="0.3">
      <c r="A23" s="48">
        <f>'Sch-1'!A23</f>
        <v>5</v>
      </c>
      <c r="B23" s="233">
        <f>'Sch-1'!B23</f>
        <v>7000031311</v>
      </c>
      <c r="C23" s="233">
        <f>'Sch-1'!C23</f>
        <v>10</v>
      </c>
      <c r="D23" s="234" t="str">
        <f>'Sch-1'!D23</f>
        <v xml:space="preserve">Supply BOQ for M-NRLDC                  </v>
      </c>
      <c r="E23" s="233">
        <f>'Sch-1'!E23</f>
        <v>1000077740</v>
      </c>
      <c r="F23" s="234" t="str">
        <f>'Sch-1'!J23</f>
        <v>SIP COMPLIANT VOIP PHONE FOR REMOTE LOCATIONS</v>
      </c>
      <c r="G23" s="233" t="str">
        <f>'Sch-1'!K23</f>
        <v xml:space="preserve">EA </v>
      </c>
      <c r="H23" s="233">
        <f>'Sch-1'!L23</f>
        <v>450</v>
      </c>
      <c r="I23" s="235"/>
      <c r="J23" s="773" t="str">
        <f t="shared" si="0"/>
        <v>Included</v>
      </c>
      <c r="K23" s="774">
        <f t="shared" si="1"/>
        <v>0</v>
      </c>
      <c r="M23" s="207"/>
    </row>
    <row r="24" spans="1:32" s="217" customFormat="1" ht="69.75" customHeight="1" x14ac:dyDescent="0.3">
      <c r="A24" s="48">
        <f>'Sch-1'!A24</f>
        <v>6</v>
      </c>
      <c r="B24" s="233">
        <f>'Sch-1'!B24</f>
        <v>7000031312</v>
      </c>
      <c r="C24" s="233">
        <f>'Sch-1'!C24</f>
        <v>10</v>
      </c>
      <c r="D24" s="234" t="str">
        <f>'Sch-1'!D24</f>
        <v xml:space="preserve">Supply BOQ for M-NRLDC                  </v>
      </c>
      <c r="E24" s="233">
        <f>'Sch-1'!E24</f>
        <v>1000077711</v>
      </c>
      <c r="F24" s="234" t="str">
        <f>'Sch-1'!J24</f>
        <v>SIP COMPLIANT VIDEO PHONE</v>
      </c>
      <c r="G24" s="233" t="str">
        <f>'Sch-1'!K24</f>
        <v xml:space="preserve">EA </v>
      </c>
      <c r="H24" s="233">
        <f>'Sch-1'!L24</f>
        <v>1</v>
      </c>
      <c r="I24" s="235"/>
      <c r="J24" s="773" t="str">
        <f t="shared" si="0"/>
        <v>Included</v>
      </c>
      <c r="K24" s="774">
        <f t="shared" si="1"/>
        <v>0</v>
      </c>
      <c r="M24" s="207"/>
    </row>
    <row r="25" spans="1:32" s="217" customFormat="1" ht="69.75" customHeight="1" x14ac:dyDescent="0.3">
      <c r="A25" s="48">
        <f>'Sch-1'!A25</f>
        <v>7</v>
      </c>
      <c r="B25" s="233">
        <f>'Sch-1'!B25</f>
        <v>7000031313</v>
      </c>
      <c r="C25" s="233">
        <f>'Sch-1'!C25</f>
        <v>10</v>
      </c>
      <c r="D25" s="234" t="str">
        <f>'Sch-1'!D25</f>
        <v xml:space="preserve">Supply BOQ for M-NRLDC                  </v>
      </c>
      <c r="E25" s="233">
        <f>'Sch-1'!E25</f>
        <v>1000077562</v>
      </c>
      <c r="F25" s="234" t="str">
        <f>'Sch-1'!J25</f>
        <v>ANALOG PHONE</v>
      </c>
      <c r="G25" s="233" t="str">
        <f>'Sch-1'!K25</f>
        <v xml:space="preserve">EA </v>
      </c>
      <c r="H25" s="233">
        <f>'Sch-1'!L25</f>
        <v>350</v>
      </c>
      <c r="I25" s="235"/>
      <c r="J25" s="773" t="str">
        <f t="shared" si="0"/>
        <v>Included</v>
      </c>
      <c r="K25" s="774">
        <f t="shared" si="1"/>
        <v>0</v>
      </c>
      <c r="M25" s="207"/>
    </row>
    <row r="26" spans="1:32" s="217" customFormat="1" ht="69.75" customHeight="1" x14ac:dyDescent="0.3">
      <c r="A26" s="48">
        <f>'Sch-1'!A26</f>
        <v>8</v>
      </c>
      <c r="B26" s="233">
        <f>'Sch-1'!B26</f>
        <v>7000031314</v>
      </c>
      <c r="C26" s="233">
        <f>'Sch-1'!C26</f>
        <v>10</v>
      </c>
      <c r="D26" s="234" t="str">
        <f>'Sch-1'!D26</f>
        <v xml:space="preserve">Supply BOQ for M-NRLDC                  </v>
      </c>
      <c r="E26" s="233">
        <f>'Sch-1'!E26</f>
        <v>1000077750</v>
      </c>
      <c r="F26" s="234" t="str">
        <f>'Sch-1'!J26</f>
        <v>NMS SOFTWARE FOR VoIP</v>
      </c>
      <c r="G26" s="233" t="str">
        <f>'Sch-1'!K26</f>
        <v>LOT</v>
      </c>
      <c r="H26" s="233">
        <f>'Sch-1'!L26</f>
        <v>1</v>
      </c>
      <c r="I26" s="235"/>
      <c r="J26" s="773" t="str">
        <f t="shared" si="0"/>
        <v>Included</v>
      </c>
      <c r="K26" s="774">
        <f t="shared" si="1"/>
        <v>0</v>
      </c>
      <c r="M26" s="207"/>
    </row>
    <row r="27" spans="1:32" s="217" customFormat="1" ht="69.75" customHeight="1" x14ac:dyDescent="0.3">
      <c r="A27" s="48">
        <f>'Sch-1'!A27</f>
        <v>9</v>
      </c>
      <c r="B27" s="233">
        <f>'Sch-1'!B27</f>
        <v>7000031315</v>
      </c>
      <c r="C27" s="233">
        <f>'Sch-1'!C27</f>
        <v>10</v>
      </c>
      <c r="D27" s="234" t="str">
        <f>'Sch-1'!D27</f>
        <v xml:space="preserve">Supply BOQ for M-NRLDC                  </v>
      </c>
      <c r="E27" s="233">
        <f>'Sch-1'!E27</f>
        <v>1000077709</v>
      </c>
      <c r="F27" s="234" t="str">
        <f>'Sch-1'!J27</f>
        <v>POE SWITCH  (WITH DUAL DC POWER SUPPLY)  AS PER TECHNICALSPECIFICATION</v>
      </c>
      <c r="G27" s="233" t="str">
        <f>'Sch-1'!K27</f>
        <v xml:space="preserve">EA </v>
      </c>
      <c r="H27" s="233">
        <f>'Sch-1'!L27</f>
        <v>450</v>
      </c>
      <c r="I27" s="235"/>
      <c r="J27" s="773" t="str">
        <f t="shared" si="0"/>
        <v>Included</v>
      </c>
      <c r="K27" s="774">
        <f t="shared" si="1"/>
        <v>0</v>
      </c>
      <c r="M27" s="207"/>
    </row>
    <row r="28" spans="1:32" s="217" customFormat="1" ht="69.75" customHeight="1" x14ac:dyDescent="0.3">
      <c r="A28" s="48">
        <f>'Sch-1'!A28</f>
        <v>10</v>
      </c>
      <c r="B28" s="233">
        <f>'Sch-1'!B28</f>
        <v>7000031316</v>
      </c>
      <c r="C28" s="233">
        <f>'Sch-1'!C28</f>
        <v>10</v>
      </c>
      <c r="D28" s="234" t="str">
        <f>'Sch-1'!D28</f>
        <v xml:space="preserve">Supply BOQ for M-NRLDC                  </v>
      </c>
      <c r="E28" s="233">
        <f>'Sch-1'!E28</f>
        <v>1000077563</v>
      </c>
      <c r="F28" s="234" t="str">
        <f>'Sch-1'!J28</f>
        <v>CAT -6 CABLE (100 MM SET)</v>
      </c>
      <c r="G28" s="233" t="str">
        <f>'Sch-1'!K28</f>
        <v>SET</v>
      </c>
      <c r="H28" s="233">
        <f>'Sch-1'!L28</f>
        <v>450</v>
      </c>
      <c r="I28" s="235"/>
      <c r="J28" s="773" t="str">
        <f t="shared" si="0"/>
        <v>Included</v>
      </c>
      <c r="K28" s="774">
        <f t="shared" si="1"/>
        <v>0</v>
      </c>
      <c r="M28" s="207"/>
    </row>
    <row r="29" spans="1:32" s="217" customFormat="1" ht="69.75" customHeight="1" x14ac:dyDescent="0.3">
      <c r="A29" s="48">
        <f>'Sch-1'!A29</f>
        <v>11</v>
      </c>
      <c r="B29" s="233">
        <f>'Sch-1'!B29</f>
        <v>7000031317</v>
      </c>
      <c r="C29" s="233">
        <f>'Sch-1'!C29</f>
        <v>10</v>
      </c>
      <c r="D29" s="234" t="str">
        <f>'Sch-1'!D29</f>
        <v xml:space="preserve">Supply BOQ for M-NRLDC                  </v>
      </c>
      <c r="E29" s="233">
        <f>'Sch-1'!E29</f>
        <v>1000077561</v>
      </c>
      <c r="F29" s="234" t="str">
        <f>'Sch-1'!J29</f>
        <v>24 LAN L-3 SWITCH (MINIMUM 8X1 GBPS FIBRE OPTIC PORTS AND 4X 10 GBPSFIBER PORTS)</v>
      </c>
      <c r="G29" s="233" t="str">
        <f>'Sch-1'!K29</f>
        <v xml:space="preserve">EA </v>
      </c>
      <c r="H29" s="233">
        <f>'Sch-1'!L29</f>
        <v>4</v>
      </c>
      <c r="I29" s="235"/>
      <c r="J29" s="773" t="str">
        <f t="shared" si="0"/>
        <v>Included</v>
      </c>
      <c r="K29" s="774">
        <f t="shared" si="1"/>
        <v>0</v>
      </c>
      <c r="M29" s="207"/>
    </row>
    <row r="30" spans="1:32" s="217" customFormat="1" ht="69.75" customHeight="1" x14ac:dyDescent="0.3">
      <c r="A30" s="48">
        <f>'Sch-1'!A30</f>
        <v>12</v>
      </c>
      <c r="B30" s="233">
        <f>'Sch-1'!B30</f>
        <v>7000031318</v>
      </c>
      <c r="C30" s="233">
        <f>'Sch-1'!C30</f>
        <v>10</v>
      </c>
      <c r="D30" s="234" t="str">
        <f>'Sch-1'!D30</f>
        <v xml:space="preserve">Supply BOQ for M-NRLDC                  </v>
      </c>
      <c r="E30" s="233">
        <f>'Sch-1'!E30</f>
        <v>1000077565</v>
      </c>
      <c r="F30" s="234" t="str">
        <f>'Sch-1'!J30</f>
        <v>NGFW AS PER TECHNICAL SPECIFICATION</v>
      </c>
      <c r="G30" s="233" t="str">
        <f>'Sch-1'!K30</f>
        <v xml:space="preserve">EA </v>
      </c>
      <c r="H30" s="233">
        <f>'Sch-1'!L30</f>
        <v>4</v>
      </c>
      <c r="I30" s="235"/>
      <c r="J30" s="773" t="str">
        <f t="shared" si="0"/>
        <v>Included</v>
      </c>
      <c r="K30" s="774">
        <f t="shared" si="1"/>
        <v>0</v>
      </c>
      <c r="M30" s="207"/>
    </row>
    <row r="31" spans="1:32" s="217" customFormat="1" ht="69.75" customHeight="1" x14ac:dyDescent="0.3">
      <c r="A31" s="48">
        <f>'Sch-1'!A31</f>
        <v>13</v>
      </c>
      <c r="B31" s="233">
        <f>'Sch-1'!B31</f>
        <v>7000031319</v>
      </c>
      <c r="C31" s="233">
        <f>'Sch-1'!C31</f>
        <v>10</v>
      </c>
      <c r="D31" s="234" t="str">
        <f>'Sch-1'!D31</f>
        <v xml:space="preserve">Supply BOQ for M-NRLDC                  </v>
      </c>
      <c r="E31" s="233">
        <f>'Sch-1'!E31</f>
        <v>1000077751</v>
      </c>
      <c r="F31" s="234" t="str">
        <f>'Sch-1'!J31</f>
        <v>SOFTWARE FOR RECORDING</v>
      </c>
      <c r="G31" s="233" t="str">
        <f>'Sch-1'!K31</f>
        <v>LOT</v>
      </c>
      <c r="H31" s="233">
        <f>'Sch-1'!L31</f>
        <v>1</v>
      </c>
      <c r="I31" s="235"/>
      <c r="J31" s="773" t="str">
        <f t="shared" si="0"/>
        <v>Included</v>
      </c>
      <c r="K31" s="774">
        <f t="shared" si="1"/>
        <v>0</v>
      </c>
      <c r="M31" s="207"/>
    </row>
    <row r="32" spans="1:32" s="217" customFormat="1" ht="69.75" customHeight="1" x14ac:dyDescent="0.3">
      <c r="A32" s="48">
        <f>'Sch-1'!A32</f>
        <v>14</v>
      </c>
      <c r="B32" s="233">
        <f>'Sch-1'!B32</f>
        <v>7000031320</v>
      </c>
      <c r="C32" s="233">
        <f>'Sch-1'!C32</f>
        <v>10</v>
      </c>
      <c r="D32" s="234" t="str">
        <f>'Sch-1'!D32</f>
        <v xml:space="preserve">Supply BOQ for M-NRLDC                  </v>
      </c>
      <c r="E32" s="233">
        <f>'Sch-1'!E32</f>
        <v>1000077568</v>
      </c>
      <c r="F32" s="234" t="str">
        <f>'Sch-1'!J32</f>
        <v>OPERATOR CONSOLE AS PER TECHNICAL SPECIFICATION</v>
      </c>
      <c r="G32" s="233" t="str">
        <f>'Sch-1'!K32</f>
        <v xml:space="preserve">EA </v>
      </c>
      <c r="H32" s="233">
        <f>'Sch-1'!L32</f>
        <v>1</v>
      </c>
      <c r="I32" s="235"/>
      <c r="J32" s="773" t="str">
        <f t="shared" si="0"/>
        <v>Included</v>
      </c>
      <c r="K32" s="774">
        <f t="shared" si="1"/>
        <v>0</v>
      </c>
      <c r="M32" s="207"/>
    </row>
    <row r="33" spans="1:13" s="217" customFormat="1" ht="69.75" customHeight="1" x14ac:dyDescent="0.3">
      <c r="A33" s="48">
        <f>'Sch-1'!A33</f>
        <v>15</v>
      </c>
      <c r="B33" s="233">
        <f>'Sch-1'!B33</f>
        <v>7000031432</v>
      </c>
      <c r="C33" s="233">
        <f>'Sch-1'!C33</f>
        <v>10</v>
      </c>
      <c r="D33" s="234" t="str">
        <f>'Sch-1'!D33</f>
        <v xml:space="preserve">Supply BOQ for M-NRLDC                  </v>
      </c>
      <c r="E33" s="233">
        <f>'Sch-1'!E33</f>
        <v>1000012788</v>
      </c>
      <c r="F33" s="234" t="str">
        <f>'Sch-1'!J33</f>
        <v>GPS Clock with antenna</v>
      </c>
      <c r="G33" s="233" t="str">
        <f>'Sch-1'!K33</f>
        <v xml:space="preserve">EA </v>
      </c>
      <c r="H33" s="233">
        <f>'Sch-1'!L33</f>
        <v>1</v>
      </c>
      <c r="I33" s="235"/>
      <c r="J33" s="773" t="str">
        <f t="shared" si="0"/>
        <v>Included</v>
      </c>
      <c r="K33" s="774">
        <f t="shared" si="1"/>
        <v>0</v>
      </c>
      <c r="M33" s="207"/>
    </row>
    <row r="34" spans="1:13" s="217" customFormat="1" ht="69.75" customHeight="1" x14ac:dyDescent="0.3">
      <c r="A34" s="48">
        <f>'Sch-1'!A34</f>
        <v>16</v>
      </c>
      <c r="B34" s="233">
        <f>'Sch-1'!B34</f>
        <v>7000031433</v>
      </c>
      <c r="C34" s="233">
        <f>'Sch-1'!C34</f>
        <v>10</v>
      </c>
      <c r="D34" s="234" t="str">
        <f>'Sch-1'!D34</f>
        <v xml:space="preserve">Supply BOQ for M-NRLDC                  </v>
      </c>
      <c r="E34" s="233">
        <f>'Sch-1'!E34</f>
        <v>1000028014</v>
      </c>
      <c r="F34" s="234" t="str">
        <f>'Sch-1'!J34</f>
        <v>Workstation Desk</v>
      </c>
      <c r="G34" s="233" t="str">
        <f>'Sch-1'!K34</f>
        <v xml:space="preserve">EA </v>
      </c>
      <c r="H34" s="233">
        <f>'Sch-1'!L34</f>
        <v>1</v>
      </c>
      <c r="I34" s="235"/>
      <c r="J34" s="773" t="str">
        <f t="shared" si="0"/>
        <v>Included</v>
      </c>
      <c r="K34" s="774">
        <f t="shared" si="1"/>
        <v>0</v>
      </c>
      <c r="M34" s="207"/>
    </row>
    <row r="35" spans="1:13" s="217" customFormat="1" ht="69.75" customHeight="1" x14ac:dyDescent="0.3">
      <c r="A35" s="48">
        <f>'Sch-1'!A35</f>
        <v>17</v>
      </c>
      <c r="B35" s="233">
        <f>'Sch-1'!B35</f>
        <v>7000031434</v>
      </c>
      <c r="C35" s="233">
        <f>'Sch-1'!C35</f>
        <v>10</v>
      </c>
      <c r="D35" s="234" t="str">
        <f>'Sch-1'!D35</f>
        <v xml:space="preserve">Supply BOQ for M-NRLDC                  </v>
      </c>
      <c r="E35" s="233">
        <f>'Sch-1'!E35</f>
        <v>1000026380</v>
      </c>
      <c r="F35" s="234" t="str">
        <f>'Sch-1'!J35</f>
        <v>Chairs</v>
      </c>
      <c r="G35" s="233" t="str">
        <f>'Sch-1'!K35</f>
        <v>LOT</v>
      </c>
      <c r="H35" s="233">
        <f>'Sch-1'!L35</f>
        <v>1</v>
      </c>
      <c r="I35" s="235"/>
      <c r="J35" s="773" t="str">
        <f t="shared" si="0"/>
        <v>Included</v>
      </c>
      <c r="K35" s="774">
        <f t="shared" si="1"/>
        <v>0</v>
      </c>
      <c r="M35" s="207"/>
    </row>
    <row r="36" spans="1:13" s="217" customFormat="1" ht="69.75" customHeight="1" x14ac:dyDescent="0.3">
      <c r="A36" s="48">
        <f>'Sch-1'!A36</f>
        <v>18</v>
      </c>
      <c r="B36" s="233">
        <f>'Sch-1'!B36</f>
        <v>7000031487</v>
      </c>
      <c r="C36" s="233">
        <f>'Sch-1'!C36</f>
        <v>10</v>
      </c>
      <c r="D36" s="234" t="str">
        <f>'Sch-1'!D36</f>
        <v xml:space="preserve">Supply BOQ for M-NRLDC                  </v>
      </c>
      <c r="E36" s="233">
        <f>'Sch-1'!E36</f>
        <v>1000077853</v>
      </c>
      <c r="F36" s="234" t="str">
        <f>'Sch-1'!J36</f>
        <v>SUPPLY OF BACKUP AND RESTORE SYSTEM INCLUDING NECESSARY HARDWARE ANDSOFTWARE AS PER TECHNICAL SPECIFICATION</v>
      </c>
      <c r="G36" s="233" t="str">
        <f>'Sch-1'!K36</f>
        <v xml:space="preserve">EA </v>
      </c>
      <c r="H36" s="233">
        <f>'Sch-1'!L36</f>
        <v>1</v>
      </c>
      <c r="I36" s="235"/>
      <c r="J36" s="773" t="str">
        <f t="shared" si="0"/>
        <v>Included</v>
      </c>
      <c r="K36" s="774">
        <f t="shared" si="1"/>
        <v>0</v>
      </c>
      <c r="M36" s="207"/>
    </row>
    <row r="37" spans="1:13" s="217" customFormat="1" ht="69.75" customHeight="1" x14ac:dyDescent="0.3">
      <c r="A37" s="48">
        <f>'Sch-1'!A37</f>
        <v>19</v>
      </c>
      <c r="B37" s="233">
        <f>'Sch-1'!B37</f>
        <v>7000031488</v>
      </c>
      <c r="C37" s="233">
        <f>'Sch-1'!C37</f>
        <v>10</v>
      </c>
      <c r="D37" s="234" t="str">
        <f>'Sch-1'!D37</f>
        <v xml:space="preserve">Supply BOQ for M-NRLDC                  </v>
      </c>
      <c r="E37" s="233">
        <f>'Sch-1'!E37</f>
        <v>1000077632</v>
      </c>
      <c r="F37" s="234" t="str">
        <f>'Sch-1'!J37</f>
        <v>DATA DIODE AS PER TS</v>
      </c>
      <c r="G37" s="233" t="str">
        <f>'Sch-1'!K37</f>
        <v xml:space="preserve">EA </v>
      </c>
      <c r="H37" s="233">
        <f>'Sch-1'!L37</f>
        <v>2</v>
      </c>
      <c r="I37" s="235"/>
      <c r="J37" s="773" t="str">
        <f t="shared" si="0"/>
        <v>Included</v>
      </c>
      <c r="K37" s="774">
        <f t="shared" si="1"/>
        <v>0</v>
      </c>
      <c r="M37" s="207"/>
    </row>
    <row r="38" spans="1:13" s="217" customFormat="1" ht="69.75" customHeight="1" x14ac:dyDescent="0.3">
      <c r="A38" s="48">
        <f>'Sch-1'!A38</f>
        <v>20</v>
      </c>
      <c r="B38" s="233">
        <f>'Sch-1'!B38</f>
        <v>7000031489</v>
      </c>
      <c r="C38" s="233">
        <f>'Sch-1'!C38</f>
        <v>10</v>
      </c>
      <c r="D38" s="234" t="str">
        <f>'Sch-1'!D38</f>
        <v xml:space="preserve">Supply BOQ for M-NRLDC                  </v>
      </c>
      <c r="E38" s="233">
        <f>'Sch-1'!E38</f>
        <v>1000077863</v>
      </c>
      <c r="F38" s="234" t="str">
        <f>'Sch-1'!J38</f>
        <v>SUPPLY OF APPLICATION SERVER AT SLDC /RLDC AS PER TECHNICALSPECIFICATION</v>
      </c>
      <c r="G38" s="233" t="str">
        <f>'Sch-1'!K38</f>
        <v xml:space="preserve">EA </v>
      </c>
      <c r="H38" s="233">
        <f>'Sch-1'!L38</f>
        <v>2</v>
      </c>
      <c r="I38" s="235"/>
      <c r="J38" s="773" t="str">
        <f t="shared" si="0"/>
        <v>Included</v>
      </c>
      <c r="K38" s="774">
        <f t="shared" si="1"/>
        <v>0</v>
      </c>
      <c r="M38" s="207"/>
    </row>
    <row r="39" spans="1:13" s="217" customFormat="1" ht="69.75" customHeight="1" x14ac:dyDescent="0.3">
      <c r="A39" s="48">
        <f>'Sch-1'!A39</f>
        <v>21</v>
      </c>
      <c r="B39" s="233">
        <f>'Sch-1'!B39</f>
        <v>7000031490</v>
      </c>
      <c r="C39" s="233">
        <f>'Sch-1'!C39</f>
        <v>10</v>
      </c>
      <c r="D39" s="234" t="str">
        <f>'Sch-1'!D39</f>
        <v xml:space="preserve">Supply BOQ for M-NRLDC                  </v>
      </c>
      <c r="E39" s="233">
        <f>'Sch-1'!E39</f>
        <v>1000077866</v>
      </c>
      <c r="F39" s="234" t="str">
        <f>'Sch-1'!J39</f>
        <v>SUPPLY OF SIEM SOFTWARE AT SLDC/RLDCÃ‚Â AS PER TECHNICAL SPECIFICATION</v>
      </c>
      <c r="G39" s="233" t="str">
        <f>'Sch-1'!K39</f>
        <v>LOT</v>
      </c>
      <c r="H39" s="233">
        <f>'Sch-1'!L39</f>
        <v>1</v>
      </c>
      <c r="I39" s="235"/>
      <c r="J39" s="773" t="str">
        <f t="shared" si="0"/>
        <v>Included</v>
      </c>
      <c r="K39" s="774">
        <f t="shared" si="1"/>
        <v>0</v>
      </c>
      <c r="M39" s="207"/>
    </row>
    <row r="40" spans="1:13" s="217" customFormat="1" ht="69.75" customHeight="1" x14ac:dyDescent="0.3">
      <c r="A40" s="48">
        <f>'Sch-1'!A40</f>
        <v>22</v>
      </c>
      <c r="B40" s="233">
        <f>'Sch-1'!B40</f>
        <v>7000031491</v>
      </c>
      <c r="C40" s="233">
        <f>'Sch-1'!C40</f>
        <v>10</v>
      </c>
      <c r="D40" s="234" t="str">
        <f>'Sch-1'!D40</f>
        <v xml:space="preserve">Supply BOQ for M-NRLDC                  </v>
      </c>
      <c r="E40" s="233">
        <f>'Sch-1'!E40</f>
        <v>1000077865</v>
      </c>
      <c r="F40" s="234" t="str">
        <f>'Sch-1'!J40</f>
        <v>SUPPLY OF PATCH SOFTWARE AT SLDC/RLDCÃ‚Â AS PER TECHNICAL SPECIFICATION</v>
      </c>
      <c r="G40" s="233" t="str">
        <f>'Sch-1'!K40</f>
        <v>LOT</v>
      </c>
      <c r="H40" s="233">
        <f>'Sch-1'!L40</f>
        <v>1</v>
      </c>
      <c r="I40" s="235"/>
      <c r="J40" s="773" t="str">
        <f t="shared" si="0"/>
        <v>Included</v>
      </c>
      <c r="K40" s="774">
        <f t="shared" si="1"/>
        <v>0</v>
      </c>
      <c r="M40" s="207"/>
    </row>
    <row r="41" spans="1:13" s="217" customFormat="1" ht="69.75" customHeight="1" x14ac:dyDescent="0.3">
      <c r="A41" s="48">
        <f>'Sch-1'!A41</f>
        <v>23</v>
      </c>
      <c r="B41" s="233">
        <f>'Sch-1'!B41</f>
        <v>7000031492</v>
      </c>
      <c r="C41" s="233">
        <f>'Sch-1'!C41</f>
        <v>10</v>
      </c>
      <c r="D41" s="234" t="str">
        <f>'Sch-1'!D41</f>
        <v xml:space="preserve">Supply BOQ for M-NRLDC                  </v>
      </c>
      <c r="E41" s="233">
        <f>'Sch-1'!E41</f>
        <v>1000077862</v>
      </c>
      <c r="F41" s="234" t="str">
        <f>'Sch-1'!J41</f>
        <v>POE SWITCHÃ‚Â ,48 PORT ,MANAGED L2 (WITH DUAL POWER SUPPLY)Ã‚Â AS PERTECHNICAL SPECIFICATION</v>
      </c>
      <c r="G41" s="233" t="str">
        <f>'Sch-1'!K41</f>
        <v xml:space="preserve">EA </v>
      </c>
      <c r="H41" s="233">
        <f>'Sch-1'!L41</f>
        <v>1</v>
      </c>
      <c r="I41" s="235"/>
      <c r="J41" s="773" t="str">
        <f t="shared" si="0"/>
        <v>Included</v>
      </c>
      <c r="K41" s="774">
        <f t="shared" si="1"/>
        <v>0</v>
      </c>
      <c r="M41" s="207"/>
    </row>
    <row r="42" spans="1:13" s="217" customFormat="1" ht="69.75" customHeight="1" x14ac:dyDescent="0.3">
      <c r="A42" s="48">
        <f>'Sch-1'!A42</f>
        <v>24</v>
      </c>
      <c r="B42" s="233">
        <f>'Sch-1'!B42</f>
        <v>7000031524</v>
      </c>
      <c r="C42" s="233">
        <f>'Sch-1'!C42</f>
        <v>10</v>
      </c>
      <c r="D42" s="234" t="str">
        <f>'Sch-1'!D42</f>
        <v xml:space="preserve">Supply BOQ for M-NRLDC                  </v>
      </c>
      <c r="E42" s="233">
        <f>'Sch-1'!E42</f>
        <v>1000031361</v>
      </c>
      <c r="F42" s="234" t="str">
        <f>'Sch-1'!J42</f>
        <v>WORKSTATION CONSOLE WITH ONE TFT WITH OSAND LICENSE</v>
      </c>
      <c r="G42" s="233" t="str">
        <f>'Sch-1'!K42</f>
        <v xml:space="preserve">EA </v>
      </c>
      <c r="H42" s="233">
        <f>'Sch-1'!L42</f>
        <v>1</v>
      </c>
      <c r="I42" s="235"/>
      <c r="J42" s="773" t="str">
        <f t="shared" si="0"/>
        <v>Included</v>
      </c>
      <c r="K42" s="774">
        <f t="shared" si="1"/>
        <v>0</v>
      </c>
      <c r="M42" s="207"/>
    </row>
    <row r="43" spans="1:13" s="217" customFormat="1" ht="69.75" customHeight="1" x14ac:dyDescent="0.3">
      <c r="A43" s="48">
        <f>'Sch-1'!A43</f>
        <v>25</v>
      </c>
      <c r="B43" s="233">
        <f>'Sch-1'!B43</f>
        <v>7000031531</v>
      </c>
      <c r="C43" s="233">
        <f>'Sch-1'!C43</f>
        <v>10</v>
      </c>
      <c r="D43" s="234" t="str">
        <f>'Sch-1'!D43</f>
        <v xml:space="preserve">Supply BOQ for M-NRLDC                  </v>
      </c>
      <c r="E43" s="233">
        <f>'Sch-1'!E43</f>
        <v>1000077899</v>
      </c>
      <c r="F43" s="234" t="str">
        <f>'Sch-1'!J43</f>
        <v>SUPPLY OF FXS MEDIA GATEWAY AS PER TECHNICAL SPECIFICATION</v>
      </c>
      <c r="G43" s="233" t="str">
        <f>'Sch-1'!K43</f>
        <v>SET</v>
      </c>
      <c r="H43" s="233">
        <f>'Sch-1'!L43</f>
        <v>1</v>
      </c>
      <c r="I43" s="235"/>
      <c r="J43" s="773" t="str">
        <f t="shared" si="0"/>
        <v>Included</v>
      </c>
      <c r="K43" s="774">
        <f t="shared" si="1"/>
        <v>0</v>
      </c>
      <c r="M43" s="207"/>
    </row>
    <row r="44" spans="1:13" s="217" customFormat="1" ht="69.75" customHeight="1" x14ac:dyDescent="0.3">
      <c r="A44" s="48">
        <f>'Sch-1'!A44</f>
        <v>26</v>
      </c>
      <c r="B44" s="233">
        <f>'Sch-1'!B44</f>
        <v>7000031546</v>
      </c>
      <c r="C44" s="233">
        <f>'Sch-1'!C44</f>
        <v>10</v>
      </c>
      <c r="D44" s="234" t="str">
        <f>'Sch-1'!D44</f>
        <v xml:space="preserve">Supply BOQ for M-NRLDC                  </v>
      </c>
      <c r="E44" s="233">
        <f>'Sch-1'!E44</f>
        <v>1000077738</v>
      </c>
      <c r="F44" s="234" t="str">
        <f>'Sch-1'!J44</f>
        <v>SUPPLY OF PRI MEDIA GATEWAY AS PER TECHNICAL SPECIFICATION</v>
      </c>
      <c r="G44" s="233" t="str">
        <f>'Sch-1'!K44</f>
        <v xml:space="preserve">EA </v>
      </c>
      <c r="H44" s="233">
        <f>'Sch-1'!L44</f>
        <v>1</v>
      </c>
      <c r="I44" s="235"/>
      <c r="J44" s="773" t="str">
        <f t="shared" si="0"/>
        <v>Included</v>
      </c>
      <c r="K44" s="774">
        <f t="shared" si="1"/>
        <v>0</v>
      </c>
      <c r="M44" s="207"/>
    </row>
    <row r="45" spans="1:13" s="217" customFormat="1" ht="69.75" customHeight="1" x14ac:dyDescent="0.3">
      <c r="A45" s="48">
        <f>'Sch-1'!A45</f>
        <v>27</v>
      </c>
      <c r="B45" s="233">
        <f>'Sch-1'!B45</f>
        <v>7000031547</v>
      </c>
      <c r="C45" s="233">
        <f>'Sch-1'!C45</f>
        <v>10</v>
      </c>
      <c r="D45" s="234" t="str">
        <f>'Sch-1'!D45</f>
        <v xml:space="preserve">Supply BOQ for M-NRLDC                  </v>
      </c>
      <c r="E45" s="233">
        <f>'Sch-1'!E45</f>
        <v>1000078084</v>
      </c>
      <c r="F45" s="234" t="str">
        <f>'Sch-1'!J45</f>
        <v>SUPPLY OF ROUTER AS PER TECHNICAL SPECIFICATION</v>
      </c>
      <c r="G45" s="233" t="str">
        <f>'Sch-1'!K45</f>
        <v xml:space="preserve">EA </v>
      </c>
      <c r="H45" s="233">
        <f>'Sch-1'!L45</f>
        <v>2</v>
      </c>
      <c r="I45" s="235"/>
      <c r="J45" s="773" t="str">
        <f t="shared" si="0"/>
        <v>Included</v>
      </c>
      <c r="K45" s="774">
        <f t="shared" si="1"/>
        <v>0</v>
      </c>
      <c r="M45" s="207"/>
    </row>
    <row r="46" spans="1:13" s="217" customFormat="1" ht="69.75" customHeight="1" x14ac:dyDescent="0.3">
      <c r="A46" s="48">
        <f>'Sch-1'!A46</f>
        <v>28</v>
      </c>
      <c r="B46" s="233">
        <f>'Sch-1'!B46</f>
        <v>7000031321</v>
      </c>
      <c r="C46" s="233">
        <f>'Sch-1'!C46</f>
        <v>10</v>
      </c>
      <c r="D46" s="234" t="str">
        <f>'Sch-1'!D46</f>
        <v xml:space="preserve">Supply BOQ for M-DTL                    </v>
      </c>
      <c r="E46" s="233">
        <f>'Sch-1'!E46</f>
        <v>1000077713</v>
      </c>
      <c r="F46" s="234" t="str">
        <f>'Sch-1'!J46</f>
        <v>VOIP/SIP COMPLIANT SERVER HARDWARE AS PER TECHNICAL SPECIFICATION</v>
      </c>
      <c r="G46" s="233" t="str">
        <f>'Sch-1'!K46</f>
        <v xml:space="preserve">EA </v>
      </c>
      <c r="H46" s="233">
        <f>'Sch-1'!L46</f>
        <v>1</v>
      </c>
      <c r="I46" s="235"/>
      <c r="J46" s="773" t="str">
        <f t="shared" si="0"/>
        <v>Included</v>
      </c>
      <c r="K46" s="774">
        <f t="shared" si="1"/>
        <v>0</v>
      </c>
      <c r="M46" s="207"/>
    </row>
    <row r="47" spans="1:13" s="217" customFormat="1" ht="69.75" customHeight="1" x14ac:dyDescent="0.3">
      <c r="A47" s="48">
        <f>'Sch-1'!A47</f>
        <v>29</v>
      </c>
      <c r="B47" s="233">
        <f>'Sch-1'!B47</f>
        <v>7000031322</v>
      </c>
      <c r="C47" s="233">
        <f>'Sch-1'!C47</f>
        <v>10</v>
      </c>
      <c r="D47" s="234" t="str">
        <f>'Sch-1'!D47</f>
        <v xml:space="preserve">Supply BOQ for M-DTL                    </v>
      </c>
      <c r="E47" s="233">
        <f>'Sch-1'!E47</f>
        <v>1000077753</v>
      </c>
      <c r="F47" s="234" t="str">
        <f>'Sch-1'!J47</f>
        <v>SOFTWARE FOR VOIP/SIP COMPLIANT SERVER</v>
      </c>
      <c r="G47" s="233" t="str">
        <f>'Sch-1'!K47</f>
        <v>LOT</v>
      </c>
      <c r="H47" s="233">
        <f>'Sch-1'!L47</f>
        <v>1</v>
      </c>
      <c r="I47" s="235"/>
      <c r="J47" s="773" t="str">
        <f t="shared" si="0"/>
        <v>Included</v>
      </c>
      <c r="K47" s="774">
        <f t="shared" si="1"/>
        <v>0</v>
      </c>
      <c r="M47" s="207"/>
    </row>
    <row r="48" spans="1:13" s="217" customFormat="1" ht="69.75" customHeight="1" x14ac:dyDescent="0.3">
      <c r="A48" s="48">
        <f>'Sch-1'!A48</f>
        <v>30</v>
      </c>
      <c r="B48" s="233">
        <f>'Sch-1'!B48</f>
        <v>7000031323</v>
      </c>
      <c r="C48" s="233">
        <f>'Sch-1'!C48</f>
        <v>10</v>
      </c>
      <c r="D48" s="234" t="str">
        <f>'Sch-1'!D48</f>
        <v xml:space="preserve">Supply BOQ for M-DTL                    </v>
      </c>
      <c r="E48" s="233">
        <f>'Sch-1'!E48</f>
        <v>1000077573</v>
      </c>
      <c r="F48" s="234" t="str">
        <f>'Sch-1'!J48</f>
        <v>SERVER RACK  AS PER TECHNICAL SPECIFICATION</v>
      </c>
      <c r="G48" s="233" t="str">
        <f>'Sch-1'!K48</f>
        <v xml:space="preserve">EA </v>
      </c>
      <c r="H48" s="233">
        <f>'Sch-1'!L48</f>
        <v>1</v>
      </c>
      <c r="I48" s="235"/>
      <c r="J48" s="773" t="str">
        <f t="shared" si="0"/>
        <v>Included</v>
      </c>
      <c r="K48" s="774">
        <f t="shared" si="1"/>
        <v>0</v>
      </c>
      <c r="M48" s="207"/>
    </row>
    <row r="49" spans="1:13" s="217" customFormat="1" ht="69.75" customHeight="1" x14ac:dyDescent="0.3">
      <c r="A49" s="48">
        <f>'Sch-1'!A49</f>
        <v>31</v>
      </c>
      <c r="B49" s="233">
        <f>'Sch-1'!B49</f>
        <v>7000031324</v>
      </c>
      <c r="C49" s="233">
        <f>'Sch-1'!C49</f>
        <v>10</v>
      </c>
      <c r="D49" s="234" t="str">
        <f>'Sch-1'!D49</f>
        <v xml:space="preserve">Supply BOQ for M-DTL                    </v>
      </c>
      <c r="E49" s="233">
        <f>'Sch-1'!E49</f>
        <v>1000077739</v>
      </c>
      <c r="F49" s="234" t="str">
        <f>'Sch-1'!J49</f>
        <v>SIP COMPLIANT VOIP PHONE FOR LOCAL LOCATIONS</v>
      </c>
      <c r="G49" s="233" t="str">
        <f>'Sch-1'!K49</f>
        <v xml:space="preserve">EA </v>
      </c>
      <c r="H49" s="233">
        <f>'Sch-1'!L49</f>
        <v>33</v>
      </c>
      <c r="I49" s="235"/>
      <c r="J49" s="773" t="str">
        <f t="shared" si="0"/>
        <v>Included</v>
      </c>
      <c r="K49" s="774">
        <f t="shared" si="1"/>
        <v>0</v>
      </c>
      <c r="M49" s="207"/>
    </row>
    <row r="50" spans="1:13" s="217" customFormat="1" ht="69.75" customHeight="1" x14ac:dyDescent="0.3">
      <c r="A50" s="48">
        <f>'Sch-1'!A50</f>
        <v>32</v>
      </c>
      <c r="B50" s="233">
        <f>'Sch-1'!B50</f>
        <v>7000031325</v>
      </c>
      <c r="C50" s="233">
        <f>'Sch-1'!C50</f>
        <v>10</v>
      </c>
      <c r="D50" s="234" t="str">
        <f>'Sch-1'!D50</f>
        <v xml:space="preserve">Supply BOQ for M-DTL                    </v>
      </c>
      <c r="E50" s="233">
        <f>'Sch-1'!E50</f>
        <v>1000077740</v>
      </c>
      <c r="F50" s="234" t="str">
        <f>'Sch-1'!J50</f>
        <v>SIP COMPLIANT VOIP PHONE FOR REMOTE LOCATIONS</v>
      </c>
      <c r="G50" s="233" t="str">
        <f>'Sch-1'!K50</f>
        <v xml:space="preserve">EA </v>
      </c>
      <c r="H50" s="233">
        <f>'Sch-1'!L50</f>
        <v>193</v>
      </c>
      <c r="I50" s="235"/>
      <c r="J50" s="773" t="str">
        <f t="shared" si="0"/>
        <v>Included</v>
      </c>
      <c r="K50" s="774">
        <f t="shared" si="1"/>
        <v>0</v>
      </c>
      <c r="M50" s="207"/>
    </row>
    <row r="51" spans="1:13" s="217" customFormat="1" ht="69.75" customHeight="1" x14ac:dyDescent="0.3">
      <c r="A51" s="48">
        <f>'Sch-1'!A51</f>
        <v>33</v>
      </c>
      <c r="B51" s="233">
        <f>'Sch-1'!B51</f>
        <v>7000031326</v>
      </c>
      <c r="C51" s="233">
        <f>'Sch-1'!C51</f>
        <v>10</v>
      </c>
      <c r="D51" s="234" t="str">
        <f>'Sch-1'!D51</f>
        <v xml:space="preserve">Supply BOQ for M-DTL                    </v>
      </c>
      <c r="E51" s="233">
        <f>'Sch-1'!E51</f>
        <v>1000077711</v>
      </c>
      <c r="F51" s="234" t="str">
        <f>'Sch-1'!J51</f>
        <v>SIP COMPLIANT VIDEO PHONE</v>
      </c>
      <c r="G51" s="233" t="str">
        <f>'Sch-1'!K51</f>
        <v xml:space="preserve">EA </v>
      </c>
      <c r="H51" s="233">
        <f>'Sch-1'!L51</f>
        <v>1</v>
      </c>
      <c r="I51" s="235"/>
      <c r="J51" s="773" t="str">
        <f t="shared" si="0"/>
        <v>Included</v>
      </c>
      <c r="K51" s="774">
        <f t="shared" si="1"/>
        <v>0</v>
      </c>
      <c r="M51" s="207"/>
    </row>
    <row r="52" spans="1:13" s="217" customFormat="1" ht="69.75" customHeight="1" x14ac:dyDescent="0.3">
      <c r="A52" s="48">
        <f>'Sch-1'!A52</f>
        <v>34</v>
      </c>
      <c r="B52" s="233">
        <f>'Sch-1'!B52</f>
        <v>7000031327</v>
      </c>
      <c r="C52" s="233">
        <f>'Sch-1'!C52</f>
        <v>10</v>
      </c>
      <c r="D52" s="234" t="str">
        <f>'Sch-1'!D52</f>
        <v xml:space="preserve">Supply BOQ for M-DTL                    </v>
      </c>
      <c r="E52" s="233">
        <f>'Sch-1'!E52</f>
        <v>1000077750</v>
      </c>
      <c r="F52" s="234" t="str">
        <f>'Sch-1'!J52</f>
        <v>NMS SOFTWARE FOR VoIP</v>
      </c>
      <c r="G52" s="233" t="str">
        <f>'Sch-1'!K52</f>
        <v>LOT</v>
      </c>
      <c r="H52" s="233">
        <f>'Sch-1'!L52</f>
        <v>1</v>
      </c>
      <c r="I52" s="235"/>
      <c r="J52" s="773" t="str">
        <f t="shared" si="0"/>
        <v>Included</v>
      </c>
      <c r="K52" s="774">
        <f t="shared" si="1"/>
        <v>0</v>
      </c>
      <c r="M52" s="207"/>
    </row>
    <row r="53" spans="1:13" s="217" customFormat="1" ht="69.75" customHeight="1" x14ac:dyDescent="0.3">
      <c r="A53" s="48">
        <f>'Sch-1'!A53</f>
        <v>35</v>
      </c>
      <c r="B53" s="233">
        <f>'Sch-1'!B53</f>
        <v>7000031328</v>
      </c>
      <c r="C53" s="233">
        <f>'Sch-1'!C53</f>
        <v>10</v>
      </c>
      <c r="D53" s="234" t="str">
        <f>'Sch-1'!D53</f>
        <v xml:space="preserve">Supply BOQ for M-DTL                    </v>
      </c>
      <c r="E53" s="233">
        <f>'Sch-1'!E53</f>
        <v>1000077709</v>
      </c>
      <c r="F53" s="234" t="str">
        <f>'Sch-1'!J53</f>
        <v>POE SWITCH  (WITH DUAL DC POWER SUPPLY)  AS PER TECHNICALSPECIFICATION</v>
      </c>
      <c r="G53" s="233" t="str">
        <f>'Sch-1'!K53</f>
        <v xml:space="preserve">EA </v>
      </c>
      <c r="H53" s="233">
        <f>'Sch-1'!L53</f>
        <v>193</v>
      </c>
      <c r="I53" s="235"/>
      <c r="J53" s="773" t="str">
        <f t="shared" si="0"/>
        <v>Included</v>
      </c>
      <c r="K53" s="774">
        <f t="shared" si="1"/>
        <v>0</v>
      </c>
      <c r="M53" s="207"/>
    </row>
    <row r="54" spans="1:13" s="217" customFormat="1" ht="69.75" customHeight="1" x14ac:dyDescent="0.3">
      <c r="A54" s="48">
        <f>'Sch-1'!A54</f>
        <v>36</v>
      </c>
      <c r="B54" s="233">
        <f>'Sch-1'!B54</f>
        <v>7000031329</v>
      </c>
      <c r="C54" s="233">
        <f>'Sch-1'!C54</f>
        <v>10</v>
      </c>
      <c r="D54" s="234" t="str">
        <f>'Sch-1'!D54</f>
        <v xml:space="preserve">Supply BOQ for M-DTL                    </v>
      </c>
      <c r="E54" s="233">
        <f>'Sch-1'!E54</f>
        <v>1000077563</v>
      </c>
      <c r="F54" s="234" t="str">
        <f>'Sch-1'!J54</f>
        <v>CAT -6 CABLE (100 MM SET)</v>
      </c>
      <c r="G54" s="233" t="str">
        <f>'Sch-1'!K54</f>
        <v>SET</v>
      </c>
      <c r="H54" s="233">
        <f>'Sch-1'!L54</f>
        <v>193</v>
      </c>
      <c r="I54" s="235"/>
      <c r="J54" s="773" t="str">
        <f t="shared" si="0"/>
        <v>Included</v>
      </c>
      <c r="K54" s="774">
        <f t="shared" si="1"/>
        <v>0</v>
      </c>
      <c r="M54" s="207"/>
    </row>
    <row r="55" spans="1:13" s="217" customFormat="1" ht="69.75" customHeight="1" x14ac:dyDescent="0.3">
      <c r="A55" s="48">
        <f>'Sch-1'!A55</f>
        <v>37</v>
      </c>
      <c r="B55" s="233">
        <f>'Sch-1'!B55</f>
        <v>7000031330</v>
      </c>
      <c r="C55" s="233">
        <f>'Sch-1'!C55</f>
        <v>10</v>
      </c>
      <c r="D55" s="234" t="str">
        <f>'Sch-1'!D55</f>
        <v xml:space="preserve">Supply BOQ for M-DTL                    </v>
      </c>
      <c r="E55" s="233">
        <f>'Sch-1'!E55</f>
        <v>1000077561</v>
      </c>
      <c r="F55" s="234" t="str">
        <f>'Sch-1'!J55</f>
        <v>24 LAN L-3 SWITCH (MINIMUM 8X1 GBPS FIBRE OPTIC PORTS AND 4X 10 GBPSFIBER PORTS)</v>
      </c>
      <c r="G55" s="233" t="str">
        <f>'Sch-1'!K55</f>
        <v xml:space="preserve">EA </v>
      </c>
      <c r="H55" s="233">
        <f>'Sch-1'!L55</f>
        <v>2</v>
      </c>
      <c r="I55" s="235"/>
      <c r="J55" s="773" t="str">
        <f t="shared" si="0"/>
        <v>Included</v>
      </c>
      <c r="K55" s="774">
        <f t="shared" si="1"/>
        <v>0</v>
      </c>
      <c r="M55" s="207"/>
    </row>
    <row r="56" spans="1:13" s="217" customFormat="1" ht="69.75" customHeight="1" x14ac:dyDescent="0.3">
      <c r="A56" s="48">
        <f>'Sch-1'!A56</f>
        <v>38</v>
      </c>
      <c r="B56" s="233">
        <f>'Sch-1'!B56</f>
        <v>7000031331</v>
      </c>
      <c r="C56" s="233">
        <f>'Sch-1'!C56</f>
        <v>10</v>
      </c>
      <c r="D56" s="234" t="str">
        <f>'Sch-1'!D56</f>
        <v xml:space="preserve">Supply BOQ for M-DTL                    </v>
      </c>
      <c r="E56" s="233">
        <f>'Sch-1'!E56</f>
        <v>1000077565</v>
      </c>
      <c r="F56" s="234" t="str">
        <f>'Sch-1'!J56</f>
        <v>NGFW AS PER TECHNICAL SPECIFICATION</v>
      </c>
      <c r="G56" s="233" t="str">
        <f>'Sch-1'!K56</f>
        <v xml:space="preserve">EA </v>
      </c>
      <c r="H56" s="233">
        <f>'Sch-1'!L56</f>
        <v>2</v>
      </c>
      <c r="I56" s="235"/>
      <c r="J56" s="773" t="str">
        <f t="shared" si="0"/>
        <v>Included</v>
      </c>
      <c r="K56" s="774">
        <f t="shared" si="1"/>
        <v>0</v>
      </c>
      <c r="M56" s="207"/>
    </row>
    <row r="57" spans="1:13" s="217" customFormat="1" ht="69.75" customHeight="1" x14ac:dyDescent="0.3">
      <c r="A57" s="48">
        <f>'Sch-1'!A57</f>
        <v>39</v>
      </c>
      <c r="B57" s="233">
        <f>'Sch-1'!B57</f>
        <v>7000031332</v>
      </c>
      <c r="C57" s="233">
        <f>'Sch-1'!C57</f>
        <v>10</v>
      </c>
      <c r="D57" s="234" t="str">
        <f>'Sch-1'!D57</f>
        <v xml:space="preserve">Supply BOQ for M-DTL                    </v>
      </c>
      <c r="E57" s="233">
        <f>'Sch-1'!E57</f>
        <v>1000077751</v>
      </c>
      <c r="F57" s="234" t="str">
        <f>'Sch-1'!J57</f>
        <v>SOFTWARE FOR RECORDING</v>
      </c>
      <c r="G57" s="233" t="str">
        <f>'Sch-1'!K57</f>
        <v>LOT</v>
      </c>
      <c r="H57" s="233">
        <f>'Sch-1'!L57</f>
        <v>1</v>
      </c>
      <c r="I57" s="235"/>
      <c r="J57" s="773" t="str">
        <f t="shared" si="0"/>
        <v>Included</v>
      </c>
      <c r="K57" s="774">
        <f t="shared" si="1"/>
        <v>0</v>
      </c>
      <c r="M57" s="207"/>
    </row>
    <row r="58" spans="1:13" s="217" customFormat="1" ht="69.75" customHeight="1" x14ac:dyDescent="0.3">
      <c r="A58" s="48">
        <f>'Sch-1'!A58</f>
        <v>40</v>
      </c>
      <c r="B58" s="233">
        <f>'Sch-1'!B58</f>
        <v>7000031333</v>
      </c>
      <c r="C58" s="233">
        <f>'Sch-1'!C58</f>
        <v>10</v>
      </c>
      <c r="D58" s="234" t="str">
        <f>'Sch-1'!D58</f>
        <v xml:space="preserve">Supply BOQ for M-DTL                    </v>
      </c>
      <c r="E58" s="233">
        <f>'Sch-1'!E58</f>
        <v>1000077568</v>
      </c>
      <c r="F58" s="234" t="str">
        <f>'Sch-1'!J58</f>
        <v>OPERATOR CONSOLE AS PER TECHNICAL SPECIFICATION</v>
      </c>
      <c r="G58" s="233" t="str">
        <f>'Sch-1'!K58</f>
        <v xml:space="preserve">EA </v>
      </c>
      <c r="H58" s="233">
        <f>'Sch-1'!L58</f>
        <v>1</v>
      </c>
      <c r="I58" s="235"/>
      <c r="J58" s="773" t="str">
        <f t="shared" si="0"/>
        <v>Included</v>
      </c>
      <c r="K58" s="774">
        <f t="shared" si="1"/>
        <v>0</v>
      </c>
      <c r="M58" s="207"/>
    </row>
    <row r="59" spans="1:13" s="217" customFormat="1" ht="69.75" customHeight="1" x14ac:dyDescent="0.3">
      <c r="A59" s="48">
        <f>'Sch-1'!A59</f>
        <v>41</v>
      </c>
      <c r="B59" s="233">
        <f>'Sch-1'!B59</f>
        <v>7000031334</v>
      </c>
      <c r="C59" s="233">
        <f>'Sch-1'!C59</f>
        <v>10</v>
      </c>
      <c r="D59" s="234" t="str">
        <f>'Sch-1'!D59</f>
        <v xml:space="preserve">Supply BOQ for M-DTL                    </v>
      </c>
      <c r="E59" s="233">
        <f>'Sch-1'!E59</f>
        <v>1000012788</v>
      </c>
      <c r="F59" s="234" t="str">
        <f>'Sch-1'!J59</f>
        <v>GPS Clock with antenna</v>
      </c>
      <c r="G59" s="233" t="str">
        <f>'Sch-1'!K59</f>
        <v xml:space="preserve">EA </v>
      </c>
      <c r="H59" s="233">
        <f>'Sch-1'!L59</f>
        <v>1</v>
      </c>
      <c r="I59" s="235"/>
      <c r="J59" s="773" t="str">
        <f t="shared" si="0"/>
        <v>Included</v>
      </c>
      <c r="K59" s="774">
        <f t="shared" si="1"/>
        <v>0</v>
      </c>
      <c r="M59" s="207"/>
    </row>
    <row r="60" spans="1:13" s="217" customFormat="1" ht="69.75" customHeight="1" x14ac:dyDescent="0.3">
      <c r="A60" s="48">
        <f>'Sch-1'!A60</f>
        <v>42</v>
      </c>
      <c r="B60" s="233">
        <f>'Sch-1'!B60</f>
        <v>7000031335</v>
      </c>
      <c r="C60" s="233">
        <f>'Sch-1'!C60</f>
        <v>10</v>
      </c>
      <c r="D60" s="234" t="str">
        <f>'Sch-1'!D60</f>
        <v xml:space="preserve">Supply BOQ for M-DTL                    </v>
      </c>
      <c r="E60" s="233">
        <f>'Sch-1'!E60</f>
        <v>1000028014</v>
      </c>
      <c r="F60" s="234" t="str">
        <f>'Sch-1'!J60</f>
        <v>Workstation Desk</v>
      </c>
      <c r="G60" s="233" t="str">
        <f>'Sch-1'!K60</f>
        <v xml:space="preserve">EA </v>
      </c>
      <c r="H60" s="233">
        <f>'Sch-1'!L60</f>
        <v>1</v>
      </c>
      <c r="I60" s="235"/>
      <c r="J60" s="773" t="str">
        <f t="shared" si="0"/>
        <v>Included</v>
      </c>
      <c r="K60" s="774">
        <f t="shared" si="1"/>
        <v>0</v>
      </c>
      <c r="M60" s="207"/>
    </row>
    <row r="61" spans="1:13" s="217" customFormat="1" ht="69.75" customHeight="1" x14ac:dyDescent="0.3">
      <c r="A61" s="48">
        <f>'Sch-1'!A61</f>
        <v>43</v>
      </c>
      <c r="B61" s="233">
        <f>'Sch-1'!B61</f>
        <v>7000031336</v>
      </c>
      <c r="C61" s="233">
        <f>'Sch-1'!C61</f>
        <v>10</v>
      </c>
      <c r="D61" s="234" t="str">
        <f>'Sch-1'!D61</f>
        <v xml:space="preserve">Supply BOQ for M-DTL                    </v>
      </c>
      <c r="E61" s="233">
        <f>'Sch-1'!E61</f>
        <v>1000026380</v>
      </c>
      <c r="F61" s="234" t="str">
        <f>'Sch-1'!J61</f>
        <v>Chairs</v>
      </c>
      <c r="G61" s="233" t="str">
        <f>'Sch-1'!K61</f>
        <v>LOT</v>
      </c>
      <c r="H61" s="233">
        <f>'Sch-1'!L61</f>
        <v>1</v>
      </c>
      <c r="I61" s="235"/>
      <c r="J61" s="773" t="str">
        <f t="shared" si="0"/>
        <v>Included</v>
      </c>
      <c r="K61" s="774">
        <f t="shared" si="1"/>
        <v>0</v>
      </c>
      <c r="M61" s="207"/>
    </row>
    <row r="62" spans="1:13" s="217" customFormat="1" ht="69.75" customHeight="1" x14ac:dyDescent="0.3">
      <c r="A62" s="48">
        <f>'Sch-1'!A62</f>
        <v>44</v>
      </c>
      <c r="B62" s="233">
        <f>'Sch-1'!B62</f>
        <v>7000031493</v>
      </c>
      <c r="C62" s="233">
        <f>'Sch-1'!C62</f>
        <v>10</v>
      </c>
      <c r="D62" s="234" t="str">
        <f>'Sch-1'!D62</f>
        <v xml:space="preserve">Supply BOQ for M-DTL                    </v>
      </c>
      <c r="E62" s="233">
        <f>'Sch-1'!E62</f>
        <v>1000077853</v>
      </c>
      <c r="F62" s="234" t="str">
        <f>'Sch-1'!J62</f>
        <v>SUPPLY OF BACKUP AND RESTORE SYSTEM INCLUDING NECESSARY HARDWARE ANDSOFTWARE AS PER TECHNICAL SPECIFICATION</v>
      </c>
      <c r="G62" s="233" t="str">
        <f>'Sch-1'!K62</f>
        <v xml:space="preserve">EA </v>
      </c>
      <c r="H62" s="233">
        <f>'Sch-1'!L62</f>
        <v>1</v>
      </c>
      <c r="I62" s="235"/>
      <c r="J62" s="773" t="str">
        <f t="shared" si="0"/>
        <v>Included</v>
      </c>
      <c r="K62" s="774">
        <f t="shared" si="1"/>
        <v>0</v>
      </c>
      <c r="M62" s="207"/>
    </row>
    <row r="63" spans="1:13" s="217" customFormat="1" ht="69.75" customHeight="1" x14ac:dyDescent="0.3">
      <c r="A63" s="48">
        <f>'Sch-1'!A63</f>
        <v>45</v>
      </c>
      <c r="B63" s="233">
        <f>'Sch-1'!B63</f>
        <v>7000031494</v>
      </c>
      <c r="C63" s="233">
        <f>'Sch-1'!C63</f>
        <v>10</v>
      </c>
      <c r="D63" s="234" t="str">
        <f>'Sch-1'!D63</f>
        <v xml:space="preserve">Supply BOQ for M-DTL                    </v>
      </c>
      <c r="E63" s="233">
        <f>'Sch-1'!E63</f>
        <v>1000077863</v>
      </c>
      <c r="F63" s="234" t="str">
        <f>'Sch-1'!J63</f>
        <v>SUPPLY OF APPLICATION SERVER AT SLDC /RLDC AS PER TECHNICALSPECIFICATION</v>
      </c>
      <c r="G63" s="233" t="str">
        <f>'Sch-1'!K63</f>
        <v xml:space="preserve">EA </v>
      </c>
      <c r="H63" s="233">
        <f>'Sch-1'!L63</f>
        <v>2</v>
      </c>
      <c r="I63" s="235"/>
      <c r="J63" s="773" t="str">
        <f t="shared" si="0"/>
        <v>Included</v>
      </c>
      <c r="K63" s="774">
        <f t="shared" si="1"/>
        <v>0</v>
      </c>
      <c r="M63" s="207"/>
    </row>
    <row r="64" spans="1:13" s="217" customFormat="1" ht="69.75" customHeight="1" x14ac:dyDescent="0.3">
      <c r="A64" s="48">
        <f>'Sch-1'!A64</f>
        <v>46</v>
      </c>
      <c r="B64" s="233">
        <f>'Sch-1'!B64</f>
        <v>7000031495</v>
      </c>
      <c r="C64" s="233">
        <f>'Sch-1'!C64</f>
        <v>10</v>
      </c>
      <c r="D64" s="234" t="str">
        <f>'Sch-1'!D64</f>
        <v xml:space="preserve">Supply BOQ for M-DTL                    </v>
      </c>
      <c r="E64" s="233">
        <f>'Sch-1'!E64</f>
        <v>1000077866</v>
      </c>
      <c r="F64" s="234" t="str">
        <f>'Sch-1'!J64</f>
        <v>SUPPLY OF SIEM SOFTWARE AT SLDC/RLDCÃ‚Â AS PER TECHNICAL SPECIFICATION</v>
      </c>
      <c r="G64" s="233" t="str">
        <f>'Sch-1'!K64</f>
        <v>LOT</v>
      </c>
      <c r="H64" s="233">
        <f>'Sch-1'!L64</f>
        <v>1</v>
      </c>
      <c r="I64" s="235"/>
      <c r="J64" s="773" t="str">
        <f t="shared" si="0"/>
        <v>Included</v>
      </c>
      <c r="K64" s="774">
        <f t="shared" si="1"/>
        <v>0</v>
      </c>
      <c r="M64" s="207"/>
    </row>
    <row r="65" spans="1:13" s="217" customFormat="1" ht="69.75" customHeight="1" x14ac:dyDescent="0.3">
      <c r="A65" s="48">
        <f>'Sch-1'!A65</f>
        <v>47</v>
      </c>
      <c r="B65" s="233">
        <f>'Sch-1'!B65</f>
        <v>7000031496</v>
      </c>
      <c r="C65" s="233">
        <f>'Sch-1'!C65</f>
        <v>10</v>
      </c>
      <c r="D65" s="234" t="str">
        <f>'Sch-1'!D65</f>
        <v xml:space="preserve">Supply BOQ for M-DTL                    </v>
      </c>
      <c r="E65" s="233">
        <f>'Sch-1'!E65</f>
        <v>1000077862</v>
      </c>
      <c r="F65" s="234" t="str">
        <f>'Sch-1'!J65</f>
        <v>POE SWITCHÃ‚Â ,48 PORT ,MANAGED L2 (WITH DUAL POWER SUPPLY)Ã‚Â AS PERTECHNICAL SPECIFICATION</v>
      </c>
      <c r="G65" s="233" t="str">
        <f>'Sch-1'!K65</f>
        <v xml:space="preserve">EA </v>
      </c>
      <c r="H65" s="233">
        <f>'Sch-1'!L65</f>
        <v>1</v>
      </c>
      <c r="I65" s="235"/>
      <c r="J65" s="773" t="str">
        <f t="shared" si="0"/>
        <v>Included</v>
      </c>
      <c r="K65" s="774">
        <f t="shared" si="1"/>
        <v>0</v>
      </c>
      <c r="M65" s="207"/>
    </row>
    <row r="66" spans="1:13" s="217" customFormat="1" ht="69.75" customHeight="1" x14ac:dyDescent="0.3">
      <c r="A66" s="48">
        <f>'Sch-1'!A66</f>
        <v>48</v>
      </c>
      <c r="B66" s="233">
        <f>'Sch-1'!B66</f>
        <v>7000031532</v>
      </c>
      <c r="C66" s="233">
        <f>'Sch-1'!C66</f>
        <v>10</v>
      </c>
      <c r="D66" s="234" t="str">
        <f>'Sch-1'!D66</f>
        <v xml:space="preserve">Supply BOQ for M-DTL                    </v>
      </c>
      <c r="E66" s="233">
        <f>'Sch-1'!E66</f>
        <v>1000077899</v>
      </c>
      <c r="F66" s="234" t="str">
        <f>'Sch-1'!J66</f>
        <v>SUPPLY OF FXS MEDIA GATEWAY AS PER TECHNICAL SPECIFICATION</v>
      </c>
      <c r="G66" s="233" t="str">
        <f>'Sch-1'!K66</f>
        <v>SET</v>
      </c>
      <c r="H66" s="233">
        <f>'Sch-1'!L66</f>
        <v>1</v>
      </c>
      <c r="I66" s="235"/>
      <c r="J66" s="773" t="str">
        <f t="shared" si="0"/>
        <v>Included</v>
      </c>
      <c r="K66" s="774">
        <f t="shared" si="1"/>
        <v>0</v>
      </c>
      <c r="M66" s="207"/>
    </row>
    <row r="67" spans="1:13" s="217" customFormat="1" ht="69.75" customHeight="1" x14ac:dyDescent="0.3">
      <c r="A67" s="48">
        <f>'Sch-1'!A67</f>
        <v>49</v>
      </c>
      <c r="B67" s="233">
        <f>'Sch-1'!B67</f>
        <v>7000031533</v>
      </c>
      <c r="C67" s="233">
        <f>'Sch-1'!C67</f>
        <v>10</v>
      </c>
      <c r="D67" s="234" t="str">
        <f>'Sch-1'!D67</f>
        <v xml:space="preserve">Supply BOQ for M-DTL                    </v>
      </c>
      <c r="E67" s="233">
        <f>'Sch-1'!E67</f>
        <v>1000031361</v>
      </c>
      <c r="F67" s="234" t="str">
        <f>'Sch-1'!J67</f>
        <v>WORKSTATION CONSOLE WITH ONE TFT WITH OSAND LICENSE</v>
      </c>
      <c r="G67" s="233" t="str">
        <f>'Sch-1'!K67</f>
        <v xml:space="preserve">EA </v>
      </c>
      <c r="H67" s="233">
        <f>'Sch-1'!L67</f>
        <v>1</v>
      </c>
      <c r="I67" s="235"/>
      <c r="J67" s="773" t="str">
        <f t="shared" si="0"/>
        <v>Included</v>
      </c>
      <c r="K67" s="774">
        <f t="shared" si="1"/>
        <v>0</v>
      </c>
      <c r="M67" s="207"/>
    </row>
    <row r="68" spans="1:13" s="217" customFormat="1" ht="69.75" customHeight="1" x14ac:dyDescent="0.3">
      <c r="A68" s="48">
        <f>'Sch-1'!A68</f>
        <v>50</v>
      </c>
      <c r="B68" s="233">
        <f>'Sch-1'!B68</f>
        <v>7000031548</v>
      </c>
      <c r="C68" s="233">
        <f>'Sch-1'!C68</f>
        <v>10</v>
      </c>
      <c r="D68" s="234" t="str">
        <f>'Sch-1'!D68</f>
        <v xml:space="preserve">Supply BOQ for M-DTL                    </v>
      </c>
      <c r="E68" s="233">
        <f>'Sch-1'!E68</f>
        <v>1000077737</v>
      </c>
      <c r="F68" s="234" t="str">
        <f>'Sch-1'!J68</f>
        <v>SUPPLY OF PRI MEDIA GATEWAY AS PER TECHNICAL SPECIFICATION</v>
      </c>
      <c r="G68" s="233" t="str">
        <f>'Sch-1'!K68</f>
        <v xml:space="preserve">EA </v>
      </c>
      <c r="H68" s="233">
        <f>'Sch-1'!L68</f>
        <v>1</v>
      </c>
      <c r="I68" s="235"/>
      <c r="J68" s="773" t="str">
        <f t="shared" si="0"/>
        <v>Included</v>
      </c>
      <c r="K68" s="774">
        <f t="shared" si="1"/>
        <v>0</v>
      </c>
      <c r="M68" s="207"/>
    </row>
    <row r="69" spans="1:13" s="217" customFormat="1" ht="69.75" customHeight="1" x14ac:dyDescent="0.3">
      <c r="A69" s="48">
        <f>'Sch-1'!A69</f>
        <v>51</v>
      </c>
      <c r="B69" s="233">
        <f>'Sch-1'!B69</f>
        <v>7000031549</v>
      </c>
      <c r="C69" s="233">
        <f>'Sch-1'!C69</f>
        <v>10</v>
      </c>
      <c r="D69" s="234" t="str">
        <f>'Sch-1'!D69</f>
        <v xml:space="preserve">Supply BOQ for M-DTL                    </v>
      </c>
      <c r="E69" s="233">
        <f>'Sch-1'!E69</f>
        <v>1000078084</v>
      </c>
      <c r="F69" s="234" t="str">
        <f>'Sch-1'!J69</f>
        <v>SUPPLY OF ROUTER AS PER TECHNICAL SPECIFICATION</v>
      </c>
      <c r="G69" s="233" t="str">
        <f>'Sch-1'!K69</f>
        <v xml:space="preserve">EA </v>
      </c>
      <c r="H69" s="233">
        <f>'Sch-1'!L69</f>
        <v>2</v>
      </c>
      <c r="I69" s="235"/>
      <c r="J69" s="773" t="str">
        <f t="shared" si="0"/>
        <v>Included</v>
      </c>
      <c r="K69" s="774">
        <f t="shared" si="1"/>
        <v>0</v>
      </c>
      <c r="M69" s="207"/>
    </row>
    <row r="70" spans="1:13" s="217" customFormat="1" ht="69.75" customHeight="1" x14ac:dyDescent="0.3">
      <c r="A70" s="48">
        <f>'Sch-1'!A70</f>
        <v>52</v>
      </c>
      <c r="B70" s="233">
        <f>'Sch-1'!B70</f>
        <v>7000031337</v>
      </c>
      <c r="C70" s="233">
        <f>'Sch-1'!C70</f>
        <v>10</v>
      </c>
      <c r="D70" s="234" t="str">
        <f>'Sch-1'!D70</f>
        <v xml:space="preserve">Supply BOQ for B-DTL                    </v>
      </c>
      <c r="E70" s="233">
        <f>'Sch-1'!E70</f>
        <v>1000077713</v>
      </c>
      <c r="F70" s="234" t="str">
        <f>'Sch-1'!J70</f>
        <v>VOIP/SIP COMPLIANT SERVER HARDWARE AS PER TECHNICAL SPECIFICATION</v>
      </c>
      <c r="G70" s="233" t="str">
        <f>'Sch-1'!K70</f>
        <v xml:space="preserve">EA </v>
      </c>
      <c r="H70" s="233">
        <f>'Sch-1'!L70</f>
        <v>1</v>
      </c>
      <c r="I70" s="235"/>
      <c r="J70" s="773" t="str">
        <f t="shared" si="0"/>
        <v>Included</v>
      </c>
      <c r="K70" s="774">
        <f t="shared" si="1"/>
        <v>0</v>
      </c>
      <c r="M70" s="207"/>
    </row>
    <row r="71" spans="1:13" s="217" customFormat="1" ht="69.75" customHeight="1" x14ac:dyDescent="0.3">
      <c r="A71" s="48">
        <f>'Sch-1'!A71</f>
        <v>53</v>
      </c>
      <c r="B71" s="233">
        <f>'Sch-1'!B71</f>
        <v>7000031338</v>
      </c>
      <c r="C71" s="233">
        <f>'Sch-1'!C71</f>
        <v>10</v>
      </c>
      <c r="D71" s="234" t="str">
        <f>'Sch-1'!D71</f>
        <v xml:space="preserve">Supply BOQ for B-DTL                    </v>
      </c>
      <c r="E71" s="233">
        <f>'Sch-1'!E71</f>
        <v>1000077753</v>
      </c>
      <c r="F71" s="234" t="str">
        <f>'Sch-1'!J71</f>
        <v>SOFTWARE FOR VOIP/SIP COMPLIANT SERVER</v>
      </c>
      <c r="G71" s="233" t="str">
        <f>'Sch-1'!K71</f>
        <v>LOT</v>
      </c>
      <c r="H71" s="233">
        <f>'Sch-1'!L71</f>
        <v>1</v>
      </c>
      <c r="I71" s="235"/>
      <c r="J71" s="773" t="str">
        <f t="shared" si="0"/>
        <v>Included</v>
      </c>
      <c r="K71" s="774">
        <f t="shared" si="1"/>
        <v>0</v>
      </c>
      <c r="M71" s="207"/>
    </row>
    <row r="72" spans="1:13" s="217" customFormat="1" ht="69.75" customHeight="1" x14ac:dyDescent="0.3">
      <c r="A72" s="48">
        <f>'Sch-1'!A72</f>
        <v>54</v>
      </c>
      <c r="B72" s="233">
        <f>'Sch-1'!B72</f>
        <v>7000031339</v>
      </c>
      <c r="C72" s="233">
        <f>'Sch-1'!C72</f>
        <v>10</v>
      </c>
      <c r="D72" s="234" t="str">
        <f>'Sch-1'!D72</f>
        <v xml:space="preserve">Supply BOQ for B-DTL                    </v>
      </c>
      <c r="E72" s="233">
        <f>'Sch-1'!E72</f>
        <v>1000077573</v>
      </c>
      <c r="F72" s="234" t="str">
        <f>'Sch-1'!J72</f>
        <v>SERVER RACK  AS PER TECHNICAL SPECIFICATION</v>
      </c>
      <c r="G72" s="233" t="str">
        <f>'Sch-1'!K72</f>
        <v xml:space="preserve">EA </v>
      </c>
      <c r="H72" s="233">
        <f>'Sch-1'!L72</f>
        <v>1</v>
      </c>
      <c r="I72" s="235"/>
      <c r="J72" s="773" t="str">
        <f t="shared" si="0"/>
        <v>Included</v>
      </c>
      <c r="K72" s="774">
        <f t="shared" si="1"/>
        <v>0</v>
      </c>
      <c r="M72" s="207"/>
    </row>
    <row r="73" spans="1:13" s="217" customFormat="1" ht="69.75" customHeight="1" x14ac:dyDescent="0.3">
      <c r="A73" s="48">
        <f>'Sch-1'!A73</f>
        <v>55</v>
      </c>
      <c r="B73" s="233">
        <f>'Sch-1'!B73</f>
        <v>7000031340</v>
      </c>
      <c r="C73" s="233">
        <f>'Sch-1'!C73</f>
        <v>10</v>
      </c>
      <c r="D73" s="234" t="str">
        <f>'Sch-1'!D73</f>
        <v xml:space="preserve">Supply BOQ for B-DTL                    </v>
      </c>
      <c r="E73" s="233">
        <f>'Sch-1'!E73</f>
        <v>1000077711</v>
      </c>
      <c r="F73" s="234" t="str">
        <f>'Sch-1'!J73</f>
        <v>SIP COMPLIANT VIDEO PHONE</v>
      </c>
      <c r="G73" s="233" t="str">
        <f>'Sch-1'!K73</f>
        <v xml:space="preserve">EA </v>
      </c>
      <c r="H73" s="233">
        <f>'Sch-1'!L73</f>
        <v>1</v>
      </c>
      <c r="I73" s="235"/>
      <c r="J73" s="773" t="str">
        <f t="shared" si="0"/>
        <v>Included</v>
      </c>
      <c r="K73" s="774">
        <f t="shared" si="1"/>
        <v>0</v>
      </c>
      <c r="M73" s="207"/>
    </row>
    <row r="74" spans="1:13" s="217" customFormat="1" ht="69.75" customHeight="1" x14ac:dyDescent="0.3">
      <c r="A74" s="48">
        <f>'Sch-1'!A74</f>
        <v>56</v>
      </c>
      <c r="B74" s="233">
        <f>'Sch-1'!B74</f>
        <v>7000031341</v>
      </c>
      <c r="C74" s="233">
        <f>'Sch-1'!C74</f>
        <v>10</v>
      </c>
      <c r="D74" s="234" t="str">
        <f>'Sch-1'!D74</f>
        <v xml:space="preserve">Supply BOQ for B-DTL                    </v>
      </c>
      <c r="E74" s="233">
        <f>'Sch-1'!E74</f>
        <v>1000077750</v>
      </c>
      <c r="F74" s="234" t="str">
        <f>'Sch-1'!J74</f>
        <v>NMS SOFTWARE FOR VoIP</v>
      </c>
      <c r="G74" s="233" t="str">
        <f>'Sch-1'!K74</f>
        <v>LOT</v>
      </c>
      <c r="H74" s="233">
        <f>'Sch-1'!L74</f>
        <v>1</v>
      </c>
      <c r="I74" s="235"/>
      <c r="J74" s="773" t="str">
        <f t="shared" si="0"/>
        <v>Included</v>
      </c>
      <c r="K74" s="774">
        <f t="shared" si="1"/>
        <v>0</v>
      </c>
      <c r="M74" s="207"/>
    </row>
    <row r="75" spans="1:13" s="217" customFormat="1" ht="69.75" customHeight="1" x14ac:dyDescent="0.3">
      <c r="A75" s="48">
        <f>'Sch-1'!A75</f>
        <v>57</v>
      </c>
      <c r="B75" s="233">
        <f>'Sch-1'!B75</f>
        <v>7000031342</v>
      </c>
      <c r="C75" s="233">
        <f>'Sch-1'!C75</f>
        <v>10</v>
      </c>
      <c r="D75" s="234" t="str">
        <f>'Sch-1'!D75</f>
        <v xml:space="preserve">Supply BOQ for B-DTL                    </v>
      </c>
      <c r="E75" s="233">
        <f>'Sch-1'!E75</f>
        <v>1000077561</v>
      </c>
      <c r="F75" s="234" t="str">
        <f>'Sch-1'!J75</f>
        <v>24 LAN L-3 SWITCH (MINIMUM 8X1 GBPS FIBRE OPTIC PORTS AND 4X 10 GBPSFIBER PORTS)</v>
      </c>
      <c r="G75" s="233" t="str">
        <f>'Sch-1'!K75</f>
        <v xml:space="preserve">EA </v>
      </c>
      <c r="H75" s="233">
        <f>'Sch-1'!L75</f>
        <v>2</v>
      </c>
      <c r="I75" s="235"/>
      <c r="J75" s="773" t="str">
        <f t="shared" si="0"/>
        <v>Included</v>
      </c>
      <c r="K75" s="774">
        <f t="shared" si="1"/>
        <v>0</v>
      </c>
      <c r="M75" s="207"/>
    </row>
    <row r="76" spans="1:13" s="217" customFormat="1" ht="69.75" customHeight="1" x14ac:dyDescent="0.3">
      <c r="A76" s="48">
        <f>'Sch-1'!A76</f>
        <v>58</v>
      </c>
      <c r="B76" s="233">
        <f>'Sch-1'!B76</f>
        <v>7000031343</v>
      </c>
      <c r="C76" s="233">
        <f>'Sch-1'!C76</f>
        <v>10</v>
      </c>
      <c r="D76" s="234" t="str">
        <f>'Sch-1'!D76</f>
        <v xml:space="preserve">Supply BOQ for B-DTL                    </v>
      </c>
      <c r="E76" s="233">
        <f>'Sch-1'!E76</f>
        <v>1000077565</v>
      </c>
      <c r="F76" s="234" t="str">
        <f>'Sch-1'!J76</f>
        <v>NGFW AS PER TECHNICAL SPECIFICATION</v>
      </c>
      <c r="G76" s="233" t="str">
        <f>'Sch-1'!K76</f>
        <v xml:space="preserve">EA </v>
      </c>
      <c r="H76" s="233">
        <f>'Sch-1'!L76</f>
        <v>2</v>
      </c>
      <c r="I76" s="235"/>
      <c r="J76" s="773" t="str">
        <f t="shared" si="0"/>
        <v>Included</v>
      </c>
      <c r="K76" s="774">
        <f t="shared" si="1"/>
        <v>0</v>
      </c>
      <c r="M76" s="207"/>
    </row>
    <row r="77" spans="1:13" s="217" customFormat="1" ht="69.75" customHeight="1" x14ac:dyDescent="0.3">
      <c r="A77" s="48">
        <f>'Sch-1'!A77</f>
        <v>59</v>
      </c>
      <c r="B77" s="233">
        <f>'Sch-1'!B77</f>
        <v>7000031344</v>
      </c>
      <c r="C77" s="233">
        <f>'Sch-1'!C77</f>
        <v>10</v>
      </c>
      <c r="D77" s="234" t="str">
        <f>'Sch-1'!D77</f>
        <v xml:space="preserve">Supply BOQ for B-DTL                    </v>
      </c>
      <c r="E77" s="233">
        <f>'Sch-1'!E77</f>
        <v>1000077751</v>
      </c>
      <c r="F77" s="234" t="str">
        <f>'Sch-1'!J77</f>
        <v>SOFTWARE FOR RECORDING</v>
      </c>
      <c r="G77" s="233" t="str">
        <f>'Sch-1'!K77</f>
        <v>LOT</v>
      </c>
      <c r="H77" s="233">
        <f>'Sch-1'!L77</f>
        <v>1</v>
      </c>
      <c r="I77" s="235"/>
      <c r="J77" s="773" t="str">
        <f t="shared" si="0"/>
        <v>Included</v>
      </c>
      <c r="K77" s="774">
        <f t="shared" si="1"/>
        <v>0</v>
      </c>
      <c r="M77" s="207"/>
    </row>
    <row r="78" spans="1:13" s="217" customFormat="1" ht="69.75" customHeight="1" x14ac:dyDescent="0.3">
      <c r="A78" s="48">
        <f>'Sch-1'!A78</f>
        <v>60</v>
      </c>
      <c r="B78" s="233">
        <f>'Sch-1'!B78</f>
        <v>7000031345</v>
      </c>
      <c r="C78" s="233">
        <f>'Sch-1'!C78</f>
        <v>10</v>
      </c>
      <c r="D78" s="234" t="str">
        <f>'Sch-1'!D78</f>
        <v xml:space="preserve">Supply BOQ for B-DTL                    </v>
      </c>
      <c r="E78" s="233">
        <f>'Sch-1'!E78</f>
        <v>1000077568</v>
      </c>
      <c r="F78" s="234" t="str">
        <f>'Sch-1'!J78</f>
        <v>OPERATOR CONSOLE AS PER TECHNICAL SPECIFICATION</v>
      </c>
      <c r="G78" s="233" t="str">
        <f>'Sch-1'!K78</f>
        <v xml:space="preserve">EA </v>
      </c>
      <c r="H78" s="233">
        <f>'Sch-1'!L78</f>
        <v>1</v>
      </c>
      <c r="I78" s="235"/>
      <c r="J78" s="773" t="str">
        <f t="shared" si="0"/>
        <v>Included</v>
      </c>
      <c r="K78" s="774">
        <f t="shared" si="1"/>
        <v>0</v>
      </c>
      <c r="M78" s="207"/>
    </row>
    <row r="79" spans="1:13" s="217" customFormat="1" ht="69.75" customHeight="1" x14ac:dyDescent="0.3">
      <c r="A79" s="48">
        <f>'Sch-1'!A79</f>
        <v>61</v>
      </c>
      <c r="B79" s="233">
        <f>'Sch-1'!B79</f>
        <v>7000031346</v>
      </c>
      <c r="C79" s="233">
        <f>'Sch-1'!C79</f>
        <v>10</v>
      </c>
      <c r="D79" s="234" t="str">
        <f>'Sch-1'!D79</f>
        <v xml:space="preserve">Supply BOQ for B-DTL                    </v>
      </c>
      <c r="E79" s="233">
        <f>'Sch-1'!E79</f>
        <v>1000028014</v>
      </c>
      <c r="F79" s="234" t="str">
        <f>'Sch-1'!J79</f>
        <v>Workstation Desk</v>
      </c>
      <c r="G79" s="233" t="str">
        <f>'Sch-1'!K79</f>
        <v xml:space="preserve">EA </v>
      </c>
      <c r="H79" s="233">
        <f>'Sch-1'!L79</f>
        <v>1</v>
      </c>
      <c r="I79" s="235"/>
      <c r="J79" s="773" t="str">
        <f t="shared" si="0"/>
        <v>Included</v>
      </c>
      <c r="K79" s="774">
        <f t="shared" si="1"/>
        <v>0</v>
      </c>
      <c r="M79" s="207"/>
    </row>
    <row r="80" spans="1:13" s="217" customFormat="1" ht="69.75" customHeight="1" x14ac:dyDescent="0.3">
      <c r="A80" s="48">
        <f>'Sch-1'!A80</f>
        <v>62</v>
      </c>
      <c r="B80" s="233">
        <f>'Sch-1'!B80</f>
        <v>7000031347</v>
      </c>
      <c r="C80" s="233">
        <f>'Sch-1'!C80</f>
        <v>10</v>
      </c>
      <c r="D80" s="234" t="str">
        <f>'Sch-1'!D80</f>
        <v xml:space="preserve">Supply BOQ for B-DTL                    </v>
      </c>
      <c r="E80" s="233">
        <f>'Sch-1'!E80</f>
        <v>1000026380</v>
      </c>
      <c r="F80" s="234" t="str">
        <f>'Sch-1'!J80</f>
        <v>Chairs</v>
      </c>
      <c r="G80" s="233" t="str">
        <f>'Sch-1'!K80</f>
        <v>LOT</v>
      </c>
      <c r="H80" s="233">
        <f>'Sch-1'!L80</f>
        <v>1</v>
      </c>
      <c r="I80" s="235"/>
      <c r="J80" s="773" t="str">
        <f t="shared" si="0"/>
        <v>Included</v>
      </c>
      <c r="K80" s="774">
        <f t="shared" si="1"/>
        <v>0</v>
      </c>
      <c r="M80" s="207"/>
    </row>
    <row r="81" spans="1:13" s="217" customFormat="1" ht="69.75" customHeight="1" x14ac:dyDescent="0.3">
      <c r="A81" s="48">
        <f>'Sch-1'!A81</f>
        <v>63</v>
      </c>
      <c r="B81" s="233">
        <f>'Sch-1'!B81</f>
        <v>7000031518</v>
      </c>
      <c r="C81" s="233">
        <f>'Sch-1'!C81</f>
        <v>10</v>
      </c>
      <c r="D81" s="234" t="str">
        <f>'Sch-1'!D81</f>
        <v xml:space="preserve">Supply BOQ for B-DTL                    </v>
      </c>
      <c r="E81" s="233">
        <f>'Sch-1'!E81</f>
        <v>1000077853</v>
      </c>
      <c r="F81" s="234" t="str">
        <f>'Sch-1'!J81</f>
        <v>SUPPLY OF BACKUP AND RESTORE SYSTEM INCLUDING NECESSARY HARDWARE ANDSOFTWARE AS PER TECHNICAL SPECIFICATION</v>
      </c>
      <c r="G81" s="233" t="str">
        <f>'Sch-1'!K81</f>
        <v xml:space="preserve">EA </v>
      </c>
      <c r="H81" s="233">
        <f>'Sch-1'!L81</f>
        <v>1</v>
      </c>
      <c r="I81" s="235"/>
      <c r="J81" s="773" t="str">
        <f t="shared" si="0"/>
        <v>Included</v>
      </c>
      <c r="K81" s="774">
        <f t="shared" si="1"/>
        <v>0</v>
      </c>
      <c r="M81" s="207"/>
    </row>
    <row r="82" spans="1:13" s="217" customFormat="1" ht="69.75" customHeight="1" x14ac:dyDescent="0.3">
      <c r="A82" s="48">
        <f>'Sch-1'!A82</f>
        <v>64</v>
      </c>
      <c r="B82" s="233">
        <f>'Sch-1'!B82</f>
        <v>7000031550</v>
      </c>
      <c r="C82" s="233">
        <f>'Sch-1'!C82</f>
        <v>10</v>
      </c>
      <c r="D82" s="234" t="str">
        <f>'Sch-1'!D82</f>
        <v xml:space="preserve">Supply BOQ for B-DTL                    </v>
      </c>
      <c r="E82" s="233">
        <f>'Sch-1'!E82</f>
        <v>1000078084</v>
      </c>
      <c r="F82" s="234" t="str">
        <f>'Sch-1'!J82</f>
        <v>SUPPLY OF ROUTER AS PER TECHNICAL SPECIFICATION</v>
      </c>
      <c r="G82" s="233" t="str">
        <f>'Sch-1'!K82</f>
        <v xml:space="preserve">EA </v>
      </c>
      <c r="H82" s="233">
        <f>'Sch-1'!L82</f>
        <v>2</v>
      </c>
      <c r="I82" s="235"/>
      <c r="J82" s="773" t="str">
        <f t="shared" si="0"/>
        <v>Included</v>
      </c>
      <c r="K82" s="774">
        <f t="shared" si="1"/>
        <v>0</v>
      </c>
      <c r="M82" s="207"/>
    </row>
    <row r="83" spans="1:13" s="217" customFormat="1" ht="69.75" customHeight="1" x14ac:dyDescent="0.3">
      <c r="A83" s="48">
        <f>'Sch-1'!A83</f>
        <v>65</v>
      </c>
      <c r="B83" s="233">
        <f>'Sch-1'!B83</f>
        <v>7000031348</v>
      </c>
      <c r="C83" s="233">
        <f>'Sch-1'!C83</f>
        <v>10</v>
      </c>
      <c r="D83" s="234" t="str">
        <f>'Sch-1'!D83</f>
        <v xml:space="preserve">Supply BOQ for M-RRVPNL                 </v>
      </c>
      <c r="E83" s="233">
        <f>'Sch-1'!E83</f>
        <v>1000077713</v>
      </c>
      <c r="F83" s="234" t="str">
        <f>'Sch-1'!J83</f>
        <v>VOIP/SIP COMPLIANT SERVER HARDWARE AS PER TECHNICAL SPECIFICATION</v>
      </c>
      <c r="G83" s="233" t="str">
        <f>'Sch-1'!K83</f>
        <v xml:space="preserve">EA </v>
      </c>
      <c r="H83" s="233">
        <f>'Sch-1'!L83</f>
        <v>1</v>
      </c>
      <c r="I83" s="235"/>
      <c r="J83" s="773" t="str">
        <f t="shared" si="0"/>
        <v>Included</v>
      </c>
      <c r="K83" s="774">
        <f t="shared" si="1"/>
        <v>0</v>
      </c>
      <c r="M83" s="207"/>
    </row>
    <row r="84" spans="1:13" s="217" customFormat="1" ht="69.75" customHeight="1" x14ac:dyDescent="0.3">
      <c r="A84" s="48">
        <f>'Sch-1'!A84</f>
        <v>66</v>
      </c>
      <c r="B84" s="233">
        <f>'Sch-1'!B84</f>
        <v>7000031349</v>
      </c>
      <c r="C84" s="233">
        <f>'Sch-1'!C84</f>
        <v>10</v>
      </c>
      <c r="D84" s="234" t="str">
        <f>'Sch-1'!D84</f>
        <v xml:space="preserve">Supply BOQ for M-RRVPNL                 </v>
      </c>
      <c r="E84" s="233">
        <f>'Sch-1'!E84</f>
        <v>1000077753</v>
      </c>
      <c r="F84" s="234" t="str">
        <f>'Sch-1'!J84</f>
        <v>SOFTWARE FOR VOIP/SIP COMPLIANT SERVER</v>
      </c>
      <c r="G84" s="233" t="str">
        <f>'Sch-1'!K84</f>
        <v>LOT</v>
      </c>
      <c r="H84" s="233">
        <f>'Sch-1'!L84</f>
        <v>1</v>
      </c>
      <c r="I84" s="235"/>
      <c r="J84" s="773" t="str">
        <f t="shared" ref="J84:J147" si="2">IF(I84=0, "Included",IF(ISERROR(H84*I84), I84, H84*I84))</f>
        <v>Included</v>
      </c>
      <c r="K84" s="774">
        <f t="shared" ref="K84:K147" si="3">+H84*I84</f>
        <v>0</v>
      </c>
      <c r="M84" s="207"/>
    </row>
    <row r="85" spans="1:13" s="217" customFormat="1" ht="69.75" customHeight="1" x14ac:dyDescent="0.3">
      <c r="A85" s="48">
        <f>'Sch-1'!A85</f>
        <v>67</v>
      </c>
      <c r="B85" s="233">
        <f>'Sch-1'!B85</f>
        <v>7000031350</v>
      </c>
      <c r="C85" s="233">
        <f>'Sch-1'!C85</f>
        <v>10</v>
      </c>
      <c r="D85" s="234" t="str">
        <f>'Sch-1'!D85</f>
        <v xml:space="preserve">Supply BOQ for M-RRVPNL                 </v>
      </c>
      <c r="E85" s="233">
        <f>'Sch-1'!E85</f>
        <v>1000077573</v>
      </c>
      <c r="F85" s="234" t="str">
        <f>'Sch-1'!J85</f>
        <v>SERVER RACK  AS PER TECHNICAL SPECIFICATION</v>
      </c>
      <c r="G85" s="233" t="str">
        <f>'Sch-1'!K85</f>
        <v xml:space="preserve">EA </v>
      </c>
      <c r="H85" s="233">
        <f>'Sch-1'!L85</f>
        <v>1</v>
      </c>
      <c r="I85" s="235"/>
      <c r="J85" s="773" t="str">
        <f t="shared" si="2"/>
        <v>Included</v>
      </c>
      <c r="K85" s="774">
        <f t="shared" si="3"/>
        <v>0</v>
      </c>
      <c r="M85" s="207"/>
    </row>
    <row r="86" spans="1:13" s="217" customFormat="1" ht="69.75" customHeight="1" x14ac:dyDescent="0.3">
      <c r="A86" s="48">
        <f>'Sch-1'!A86</f>
        <v>68</v>
      </c>
      <c r="B86" s="233">
        <f>'Sch-1'!B86</f>
        <v>7000031351</v>
      </c>
      <c r="C86" s="233">
        <f>'Sch-1'!C86</f>
        <v>10</v>
      </c>
      <c r="D86" s="234" t="str">
        <f>'Sch-1'!D86</f>
        <v xml:space="preserve">Supply BOQ for M-RRVPNL                 </v>
      </c>
      <c r="E86" s="233">
        <f>'Sch-1'!E86</f>
        <v>1000077739</v>
      </c>
      <c r="F86" s="234" t="str">
        <f>'Sch-1'!J86</f>
        <v>SIP COMPLIANT VOIP PHONE FOR LOCAL LOCATIONS</v>
      </c>
      <c r="G86" s="233" t="str">
        <f>'Sch-1'!K86</f>
        <v xml:space="preserve">EA </v>
      </c>
      <c r="H86" s="233">
        <f>'Sch-1'!L86</f>
        <v>24</v>
      </c>
      <c r="I86" s="235"/>
      <c r="J86" s="773" t="str">
        <f t="shared" si="2"/>
        <v>Included</v>
      </c>
      <c r="K86" s="774">
        <f t="shared" si="3"/>
        <v>0</v>
      </c>
      <c r="M86" s="207"/>
    </row>
    <row r="87" spans="1:13" s="217" customFormat="1" ht="69.75" customHeight="1" x14ac:dyDescent="0.3">
      <c r="A87" s="48">
        <f>'Sch-1'!A87</f>
        <v>69</v>
      </c>
      <c r="B87" s="233">
        <f>'Sch-1'!B87</f>
        <v>7000031352</v>
      </c>
      <c r="C87" s="233">
        <f>'Sch-1'!C87</f>
        <v>10</v>
      </c>
      <c r="D87" s="234" t="str">
        <f>'Sch-1'!D87</f>
        <v xml:space="preserve">Supply BOQ for M-RRVPNL                 </v>
      </c>
      <c r="E87" s="233">
        <f>'Sch-1'!E87</f>
        <v>1000077711</v>
      </c>
      <c r="F87" s="234" t="str">
        <f>'Sch-1'!J87</f>
        <v>SIP COMPLIANT VIDEO PHONE</v>
      </c>
      <c r="G87" s="233" t="str">
        <f>'Sch-1'!K87</f>
        <v xml:space="preserve">EA </v>
      </c>
      <c r="H87" s="233">
        <f>'Sch-1'!L87</f>
        <v>1</v>
      </c>
      <c r="I87" s="235"/>
      <c r="J87" s="773" t="str">
        <f t="shared" si="2"/>
        <v>Included</v>
      </c>
      <c r="K87" s="774">
        <f t="shared" si="3"/>
        <v>0</v>
      </c>
      <c r="M87" s="207"/>
    </row>
    <row r="88" spans="1:13" s="217" customFormat="1" ht="69.75" customHeight="1" x14ac:dyDescent="0.3">
      <c r="A88" s="48">
        <f>'Sch-1'!A88</f>
        <v>70</v>
      </c>
      <c r="B88" s="233">
        <f>'Sch-1'!B88</f>
        <v>7000031353</v>
      </c>
      <c r="C88" s="233">
        <f>'Sch-1'!C88</f>
        <v>10</v>
      </c>
      <c r="D88" s="234" t="str">
        <f>'Sch-1'!D88</f>
        <v xml:space="preserve">Supply BOQ for M-RRVPNL                 </v>
      </c>
      <c r="E88" s="233">
        <f>'Sch-1'!E88</f>
        <v>1000077562</v>
      </c>
      <c r="F88" s="234" t="str">
        <f>'Sch-1'!J88</f>
        <v>ANALOG PHONE</v>
      </c>
      <c r="G88" s="233" t="str">
        <f>'Sch-1'!K88</f>
        <v xml:space="preserve">EA </v>
      </c>
      <c r="H88" s="233">
        <f>'Sch-1'!L88</f>
        <v>49</v>
      </c>
      <c r="I88" s="235"/>
      <c r="J88" s="773" t="str">
        <f t="shared" si="2"/>
        <v>Included</v>
      </c>
      <c r="K88" s="774">
        <f t="shared" si="3"/>
        <v>0</v>
      </c>
      <c r="M88" s="207"/>
    </row>
    <row r="89" spans="1:13" s="217" customFormat="1" ht="69.75" customHeight="1" x14ac:dyDescent="0.3">
      <c r="A89" s="48">
        <f>'Sch-1'!A89</f>
        <v>71</v>
      </c>
      <c r="B89" s="233">
        <f>'Sch-1'!B89</f>
        <v>7000031354</v>
      </c>
      <c r="C89" s="233">
        <f>'Sch-1'!C89</f>
        <v>10</v>
      </c>
      <c r="D89" s="234" t="str">
        <f>'Sch-1'!D89</f>
        <v xml:space="preserve">Supply BOQ for M-RRVPNL                 </v>
      </c>
      <c r="E89" s="233">
        <f>'Sch-1'!E89</f>
        <v>1000077750</v>
      </c>
      <c r="F89" s="234" t="str">
        <f>'Sch-1'!J89</f>
        <v>NMS SOFTWARE FOR VoIP</v>
      </c>
      <c r="G89" s="233" t="str">
        <f>'Sch-1'!K89</f>
        <v>LOT</v>
      </c>
      <c r="H89" s="233">
        <f>'Sch-1'!L89</f>
        <v>1</v>
      </c>
      <c r="I89" s="235"/>
      <c r="J89" s="773" t="str">
        <f t="shared" si="2"/>
        <v>Included</v>
      </c>
      <c r="K89" s="774">
        <f t="shared" si="3"/>
        <v>0</v>
      </c>
      <c r="M89" s="207"/>
    </row>
    <row r="90" spans="1:13" s="217" customFormat="1" ht="69.75" customHeight="1" x14ac:dyDescent="0.3">
      <c r="A90" s="48">
        <f>'Sch-1'!A90</f>
        <v>72</v>
      </c>
      <c r="B90" s="233">
        <f>'Sch-1'!B90</f>
        <v>7000031355</v>
      </c>
      <c r="C90" s="233">
        <f>'Sch-1'!C90</f>
        <v>10</v>
      </c>
      <c r="D90" s="234" t="str">
        <f>'Sch-1'!D90</f>
        <v xml:space="preserve">Supply BOQ for M-RRVPNL                 </v>
      </c>
      <c r="E90" s="233">
        <f>'Sch-1'!E90</f>
        <v>1000077563</v>
      </c>
      <c r="F90" s="234" t="str">
        <f>'Sch-1'!J90</f>
        <v>CAT -6 CABLE (100 MM SET)</v>
      </c>
      <c r="G90" s="233" t="str">
        <f>'Sch-1'!K90</f>
        <v>SET</v>
      </c>
      <c r="H90" s="233">
        <f>'Sch-1'!L90</f>
        <v>25</v>
      </c>
      <c r="I90" s="235"/>
      <c r="J90" s="773" t="str">
        <f t="shared" si="2"/>
        <v>Included</v>
      </c>
      <c r="K90" s="774">
        <f t="shared" si="3"/>
        <v>0</v>
      </c>
      <c r="M90" s="207"/>
    </row>
    <row r="91" spans="1:13" s="217" customFormat="1" ht="69.75" customHeight="1" x14ac:dyDescent="0.3">
      <c r="A91" s="48">
        <f>'Sch-1'!A91</f>
        <v>73</v>
      </c>
      <c r="B91" s="233">
        <f>'Sch-1'!B91</f>
        <v>7000031356</v>
      </c>
      <c r="C91" s="233">
        <f>'Sch-1'!C91</f>
        <v>10</v>
      </c>
      <c r="D91" s="234" t="str">
        <f>'Sch-1'!D91</f>
        <v xml:space="preserve">Supply BOQ for M-RRVPNL                 </v>
      </c>
      <c r="E91" s="233">
        <f>'Sch-1'!E91</f>
        <v>1000077561</v>
      </c>
      <c r="F91" s="234" t="str">
        <f>'Sch-1'!J91</f>
        <v>24 LAN L-3 SWITCH (MINIMUM 8X1 GBPS FIBRE OPTIC PORTS AND 4X 10 GBPSFIBER PORTS)</v>
      </c>
      <c r="G91" s="233" t="str">
        <f>'Sch-1'!K91</f>
        <v xml:space="preserve">EA </v>
      </c>
      <c r="H91" s="233">
        <f>'Sch-1'!L91</f>
        <v>2</v>
      </c>
      <c r="I91" s="235"/>
      <c r="J91" s="773" t="str">
        <f t="shared" si="2"/>
        <v>Included</v>
      </c>
      <c r="K91" s="774">
        <f t="shared" si="3"/>
        <v>0</v>
      </c>
      <c r="M91" s="207"/>
    </row>
    <row r="92" spans="1:13" s="217" customFormat="1" ht="69.75" customHeight="1" x14ac:dyDescent="0.3">
      <c r="A92" s="48">
        <f>'Sch-1'!A92</f>
        <v>74</v>
      </c>
      <c r="B92" s="233">
        <f>'Sch-1'!B92</f>
        <v>7000031357</v>
      </c>
      <c r="C92" s="233">
        <f>'Sch-1'!C92</f>
        <v>10</v>
      </c>
      <c r="D92" s="234" t="str">
        <f>'Sch-1'!D92</f>
        <v xml:space="preserve">Supply BOQ for M-RRVPNL                 </v>
      </c>
      <c r="E92" s="233">
        <f>'Sch-1'!E92</f>
        <v>1000077565</v>
      </c>
      <c r="F92" s="234" t="str">
        <f>'Sch-1'!J92</f>
        <v>NGFW AS PER TECHNICAL SPECIFICATION</v>
      </c>
      <c r="G92" s="233" t="str">
        <f>'Sch-1'!K92</f>
        <v xml:space="preserve">EA </v>
      </c>
      <c r="H92" s="233">
        <f>'Sch-1'!L92</f>
        <v>2</v>
      </c>
      <c r="I92" s="235"/>
      <c r="J92" s="773" t="str">
        <f t="shared" si="2"/>
        <v>Included</v>
      </c>
      <c r="K92" s="774">
        <f t="shared" si="3"/>
        <v>0</v>
      </c>
      <c r="M92" s="207"/>
    </row>
    <row r="93" spans="1:13" s="217" customFormat="1" ht="69.75" customHeight="1" x14ac:dyDescent="0.3">
      <c r="A93" s="48">
        <f>'Sch-1'!A93</f>
        <v>75</v>
      </c>
      <c r="B93" s="233">
        <f>'Sch-1'!B93</f>
        <v>7000031358</v>
      </c>
      <c r="C93" s="233">
        <f>'Sch-1'!C93</f>
        <v>10</v>
      </c>
      <c r="D93" s="234" t="str">
        <f>'Sch-1'!D93</f>
        <v xml:space="preserve">Supply BOQ for M-RRVPNL                 </v>
      </c>
      <c r="E93" s="233">
        <f>'Sch-1'!E93</f>
        <v>1000077751</v>
      </c>
      <c r="F93" s="234" t="str">
        <f>'Sch-1'!J93</f>
        <v>SOFTWARE FOR RECORDING</v>
      </c>
      <c r="G93" s="233" t="str">
        <f>'Sch-1'!K93</f>
        <v>LOT</v>
      </c>
      <c r="H93" s="233">
        <f>'Sch-1'!L93</f>
        <v>1</v>
      </c>
      <c r="I93" s="235"/>
      <c r="J93" s="773" t="str">
        <f t="shared" si="2"/>
        <v>Included</v>
      </c>
      <c r="K93" s="774">
        <f t="shared" si="3"/>
        <v>0</v>
      </c>
      <c r="M93" s="207"/>
    </row>
    <row r="94" spans="1:13" s="217" customFormat="1" ht="69.75" customHeight="1" x14ac:dyDescent="0.3">
      <c r="A94" s="48">
        <f>'Sch-1'!A94</f>
        <v>76</v>
      </c>
      <c r="B94" s="233">
        <f>'Sch-1'!B94</f>
        <v>7000031359</v>
      </c>
      <c r="C94" s="233">
        <f>'Sch-1'!C94</f>
        <v>10</v>
      </c>
      <c r="D94" s="234" t="str">
        <f>'Sch-1'!D94</f>
        <v xml:space="preserve">Supply BOQ for M-RRVPNL                 </v>
      </c>
      <c r="E94" s="233">
        <f>'Sch-1'!E94</f>
        <v>1000077568</v>
      </c>
      <c r="F94" s="234" t="str">
        <f>'Sch-1'!J94</f>
        <v>OPERATOR CONSOLE AS PER TECHNICAL SPECIFICATION</v>
      </c>
      <c r="G94" s="233" t="str">
        <f>'Sch-1'!K94</f>
        <v xml:space="preserve">EA </v>
      </c>
      <c r="H94" s="233">
        <f>'Sch-1'!L94</f>
        <v>1</v>
      </c>
      <c r="I94" s="235"/>
      <c r="J94" s="773" t="str">
        <f t="shared" si="2"/>
        <v>Included</v>
      </c>
      <c r="K94" s="774">
        <f t="shared" si="3"/>
        <v>0</v>
      </c>
      <c r="M94" s="207"/>
    </row>
    <row r="95" spans="1:13" s="217" customFormat="1" ht="69.75" customHeight="1" x14ac:dyDescent="0.3">
      <c r="A95" s="48">
        <f>'Sch-1'!A95</f>
        <v>77</v>
      </c>
      <c r="B95" s="233">
        <f>'Sch-1'!B95</f>
        <v>7000031360</v>
      </c>
      <c r="C95" s="233">
        <f>'Sch-1'!C95</f>
        <v>10</v>
      </c>
      <c r="D95" s="234" t="str">
        <f>'Sch-1'!D95</f>
        <v xml:space="preserve">Supply BOQ for M-RRVPNL                 </v>
      </c>
      <c r="E95" s="233">
        <f>'Sch-1'!E95</f>
        <v>1000012788</v>
      </c>
      <c r="F95" s="234" t="str">
        <f>'Sch-1'!J95</f>
        <v>GPS Clock with antenna</v>
      </c>
      <c r="G95" s="233" t="str">
        <f>'Sch-1'!K95</f>
        <v xml:space="preserve">EA </v>
      </c>
      <c r="H95" s="233">
        <f>'Sch-1'!L95</f>
        <v>1</v>
      </c>
      <c r="I95" s="235"/>
      <c r="J95" s="773" t="str">
        <f t="shared" si="2"/>
        <v>Included</v>
      </c>
      <c r="K95" s="774">
        <f t="shared" si="3"/>
        <v>0</v>
      </c>
      <c r="M95" s="207"/>
    </row>
    <row r="96" spans="1:13" s="217" customFormat="1" ht="69.75" customHeight="1" x14ac:dyDescent="0.3">
      <c r="A96" s="48">
        <f>'Sch-1'!A96</f>
        <v>78</v>
      </c>
      <c r="B96" s="233">
        <f>'Sch-1'!B96</f>
        <v>7000031361</v>
      </c>
      <c r="C96" s="233">
        <f>'Sch-1'!C96</f>
        <v>10</v>
      </c>
      <c r="D96" s="234" t="str">
        <f>'Sch-1'!D96</f>
        <v xml:space="preserve">Supply BOQ for M-RRVPNL                 </v>
      </c>
      <c r="E96" s="233">
        <f>'Sch-1'!E96</f>
        <v>1000028014</v>
      </c>
      <c r="F96" s="234" t="str">
        <f>'Sch-1'!J96</f>
        <v>Workstation Desk</v>
      </c>
      <c r="G96" s="233" t="str">
        <f>'Sch-1'!K96</f>
        <v xml:space="preserve">EA </v>
      </c>
      <c r="H96" s="233">
        <f>'Sch-1'!L96</f>
        <v>1</v>
      </c>
      <c r="I96" s="235"/>
      <c r="J96" s="773" t="str">
        <f t="shared" si="2"/>
        <v>Included</v>
      </c>
      <c r="K96" s="774">
        <f t="shared" si="3"/>
        <v>0</v>
      </c>
      <c r="M96" s="207"/>
    </row>
    <row r="97" spans="1:13" s="217" customFormat="1" ht="69.75" customHeight="1" x14ac:dyDescent="0.3">
      <c r="A97" s="48">
        <f>'Sch-1'!A97</f>
        <v>79</v>
      </c>
      <c r="B97" s="233">
        <f>'Sch-1'!B97</f>
        <v>7000031362</v>
      </c>
      <c r="C97" s="233">
        <f>'Sch-1'!C97</f>
        <v>10</v>
      </c>
      <c r="D97" s="234" t="str">
        <f>'Sch-1'!D97</f>
        <v xml:space="preserve">Supply BOQ for M-RRVPNL                 </v>
      </c>
      <c r="E97" s="233">
        <f>'Sch-1'!E97</f>
        <v>1000026380</v>
      </c>
      <c r="F97" s="234" t="str">
        <f>'Sch-1'!J97</f>
        <v>Chairs</v>
      </c>
      <c r="G97" s="233" t="str">
        <f>'Sch-1'!K97</f>
        <v>LOT</v>
      </c>
      <c r="H97" s="233">
        <f>'Sch-1'!L97</f>
        <v>1</v>
      </c>
      <c r="I97" s="235"/>
      <c r="J97" s="773" t="str">
        <f t="shared" si="2"/>
        <v>Included</v>
      </c>
      <c r="K97" s="774">
        <f t="shared" si="3"/>
        <v>0</v>
      </c>
      <c r="M97" s="207"/>
    </row>
    <row r="98" spans="1:13" s="217" customFormat="1" ht="69.75" customHeight="1" x14ac:dyDescent="0.3">
      <c r="A98" s="48">
        <f>'Sch-1'!A98</f>
        <v>80</v>
      </c>
      <c r="B98" s="233">
        <f>'Sch-1'!B98</f>
        <v>7000031497</v>
      </c>
      <c r="C98" s="233">
        <f>'Sch-1'!C98</f>
        <v>10</v>
      </c>
      <c r="D98" s="234" t="str">
        <f>'Sch-1'!D98</f>
        <v xml:space="preserve">Supply BOQ for M-RRVPNL                 </v>
      </c>
      <c r="E98" s="233">
        <f>'Sch-1'!E98</f>
        <v>1000077853</v>
      </c>
      <c r="F98" s="234" t="str">
        <f>'Sch-1'!J98</f>
        <v>SUPPLY OF BACKUP AND RESTORE SYSTEM INCLUDING NECESSARY HARDWARE ANDSOFTWARE AS PER TECHNICAL SPECIFICATION</v>
      </c>
      <c r="G98" s="233" t="str">
        <f>'Sch-1'!K98</f>
        <v xml:space="preserve">EA </v>
      </c>
      <c r="H98" s="233">
        <f>'Sch-1'!L98</f>
        <v>1</v>
      </c>
      <c r="I98" s="235"/>
      <c r="J98" s="773" t="str">
        <f t="shared" si="2"/>
        <v>Included</v>
      </c>
      <c r="K98" s="774">
        <f t="shared" si="3"/>
        <v>0</v>
      </c>
      <c r="M98" s="207"/>
    </row>
    <row r="99" spans="1:13" s="217" customFormat="1" ht="69.75" customHeight="1" x14ac:dyDescent="0.3">
      <c r="A99" s="48">
        <f>'Sch-1'!A99</f>
        <v>81</v>
      </c>
      <c r="B99" s="233">
        <f>'Sch-1'!B99</f>
        <v>7000031498</v>
      </c>
      <c r="C99" s="233">
        <f>'Sch-1'!C99</f>
        <v>10</v>
      </c>
      <c r="D99" s="234" t="str">
        <f>'Sch-1'!D99</f>
        <v xml:space="preserve">Supply BOQ for M-RRVPNL                 </v>
      </c>
      <c r="E99" s="233">
        <f>'Sch-1'!E99</f>
        <v>1000077863</v>
      </c>
      <c r="F99" s="234" t="str">
        <f>'Sch-1'!J99</f>
        <v>SUPPLY OF APPLICATION SERVER AT SLDC /RLDC AS PER TECHNICALSPECIFICATION</v>
      </c>
      <c r="G99" s="233" t="str">
        <f>'Sch-1'!K99</f>
        <v xml:space="preserve">EA </v>
      </c>
      <c r="H99" s="233">
        <f>'Sch-1'!L99</f>
        <v>2</v>
      </c>
      <c r="I99" s="235"/>
      <c r="J99" s="773" t="str">
        <f t="shared" si="2"/>
        <v>Included</v>
      </c>
      <c r="K99" s="774">
        <f t="shared" si="3"/>
        <v>0</v>
      </c>
      <c r="M99" s="207"/>
    </row>
    <row r="100" spans="1:13" s="217" customFormat="1" ht="69.75" customHeight="1" x14ac:dyDescent="0.3">
      <c r="A100" s="48">
        <f>'Sch-1'!A100</f>
        <v>82</v>
      </c>
      <c r="B100" s="233">
        <f>'Sch-1'!B100</f>
        <v>7000031499</v>
      </c>
      <c r="C100" s="233">
        <f>'Sch-1'!C100</f>
        <v>10</v>
      </c>
      <c r="D100" s="234" t="str">
        <f>'Sch-1'!D100</f>
        <v xml:space="preserve">Supply BOQ for M-RRVPNL                 </v>
      </c>
      <c r="E100" s="233">
        <f>'Sch-1'!E100</f>
        <v>1000077866</v>
      </c>
      <c r="F100" s="234" t="str">
        <f>'Sch-1'!J100</f>
        <v>SUPPLY OF SIEM SOFTWARE AT SLDC/RLDCÃ‚Â AS PER TECHNICAL SPECIFICATION</v>
      </c>
      <c r="G100" s="233" t="str">
        <f>'Sch-1'!K100</f>
        <v>LOT</v>
      </c>
      <c r="H100" s="233">
        <f>'Sch-1'!L100</f>
        <v>1</v>
      </c>
      <c r="I100" s="235"/>
      <c r="J100" s="773" t="str">
        <f t="shared" si="2"/>
        <v>Included</v>
      </c>
      <c r="K100" s="774">
        <f t="shared" si="3"/>
        <v>0</v>
      </c>
      <c r="M100" s="207"/>
    </row>
    <row r="101" spans="1:13" s="217" customFormat="1" ht="69.75" customHeight="1" x14ac:dyDescent="0.3">
      <c r="A101" s="48">
        <f>'Sch-1'!A101</f>
        <v>83</v>
      </c>
      <c r="B101" s="233">
        <f>'Sch-1'!B101</f>
        <v>7000031500</v>
      </c>
      <c r="C101" s="233">
        <f>'Sch-1'!C101</f>
        <v>10</v>
      </c>
      <c r="D101" s="234" t="str">
        <f>'Sch-1'!D101</f>
        <v xml:space="preserve">Supply BOQ for M-RRVPNL                 </v>
      </c>
      <c r="E101" s="233">
        <f>'Sch-1'!E101</f>
        <v>1000077862</v>
      </c>
      <c r="F101" s="234" t="str">
        <f>'Sch-1'!J101</f>
        <v>POE SWITCHÃ‚Â ,48 PORT ,MANAGED L2 (WITH DUAL POWER SUPPLY)Ã‚Â AS PERTECHNICAL SPECIFICATION</v>
      </c>
      <c r="G101" s="233" t="str">
        <f>'Sch-1'!K101</f>
        <v xml:space="preserve">EA </v>
      </c>
      <c r="H101" s="233">
        <f>'Sch-1'!L101</f>
        <v>1</v>
      </c>
      <c r="I101" s="235"/>
      <c r="J101" s="773" t="str">
        <f t="shared" si="2"/>
        <v>Included</v>
      </c>
      <c r="K101" s="774">
        <f t="shared" si="3"/>
        <v>0</v>
      </c>
      <c r="M101" s="207"/>
    </row>
    <row r="102" spans="1:13" s="217" customFormat="1" ht="69.75" customHeight="1" x14ac:dyDescent="0.3">
      <c r="A102" s="48">
        <f>'Sch-1'!A102</f>
        <v>84</v>
      </c>
      <c r="B102" s="233">
        <f>'Sch-1'!B102</f>
        <v>7000031534</v>
      </c>
      <c r="C102" s="233">
        <f>'Sch-1'!C102</f>
        <v>10</v>
      </c>
      <c r="D102" s="234" t="str">
        <f>'Sch-1'!D102</f>
        <v xml:space="preserve">Supply BOQ for M-RRVPNL                 </v>
      </c>
      <c r="E102" s="233">
        <f>'Sch-1'!E102</f>
        <v>1000077899</v>
      </c>
      <c r="F102" s="234" t="str">
        <f>'Sch-1'!J102</f>
        <v>SUPPLY OF FXS MEDIA GATEWAY AS PER TECHNICAL SPECIFICATION</v>
      </c>
      <c r="G102" s="233" t="str">
        <f>'Sch-1'!K102</f>
        <v>SET</v>
      </c>
      <c r="H102" s="233">
        <f>'Sch-1'!L102</f>
        <v>1</v>
      </c>
      <c r="I102" s="235"/>
      <c r="J102" s="773" t="str">
        <f t="shared" si="2"/>
        <v>Included</v>
      </c>
      <c r="K102" s="774">
        <f t="shared" si="3"/>
        <v>0</v>
      </c>
      <c r="M102" s="207"/>
    </row>
    <row r="103" spans="1:13" s="217" customFormat="1" ht="69.75" customHeight="1" x14ac:dyDescent="0.3">
      <c r="A103" s="48">
        <f>'Sch-1'!A103</f>
        <v>85</v>
      </c>
      <c r="B103" s="233">
        <f>'Sch-1'!B103</f>
        <v>7000031535</v>
      </c>
      <c r="C103" s="233">
        <f>'Sch-1'!C103</f>
        <v>10</v>
      </c>
      <c r="D103" s="234" t="str">
        <f>'Sch-1'!D103</f>
        <v xml:space="preserve">Supply BOQ for M-RRVPNL                 </v>
      </c>
      <c r="E103" s="233">
        <f>'Sch-1'!E103</f>
        <v>1000031361</v>
      </c>
      <c r="F103" s="234" t="str">
        <f>'Sch-1'!J103</f>
        <v>WORKSTATION CONSOLE WITH ONE TFT WITH OSAND LICENSE</v>
      </c>
      <c r="G103" s="233" t="str">
        <f>'Sch-1'!K103</f>
        <v xml:space="preserve">EA </v>
      </c>
      <c r="H103" s="233">
        <f>'Sch-1'!L103</f>
        <v>1</v>
      </c>
      <c r="I103" s="235"/>
      <c r="J103" s="773" t="str">
        <f t="shared" si="2"/>
        <v>Included</v>
      </c>
      <c r="K103" s="774">
        <f t="shared" si="3"/>
        <v>0</v>
      </c>
      <c r="M103" s="207"/>
    </row>
    <row r="104" spans="1:13" s="217" customFormat="1" ht="69.75" customHeight="1" x14ac:dyDescent="0.3">
      <c r="A104" s="48">
        <f>'Sch-1'!A104</f>
        <v>86</v>
      </c>
      <c r="B104" s="233">
        <f>'Sch-1'!B104</f>
        <v>7000031551</v>
      </c>
      <c r="C104" s="233">
        <f>'Sch-1'!C104</f>
        <v>10</v>
      </c>
      <c r="D104" s="234" t="str">
        <f>'Sch-1'!D104</f>
        <v xml:space="preserve">Supply BOQ for M-RRVPNL                 </v>
      </c>
      <c r="E104" s="233">
        <f>'Sch-1'!E104</f>
        <v>1000077736</v>
      </c>
      <c r="F104" s="234" t="str">
        <f>'Sch-1'!J104</f>
        <v>SUPPLY OF PRI MEDIA GATEWAY AS PER TECHNICAL SPECIFICATION</v>
      </c>
      <c r="G104" s="233" t="str">
        <f>'Sch-1'!K104</f>
        <v xml:space="preserve">EA </v>
      </c>
      <c r="H104" s="233">
        <f>'Sch-1'!L104</f>
        <v>1</v>
      </c>
      <c r="I104" s="235"/>
      <c r="J104" s="773" t="str">
        <f t="shared" si="2"/>
        <v>Included</v>
      </c>
      <c r="K104" s="774">
        <f t="shared" si="3"/>
        <v>0</v>
      </c>
      <c r="M104" s="207"/>
    </row>
    <row r="105" spans="1:13" s="217" customFormat="1" ht="69.75" customHeight="1" x14ac:dyDescent="0.3">
      <c r="A105" s="48">
        <f>'Sch-1'!A105</f>
        <v>87</v>
      </c>
      <c r="B105" s="233">
        <f>'Sch-1'!B105</f>
        <v>7000031552</v>
      </c>
      <c r="C105" s="233">
        <f>'Sch-1'!C105</f>
        <v>10</v>
      </c>
      <c r="D105" s="234" t="str">
        <f>'Sch-1'!D105</f>
        <v xml:space="preserve">Supply BOQ for M-RRVPNL                 </v>
      </c>
      <c r="E105" s="233">
        <f>'Sch-1'!E105</f>
        <v>1000078084</v>
      </c>
      <c r="F105" s="234" t="str">
        <f>'Sch-1'!J105</f>
        <v>SUPPLY OF ROUTER AS PER TECHNICAL SPECIFICATION</v>
      </c>
      <c r="G105" s="233" t="str">
        <f>'Sch-1'!K105</f>
        <v xml:space="preserve">EA </v>
      </c>
      <c r="H105" s="233">
        <f>'Sch-1'!L105</f>
        <v>2</v>
      </c>
      <c r="I105" s="235"/>
      <c r="J105" s="773" t="str">
        <f t="shared" si="2"/>
        <v>Included</v>
      </c>
      <c r="K105" s="774">
        <f t="shared" si="3"/>
        <v>0</v>
      </c>
      <c r="M105" s="207"/>
    </row>
    <row r="106" spans="1:13" s="217" customFormat="1" ht="69.75" customHeight="1" x14ac:dyDescent="0.3">
      <c r="A106" s="48">
        <f>'Sch-1'!A106</f>
        <v>88</v>
      </c>
      <c r="B106" s="233">
        <f>'Sch-1'!B106</f>
        <v>7000031363</v>
      </c>
      <c r="C106" s="233">
        <f>'Sch-1'!C106</f>
        <v>10</v>
      </c>
      <c r="D106" s="234" t="str">
        <f>'Sch-1'!D106</f>
        <v xml:space="preserve">Supply BOQ for B-RRVPNL                 </v>
      </c>
      <c r="E106" s="233">
        <f>'Sch-1'!E106</f>
        <v>1000077713</v>
      </c>
      <c r="F106" s="234" t="str">
        <f>'Sch-1'!J106</f>
        <v>VOIP/SIP COMPLIANT SERVER HARDWARE AS PER TECHNICAL SPECIFICATION</v>
      </c>
      <c r="G106" s="233" t="str">
        <f>'Sch-1'!K106</f>
        <v xml:space="preserve">EA </v>
      </c>
      <c r="H106" s="233">
        <f>'Sch-1'!L106</f>
        <v>1</v>
      </c>
      <c r="I106" s="235"/>
      <c r="J106" s="773" t="str">
        <f t="shared" si="2"/>
        <v>Included</v>
      </c>
      <c r="K106" s="774">
        <f t="shared" si="3"/>
        <v>0</v>
      </c>
      <c r="M106" s="207"/>
    </row>
    <row r="107" spans="1:13" s="217" customFormat="1" ht="69.75" customHeight="1" x14ac:dyDescent="0.3">
      <c r="A107" s="48">
        <f>'Sch-1'!A107</f>
        <v>89</v>
      </c>
      <c r="B107" s="233">
        <f>'Sch-1'!B107</f>
        <v>7000031364</v>
      </c>
      <c r="C107" s="233">
        <f>'Sch-1'!C107</f>
        <v>10</v>
      </c>
      <c r="D107" s="234" t="str">
        <f>'Sch-1'!D107</f>
        <v xml:space="preserve">Supply BOQ for B-RRVPNL                 </v>
      </c>
      <c r="E107" s="233">
        <f>'Sch-1'!E107</f>
        <v>1000077753</v>
      </c>
      <c r="F107" s="234" t="str">
        <f>'Sch-1'!J107</f>
        <v>SOFTWARE FOR VOIP/SIP COMPLIANT SERVER</v>
      </c>
      <c r="G107" s="233" t="str">
        <f>'Sch-1'!K107</f>
        <v>LOT</v>
      </c>
      <c r="H107" s="233">
        <f>'Sch-1'!L107</f>
        <v>1</v>
      </c>
      <c r="I107" s="235"/>
      <c r="J107" s="773" t="str">
        <f t="shared" si="2"/>
        <v>Included</v>
      </c>
      <c r="K107" s="774">
        <f t="shared" si="3"/>
        <v>0</v>
      </c>
      <c r="M107" s="207"/>
    </row>
    <row r="108" spans="1:13" s="217" customFormat="1" ht="69.75" customHeight="1" x14ac:dyDescent="0.3">
      <c r="A108" s="48">
        <f>'Sch-1'!A108</f>
        <v>90</v>
      </c>
      <c r="B108" s="233">
        <f>'Sch-1'!B108</f>
        <v>7000031365</v>
      </c>
      <c r="C108" s="233">
        <f>'Sch-1'!C108</f>
        <v>10</v>
      </c>
      <c r="D108" s="234" t="str">
        <f>'Sch-1'!D108</f>
        <v xml:space="preserve">Supply BOQ for B-RRVPNL                 </v>
      </c>
      <c r="E108" s="233">
        <f>'Sch-1'!E108</f>
        <v>1000077573</v>
      </c>
      <c r="F108" s="234" t="str">
        <f>'Sch-1'!J108</f>
        <v>SERVER RACK  AS PER TECHNICAL SPECIFICATION</v>
      </c>
      <c r="G108" s="233" t="str">
        <f>'Sch-1'!K108</f>
        <v xml:space="preserve">EA </v>
      </c>
      <c r="H108" s="233">
        <f>'Sch-1'!L108</f>
        <v>1</v>
      </c>
      <c r="I108" s="235"/>
      <c r="J108" s="773" t="str">
        <f t="shared" si="2"/>
        <v>Included</v>
      </c>
      <c r="K108" s="774">
        <f t="shared" si="3"/>
        <v>0</v>
      </c>
      <c r="M108" s="207"/>
    </row>
    <row r="109" spans="1:13" s="217" customFormat="1" ht="69.75" customHeight="1" x14ac:dyDescent="0.3">
      <c r="A109" s="48">
        <f>'Sch-1'!A109</f>
        <v>91</v>
      </c>
      <c r="B109" s="233">
        <f>'Sch-1'!B109</f>
        <v>7000031366</v>
      </c>
      <c r="C109" s="233">
        <f>'Sch-1'!C109</f>
        <v>10</v>
      </c>
      <c r="D109" s="234" t="str">
        <f>'Sch-1'!D109</f>
        <v xml:space="preserve">Supply BOQ for B-RRVPNL                 </v>
      </c>
      <c r="E109" s="233">
        <f>'Sch-1'!E109</f>
        <v>1000077711</v>
      </c>
      <c r="F109" s="234" t="str">
        <f>'Sch-1'!J109</f>
        <v>SIP COMPLIANT VIDEO PHONE</v>
      </c>
      <c r="G109" s="233" t="str">
        <f>'Sch-1'!K109</f>
        <v xml:space="preserve">EA </v>
      </c>
      <c r="H109" s="233">
        <f>'Sch-1'!L109</f>
        <v>1</v>
      </c>
      <c r="I109" s="235"/>
      <c r="J109" s="773" t="str">
        <f t="shared" si="2"/>
        <v>Included</v>
      </c>
      <c r="K109" s="774">
        <f t="shared" si="3"/>
        <v>0</v>
      </c>
      <c r="M109" s="207"/>
    </row>
    <row r="110" spans="1:13" s="217" customFormat="1" ht="69.75" customHeight="1" x14ac:dyDescent="0.3">
      <c r="A110" s="48">
        <f>'Sch-1'!A110</f>
        <v>92</v>
      </c>
      <c r="B110" s="233">
        <f>'Sch-1'!B110</f>
        <v>7000031367</v>
      </c>
      <c r="C110" s="233">
        <f>'Sch-1'!C110</f>
        <v>10</v>
      </c>
      <c r="D110" s="234" t="str">
        <f>'Sch-1'!D110</f>
        <v xml:space="preserve">Supply BOQ for B-RRVPNL                 </v>
      </c>
      <c r="E110" s="233">
        <f>'Sch-1'!E110</f>
        <v>1000077750</v>
      </c>
      <c r="F110" s="234" t="str">
        <f>'Sch-1'!J110</f>
        <v>NMS SOFTWARE FOR VoIP</v>
      </c>
      <c r="G110" s="233" t="str">
        <f>'Sch-1'!K110</f>
        <v>LOT</v>
      </c>
      <c r="H110" s="233">
        <f>'Sch-1'!L110</f>
        <v>1</v>
      </c>
      <c r="I110" s="235"/>
      <c r="J110" s="773" t="str">
        <f t="shared" si="2"/>
        <v>Included</v>
      </c>
      <c r="K110" s="774">
        <f t="shared" si="3"/>
        <v>0</v>
      </c>
      <c r="M110" s="207"/>
    </row>
    <row r="111" spans="1:13" s="217" customFormat="1" ht="69.75" customHeight="1" x14ac:dyDescent="0.3">
      <c r="A111" s="48">
        <f>'Sch-1'!A111</f>
        <v>93</v>
      </c>
      <c r="B111" s="233">
        <f>'Sch-1'!B111</f>
        <v>7000031368</v>
      </c>
      <c r="C111" s="233">
        <f>'Sch-1'!C111</f>
        <v>10</v>
      </c>
      <c r="D111" s="234" t="str">
        <f>'Sch-1'!D111</f>
        <v xml:space="preserve">Supply BOQ for B-RRVPNL                 </v>
      </c>
      <c r="E111" s="233">
        <f>'Sch-1'!E111</f>
        <v>1000077561</v>
      </c>
      <c r="F111" s="234" t="str">
        <f>'Sch-1'!J111</f>
        <v>24 LAN L-3 SWITCH (MINIMUM 8X1 GBPS FIBRE OPTIC PORTS AND 4X 10 GBPSFIBER PORTS)</v>
      </c>
      <c r="G111" s="233" t="str">
        <f>'Sch-1'!K111</f>
        <v xml:space="preserve">EA </v>
      </c>
      <c r="H111" s="233">
        <f>'Sch-1'!L111</f>
        <v>2</v>
      </c>
      <c r="I111" s="235"/>
      <c r="J111" s="773" t="str">
        <f t="shared" si="2"/>
        <v>Included</v>
      </c>
      <c r="K111" s="774">
        <f t="shared" si="3"/>
        <v>0</v>
      </c>
      <c r="M111" s="207"/>
    </row>
    <row r="112" spans="1:13" s="217" customFormat="1" ht="69.75" customHeight="1" x14ac:dyDescent="0.3">
      <c r="A112" s="48">
        <f>'Sch-1'!A112</f>
        <v>94</v>
      </c>
      <c r="B112" s="233">
        <f>'Sch-1'!B112</f>
        <v>7000031369</v>
      </c>
      <c r="C112" s="233">
        <f>'Sch-1'!C112</f>
        <v>10</v>
      </c>
      <c r="D112" s="234" t="str">
        <f>'Sch-1'!D112</f>
        <v xml:space="preserve">Supply BOQ for B-RRVPNL                 </v>
      </c>
      <c r="E112" s="233">
        <f>'Sch-1'!E112</f>
        <v>1000077565</v>
      </c>
      <c r="F112" s="234" t="str">
        <f>'Sch-1'!J112</f>
        <v>NGFW AS PER TECHNICAL SPECIFICATION</v>
      </c>
      <c r="G112" s="233" t="str">
        <f>'Sch-1'!K112</f>
        <v xml:space="preserve">EA </v>
      </c>
      <c r="H112" s="233">
        <f>'Sch-1'!L112</f>
        <v>2</v>
      </c>
      <c r="I112" s="235"/>
      <c r="J112" s="773" t="str">
        <f t="shared" si="2"/>
        <v>Included</v>
      </c>
      <c r="K112" s="774">
        <f t="shared" si="3"/>
        <v>0</v>
      </c>
      <c r="M112" s="207"/>
    </row>
    <row r="113" spans="1:13" s="217" customFormat="1" ht="69.75" customHeight="1" x14ac:dyDescent="0.3">
      <c r="A113" s="48">
        <f>'Sch-1'!A113</f>
        <v>95</v>
      </c>
      <c r="B113" s="233">
        <f>'Sch-1'!B113</f>
        <v>7000031370</v>
      </c>
      <c r="C113" s="233">
        <f>'Sch-1'!C113</f>
        <v>10</v>
      </c>
      <c r="D113" s="234" t="str">
        <f>'Sch-1'!D113</f>
        <v xml:space="preserve">Supply BOQ for B-RRVPNL                 </v>
      </c>
      <c r="E113" s="233">
        <f>'Sch-1'!E113</f>
        <v>1000077751</v>
      </c>
      <c r="F113" s="234" t="str">
        <f>'Sch-1'!J113</f>
        <v>SOFTWARE FOR RECORDING</v>
      </c>
      <c r="G113" s="233" t="str">
        <f>'Sch-1'!K113</f>
        <v>LOT</v>
      </c>
      <c r="H113" s="233">
        <f>'Sch-1'!L113</f>
        <v>1</v>
      </c>
      <c r="I113" s="235"/>
      <c r="J113" s="773" t="str">
        <f t="shared" si="2"/>
        <v>Included</v>
      </c>
      <c r="K113" s="774">
        <f t="shared" si="3"/>
        <v>0</v>
      </c>
      <c r="M113" s="207"/>
    </row>
    <row r="114" spans="1:13" s="217" customFormat="1" ht="69.75" customHeight="1" x14ac:dyDescent="0.3">
      <c r="A114" s="48">
        <f>'Sch-1'!A114</f>
        <v>96</v>
      </c>
      <c r="B114" s="233">
        <f>'Sch-1'!B114</f>
        <v>7000031371</v>
      </c>
      <c r="C114" s="233">
        <f>'Sch-1'!C114</f>
        <v>10</v>
      </c>
      <c r="D114" s="234" t="str">
        <f>'Sch-1'!D114</f>
        <v xml:space="preserve">Supply BOQ for B-RRVPNL                 </v>
      </c>
      <c r="E114" s="233">
        <f>'Sch-1'!E114</f>
        <v>1000077568</v>
      </c>
      <c r="F114" s="234" t="str">
        <f>'Sch-1'!J114</f>
        <v>OPERATOR CONSOLE AS PER TECHNICAL SPECIFICATION</v>
      </c>
      <c r="G114" s="233" t="str">
        <f>'Sch-1'!K114</f>
        <v xml:space="preserve">EA </v>
      </c>
      <c r="H114" s="233">
        <f>'Sch-1'!L114</f>
        <v>1</v>
      </c>
      <c r="I114" s="235"/>
      <c r="J114" s="773" t="str">
        <f t="shared" si="2"/>
        <v>Included</v>
      </c>
      <c r="K114" s="774">
        <f t="shared" si="3"/>
        <v>0</v>
      </c>
      <c r="M114" s="207"/>
    </row>
    <row r="115" spans="1:13" s="217" customFormat="1" ht="69.75" customHeight="1" x14ac:dyDescent="0.3">
      <c r="A115" s="48">
        <f>'Sch-1'!A115</f>
        <v>97</v>
      </c>
      <c r="B115" s="233">
        <f>'Sch-1'!B115</f>
        <v>7000031372</v>
      </c>
      <c r="C115" s="233">
        <f>'Sch-1'!C115</f>
        <v>10</v>
      </c>
      <c r="D115" s="234" t="str">
        <f>'Sch-1'!D115</f>
        <v xml:space="preserve">Supply BOQ for B-RRVPNL                 </v>
      </c>
      <c r="E115" s="233">
        <f>'Sch-1'!E115</f>
        <v>1000028014</v>
      </c>
      <c r="F115" s="234" t="str">
        <f>'Sch-1'!J115</f>
        <v>Workstation Desk</v>
      </c>
      <c r="G115" s="233" t="str">
        <f>'Sch-1'!K115</f>
        <v xml:space="preserve">EA </v>
      </c>
      <c r="H115" s="233">
        <f>'Sch-1'!L115</f>
        <v>1</v>
      </c>
      <c r="I115" s="235"/>
      <c r="J115" s="773" t="str">
        <f t="shared" si="2"/>
        <v>Included</v>
      </c>
      <c r="K115" s="774">
        <f t="shared" si="3"/>
        <v>0</v>
      </c>
      <c r="M115" s="207"/>
    </row>
    <row r="116" spans="1:13" s="217" customFormat="1" ht="69.75" customHeight="1" x14ac:dyDescent="0.3">
      <c r="A116" s="48">
        <f>'Sch-1'!A116</f>
        <v>98</v>
      </c>
      <c r="B116" s="233">
        <f>'Sch-1'!B116</f>
        <v>7000031373</v>
      </c>
      <c r="C116" s="233">
        <f>'Sch-1'!C116</f>
        <v>10</v>
      </c>
      <c r="D116" s="234" t="str">
        <f>'Sch-1'!D116</f>
        <v xml:space="preserve">Supply BOQ for B-RRVPNL                 </v>
      </c>
      <c r="E116" s="233">
        <f>'Sch-1'!E116</f>
        <v>1000026380</v>
      </c>
      <c r="F116" s="234" t="str">
        <f>'Sch-1'!J116</f>
        <v>Chairs</v>
      </c>
      <c r="G116" s="233" t="str">
        <f>'Sch-1'!K116</f>
        <v>LOT</v>
      </c>
      <c r="H116" s="233">
        <f>'Sch-1'!L116</f>
        <v>1</v>
      </c>
      <c r="I116" s="235"/>
      <c r="J116" s="773" t="str">
        <f t="shared" si="2"/>
        <v>Included</v>
      </c>
      <c r="K116" s="774">
        <f t="shared" si="3"/>
        <v>0</v>
      </c>
      <c r="M116" s="207"/>
    </row>
    <row r="117" spans="1:13" s="217" customFormat="1" ht="69.75" customHeight="1" x14ac:dyDescent="0.3">
      <c r="A117" s="48">
        <f>'Sch-1'!A117</f>
        <v>99</v>
      </c>
      <c r="B117" s="233">
        <f>'Sch-1'!B117</f>
        <v>7000031519</v>
      </c>
      <c r="C117" s="233">
        <f>'Sch-1'!C117</f>
        <v>10</v>
      </c>
      <c r="D117" s="234" t="str">
        <f>'Sch-1'!D117</f>
        <v xml:space="preserve">Supply BOQ for B-RRVPNL                 </v>
      </c>
      <c r="E117" s="233">
        <f>'Sch-1'!E117</f>
        <v>1000077853</v>
      </c>
      <c r="F117" s="234" t="str">
        <f>'Sch-1'!J117</f>
        <v>SUPPLY OF BACKUP AND RESTORE SYSTEM INCLUDING NECESSARY HARDWARE ANDSOFTWARE AS PER TECHNICAL SPECIFICATION</v>
      </c>
      <c r="G117" s="233" t="str">
        <f>'Sch-1'!K117</f>
        <v xml:space="preserve">EA </v>
      </c>
      <c r="H117" s="233">
        <f>'Sch-1'!L117</f>
        <v>1</v>
      </c>
      <c r="I117" s="235"/>
      <c r="J117" s="773" t="str">
        <f t="shared" si="2"/>
        <v>Included</v>
      </c>
      <c r="K117" s="774">
        <f t="shared" si="3"/>
        <v>0</v>
      </c>
      <c r="M117" s="207"/>
    </row>
    <row r="118" spans="1:13" s="217" customFormat="1" ht="69.75" customHeight="1" x14ac:dyDescent="0.3">
      <c r="A118" s="48">
        <f>'Sch-1'!A118</f>
        <v>100</v>
      </c>
      <c r="B118" s="233">
        <f>'Sch-1'!B118</f>
        <v>7000031553</v>
      </c>
      <c r="C118" s="233">
        <f>'Sch-1'!C118</f>
        <v>10</v>
      </c>
      <c r="D118" s="234" t="str">
        <f>'Sch-1'!D118</f>
        <v xml:space="preserve">Supply BOQ for B-RRVPNL                 </v>
      </c>
      <c r="E118" s="233">
        <f>'Sch-1'!E118</f>
        <v>1000078084</v>
      </c>
      <c r="F118" s="234" t="str">
        <f>'Sch-1'!J118</f>
        <v>SUPPLY OF ROUTER AS PER TECHNICAL SPECIFICATION</v>
      </c>
      <c r="G118" s="233" t="str">
        <f>'Sch-1'!K118</f>
        <v xml:space="preserve">EA </v>
      </c>
      <c r="H118" s="233">
        <f>'Sch-1'!L118</f>
        <v>2</v>
      </c>
      <c r="I118" s="235"/>
      <c r="J118" s="773" t="str">
        <f t="shared" si="2"/>
        <v>Included</v>
      </c>
      <c r="K118" s="774">
        <f t="shared" si="3"/>
        <v>0</v>
      </c>
      <c r="M118" s="207"/>
    </row>
    <row r="119" spans="1:13" s="217" customFormat="1" ht="69.75" customHeight="1" x14ac:dyDescent="0.3">
      <c r="A119" s="48">
        <f>'Sch-1'!A119</f>
        <v>101</v>
      </c>
      <c r="B119" s="233">
        <f>'Sch-1'!B119</f>
        <v>7000031374</v>
      </c>
      <c r="C119" s="233">
        <f>'Sch-1'!C119</f>
        <v>10</v>
      </c>
      <c r="D119" s="234" t="str">
        <f>'Sch-1'!D119</f>
        <v xml:space="preserve">Supply BOQ for M-PTCUL                  </v>
      </c>
      <c r="E119" s="233">
        <f>'Sch-1'!E119</f>
        <v>1000077713</v>
      </c>
      <c r="F119" s="234" t="str">
        <f>'Sch-1'!J119</f>
        <v>VOIP/SIP COMPLIANT SERVER HARDWARE AS PER TECHNICAL SPECIFICATION</v>
      </c>
      <c r="G119" s="233" t="str">
        <f>'Sch-1'!K119</f>
        <v xml:space="preserve">EA </v>
      </c>
      <c r="H119" s="233">
        <f>'Sch-1'!L119</f>
        <v>1</v>
      </c>
      <c r="I119" s="235"/>
      <c r="J119" s="773" t="str">
        <f t="shared" si="2"/>
        <v>Included</v>
      </c>
      <c r="K119" s="774">
        <f t="shared" si="3"/>
        <v>0</v>
      </c>
      <c r="M119" s="207"/>
    </row>
    <row r="120" spans="1:13" s="217" customFormat="1" ht="69.75" customHeight="1" x14ac:dyDescent="0.3">
      <c r="A120" s="48">
        <f>'Sch-1'!A120</f>
        <v>102</v>
      </c>
      <c r="B120" s="233">
        <f>'Sch-1'!B120</f>
        <v>7000031375</v>
      </c>
      <c r="C120" s="233">
        <f>'Sch-1'!C120</f>
        <v>10</v>
      </c>
      <c r="D120" s="234" t="str">
        <f>'Sch-1'!D120</f>
        <v xml:space="preserve">Supply BOQ for M-PTCUL                  </v>
      </c>
      <c r="E120" s="233">
        <f>'Sch-1'!E120</f>
        <v>1000077753</v>
      </c>
      <c r="F120" s="234" t="str">
        <f>'Sch-1'!J120</f>
        <v>SOFTWARE FOR VOIP/SIP COMPLIANT SERVER</v>
      </c>
      <c r="G120" s="233" t="str">
        <f>'Sch-1'!K120</f>
        <v>LOT</v>
      </c>
      <c r="H120" s="233">
        <f>'Sch-1'!L120</f>
        <v>1</v>
      </c>
      <c r="I120" s="235"/>
      <c r="J120" s="773" t="str">
        <f t="shared" si="2"/>
        <v>Included</v>
      </c>
      <c r="K120" s="774">
        <f t="shared" si="3"/>
        <v>0</v>
      </c>
      <c r="M120" s="207"/>
    </row>
    <row r="121" spans="1:13" s="217" customFormat="1" ht="69.75" customHeight="1" x14ac:dyDescent="0.3">
      <c r="A121" s="48">
        <f>'Sch-1'!A121</f>
        <v>103</v>
      </c>
      <c r="B121" s="233">
        <f>'Sch-1'!B121</f>
        <v>7000031376</v>
      </c>
      <c r="C121" s="233">
        <f>'Sch-1'!C121</f>
        <v>10</v>
      </c>
      <c r="D121" s="234" t="str">
        <f>'Sch-1'!D121</f>
        <v xml:space="preserve">Supply BOQ for M-PTCUL                  </v>
      </c>
      <c r="E121" s="233">
        <f>'Sch-1'!E121</f>
        <v>1000077573</v>
      </c>
      <c r="F121" s="234" t="str">
        <f>'Sch-1'!J121</f>
        <v>SERVER RACK  AS PER TECHNICAL SPECIFICATION</v>
      </c>
      <c r="G121" s="233" t="str">
        <f>'Sch-1'!K121</f>
        <v xml:space="preserve">EA </v>
      </c>
      <c r="H121" s="233">
        <f>'Sch-1'!L121</f>
        <v>1</v>
      </c>
      <c r="I121" s="235"/>
      <c r="J121" s="773" t="str">
        <f t="shared" si="2"/>
        <v>Included</v>
      </c>
      <c r="K121" s="774">
        <f t="shared" si="3"/>
        <v>0</v>
      </c>
      <c r="M121" s="207"/>
    </row>
    <row r="122" spans="1:13" s="217" customFormat="1" ht="69.75" customHeight="1" x14ac:dyDescent="0.3">
      <c r="A122" s="48">
        <f>'Sch-1'!A122</f>
        <v>104</v>
      </c>
      <c r="B122" s="233">
        <f>'Sch-1'!B122</f>
        <v>7000031377</v>
      </c>
      <c r="C122" s="233">
        <f>'Sch-1'!C122</f>
        <v>10</v>
      </c>
      <c r="D122" s="234" t="str">
        <f>'Sch-1'!D122</f>
        <v xml:space="preserve">Supply BOQ for M-PTCUL                  </v>
      </c>
      <c r="E122" s="233">
        <f>'Sch-1'!E122</f>
        <v>1000077739</v>
      </c>
      <c r="F122" s="234" t="str">
        <f>'Sch-1'!J122</f>
        <v>SIP COMPLIANT VOIP PHONE FOR LOCAL LOCATIONS</v>
      </c>
      <c r="G122" s="233" t="str">
        <f>'Sch-1'!K122</f>
        <v xml:space="preserve">EA </v>
      </c>
      <c r="H122" s="233">
        <f>'Sch-1'!L122</f>
        <v>30</v>
      </c>
      <c r="I122" s="235"/>
      <c r="J122" s="773" t="str">
        <f t="shared" si="2"/>
        <v>Included</v>
      </c>
      <c r="K122" s="774">
        <f t="shared" si="3"/>
        <v>0</v>
      </c>
      <c r="M122" s="207"/>
    </row>
    <row r="123" spans="1:13" s="217" customFormat="1" ht="69.75" customHeight="1" x14ac:dyDescent="0.3">
      <c r="A123" s="48">
        <f>'Sch-1'!A123</f>
        <v>105</v>
      </c>
      <c r="B123" s="233">
        <f>'Sch-1'!B123</f>
        <v>7000031378</v>
      </c>
      <c r="C123" s="233">
        <f>'Sch-1'!C123</f>
        <v>10</v>
      </c>
      <c r="D123" s="234" t="str">
        <f>'Sch-1'!D123</f>
        <v xml:space="preserve">Supply BOQ for M-PTCUL                  </v>
      </c>
      <c r="E123" s="233">
        <f>'Sch-1'!E123</f>
        <v>1000077740</v>
      </c>
      <c r="F123" s="234" t="str">
        <f>'Sch-1'!J123</f>
        <v>SIP COMPLIANT VOIP PHONE FOR REMOTE LOCATIONS</v>
      </c>
      <c r="G123" s="233" t="str">
        <f>'Sch-1'!K123</f>
        <v xml:space="preserve">EA </v>
      </c>
      <c r="H123" s="233">
        <f>'Sch-1'!L123</f>
        <v>152</v>
      </c>
      <c r="I123" s="235"/>
      <c r="J123" s="773" t="str">
        <f t="shared" si="2"/>
        <v>Included</v>
      </c>
      <c r="K123" s="774">
        <f t="shared" si="3"/>
        <v>0</v>
      </c>
      <c r="M123" s="207"/>
    </row>
    <row r="124" spans="1:13" s="217" customFormat="1" ht="69.75" customHeight="1" x14ac:dyDescent="0.3">
      <c r="A124" s="48">
        <f>'Sch-1'!A124</f>
        <v>106</v>
      </c>
      <c r="B124" s="233">
        <f>'Sch-1'!B124</f>
        <v>7000031379</v>
      </c>
      <c r="C124" s="233">
        <f>'Sch-1'!C124</f>
        <v>10</v>
      </c>
      <c r="D124" s="234" t="str">
        <f>'Sch-1'!D124</f>
        <v xml:space="preserve">Supply BOQ for M-PTCUL                  </v>
      </c>
      <c r="E124" s="233">
        <f>'Sch-1'!E124</f>
        <v>1000077711</v>
      </c>
      <c r="F124" s="234" t="str">
        <f>'Sch-1'!J124</f>
        <v>SIP COMPLIANT VIDEO PHONE</v>
      </c>
      <c r="G124" s="233" t="str">
        <f>'Sch-1'!K124</f>
        <v xml:space="preserve">EA </v>
      </c>
      <c r="H124" s="233">
        <f>'Sch-1'!L124</f>
        <v>1</v>
      </c>
      <c r="I124" s="235"/>
      <c r="J124" s="773" t="str">
        <f t="shared" si="2"/>
        <v>Included</v>
      </c>
      <c r="K124" s="774">
        <f t="shared" si="3"/>
        <v>0</v>
      </c>
      <c r="M124" s="207"/>
    </row>
    <row r="125" spans="1:13" s="217" customFormat="1" ht="69.75" customHeight="1" x14ac:dyDescent="0.3">
      <c r="A125" s="48">
        <f>'Sch-1'!A125</f>
        <v>107</v>
      </c>
      <c r="B125" s="233">
        <f>'Sch-1'!B125</f>
        <v>7000031380</v>
      </c>
      <c r="C125" s="233">
        <f>'Sch-1'!C125</f>
        <v>10</v>
      </c>
      <c r="D125" s="234" t="str">
        <f>'Sch-1'!D125</f>
        <v xml:space="preserve">Supply BOQ for M-PTCUL                  </v>
      </c>
      <c r="E125" s="233">
        <f>'Sch-1'!E125</f>
        <v>1000077562</v>
      </c>
      <c r="F125" s="234" t="str">
        <f>'Sch-1'!J125</f>
        <v>ANALOG PHONE</v>
      </c>
      <c r="G125" s="233" t="str">
        <f>'Sch-1'!K125</f>
        <v xml:space="preserve">EA </v>
      </c>
      <c r="H125" s="233">
        <f>'Sch-1'!L125</f>
        <v>116</v>
      </c>
      <c r="I125" s="235"/>
      <c r="J125" s="773" t="str">
        <f t="shared" si="2"/>
        <v>Included</v>
      </c>
      <c r="K125" s="774">
        <f t="shared" si="3"/>
        <v>0</v>
      </c>
      <c r="M125" s="207"/>
    </row>
    <row r="126" spans="1:13" s="217" customFormat="1" ht="69.75" customHeight="1" x14ac:dyDescent="0.3">
      <c r="A126" s="48">
        <f>'Sch-1'!A126</f>
        <v>108</v>
      </c>
      <c r="B126" s="233">
        <f>'Sch-1'!B126</f>
        <v>7000031381</v>
      </c>
      <c r="C126" s="233">
        <f>'Sch-1'!C126</f>
        <v>10</v>
      </c>
      <c r="D126" s="234" t="str">
        <f>'Sch-1'!D126</f>
        <v xml:space="preserve">Supply BOQ for M-PTCUL                  </v>
      </c>
      <c r="E126" s="233">
        <f>'Sch-1'!E126</f>
        <v>1000077750</v>
      </c>
      <c r="F126" s="234" t="str">
        <f>'Sch-1'!J126</f>
        <v>NMS SOFTWARE FOR VoIP</v>
      </c>
      <c r="G126" s="233" t="str">
        <f>'Sch-1'!K126</f>
        <v>LOT</v>
      </c>
      <c r="H126" s="233">
        <f>'Sch-1'!L126</f>
        <v>1</v>
      </c>
      <c r="I126" s="235"/>
      <c r="J126" s="773" t="str">
        <f t="shared" si="2"/>
        <v>Included</v>
      </c>
      <c r="K126" s="774">
        <f t="shared" si="3"/>
        <v>0</v>
      </c>
      <c r="M126" s="207"/>
    </row>
    <row r="127" spans="1:13" s="217" customFormat="1" ht="69.75" customHeight="1" x14ac:dyDescent="0.3">
      <c r="A127" s="48">
        <f>'Sch-1'!A127</f>
        <v>109</v>
      </c>
      <c r="B127" s="233">
        <f>'Sch-1'!B127</f>
        <v>7000031382</v>
      </c>
      <c r="C127" s="233">
        <f>'Sch-1'!C127</f>
        <v>10</v>
      </c>
      <c r="D127" s="234" t="str">
        <f>'Sch-1'!D127</f>
        <v xml:space="preserve">Supply BOQ for M-PTCUL                  </v>
      </c>
      <c r="E127" s="233">
        <f>'Sch-1'!E127</f>
        <v>1000077709</v>
      </c>
      <c r="F127" s="234" t="str">
        <f>'Sch-1'!J127</f>
        <v>POE SWITCH  (WITH DUAL DC POWER SUPPLY)  AS PER TECHNICALSPECIFICATION</v>
      </c>
      <c r="G127" s="233" t="str">
        <f>'Sch-1'!K127</f>
        <v xml:space="preserve">EA </v>
      </c>
      <c r="H127" s="233">
        <f>'Sch-1'!L127</f>
        <v>152</v>
      </c>
      <c r="I127" s="235"/>
      <c r="J127" s="773" t="str">
        <f t="shared" si="2"/>
        <v>Included</v>
      </c>
      <c r="K127" s="774">
        <f t="shared" si="3"/>
        <v>0</v>
      </c>
      <c r="M127" s="207"/>
    </row>
    <row r="128" spans="1:13" s="217" customFormat="1" ht="69.75" customHeight="1" x14ac:dyDescent="0.3">
      <c r="A128" s="48">
        <f>'Sch-1'!A128</f>
        <v>110</v>
      </c>
      <c r="B128" s="233">
        <f>'Sch-1'!B128</f>
        <v>7000031383</v>
      </c>
      <c r="C128" s="233">
        <f>'Sch-1'!C128</f>
        <v>10</v>
      </c>
      <c r="D128" s="234" t="str">
        <f>'Sch-1'!D128</f>
        <v xml:space="preserve">Supply BOQ for M-PTCUL                  </v>
      </c>
      <c r="E128" s="233">
        <f>'Sch-1'!E128</f>
        <v>1000077563</v>
      </c>
      <c r="F128" s="234" t="str">
        <f>'Sch-1'!J128</f>
        <v>CAT -6 CABLE (100 MM SET)</v>
      </c>
      <c r="G128" s="233" t="str">
        <f>'Sch-1'!K128</f>
        <v>SET</v>
      </c>
      <c r="H128" s="233">
        <f>'Sch-1'!L128</f>
        <v>152</v>
      </c>
      <c r="I128" s="235"/>
      <c r="J128" s="773" t="str">
        <f t="shared" si="2"/>
        <v>Included</v>
      </c>
      <c r="K128" s="774">
        <f t="shared" si="3"/>
        <v>0</v>
      </c>
      <c r="M128" s="207"/>
    </row>
    <row r="129" spans="1:13" s="217" customFormat="1" ht="69.75" customHeight="1" x14ac:dyDescent="0.3">
      <c r="A129" s="48">
        <f>'Sch-1'!A129</f>
        <v>111</v>
      </c>
      <c r="B129" s="233">
        <f>'Sch-1'!B129</f>
        <v>7000031384</v>
      </c>
      <c r="C129" s="233">
        <f>'Sch-1'!C129</f>
        <v>10</v>
      </c>
      <c r="D129" s="234" t="str">
        <f>'Sch-1'!D129</f>
        <v xml:space="preserve">Supply BOQ for M-PTCUL                  </v>
      </c>
      <c r="E129" s="233">
        <f>'Sch-1'!E129</f>
        <v>1000077561</v>
      </c>
      <c r="F129" s="234" t="str">
        <f>'Sch-1'!J129</f>
        <v>24 LAN L-3 SWITCH (MINIMUM 8X1 GBPS FIBRE OPTIC PORTS AND 4X 10 GBPSFIBER PORTS)</v>
      </c>
      <c r="G129" s="233" t="str">
        <f>'Sch-1'!K129</f>
        <v xml:space="preserve">EA </v>
      </c>
      <c r="H129" s="233">
        <f>'Sch-1'!L129</f>
        <v>2</v>
      </c>
      <c r="I129" s="235"/>
      <c r="J129" s="773" t="str">
        <f t="shared" si="2"/>
        <v>Included</v>
      </c>
      <c r="K129" s="774">
        <f t="shared" si="3"/>
        <v>0</v>
      </c>
      <c r="M129" s="207"/>
    </row>
    <row r="130" spans="1:13" s="217" customFormat="1" ht="69.75" customHeight="1" x14ac:dyDescent="0.3">
      <c r="A130" s="48">
        <f>'Sch-1'!A130</f>
        <v>112</v>
      </c>
      <c r="B130" s="233">
        <f>'Sch-1'!B130</f>
        <v>7000031385</v>
      </c>
      <c r="C130" s="233">
        <f>'Sch-1'!C130</f>
        <v>10</v>
      </c>
      <c r="D130" s="234" t="str">
        <f>'Sch-1'!D130</f>
        <v xml:space="preserve">Supply BOQ for M-PTCUL                  </v>
      </c>
      <c r="E130" s="233">
        <f>'Sch-1'!E130</f>
        <v>1000077565</v>
      </c>
      <c r="F130" s="234" t="str">
        <f>'Sch-1'!J130</f>
        <v>NGFW AS PER TECHNICAL SPECIFICATION</v>
      </c>
      <c r="G130" s="233" t="str">
        <f>'Sch-1'!K130</f>
        <v xml:space="preserve">EA </v>
      </c>
      <c r="H130" s="233">
        <f>'Sch-1'!L130</f>
        <v>2</v>
      </c>
      <c r="I130" s="235"/>
      <c r="J130" s="773" t="str">
        <f t="shared" si="2"/>
        <v>Included</v>
      </c>
      <c r="K130" s="774">
        <f t="shared" si="3"/>
        <v>0</v>
      </c>
      <c r="M130" s="207"/>
    </row>
    <row r="131" spans="1:13" s="217" customFormat="1" ht="69.75" customHeight="1" x14ac:dyDescent="0.3">
      <c r="A131" s="48">
        <f>'Sch-1'!A131</f>
        <v>113</v>
      </c>
      <c r="B131" s="233">
        <f>'Sch-1'!B131</f>
        <v>7000031386</v>
      </c>
      <c r="C131" s="233">
        <f>'Sch-1'!C131</f>
        <v>10</v>
      </c>
      <c r="D131" s="234" t="str">
        <f>'Sch-1'!D131</f>
        <v xml:space="preserve">Supply BOQ for M-PTCUL                  </v>
      </c>
      <c r="E131" s="233">
        <f>'Sch-1'!E131</f>
        <v>1000077751</v>
      </c>
      <c r="F131" s="234" t="str">
        <f>'Sch-1'!J131</f>
        <v>SOFTWARE FOR RECORDING</v>
      </c>
      <c r="G131" s="233" t="str">
        <f>'Sch-1'!K131</f>
        <v>LOT</v>
      </c>
      <c r="H131" s="233">
        <f>'Sch-1'!L131</f>
        <v>1</v>
      </c>
      <c r="I131" s="235"/>
      <c r="J131" s="773" t="str">
        <f t="shared" si="2"/>
        <v>Included</v>
      </c>
      <c r="K131" s="774">
        <f t="shared" si="3"/>
        <v>0</v>
      </c>
      <c r="M131" s="207"/>
    </row>
    <row r="132" spans="1:13" s="217" customFormat="1" ht="69.75" customHeight="1" x14ac:dyDescent="0.3">
      <c r="A132" s="48">
        <f>'Sch-1'!A132</f>
        <v>114</v>
      </c>
      <c r="B132" s="233">
        <f>'Sch-1'!B132</f>
        <v>7000031387</v>
      </c>
      <c r="C132" s="233">
        <f>'Sch-1'!C132</f>
        <v>10</v>
      </c>
      <c r="D132" s="234" t="str">
        <f>'Sch-1'!D132</f>
        <v xml:space="preserve">Supply BOQ for M-PTCUL                  </v>
      </c>
      <c r="E132" s="233">
        <f>'Sch-1'!E132</f>
        <v>1000077568</v>
      </c>
      <c r="F132" s="234" t="str">
        <f>'Sch-1'!J132</f>
        <v>OPERATOR CONSOLE AS PER TECHNICAL SPECIFICATION</v>
      </c>
      <c r="G132" s="233" t="str">
        <f>'Sch-1'!K132</f>
        <v xml:space="preserve">EA </v>
      </c>
      <c r="H132" s="233">
        <f>'Sch-1'!L132</f>
        <v>1</v>
      </c>
      <c r="I132" s="235"/>
      <c r="J132" s="773" t="str">
        <f t="shared" si="2"/>
        <v>Included</v>
      </c>
      <c r="K132" s="774">
        <f t="shared" si="3"/>
        <v>0</v>
      </c>
      <c r="M132" s="207"/>
    </row>
    <row r="133" spans="1:13" s="217" customFormat="1" ht="69.75" customHeight="1" x14ac:dyDescent="0.3">
      <c r="A133" s="48">
        <f>'Sch-1'!A133</f>
        <v>115</v>
      </c>
      <c r="B133" s="233">
        <f>'Sch-1'!B133</f>
        <v>7000031388</v>
      </c>
      <c r="C133" s="233">
        <f>'Sch-1'!C133</f>
        <v>10</v>
      </c>
      <c r="D133" s="234" t="str">
        <f>'Sch-1'!D133</f>
        <v xml:space="preserve">Supply BOQ for M-PTCUL                  </v>
      </c>
      <c r="E133" s="233">
        <f>'Sch-1'!E133</f>
        <v>1000012788</v>
      </c>
      <c r="F133" s="234" t="str">
        <f>'Sch-1'!J133</f>
        <v>GPS Clock with antenna</v>
      </c>
      <c r="G133" s="233" t="str">
        <f>'Sch-1'!K133</f>
        <v xml:space="preserve">EA </v>
      </c>
      <c r="H133" s="233">
        <f>'Sch-1'!L133</f>
        <v>1</v>
      </c>
      <c r="I133" s="235"/>
      <c r="J133" s="773" t="str">
        <f t="shared" si="2"/>
        <v>Included</v>
      </c>
      <c r="K133" s="774">
        <f t="shared" si="3"/>
        <v>0</v>
      </c>
      <c r="M133" s="207"/>
    </row>
    <row r="134" spans="1:13" s="217" customFormat="1" ht="69.75" customHeight="1" x14ac:dyDescent="0.3">
      <c r="A134" s="48">
        <f>'Sch-1'!A134</f>
        <v>116</v>
      </c>
      <c r="B134" s="233">
        <f>'Sch-1'!B134</f>
        <v>7000031389</v>
      </c>
      <c r="C134" s="233">
        <f>'Sch-1'!C134</f>
        <v>10</v>
      </c>
      <c r="D134" s="234" t="str">
        <f>'Sch-1'!D134</f>
        <v xml:space="preserve">Supply BOQ for M-PTCUL                  </v>
      </c>
      <c r="E134" s="233">
        <f>'Sch-1'!E134</f>
        <v>1000028014</v>
      </c>
      <c r="F134" s="234" t="str">
        <f>'Sch-1'!J134</f>
        <v>Workstation Desk</v>
      </c>
      <c r="G134" s="233" t="str">
        <f>'Sch-1'!K134</f>
        <v xml:space="preserve">EA </v>
      </c>
      <c r="H134" s="233">
        <f>'Sch-1'!L134</f>
        <v>1</v>
      </c>
      <c r="I134" s="235"/>
      <c r="J134" s="773" t="str">
        <f t="shared" si="2"/>
        <v>Included</v>
      </c>
      <c r="K134" s="774">
        <f t="shared" si="3"/>
        <v>0</v>
      </c>
      <c r="M134" s="207"/>
    </row>
    <row r="135" spans="1:13" s="217" customFormat="1" ht="69.75" customHeight="1" x14ac:dyDescent="0.3">
      <c r="A135" s="48">
        <f>'Sch-1'!A135</f>
        <v>117</v>
      </c>
      <c r="B135" s="233">
        <f>'Sch-1'!B135</f>
        <v>7000031390</v>
      </c>
      <c r="C135" s="233">
        <f>'Sch-1'!C135</f>
        <v>10</v>
      </c>
      <c r="D135" s="234" t="str">
        <f>'Sch-1'!D135</f>
        <v xml:space="preserve">Supply BOQ for M-PTCUL                  </v>
      </c>
      <c r="E135" s="233">
        <f>'Sch-1'!E135</f>
        <v>1000026380</v>
      </c>
      <c r="F135" s="234" t="str">
        <f>'Sch-1'!J135</f>
        <v>Chairs</v>
      </c>
      <c r="G135" s="233" t="str">
        <f>'Sch-1'!K135</f>
        <v>LOT</v>
      </c>
      <c r="H135" s="233">
        <f>'Sch-1'!L135</f>
        <v>1</v>
      </c>
      <c r="I135" s="235"/>
      <c r="J135" s="773" t="str">
        <f t="shared" si="2"/>
        <v>Included</v>
      </c>
      <c r="K135" s="774">
        <f t="shared" si="3"/>
        <v>0</v>
      </c>
      <c r="M135" s="207"/>
    </row>
    <row r="136" spans="1:13" s="217" customFormat="1" ht="69.75" customHeight="1" x14ac:dyDescent="0.3">
      <c r="A136" s="48">
        <f>'Sch-1'!A136</f>
        <v>118</v>
      </c>
      <c r="B136" s="233">
        <f>'Sch-1'!B136</f>
        <v>7000031501</v>
      </c>
      <c r="C136" s="233">
        <f>'Sch-1'!C136</f>
        <v>10</v>
      </c>
      <c r="D136" s="234" t="str">
        <f>'Sch-1'!D136</f>
        <v xml:space="preserve">Supply BOQ for M-PTCUL                  </v>
      </c>
      <c r="E136" s="233">
        <f>'Sch-1'!E136</f>
        <v>1000077853</v>
      </c>
      <c r="F136" s="234" t="str">
        <f>'Sch-1'!J136</f>
        <v>SUPPLY OF BACKUP AND RESTORE SYSTEM INCLUDING NECESSARY HARDWARE ANDSOFTWARE AS PER TECHNICAL SPECIFICATION</v>
      </c>
      <c r="G136" s="233" t="str">
        <f>'Sch-1'!K136</f>
        <v xml:space="preserve">EA </v>
      </c>
      <c r="H136" s="233">
        <f>'Sch-1'!L136</f>
        <v>1</v>
      </c>
      <c r="I136" s="235"/>
      <c r="J136" s="773" t="str">
        <f t="shared" si="2"/>
        <v>Included</v>
      </c>
      <c r="K136" s="774">
        <f t="shared" si="3"/>
        <v>0</v>
      </c>
      <c r="M136" s="207"/>
    </row>
    <row r="137" spans="1:13" s="217" customFormat="1" ht="69.75" customHeight="1" x14ac:dyDescent="0.3">
      <c r="A137" s="48">
        <f>'Sch-1'!A137</f>
        <v>119</v>
      </c>
      <c r="B137" s="233">
        <f>'Sch-1'!B137</f>
        <v>7000031502</v>
      </c>
      <c r="C137" s="233">
        <f>'Sch-1'!C137</f>
        <v>10</v>
      </c>
      <c r="D137" s="234" t="str">
        <f>'Sch-1'!D137</f>
        <v xml:space="preserve">Supply BOQ for M-PTCUL                  </v>
      </c>
      <c r="E137" s="233">
        <f>'Sch-1'!E137</f>
        <v>1000077863</v>
      </c>
      <c r="F137" s="234" t="str">
        <f>'Sch-1'!J137</f>
        <v>SUPPLY OF APPLICATION SERVER AT SLDC /RLDC AS PER TECHNICALSPECIFICATION</v>
      </c>
      <c r="G137" s="233" t="str">
        <f>'Sch-1'!K137</f>
        <v xml:space="preserve">EA </v>
      </c>
      <c r="H137" s="233">
        <f>'Sch-1'!L137</f>
        <v>2</v>
      </c>
      <c r="I137" s="235"/>
      <c r="J137" s="773" t="str">
        <f t="shared" si="2"/>
        <v>Included</v>
      </c>
      <c r="K137" s="774">
        <f t="shared" si="3"/>
        <v>0</v>
      </c>
      <c r="M137" s="207"/>
    </row>
    <row r="138" spans="1:13" s="217" customFormat="1" ht="69.75" customHeight="1" x14ac:dyDescent="0.3">
      <c r="A138" s="48">
        <f>'Sch-1'!A138</f>
        <v>120</v>
      </c>
      <c r="B138" s="233">
        <f>'Sch-1'!B138</f>
        <v>7000031503</v>
      </c>
      <c r="C138" s="233">
        <f>'Sch-1'!C138</f>
        <v>10</v>
      </c>
      <c r="D138" s="234" t="str">
        <f>'Sch-1'!D138</f>
        <v xml:space="preserve">Supply BOQ for M-PTCUL                  </v>
      </c>
      <c r="E138" s="233">
        <f>'Sch-1'!E138</f>
        <v>1000077866</v>
      </c>
      <c r="F138" s="234" t="str">
        <f>'Sch-1'!J138</f>
        <v>SUPPLY OF SIEM SOFTWARE AT SLDC/RLDCÃ‚Â AS PER TECHNICAL SPECIFICATION</v>
      </c>
      <c r="G138" s="233" t="str">
        <f>'Sch-1'!K138</f>
        <v>LOT</v>
      </c>
      <c r="H138" s="233">
        <f>'Sch-1'!L138</f>
        <v>1</v>
      </c>
      <c r="I138" s="235"/>
      <c r="J138" s="773" t="str">
        <f t="shared" si="2"/>
        <v>Included</v>
      </c>
      <c r="K138" s="774">
        <f t="shared" si="3"/>
        <v>0</v>
      </c>
      <c r="M138" s="207"/>
    </row>
    <row r="139" spans="1:13" s="217" customFormat="1" ht="69.75" customHeight="1" x14ac:dyDescent="0.3">
      <c r="A139" s="48">
        <f>'Sch-1'!A139</f>
        <v>121</v>
      </c>
      <c r="B139" s="233">
        <f>'Sch-1'!B139</f>
        <v>7000031504</v>
      </c>
      <c r="C139" s="233">
        <f>'Sch-1'!C139</f>
        <v>10</v>
      </c>
      <c r="D139" s="234" t="str">
        <f>'Sch-1'!D139</f>
        <v xml:space="preserve">Supply BOQ for M-PTCUL                  </v>
      </c>
      <c r="E139" s="233">
        <f>'Sch-1'!E139</f>
        <v>1000077862</v>
      </c>
      <c r="F139" s="234" t="str">
        <f>'Sch-1'!J139</f>
        <v>POE SWITCHÃ‚Â ,48 PORT ,MANAGED L2 (WITH DUAL POWER SUPPLY)Ã‚Â AS PERTECHNICAL SPECIFICATION</v>
      </c>
      <c r="G139" s="233" t="str">
        <f>'Sch-1'!K139</f>
        <v xml:space="preserve">EA </v>
      </c>
      <c r="H139" s="233">
        <f>'Sch-1'!L139</f>
        <v>1</v>
      </c>
      <c r="I139" s="235"/>
      <c r="J139" s="773" t="str">
        <f t="shared" si="2"/>
        <v>Included</v>
      </c>
      <c r="K139" s="774">
        <f t="shared" si="3"/>
        <v>0</v>
      </c>
      <c r="M139" s="207"/>
    </row>
    <row r="140" spans="1:13" s="217" customFormat="1" ht="69.75" customHeight="1" x14ac:dyDescent="0.3">
      <c r="A140" s="48">
        <f>'Sch-1'!A140</f>
        <v>122</v>
      </c>
      <c r="B140" s="233">
        <f>'Sch-1'!B140</f>
        <v>7000031536</v>
      </c>
      <c r="C140" s="233">
        <f>'Sch-1'!C140</f>
        <v>10</v>
      </c>
      <c r="D140" s="234" t="str">
        <f>'Sch-1'!D140</f>
        <v xml:space="preserve">Supply BOQ for M-PTCUL                  </v>
      </c>
      <c r="E140" s="233">
        <f>'Sch-1'!E140</f>
        <v>1000077899</v>
      </c>
      <c r="F140" s="234" t="str">
        <f>'Sch-1'!J140</f>
        <v>SUPPLY OF FXS MEDIA GATEWAY AS PER TECHNICAL SPECIFICATION</v>
      </c>
      <c r="G140" s="233" t="str">
        <f>'Sch-1'!K140</f>
        <v>SET</v>
      </c>
      <c r="H140" s="233">
        <f>'Sch-1'!L140</f>
        <v>1</v>
      </c>
      <c r="I140" s="235"/>
      <c r="J140" s="773" t="str">
        <f t="shared" si="2"/>
        <v>Included</v>
      </c>
      <c r="K140" s="774">
        <f t="shared" si="3"/>
        <v>0</v>
      </c>
      <c r="M140" s="207"/>
    </row>
    <row r="141" spans="1:13" s="217" customFormat="1" ht="69.75" customHeight="1" x14ac:dyDescent="0.3">
      <c r="A141" s="48">
        <f>'Sch-1'!A141</f>
        <v>123</v>
      </c>
      <c r="B141" s="233">
        <f>'Sch-1'!B141</f>
        <v>7000031537</v>
      </c>
      <c r="C141" s="233">
        <f>'Sch-1'!C141</f>
        <v>10</v>
      </c>
      <c r="D141" s="234" t="str">
        <f>'Sch-1'!D141</f>
        <v xml:space="preserve">Supply BOQ for M-PTCUL                  </v>
      </c>
      <c r="E141" s="233">
        <f>'Sch-1'!E141</f>
        <v>1000031361</v>
      </c>
      <c r="F141" s="234" t="str">
        <f>'Sch-1'!J141</f>
        <v>WORKSTATION CONSOLE WITH ONE TFT WITH OSAND LICENSE</v>
      </c>
      <c r="G141" s="233" t="str">
        <f>'Sch-1'!K141</f>
        <v xml:space="preserve">EA </v>
      </c>
      <c r="H141" s="233">
        <f>'Sch-1'!L141</f>
        <v>1</v>
      </c>
      <c r="I141" s="235"/>
      <c r="J141" s="773" t="str">
        <f t="shared" si="2"/>
        <v>Included</v>
      </c>
      <c r="K141" s="774">
        <f t="shared" si="3"/>
        <v>0</v>
      </c>
      <c r="M141" s="207"/>
    </row>
    <row r="142" spans="1:13" s="217" customFormat="1" ht="69.75" customHeight="1" x14ac:dyDescent="0.3">
      <c r="A142" s="48">
        <f>'Sch-1'!A142</f>
        <v>124</v>
      </c>
      <c r="B142" s="233">
        <f>'Sch-1'!B142</f>
        <v>7000031554</v>
      </c>
      <c r="C142" s="233">
        <f>'Sch-1'!C142</f>
        <v>10</v>
      </c>
      <c r="D142" s="234" t="str">
        <f>'Sch-1'!D142</f>
        <v xml:space="preserve">Supply BOQ for M-PTCUL                  </v>
      </c>
      <c r="E142" s="233">
        <f>'Sch-1'!E142</f>
        <v>1000077737</v>
      </c>
      <c r="F142" s="234" t="str">
        <f>'Sch-1'!J142</f>
        <v>SUPPLY OF PRI MEDIA GATEWAY AS PER TECHNICAL SPECIFICATION</v>
      </c>
      <c r="G142" s="233" t="str">
        <f>'Sch-1'!K142</f>
        <v xml:space="preserve">EA </v>
      </c>
      <c r="H142" s="233">
        <f>'Sch-1'!L142</f>
        <v>1</v>
      </c>
      <c r="I142" s="235"/>
      <c r="J142" s="773" t="str">
        <f t="shared" si="2"/>
        <v>Included</v>
      </c>
      <c r="K142" s="774">
        <f t="shared" si="3"/>
        <v>0</v>
      </c>
      <c r="M142" s="207"/>
    </row>
    <row r="143" spans="1:13" s="217" customFormat="1" ht="69.75" customHeight="1" x14ac:dyDescent="0.3">
      <c r="A143" s="48">
        <f>'Sch-1'!A143</f>
        <v>125</v>
      </c>
      <c r="B143" s="233">
        <f>'Sch-1'!B143</f>
        <v>7000031555</v>
      </c>
      <c r="C143" s="233">
        <f>'Sch-1'!C143</f>
        <v>10</v>
      </c>
      <c r="D143" s="234" t="str">
        <f>'Sch-1'!D143</f>
        <v xml:space="preserve">Supply BOQ for M-PTCUL                  </v>
      </c>
      <c r="E143" s="233">
        <f>'Sch-1'!E143</f>
        <v>1000078084</v>
      </c>
      <c r="F143" s="234" t="str">
        <f>'Sch-1'!J143</f>
        <v>SUPPLY OF ROUTER AS PER TECHNICAL SPECIFICATION</v>
      </c>
      <c r="G143" s="233" t="str">
        <f>'Sch-1'!K143</f>
        <v xml:space="preserve">EA </v>
      </c>
      <c r="H143" s="233">
        <f>'Sch-1'!L143</f>
        <v>2</v>
      </c>
      <c r="I143" s="235"/>
      <c r="J143" s="773" t="str">
        <f t="shared" si="2"/>
        <v>Included</v>
      </c>
      <c r="K143" s="774">
        <f t="shared" si="3"/>
        <v>0</v>
      </c>
      <c r="M143" s="207"/>
    </row>
    <row r="144" spans="1:13" s="217" customFormat="1" ht="69.75" customHeight="1" x14ac:dyDescent="0.3">
      <c r="A144" s="48">
        <f>'Sch-1'!A144</f>
        <v>126</v>
      </c>
      <c r="B144" s="233">
        <f>'Sch-1'!B144</f>
        <v>7000031391</v>
      </c>
      <c r="C144" s="233">
        <f>'Sch-1'!C144</f>
        <v>10</v>
      </c>
      <c r="D144" s="234" t="str">
        <f>'Sch-1'!D144</f>
        <v xml:space="preserve">Supply BOQ for B-PTCUL                  </v>
      </c>
      <c r="E144" s="233">
        <f>'Sch-1'!E144</f>
        <v>1000077713</v>
      </c>
      <c r="F144" s="234" t="str">
        <f>'Sch-1'!J144</f>
        <v>VOIP/SIP COMPLIANT SERVER HARDWARE AS PER TECHNICAL SPECIFICATION</v>
      </c>
      <c r="G144" s="233" t="str">
        <f>'Sch-1'!K144</f>
        <v xml:space="preserve">EA </v>
      </c>
      <c r="H144" s="233">
        <f>'Sch-1'!L144</f>
        <v>1</v>
      </c>
      <c r="I144" s="235"/>
      <c r="J144" s="773" t="str">
        <f t="shared" si="2"/>
        <v>Included</v>
      </c>
      <c r="K144" s="774">
        <f t="shared" si="3"/>
        <v>0</v>
      </c>
      <c r="M144" s="207"/>
    </row>
    <row r="145" spans="1:13" s="217" customFormat="1" ht="69.75" customHeight="1" x14ac:dyDescent="0.3">
      <c r="A145" s="48">
        <f>'Sch-1'!A145</f>
        <v>127</v>
      </c>
      <c r="B145" s="233">
        <f>'Sch-1'!B145</f>
        <v>7000031392</v>
      </c>
      <c r="C145" s="233">
        <f>'Sch-1'!C145</f>
        <v>10</v>
      </c>
      <c r="D145" s="234" t="str">
        <f>'Sch-1'!D145</f>
        <v xml:space="preserve">Supply BOQ for B-PTCUL                  </v>
      </c>
      <c r="E145" s="233">
        <f>'Sch-1'!E145</f>
        <v>1000077753</v>
      </c>
      <c r="F145" s="234" t="str">
        <f>'Sch-1'!J145</f>
        <v>SOFTWARE FOR VOIP/SIP COMPLIANT SERVER</v>
      </c>
      <c r="G145" s="233" t="str">
        <f>'Sch-1'!K145</f>
        <v>LOT</v>
      </c>
      <c r="H145" s="233">
        <f>'Sch-1'!L145</f>
        <v>1</v>
      </c>
      <c r="I145" s="235"/>
      <c r="J145" s="773" t="str">
        <f t="shared" si="2"/>
        <v>Included</v>
      </c>
      <c r="K145" s="774">
        <f t="shared" si="3"/>
        <v>0</v>
      </c>
      <c r="M145" s="207"/>
    </row>
    <row r="146" spans="1:13" s="217" customFormat="1" ht="69.75" customHeight="1" x14ac:dyDescent="0.3">
      <c r="A146" s="48">
        <f>'Sch-1'!A146</f>
        <v>128</v>
      </c>
      <c r="B146" s="233">
        <f>'Sch-1'!B146</f>
        <v>7000031393</v>
      </c>
      <c r="C146" s="233">
        <f>'Sch-1'!C146</f>
        <v>10</v>
      </c>
      <c r="D146" s="234" t="str">
        <f>'Sch-1'!D146</f>
        <v xml:space="preserve">Supply BOQ for B-PTCUL                  </v>
      </c>
      <c r="E146" s="233">
        <f>'Sch-1'!E146</f>
        <v>1000077573</v>
      </c>
      <c r="F146" s="234" t="str">
        <f>'Sch-1'!J146</f>
        <v>SERVER RACK  AS PER TECHNICAL SPECIFICATION</v>
      </c>
      <c r="G146" s="233" t="str">
        <f>'Sch-1'!K146</f>
        <v xml:space="preserve">EA </v>
      </c>
      <c r="H146" s="233">
        <f>'Sch-1'!L146</f>
        <v>1</v>
      </c>
      <c r="I146" s="235"/>
      <c r="J146" s="773" t="str">
        <f t="shared" si="2"/>
        <v>Included</v>
      </c>
      <c r="K146" s="774">
        <f t="shared" si="3"/>
        <v>0</v>
      </c>
      <c r="M146" s="207"/>
    </row>
    <row r="147" spans="1:13" s="217" customFormat="1" ht="69.75" customHeight="1" x14ac:dyDescent="0.3">
      <c r="A147" s="48">
        <f>'Sch-1'!A147</f>
        <v>129</v>
      </c>
      <c r="B147" s="233">
        <f>'Sch-1'!B147</f>
        <v>7000031394</v>
      </c>
      <c r="C147" s="233">
        <f>'Sch-1'!C147</f>
        <v>10</v>
      </c>
      <c r="D147" s="234" t="str">
        <f>'Sch-1'!D147</f>
        <v xml:space="preserve">Supply BOQ for B-PTCUL                  </v>
      </c>
      <c r="E147" s="233">
        <f>'Sch-1'!E147</f>
        <v>1000077711</v>
      </c>
      <c r="F147" s="234" t="str">
        <f>'Sch-1'!J147</f>
        <v>SIP COMPLIANT VIDEO PHONE</v>
      </c>
      <c r="G147" s="233" t="str">
        <f>'Sch-1'!K147</f>
        <v xml:space="preserve">EA </v>
      </c>
      <c r="H147" s="233">
        <f>'Sch-1'!L147</f>
        <v>1</v>
      </c>
      <c r="I147" s="235"/>
      <c r="J147" s="773" t="str">
        <f t="shared" si="2"/>
        <v>Included</v>
      </c>
      <c r="K147" s="774">
        <f t="shared" si="3"/>
        <v>0</v>
      </c>
      <c r="M147" s="207"/>
    </row>
    <row r="148" spans="1:13" s="217" customFormat="1" ht="69.75" customHeight="1" x14ac:dyDescent="0.3">
      <c r="A148" s="48">
        <f>'Sch-1'!A148</f>
        <v>130</v>
      </c>
      <c r="B148" s="233">
        <f>'Sch-1'!B148</f>
        <v>7000031395</v>
      </c>
      <c r="C148" s="233">
        <f>'Sch-1'!C148</f>
        <v>10</v>
      </c>
      <c r="D148" s="234" t="str">
        <f>'Sch-1'!D148</f>
        <v xml:space="preserve">Supply BOQ for B-PTCUL                  </v>
      </c>
      <c r="E148" s="233">
        <f>'Sch-1'!E148</f>
        <v>1000077750</v>
      </c>
      <c r="F148" s="234" t="str">
        <f>'Sch-1'!J148</f>
        <v>NMS SOFTWARE FOR VoIP</v>
      </c>
      <c r="G148" s="233" t="str">
        <f>'Sch-1'!K148</f>
        <v>LOT</v>
      </c>
      <c r="H148" s="233">
        <f>'Sch-1'!L148</f>
        <v>1</v>
      </c>
      <c r="I148" s="235"/>
      <c r="J148" s="773" t="str">
        <f t="shared" ref="J148:J211" si="4">IF(I148=0, "Included",IF(ISERROR(H148*I148), I148, H148*I148))</f>
        <v>Included</v>
      </c>
      <c r="K148" s="774">
        <f t="shared" ref="K148:K211" si="5">+H148*I148</f>
        <v>0</v>
      </c>
      <c r="M148" s="207"/>
    </row>
    <row r="149" spans="1:13" s="217" customFormat="1" ht="69.75" customHeight="1" x14ac:dyDescent="0.3">
      <c r="A149" s="48">
        <f>'Sch-1'!A149</f>
        <v>131</v>
      </c>
      <c r="B149" s="233">
        <f>'Sch-1'!B149</f>
        <v>7000031396</v>
      </c>
      <c r="C149" s="233">
        <f>'Sch-1'!C149</f>
        <v>10</v>
      </c>
      <c r="D149" s="234" t="str">
        <f>'Sch-1'!D149</f>
        <v xml:space="preserve">Supply BOQ for B-PTCUL                  </v>
      </c>
      <c r="E149" s="233">
        <f>'Sch-1'!E149</f>
        <v>1000077561</v>
      </c>
      <c r="F149" s="234" t="str">
        <f>'Sch-1'!J149</f>
        <v>24 LAN L-3 SWITCH (MINIMUM 8X1 GBPS FIBRE OPTIC PORTS AND 4X 10 GBPSFIBER PORTS)</v>
      </c>
      <c r="G149" s="233" t="str">
        <f>'Sch-1'!K149</f>
        <v xml:space="preserve">EA </v>
      </c>
      <c r="H149" s="233">
        <f>'Sch-1'!L149</f>
        <v>2</v>
      </c>
      <c r="I149" s="235"/>
      <c r="J149" s="773" t="str">
        <f t="shared" si="4"/>
        <v>Included</v>
      </c>
      <c r="K149" s="774">
        <f t="shared" si="5"/>
        <v>0</v>
      </c>
      <c r="M149" s="207"/>
    </row>
    <row r="150" spans="1:13" s="217" customFormat="1" ht="69.75" customHeight="1" x14ac:dyDescent="0.3">
      <c r="A150" s="48">
        <f>'Sch-1'!A150</f>
        <v>132</v>
      </c>
      <c r="B150" s="233">
        <f>'Sch-1'!B150</f>
        <v>7000031397</v>
      </c>
      <c r="C150" s="233">
        <f>'Sch-1'!C150</f>
        <v>10</v>
      </c>
      <c r="D150" s="234" t="str">
        <f>'Sch-1'!D150</f>
        <v xml:space="preserve">Supply BOQ for B-PTCUL                  </v>
      </c>
      <c r="E150" s="233">
        <f>'Sch-1'!E150</f>
        <v>1000077565</v>
      </c>
      <c r="F150" s="234" t="str">
        <f>'Sch-1'!J150</f>
        <v>NGFW AS PER TECHNICAL SPECIFICATION</v>
      </c>
      <c r="G150" s="233" t="str">
        <f>'Sch-1'!K150</f>
        <v xml:space="preserve">EA </v>
      </c>
      <c r="H150" s="233">
        <f>'Sch-1'!L150</f>
        <v>2</v>
      </c>
      <c r="I150" s="235"/>
      <c r="J150" s="773" t="str">
        <f t="shared" si="4"/>
        <v>Included</v>
      </c>
      <c r="K150" s="774">
        <f t="shared" si="5"/>
        <v>0</v>
      </c>
      <c r="M150" s="207"/>
    </row>
    <row r="151" spans="1:13" s="217" customFormat="1" ht="69.75" customHeight="1" x14ac:dyDescent="0.3">
      <c r="A151" s="48">
        <f>'Sch-1'!A151</f>
        <v>133</v>
      </c>
      <c r="B151" s="233">
        <f>'Sch-1'!B151</f>
        <v>7000031398</v>
      </c>
      <c r="C151" s="233">
        <f>'Sch-1'!C151</f>
        <v>10</v>
      </c>
      <c r="D151" s="234" t="str">
        <f>'Sch-1'!D151</f>
        <v xml:space="preserve">Supply BOQ for B-PTCUL                  </v>
      </c>
      <c r="E151" s="233">
        <f>'Sch-1'!E151</f>
        <v>1000077751</v>
      </c>
      <c r="F151" s="234" t="str">
        <f>'Sch-1'!J151</f>
        <v>SOFTWARE FOR RECORDING</v>
      </c>
      <c r="G151" s="233" t="str">
        <f>'Sch-1'!K151</f>
        <v>LOT</v>
      </c>
      <c r="H151" s="233">
        <f>'Sch-1'!L151</f>
        <v>1</v>
      </c>
      <c r="I151" s="235"/>
      <c r="J151" s="773" t="str">
        <f t="shared" si="4"/>
        <v>Included</v>
      </c>
      <c r="K151" s="774">
        <f t="shared" si="5"/>
        <v>0</v>
      </c>
      <c r="M151" s="207"/>
    </row>
    <row r="152" spans="1:13" s="217" customFormat="1" ht="69.75" customHeight="1" x14ac:dyDescent="0.3">
      <c r="A152" s="48">
        <f>'Sch-1'!A152</f>
        <v>134</v>
      </c>
      <c r="B152" s="233">
        <f>'Sch-1'!B152</f>
        <v>7000031399</v>
      </c>
      <c r="C152" s="233">
        <f>'Sch-1'!C152</f>
        <v>10</v>
      </c>
      <c r="D152" s="234" t="str">
        <f>'Sch-1'!D152</f>
        <v xml:space="preserve">Supply BOQ for B-PTCUL                  </v>
      </c>
      <c r="E152" s="233">
        <f>'Sch-1'!E152</f>
        <v>1000077568</v>
      </c>
      <c r="F152" s="234" t="str">
        <f>'Sch-1'!J152</f>
        <v>OPERATOR CONSOLE AS PER TECHNICAL SPECIFICATION</v>
      </c>
      <c r="G152" s="233" t="str">
        <f>'Sch-1'!K152</f>
        <v xml:space="preserve">EA </v>
      </c>
      <c r="H152" s="233">
        <f>'Sch-1'!L152</f>
        <v>1</v>
      </c>
      <c r="I152" s="235"/>
      <c r="J152" s="773" t="str">
        <f t="shared" si="4"/>
        <v>Included</v>
      </c>
      <c r="K152" s="774">
        <f t="shared" si="5"/>
        <v>0</v>
      </c>
      <c r="M152" s="207"/>
    </row>
    <row r="153" spans="1:13" s="217" customFormat="1" ht="69.75" customHeight="1" x14ac:dyDescent="0.3">
      <c r="A153" s="48">
        <f>'Sch-1'!A153</f>
        <v>135</v>
      </c>
      <c r="B153" s="233">
        <f>'Sch-1'!B153</f>
        <v>7000031400</v>
      </c>
      <c r="C153" s="233">
        <f>'Sch-1'!C153</f>
        <v>10</v>
      </c>
      <c r="D153" s="234" t="str">
        <f>'Sch-1'!D153</f>
        <v xml:space="preserve">Supply BOQ for B-PTCUL                  </v>
      </c>
      <c r="E153" s="233">
        <f>'Sch-1'!E153</f>
        <v>1000028014</v>
      </c>
      <c r="F153" s="234" t="str">
        <f>'Sch-1'!J153</f>
        <v>Workstation Desk</v>
      </c>
      <c r="G153" s="233" t="str">
        <f>'Sch-1'!K153</f>
        <v xml:space="preserve">EA </v>
      </c>
      <c r="H153" s="233">
        <f>'Sch-1'!L153</f>
        <v>1</v>
      </c>
      <c r="I153" s="235"/>
      <c r="J153" s="773" t="str">
        <f t="shared" si="4"/>
        <v>Included</v>
      </c>
      <c r="K153" s="774">
        <f t="shared" si="5"/>
        <v>0</v>
      </c>
      <c r="M153" s="207"/>
    </row>
    <row r="154" spans="1:13" s="217" customFormat="1" ht="69.75" customHeight="1" x14ac:dyDescent="0.3">
      <c r="A154" s="48">
        <f>'Sch-1'!A154</f>
        <v>136</v>
      </c>
      <c r="B154" s="233">
        <f>'Sch-1'!B154</f>
        <v>7000031401</v>
      </c>
      <c r="C154" s="233">
        <f>'Sch-1'!C154</f>
        <v>10</v>
      </c>
      <c r="D154" s="234" t="str">
        <f>'Sch-1'!D154</f>
        <v xml:space="preserve">Supply BOQ for B-PTCUL                  </v>
      </c>
      <c r="E154" s="233">
        <f>'Sch-1'!E154</f>
        <v>1000026380</v>
      </c>
      <c r="F154" s="234" t="str">
        <f>'Sch-1'!J154</f>
        <v>Chairs</v>
      </c>
      <c r="G154" s="233" t="str">
        <f>'Sch-1'!K154</f>
        <v>LOT</v>
      </c>
      <c r="H154" s="233">
        <f>'Sch-1'!L154</f>
        <v>1</v>
      </c>
      <c r="I154" s="235"/>
      <c r="J154" s="773" t="str">
        <f t="shared" si="4"/>
        <v>Included</v>
      </c>
      <c r="K154" s="774">
        <f t="shared" si="5"/>
        <v>0</v>
      </c>
      <c r="M154" s="207"/>
    </row>
    <row r="155" spans="1:13" s="217" customFormat="1" ht="69.75" customHeight="1" x14ac:dyDescent="0.3">
      <c r="A155" s="48">
        <f>'Sch-1'!A155</f>
        <v>137</v>
      </c>
      <c r="B155" s="233">
        <f>'Sch-1'!B155</f>
        <v>7000031520</v>
      </c>
      <c r="C155" s="233">
        <f>'Sch-1'!C155</f>
        <v>10</v>
      </c>
      <c r="D155" s="234" t="str">
        <f>'Sch-1'!D155</f>
        <v xml:space="preserve">Supply BOQ for B-PTCUL                  </v>
      </c>
      <c r="E155" s="233">
        <f>'Sch-1'!E155</f>
        <v>1000077853</v>
      </c>
      <c r="F155" s="234" t="str">
        <f>'Sch-1'!J155</f>
        <v>SUPPLY OF BACKUP AND RESTORE SYSTEM INCLUDING NECESSARY HARDWARE ANDSOFTWARE AS PER TECHNICAL SPECIFICATION</v>
      </c>
      <c r="G155" s="233" t="str">
        <f>'Sch-1'!K155</f>
        <v xml:space="preserve">EA </v>
      </c>
      <c r="H155" s="233">
        <f>'Sch-1'!L155</f>
        <v>1</v>
      </c>
      <c r="I155" s="235"/>
      <c r="J155" s="773" t="str">
        <f t="shared" si="4"/>
        <v>Included</v>
      </c>
      <c r="K155" s="774">
        <f t="shared" si="5"/>
        <v>0</v>
      </c>
      <c r="M155" s="207"/>
    </row>
    <row r="156" spans="1:13" s="217" customFormat="1" ht="69.75" customHeight="1" x14ac:dyDescent="0.3">
      <c r="A156" s="48">
        <f>'Sch-1'!A156</f>
        <v>138</v>
      </c>
      <c r="B156" s="233">
        <f>'Sch-1'!B156</f>
        <v>7000031556</v>
      </c>
      <c r="C156" s="233">
        <f>'Sch-1'!C156</f>
        <v>10</v>
      </c>
      <c r="D156" s="234" t="str">
        <f>'Sch-1'!D156</f>
        <v xml:space="preserve">Supply BOQ for B-PTCUL                  </v>
      </c>
      <c r="E156" s="233">
        <f>'Sch-1'!E156</f>
        <v>1000078084</v>
      </c>
      <c r="F156" s="234" t="str">
        <f>'Sch-1'!J156</f>
        <v>SUPPLY OF ROUTER AS PER TECHNICAL SPECIFICATION</v>
      </c>
      <c r="G156" s="233" t="str">
        <f>'Sch-1'!K156</f>
        <v xml:space="preserve">EA </v>
      </c>
      <c r="H156" s="233">
        <f>'Sch-1'!L156</f>
        <v>2</v>
      </c>
      <c r="I156" s="235"/>
      <c r="J156" s="773" t="str">
        <f t="shared" si="4"/>
        <v>Included</v>
      </c>
      <c r="K156" s="774">
        <f t="shared" si="5"/>
        <v>0</v>
      </c>
      <c r="M156" s="207"/>
    </row>
    <row r="157" spans="1:13" s="217" customFormat="1" ht="69.75" customHeight="1" x14ac:dyDescent="0.3">
      <c r="A157" s="48">
        <f>'Sch-1'!A157</f>
        <v>139</v>
      </c>
      <c r="B157" s="233">
        <f>'Sch-1'!B157</f>
        <v>7000031411</v>
      </c>
      <c r="C157" s="233">
        <f>'Sch-1'!C157</f>
        <v>10</v>
      </c>
      <c r="D157" s="234" t="str">
        <f>'Sch-1'!D157</f>
        <v xml:space="preserve">Supply BOQ for M-HVPNL                  </v>
      </c>
      <c r="E157" s="233">
        <f>'Sch-1'!E157</f>
        <v>1000077713</v>
      </c>
      <c r="F157" s="234" t="str">
        <f>'Sch-1'!J157</f>
        <v>VOIP/SIP COMPLIANT SERVER HARDWARE AS PER TECHNICAL SPECIFICATION</v>
      </c>
      <c r="G157" s="233" t="str">
        <f>'Sch-1'!K157</f>
        <v xml:space="preserve">EA </v>
      </c>
      <c r="H157" s="233">
        <f>'Sch-1'!L157</f>
        <v>1</v>
      </c>
      <c r="I157" s="235"/>
      <c r="J157" s="773" t="str">
        <f t="shared" si="4"/>
        <v>Included</v>
      </c>
      <c r="K157" s="774">
        <f t="shared" si="5"/>
        <v>0</v>
      </c>
      <c r="M157" s="207"/>
    </row>
    <row r="158" spans="1:13" s="217" customFormat="1" ht="69.75" customHeight="1" x14ac:dyDescent="0.3">
      <c r="A158" s="48">
        <f>'Sch-1'!A158</f>
        <v>140</v>
      </c>
      <c r="B158" s="233">
        <f>'Sch-1'!B158</f>
        <v>7000031412</v>
      </c>
      <c r="C158" s="233">
        <f>'Sch-1'!C158</f>
        <v>10</v>
      </c>
      <c r="D158" s="234" t="str">
        <f>'Sch-1'!D158</f>
        <v xml:space="preserve">Supply BOQ for M-HVPNL                  </v>
      </c>
      <c r="E158" s="233">
        <f>'Sch-1'!E158</f>
        <v>1000077753</v>
      </c>
      <c r="F158" s="234" t="str">
        <f>'Sch-1'!J158</f>
        <v>SOFTWARE FOR VOIP/SIP COMPLIANT SERVER</v>
      </c>
      <c r="G158" s="233" t="str">
        <f>'Sch-1'!K158</f>
        <v>LOT</v>
      </c>
      <c r="H158" s="233">
        <f>'Sch-1'!L158</f>
        <v>1</v>
      </c>
      <c r="I158" s="235"/>
      <c r="J158" s="773" t="str">
        <f t="shared" si="4"/>
        <v>Included</v>
      </c>
      <c r="K158" s="774">
        <f t="shared" si="5"/>
        <v>0</v>
      </c>
      <c r="M158" s="207"/>
    </row>
    <row r="159" spans="1:13" s="217" customFormat="1" ht="69.75" customHeight="1" x14ac:dyDescent="0.3">
      <c r="A159" s="48">
        <f>'Sch-1'!A159</f>
        <v>141</v>
      </c>
      <c r="B159" s="233">
        <f>'Sch-1'!B159</f>
        <v>7000031413</v>
      </c>
      <c r="C159" s="233">
        <f>'Sch-1'!C159</f>
        <v>10</v>
      </c>
      <c r="D159" s="234" t="str">
        <f>'Sch-1'!D159</f>
        <v xml:space="preserve">Supply BOQ for M-HVPNL                  </v>
      </c>
      <c r="E159" s="233">
        <f>'Sch-1'!E159</f>
        <v>1000077573</v>
      </c>
      <c r="F159" s="234" t="str">
        <f>'Sch-1'!J159</f>
        <v>SERVER RACK  AS PER TECHNICAL SPECIFICATION</v>
      </c>
      <c r="G159" s="233" t="str">
        <f>'Sch-1'!K159</f>
        <v xml:space="preserve">EA </v>
      </c>
      <c r="H159" s="233">
        <f>'Sch-1'!L159</f>
        <v>1</v>
      </c>
      <c r="I159" s="235"/>
      <c r="J159" s="773" t="str">
        <f t="shared" si="4"/>
        <v>Included</v>
      </c>
      <c r="K159" s="774">
        <f t="shared" si="5"/>
        <v>0</v>
      </c>
      <c r="M159" s="207"/>
    </row>
    <row r="160" spans="1:13" s="217" customFormat="1" ht="69.75" customHeight="1" x14ac:dyDescent="0.3">
      <c r="A160" s="48">
        <f>'Sch-1'!A160</f>
        <v>142</v>
      </c>
      <c r="B160" s="233">
        <f>'Sch-1'!B160</f>
        <v>7000031414</v>
      </c>
      <c r="C160" s="233">
        <f>'Sch-1'!C160</f>
        <v>10</v>
      </c>
      <c r="D160" s="234" t="str">
        <f>'Sch-1'!D160</f>
        <v xml:space="preserve">Supply BOQ for M-HVPNL                  </v>
      </c>
      <c r="E160" s="233">
        <f>'Sch-1'!E160</f>
        <v>1000077711</v>
      </c>
      <c r="F160" s="234" t="str">
        <f>'Sch-1'!J160</f>
        <v>SIP COMPLIANT VIDEO PHONE</v>
      </c>
      <c r="G160" s="233" t="str">
        <f>'Sch-1'!K160</f>
        <v xml:space="preserve">EA </v>
      </c>
      <c r="H160" s="233">
        <f>'Sch-1'!L160</f>
        <v>1</v>
      </c>
      <c r="I160" s="235"/>
      <c r="J160" s="773" t="str">
        <f t="shared" si="4"/>
        <v>Included</v>
      </c>
      <c r="K160" s="774">
        <f t="shared" si="5"/>
        <v>0</v>
      </c>
      <c r="M160" s="207"/>
    </row>
    <row r="161" spans="1:13" s="217" customFormat="1" ht="69.75" customHeight="1" x14ac:dyDescent="0.3">
      <c r="A161" s="48">
        <f>'Sch-1'!A161</f>
        <v>143</v>
      </c>
      <c r="B161" s="233">
        <f>'Sch-1'!B161</f>
        <v>7000031415</v>
      </c>
      <c r="C161" s="233">
        <f>'Sch-1'!C161</f>
        <v>10</v>
      </c>
      <c r="D161" s="234" t="str">
        <f>'Sch-1'!D161</f>
        <v xml:space="preserve">Supply BOQ for M-HVPNL                  </v>
      </c>
      <c r="E161" s="233">
        <f>'Sch-1'!E161</f>
        <v>1000077561</v>
      </c>
      <c r="F161" s="234" t="str">
        <f>'Sch-1'!J161</f>
        <v>24 LAN L-3 SWITCH (MINIMUM 8X1 GBPS FIBRE OPTIC PORTS AND 4X 10 GBPSFIBER PORTS)</v>
      </c>
      <c r="G161" s="233" t="str">
        <f>'Sch-1'!K161</f>
        <v xml:space="preserve">EA </v>
      </c>
      <c r="H161" s="233">
        <f>'Sch-1'!L161</f>
        <v>2</v>
      </c>
      <c r="I161" s="235"/>
      <c r="J161" s="773" t="str">
        <f t="shared" si="4"/>
        <v>Included</v>
      </c>
      <c r="K161" s="774">
        <f t="shared" si="5"/>
        <v>0</v>
      </c>
      <c r="M161" s="207"/>
    </row>
    <row r="162" spans="1:13" s="217" customFormat="1" ht="69.75" customHeight="1" x14ac:dyDescent="0.3">
      <c r="A162" s="48">
        <f>'Sch-1'!A162</f>
        <v>144</v>
      </c>
      <c r="B162" s="233">
        <f>'Sch-1'!B162</f>
        <v>7000031416</v>
      </c>
      <c r="C162" s="233">
        <f>'Sch-1'!C162</f>
        <v>10</v>
      </c>
      <c r="D162" s="234" t="str">
        <f>'Sch-1'!D162</f>
        <v xml:space="preserve">Supply BOQ for M-HVPNL                  </v>
      </c>
      <c r="E162" s="233">
        <f>'Sch-1'!E162</f>
        <v>1000077565</v>
      </c>
      <c r="F162" s="234" t="str">
        <f>'Sch-1'!J162</f>
        <v>NGFW AS PER TECHNICAL SPECIFICATION</v>
      </c>
      <c r="G162" s="233" t="str">
        <f>'Sch-1'!K162</f>
        <v xml:space="preserve">EA </v>
      </c>
      <c r="H162" s="233">
        <f>'Sch-1'!L162</f>
        <v>2</v>
      </c>
      <c r="I162" s="235"/>
      <c r="J162" s="773" t="str">
        <f t="shared" si="4"/>
        <v>Included</v>
      </c>
      <c r="K162" s="774">
        <f t="shared" si="5"/>
        <v>0</v>
      </c>
      <c r="M162" s="207"/>
    </row>
    <row r="163" spans="1:13" s="217" customFormat="1" ht="69.75" customHeight="1" x14ac:dyDescent="0.3">
      <c r="A163" s="48">
        <f>'Sch-1'!A163</f>
        <v>145</v>
      </c>
      <c r="B163" s="233">
        <f>'Sch-1'!B163</f>
        <v>7000031417</v>
      </c>
      <c r="C163" s="233">
        <f>'Sch-1'!C163</f>
        <v>10</v>
      </c>
      <c r="D163" s="234" t="str">
        <f>'Sch-1'!D163</f>
        <v xml:space="preserve">Supply BOQ for M-HVPNL                  </v>
      </c>
      <c r="E163" s="233">
        <f>'Sch-1'!E163</f>
        <v>1000077751</v>
      </c>
      <c r="F163" s="234" t="str">
        <f>'Sch-1'!J163</f>
        <v>SOFTWARE FOR RECORDING</v>
      </c>
      <c r="G163" s="233" t="str">
        <f>'Sch-1'!K163</f>
        <v>LOT</v>
      </c>
      <c r="H163" s="233">
        <f>'Sch-1'!L163</f>
        <v>1</v>
      </c>
      <c r="I163" s="235"/>
      <c r="J163" s="773" t="str">
        <f t="shared" si="4"/>
        <v>Included</v>
      </c>
      <c r="K163" s="774">
        <f t="shared" si="5"/>
        <v>0</v>
      </c>
      <c r="M163" s="207"/>
    </row>
    <row r="164" spans="1:13" s="217" customFormat="1" ht="69.75" customHeight="1" x14ac:dyDescent="0.3">
      <c r="A164" s="48">
        <f>'Sch-1'!A164</f>
        <v>146</v>
      </c>
      <c r="B164" s="233">
        <f>'Sch-1'!B164</f>
        <v>7000031418</v>
      </c>
      <c r="C164" s="233">
        <f>'Sch-1'!C164</f>
        <v>10</v>
      </c>
      <c r="D164" s="234" t="str">
        <f>'Sch-1'!D164</f>
        <v xml:space="preserve">Supply BOQ for M-HVPNL                  </v>
      </c>
      <c r="E164" s="233">
        <f>'Sch-1'!E164</f>
        <v>1000012788</v>
      </c>
      <c r="F164" s="234" t="str">
        <f>'Sch-1'!J164</f>
        <v>GPS Clock with antenna</v>
      </c>
      <c r="G164" s="233" t="str">
        <f>'Sch-1'!K164</f>
        <v xml:space="preserve">EA </v>
      </c>
      <c r="H164" s="233">
        <f>'Sch-1'!L164</f>
        <v>1</v>
      </c>
      <c r="I164" s="235"/>
      <c r="J164" s="773" t="str">
        <f t="shared" si="4"/>
        <v>Included</v>
      </c>
      <c r="K164" s="774">
        <f t="shared" si="5"/>
        <v>0</v>
      </c>
      <c r="M164" s="207"/>
    </row>
    <row r="165" spans="1:13" s="217" customFormat="1" ht="69.75" customHeight="1" x14ac:dyDescent="0.3">
      <c r="A165" s="48">
        <f>'Sch-1'!A165</f>
        <v>147</v>
      </c>
      <c r="B165" s="233">
        <f>'Sch-1'!B165</f>
        <v>7000031419</v>
      </c>
      <c r="C165" s="233">
        <f>'Sch-1'!C165</f>
        <v>10</v>
      </c>
      <c r="D165" s="234" t="str">
        <f>'Sch-1'!D165</f>
        <v xml:space="preserve">Supply BOQ for M-HVPNL                  </v>
      </c>
      <c r="E165" s="233">
        <f>'Sch-1'!E165</f>
        <v>1000028014</v>
      </c>
      <c r="F165" s="234" t="str">
        <f>'Sch-1'!J165</f>
        <v>Workstation Desk</v>
      </c>
      <c r="G165" s="233" t="str">
        <f>'Sch-1'!K165</f>
        <v xml:space="preserve">EA </v>
      </c>
      <c r="H165" s="233">
        <f>'Sch-1'!L165</f>
        <v>1</v>
      </c>
      <c r="I165" s="235"/>
      <c r="J165" s="773" t="str">
        <f t="shared" si="4"/>
        <v>Included</v>
      </c>
      <c r="K165" s="774">
        <f t="shared" si="5"/>
        <v>0</v>
      </c>
      <c r="M165" s="207"/>
    </row>
    <row r="166" spans="1:13" s="217" customFormat="1" ht="69.75" customHeight="1" x14ac:dyDescent="0.3">
      <c r="A166" s="48">
        <f>'Sch-1'!A166</f>
        <v>148</v>
      </c>
      <c r="B166" s="233">
        <f>'Sch-1'!B166</f>
        <v>7000031420</v>
      </c>
      <c r="C166" s="233">
        <f>'Sch-1'!C166</f>
        <v>10</v>
      </c>
      <c r="D166" s="234" t="str">
        <f>'Sch-1'!D166</f>
        <v xml:space="preserve">Supply BOQ for M-HVPNL                  </v>
      </c>
      <c r="E166" s="233">
        <f>'Sch-1'!E166</f>
        <v>1000026380</v>
      </c>
      <c r="F166" s="234" t="str">
        <f>'Sch-1'!J166</f>
        <v>Chairs</v>
      </c>
      <c r="G166" s="233" t="str">
        <f>'Sch-1'!K166</f>
        <v>LOT</v>
      </c>
      <c r="H166" s="233">
        <f>'Sch-1'!L166</f>
        <v>1</v>
      </c>
      <c r="I166" s="235"/>
      <c r="J166" s="773" t="str">
        <f t="shared" si="4"/>
        <v>Included</v>
      </c>
      <c r="K166" s="774">
        <f t="shared" si="5"/>
        <v>0</v>
      </c>
      <c r="M166" s="207"/>
    </row>
    <row r="167" spans="1:13" s="217" customFormat="1" ht="69.75" customHeight="1" x14ac:dyDescent="0.3">
      <c r="A167" s="48">
        <f>'Sch-1'!A167</f>
        <v>149</v>
      </c>
      <c r="B167" s="233">
        <f>'Sch-1'!B167</f>
        <v>7000031505</v>
      </c>
      <c r="C167" s="233">
        <f>'Sch-1'!C167</f>
        <v>10</v>
      </c>
      <c r="D167" s="234" t="str">
        <f>'Sch-1'!D167</f>
        <v xml:space="preserve">Supply BOQ for M-HVPNL                  </v>
      </c>
      <c r="E167" s="233">
        <f>'Sch-1'!E167</f>
        <v>1000077853</v>
      </c>
      <c r="F167" s="234" t="str">
        <f>'Sch-1'!J167</f>
        <v>SUPPLY OF BACKUP AND RESTORE SYSTEM INCLUDING NECESSARY HARDWARE ANDSOFTWARE AS PER TECHNICAL SPECIFICATION</v>
      </c>
      <c r="G167" s="233" t="str">
        <f>'Sch-1'!K167</f>
        <v xml:space="preserve">EA </v>
      </c>
      <c r="H167" s="233">
        <f>'Sch-1'!L167</f>
        <v>1</v>
      </c>
      <c r="I167" s="235"/>
      <c r="J167" s="773" t="str">
        <f t="shared" si="4"/>
        <v>Included</v>
      </c>
      <c r="K167" s="774">
        <f t="shared" si="5"/>
        <v>0</v>
      </c>
      <c r="M167" s="207"/>
    </row>
    <row r="168" spans="1:13" s="217" customFormat="1" ht="69.75" customHeight="1" x14ac:dyDescent="0.3">
      <c r="A168" s="48">
        <f>'Sch-1'!A168</f>
        <v>150</v>
      </c>
      <c r="B168" s="233">
        <f>'Sch-1'!B168</f>
        <v>7000031506</v>
      </c>
      <c r="C168" s="233">
        <f>'Sch-1'!C168</f>
        <v>10</v>
      </c>
      <c r="D168" s="234" t="str">
        <f>'Sch-1'!D168</f>
        <v xml:space="preserve">Supply BOQ for M-HVPNL                  </v>
      </c>
      <c r="E168" s="233">
        <f>'Sch-1'!E168</f>
        <v>1000077863</v>
      </c>
      <c r="F168" s="234" t="str">
        <f>'Sch-1'!J168</f>
        <v>SUPPLY OF APPLICATION SERVER AT SLDC /RLDC AS PER TECHNICALSPECIFICATION</v>
      </c>
      <c r="G168" s="233" t="str">
        <f>'Sch-1'!K168</f>
        <v xml:space="preserve">EA </v>
      </c>
      <c r="H168" s="233">
        <f>'Sch-1'!L168</f>
        <v>2</v>
      </c>
      <c r="I168" s="235"/>
      <c r="J168" s="773" t="str">
        <f t="shared" si="4"/>
        <v>Included</v>
      </c>
      <c r="K168" s="774">
        <f t="shared" si="5"/>
        <v>0</v>
      </c>
      <c r="M168" s="207"/>
    </row>
    <row r="169" spans="1:13" s="217" customFormat="1" ht="69.75" customHeight="1" x14ac:dyDescent="0.3">
      <c r="A169" s="48">
        <f>'Sch-1'!A169</f>
        <v>151</v>
      </c>
      <c r="B169" s="233">
        <f>'Sch-1'!B169</f>
        <v>7000031507</v>
      </c>
      <c r="C169" s="233">
        <f>'Sch-1'!C169</f>
        <v>10</v>
      </c>
      <c r="D169" s="234" t="str">
        <f>'Sch-1'!D169</f>
        <v xml:space="preserve">Supply BOQ for M-HVPNL                  </v>
      </c>
      <c r="E169" s="233">
        <f>'Sch-1'!E169</f>
        <v>1000077866</v>
      </c>
      <c r="F169" s="234" t="str">
        <f>'Sch-1'!J169</f>
        <v>SUPPLY OF SIEM SOFTWARE AT SLDC/RLDCÃ‚Â AS PER TECHNICAL SPECIFICATION</v>
      </c>
      <c r="G169" s="233" t="str">
        <f>'Sch-1'!K169</f>
        <v>LOT</v>
      </c>
      <c r="H169" s="233">
        <f>'Sch-1'!L169</f>
        <v>1</v>
      </c>
      <c r="I169" s="235"/>
      <c r="J169" s="773" t="str">
        <f t="shared" si="4"/>
        <v>Included</v>
      </c>
      <c r="K169" s="774">
        <f t="shared" si="5"/>
        <v>0</v>
      </c>
      <c r="M169" s="207"/>
    </row>
    <row r="170" spans="1:13" s="217" customFormat="1" ht="69.75" customHeight="1" x14ac:dyDescent="0.3">
      <c r="A170" s="48">
        <f>'Sch-1'!A170</f>
        <v>152</v>
      </c>
      <c r="B170" s="233">
        <f>'Sch-1'!B170</f>
        <v>7000031538</v>
      </c>
      <c r="C170" s="233">
        <f>'Sch-1'!C170</f>
        <v>10</v>
      </c>
      <c r="D170" s="234" t="str">
        <f>'Sch-1'!D170</f>
        <v xml:space="preserve">Supply BOQ for M-HVPNL                  </v>
      </c>
      <c r="E170" s="233">
        <f>'Sch-1'!E170</f>
        <v>1000077899</v>
      </c>
      <c r="F170" s="234" t="str">
        <f>'Sch-1'!J170</f>
        <v>SUPPLY OF FXS MEDIA GATEWAY AS PER TECHNICAL SPECIFICATION</v>
      </c>
      <c r="G170" s="233" t="str">
        <f>'Sch-1'!K170</f>
        <v>SET</v>
      </c>
      <c r="H170" s="233">
        <f>'Sch-1'!L170</f>
        <v>1</v>
      </c>
      <c r="I170" s="235"/>
      <c r="J170" s="773" t="str">
        <f t="shared" si="4"/>
        <v>Included</v>
      </c>
      <c r="K170" s="774">
        <f t="shared" si="5"/>
        <v>0</v>
      </c>
      <c r="M170" s="207"/>
    </row>
    <row r="171" spans="1:13" s="217" customFormat="1" ht="69.75" customHeight="1" x14ac:dyDescent="0.3">
      <c r="A171" s="48">
        <f>'Sch-1'!A171</f>
        <v>153</v>
      </c>
      <c r="B171" s="233">
        <f>'Sch-1'!B171</f>
        <v>7000031539</v>
      </c>
      <c r="C171" s="233">
        <f>'Sch-1'!C171</f>
        <v>10</v>
      </c>
      <c r="D171" s="234" t="str">
        <f>'Sch-1'!D171</f>
        <v xml:space="preserve">Supply BOQ for M-HVPNL                  </v>
      </c>
      <c r="E171" s="233">
        <f>'Sch-1'!E171</f>
        <v>1000031361</v>
      </c>
      <c r="F171" s="234" t="str">
        <f>'Sch-1'!J171</f>
        <v>WORKSTATION CONSOLE WITH ONE TFT WITH OSAND LICENSE</v>
      </c>
      <c r="G171" s="233" t="str">
        <f>'Sch-1'!K171</f>
        <v xml:space="preserve">EA </v>
      </c>
      <c r="H171" s="233">
        <f>'Sch-1'!L171</f>
        <v>1</v>
      </c>
      <c r="I171" s="235"/>
      <c r="J171" s="773" t="str">
        <f t="shared" si="4"/>
        <v>Included</v>
      </c>
      <c r="K171" s="774">
        <f t="shared" si="5"/>
        <v>0</v>
      </c>
      <c r="M171" s="207"/>
    </row>
    <row r="172" spans="1:13" s="217" customFormat="1" ht="69.75" customHeight="1" x14ac:dyDescent="0.3">
      <c r="A172" s="48">
        <f>'Sch-1'!A172</f>
        <v>154</v>
      </c>
      <c r="B172" s="233">
        <f>'Sch-1'!B172</f>
        <v>7000031557</v>
      </c>
      <c r="C172" s="233">
        <f>'Sch-1'!C172</f>
        <v>10</v>
      </c>
      <c r="D172" s="234" t="str">
        <f>'Sch-1'!D172</f>
        <v xml:space="preserve">Supply BOQ for M-HVPNL                  </v>
      </c>
      <c r="E172" s="233">
        <f>'Sch-1'!E172</f>
        <v>1000078084</v>
      </c>
      <c r="F172" s="234" t="str">
        <f>'Sch-1'!J172</f>
        <v>SUPPLY OF ROUTER AS PER TECHNICAL SPECIFICATION</v>
      </c>
      <c r="G172" s="233" t="str">
        <f>'Sch-1'!K172</f>
        <v xml:space="preserve">EA </v>
      </c>
      <c r="H172" s="233">
        <f>'Sch-1'!L172</f>
        <v>2</v>
      </c>
      <c r="I172" s="235"/>
      <c r="J172" s="773" t="str">
        <f t="shared" si="4"/>
        <v>Included</v>
      </c>
      <c r="K172" s="774">
        <f t="shared" si="5"/>
        <v>0</v>
      </c>
      <c r="M172" s="207"/>
    </row>
    <row r="173" spans="1:13" s="217" customFormat="1" ht="69.75" customHeight="1" x14ac:dyDescent="0.3">
      <c r="A173" s="48">
        <f>'Sch-1'!A173</f>
        <v>155</v>
      </c>
      <c r="B173" s="233">
        <f>'Sch-1'!B173</f>
        <v>7000031565</v>
      </c>
      <c r="C173" s="233">
        <f>'Sch-1'!C173</f>
        <v>10</v>
      </c>
      <c r="D173" s="234" t="str">
        <f>'Sch-1'!D173</f>
        <v xml:space="preserve">Supply BOQ for M-HVPNL                  </v>
      </c>
      <c r="E173" s="233">
        <f>'Sch-1'!E173</f>
        <v>1000077750</v>
      </c>
      <c r="F173" s="234" t="str">
        <f>'Sch-1'!J173</f>
        <v>NMS SOFTWARE FOR VoIP</v>
      </c>
      <c r="G173" s="233" t="str">
        <f>'Sch-1'!K173</f>
        <v>LOT</v>
      </c>
      <c r="H173" s="233">
        <f>'Sch-1'!L173</f>
        <v>1</v>
      </c>
      <c r="I173" s="235"/>
      <c r="J173" s="773" t="str">
        <f t="shared" si="4"/>
        <v>Included</v>
      </c>
      <c r="K173" s="774">
        <f t="shared" si="5"/>
        <v>0</v>
      </c>
      <c r="M173" s="207"/>
    </row>
    <row r="174" spans="1:13" s="217" customFormat="1" ht="69.75" customHeight="1" x14ac:dyDescent="0.3">
      <c r="A174" s="48">
        <f>'Sch-1'!A174</f>
        <v>156</v>
      </c>
      <c r="B174" s="233">
        <f>'Sch-1'!B174</f>
        <v>7000031402</v>
      </c>
      <c r="C174" s="233">
        <f>'Sch-1'!C174</f>
        <v>10</v>
      </c>
      <c r="D174" s="234" t="str">
        <f>'Sch-1'!D174</f>
        <v xml:space="preserve">Supply BOQ for B-HVPNL                  </v>
      </c>
      <c r="E174" s="233">
        <f>'Sch-1'!E174</f>
        <v>1000077713</v>
      </c>
      <c r="F174" s="234" t="str">
        <f>'Sch-1'!J174</f>
        <v>VOIP/SIP COMPLIANT SERVER HARDWARE AS PER TECHNICAL SPECIFICATION</v>
      </c>
      <c r="G174" s="233" t="str">
        <f>'Sch-1'!K174</f>
        <v xml:space="preserve">EA </v>
      </c>
      <c r="H174" s="233">
        <f>'Sch-1'!L174</f>
        <v>1</v>
      </c>
      <c r="I174" s="235"/>
      <c r="J174" s="773" t="str">
        <f t="shared" si="4"/>
        <v>Included</v>
      </c>
      <c r="K174" s="774">
        <f t="shared" si="5"/>
        <v>0</v>
      </c>
      <c r="M174" s="207"/>
    </row>
    <row r="175" spans="1:13" s="217" customFormat="1" ht="69.75" customHeight="1" x14ac:dyDescent="0.3">
      <c r="A175" s="48">
        <f>'Sch-1'!A175</f>
        <v>157</v>
      </c>
      <c r="B175" s="233">
        <f>'Sch-1'!B175</f>
        <v>7000031403</v>
      </c>
      <c r="C175" s="233">
        <f>'Sch-1'!C175</f>
        <v>10</v>
      </c>
      <c r="D175" s="234" t="str">
        <f>'Sch-1'!D175</f>
        <v xml:space="preserve">Supply BOQ for B-HVPNL                  </v>
      </c>
      <c r="E175" s="233">
        <f>'Sch-1'!E175</f>
        <v>1000077753</v>
      </c>
      <c r="F175" s="234" t="str">
        <f>'Sch-1'!J175</f>
        <v>SOFTWARE FOR VOIP/SIP COMPLIANT SERVER</v>
      </c>
      <c r="G175" s="233" t="str">
        <f>'Sch-1'!K175</f>
        <v>LOT</v>
      </c>
      <c r="H175" s="233">
        <f>'Sch-1'!L175</f>
        <v>1</v>
      </c>
      <c r="I175" s="235"/>
      <c r="J175" s="773" t="str">
        <f t="shared" si="4"/>
        <v>Included</v>
      </c>
      <c r="K175" s="774">
        <f t="shared" si="5"/>
        <v>0</v>
      </c>
      <c r="M175" s="207"/>
    </row>
    <row r="176" spans="1:13" s="217" customFormat="1" ht="69.75" customHeight="1" x14ac:dyDescent="0.3">
      <c r="A176" s="48">
        <f>'Sch-1'!A176</f>
        <v>158</v>
      </c>
      <c r="B176" s="233">
        <f>'Sch-1'!B176</f>
        <v>7000031404</v>
      </c>
      <c r="C176" s="233">
        <f>'Sch-1'!C176</f>
        <v>10</v>
      </c>
      <c r="D176" s="234" t="str">
        <f>'Sch-1'!D176</f>
        <v xml:space="preserve">Supply BOQ for B-HVPNL                  </v>
      </c>
      <c r="E176" s="233">
        <f>'Sch-1'!E176</f>
        <v>1000077573</v>
      </c>
      <c r="F176" s="234" t="str">
        <f>'Sch-1'!J176</f>
        <v>SERVER RACK  AS PER TECHNICAL SPECIFICATION</v>
      </c>
      <c r="G176" s="233" t="str">
        <f>'Sch-1'!K176</f>
        <v xml:space="preserve">EA </v>
      </c>
      <c r="H176" s="233">
        <f>'Sch-1'!L176</f>
        <v>1</v>
      </c>
      <c r="I176" s="235"/>
      <c r="J176" s="773" t="str">
        <f t="shared" si="4"/>
        <v>Included</v>
      </c>
      <c r="K176" s="774">
        <f t="shared" si="5"/>
        <v>0</v>
      </c>
      <c r="M176" s="207"/>
    </row>
    <row r="177" spans="1:13" s="217" customFormat="1" ht="69.75" customHeight="1" x14ac:dyDescent="0.3">
      <c r="A177" s="48">
        <f>'Sch-1'!A177</f>
        <v>159</v>
      </c>
      <c r="B177" s="233">
        <f>'Sch-1'!B177</f>
        <v>7000031405</v>
      </c>
      <c r="C177" s="233">
        <f>'Sch-1'!C177</f>
        <v>10</v>
      </c>
      <c r="D177" s="234" t="str">
        <f>'Sch-1'!D177</f>
        <v xml:space="preserve">Supply BOQ for B-HVPNL                  </v>
      </c>
      <c r="E177" s="233">
        <f>'Sch-1'!E177</f>
        <v>1000077711</v>
      </c>
      <c r="F177" s="234" t="str">
        <f>'Sch-1'!J177</f>
        <v>SIP COMPLIANT VIDEO PHONE</v>
      </c>
      <c r="G177" s="233" t="str">
        <f>'Sch-1'!K177</f>
        <v xml:space="preserve">EA </v>
      </c>
      <c r="H177" s="233">
        <f>'Sch-1'!L177</f>
        <v>1</v>
      </c>
      <c r="I177" s="235"/>
      <c r="J177" s="773" t="str">
        <f t="shared" si="4"/>
        <v>Included</v>
      </c>
      <c r="K177" s="774">
        <f t="shared" si="5"/>
        <v>0</v>
      </c>
      <c r="M177" s="207"/>
    </row>
    <row r="178" spans="1:13" s="217" customFormat="1" ht="69.75" customHeight="1" x14ac:dyDescent="0.3">
      <c r="A178" s="48">
        <f>'Sch-1'!A178</f>
        <v>160</v>
      </c>
      <c r="B178" s="233">
        <f>'Sch-1'!B178</f>
        <v>7000031406</v>
      </c>
      <c r="C178" s="233">
        <f>'Sch-1'!C178</f>
        <v>10</v>
      </c>
      <c r="D178" s="234" t="str">
        <f>'Sch-1'!D178</f>
        <v xml:space="preserve">Supply BOQ for B-HVPNL                  </v>
      </c>
      <c r="E178" s="233">
        <f>'Sch-1'!E178</f>
        <v>1000077561</v>
      </c>
      <c r="F178" s="234" t="str">
        <f>'Sch-1'!J178</f>
        <v>24 LAN L-3 SWITCH (MINIMUM 8X1 GBPS FIBRE OPTIC PORTS AND 4X 10 GBPSFIBER PORTS)</v>
      </c>
      <c r="G178" s="233" t="str">
        <f>'Sch-1'!K178</f>
        <v xml:space="preserve">EA </v>
      </c>
      <c r="H178" s="233">
        <f>'Sch-1'!L178</f>
        <v>2</v>
      </c>
      <c r="I178" s="235"/>
      <c r="J178" s="773" t="str">
        <f t="shared" si="4"/>
        <v>Included</v>
      </c>
      <c r="K178" s="774">
        <f t="shared" si="5"/>
        <v>0</v>
      </c>
      <c r="M178" s="207"/>
    </row>
    <row r="179" spans="1:13" s="217" customFormat="1" ht="69.75" customHeight="1" x14ac:dyDescent="0.3">
      <c r="A179" s="48">
        <f>'Sch-1'!A179</f>
        <v>161</v>
      </c>
      <c r="B179" s="233">
        <f>'Sch-1'!B179</f>
        <v>7000031407</v>
      </c>
      <c r="C179" s="233">
        <f>'Sch-1'!C179</f>
        <v>10</v>
      </c>
      <c r="D179" s="234" t="str">
        <f>'Sch-1'!D179</f>
        <v xml:space="preserve">Supply BOQ for B-HVPNL                  </v>
      </c>
      <c r="E179" s="233">
        <f>'Sch-1'!E179</f>
        <v>1000077565</v>
      </c>
      <c r="F179" s="234" t="str">
        <f>'Sch-1'!J179</f>
        <v>NGFW AS PER TECHNICAL SPECIFICATION</v>
      </c>
      <c r="G179" s="233" t="str">
        <f>'Sch-1'!K179</f>
        <v xml:space="preserve">EA </v>
      </c>
      <c r="H179" s="233">
        <f>'Sch-1'!L179</f>
        <v>2</v>
      </c>
      <c r="I179" s="235"/>
      <c r="J179" s="773" t="str">
        <f t="shared" si="4"/>
        <v>Included</v>
      </c>
      <c r="K179" s="774">
        <f t="shared" si="5"/>
        <v>0</v>
      </c>
      <c r="M179" s="207"/>
    </row>
    <row r="180" spans="1:13" s="217" customFormat="1" ht="69.75" customHeight="1" x14ac:dyDescent="0.3">
      <c r="A180" s="48">
        <f>'Sch-1'!A180</f>
        <v>162</v>
      </c>
      <c r="B180" s="233">
        <f>'Sch-1'!B180</f>
        <v>7000031408</v>
      </c>
      <c r="C180" s="233">
        <f>'Sch-1'!C180</f>
        <v>10</v>
      </c>
      <c r="D180" s="234" t="str">
        <f>'Sch-1'!D180</f>
        <v xml:space="preserve">Supply BOQ for B-HVPNL                  </v>
      </c>
      <c r="E180" s="233">
        <f>'Sch-1'!E180</f>
        <v>1000077751</v>
      </c>
      <c r="F180" s="234" t="str">
        <f>'Sch-1'!J180</f>
        <v>SOFTWARE FOR RECORDING</v>
      </c>
      <c r="G180" s="233" t="str">
        <f>'Sch-1'!K180</f>
        <v>LOT</v>
      </c>
      <c r="H180" s="233">
        <f>'Sch-1'!L180</f>
        <v>1</v>
      </c>
      <c r="I180" s="235"/>
      <c r="J180" s="773" t="str">
        <f t="shared" si="4"/>
        <v>Included</v>
      </c>
      <c r="K180" s="774">
        <f t="shared" si="5"/>
        <v>0</v>
      </c>
      <c r="M180" s="207"/>
    </row>
    <row r="181" spans="1:13" s="217" customFormat="1" ht="69.75" customHeight="1" x14ac:dyDescent="0.3">
      <c r="A181" s="48">
        <f>'Sch-1'!A181</f>
        <v>163</v>
      </c>
      <c r="B181" s="233">
        <f>'Sch-1'!B181</f>
        <v>7000031409</v>
      </c>
      <c r="C181" s="233">
        <f>'Sch-1'!C181</f>
        <v>10</v>
      </c>
      <c r="D181" s="234" t="str">
        <f>'Sch-1'!D181</f>
        <v xml:space="preserve">Supply BOQ for B-HVPNL                  </v>
      </c>
      <c r="E181" s="233">
        <f>'Sch-1'!E181</f>
        <v>1000028014</v>
      </c>
      <c r="F181" s="234" t="str">
        <f>'Sch-1'!J181</f>
        <v>Workstation Desk</v>
      </c>
      <c r="G181" s="233" t="str">
        <f>'Sch-1'!K181</f>
        <v xml:space="preserve">EA </v>
      </c>
      <c r="H181" s="233">
        <f>'Sch-1'!L181</f>
        <v>1</v>
      </c>
      <c r="I181" s="235"/>
      <c r="J181" s="773" t="str">
        <f t="shared" si="4"/>
        <v>Included</v>
      </c>
      <c r="K181" s="774">
        <f t="shared" si="5"/>
        <v>0</v>
      </c>
      <c r="M181" s="207"/>
    </row>
    <row r="182" spans="1:13" s="217" customFormat="1" ht="69.75" customHeight="1" x14ac:dyDescent="0.3">
      <c r="A182" s="48">
        <f>'Sch-1'!A182</f>
        <v>164</v>
      </c>
      <c r="B182" s="233">
        <f>'Sch-1'!B182</f>
        <v>7000031410</v>
      </c>
      <c r="C182" s="233">
        <f>'Sch-1'!C182</f>
        <v>10</v>
      </c>
      <c r="D182" s="234" t="str">
        <f>'Sch-1'!D182</f>
        <v xml:space="preserve">Supply BOQ for B-HVPNL                  </v>
      </c>
      <c r="E182" s="233">
        <f>'Sch-1'!E182</f>
        <v>1000026380</v>
      </c>
      <c r="F182" s="234" t="str">
        <f>'Sch-1'!J182</f>
        <v>Chairs</v>
      </c>
      <c r="G182" s="233" t="str">
        <f>'Sch-1'!K182</f>
        <v>LOT</v>
      </c>
      <c r="H182" s="233">
        <f>'Sch-1'!L182</f>
        <v>1</v>
      </c>
      <c r="I182" s="235"/>
      <c r="J182" s="773" t="str">
        <f t="shared" si="4"/>
        <v>Included</v>
      </c>
      <c r="K182" s="774">
        <f t="shared" si="5"/>
        <v>0</v>
      </c>
      <c r="M182" s="207"/>
    </row>
    <row r="183" spans="1:13" s="217" customFormat="1" ht="69.75" customHeight="1" x14ac:dyDescent="0.3">
      <c r="A183" s="48">
        <f>'Sch-1'!A183</f>
        <v>165</v>
      </c>
      <c r="B183" s="233">
        <f>'Sch-1'!B183</f>
        <v>7000031521</v>
      </c>
      <c r="C183" s="233">
        <f>'Sch-1'!C183</f>
        <v>10</v>
      </c>
      <c r="D183" s="234" t="str">
        <f>'Sch-1'!D183</f>
        <v xml:space="preserve">Supply BOQ for B-HVPNL                  </v>
      </c>
      <c r="E183" s="233">
        <f>'Sch-1'!E183</f>
        <v>1000077853</v>
      </c>
      <c r="F183" s="234" t="str">
        <f>'Sch-1'!J183</f>
        <v>SUPPLY OF BACKUP AND RESTORE SYSTEM INCLUDING NECESSARY HARDWARE ANDSOFTWARE AS PER TECHNICAL SPECIFICATION</v>
      </c>
      <c r="G183" s="233" t="str">
        <f>'Sch-1'!K183</f>
        <v xml:space="preserve">EA </v>
      </c>
      <c r="H183" s="233">
        <f>'Sch-1'!L183</f>
        <v>1</v>
      </c>
      <c r="I183" s="235"/>
      <c r="J183" s="773" t="str">
        <f t="shared" si="4"/>
        <v>Included</v>
      </c>
      <c r="K183" s="774">
        <f t="shared" si="5"/>
        <v>0</v>
      </c>
      <c r="M183" s="207"/>
    </row>
    <row r="184" spans="1:13" s="217" customFormat="1" ht="69.75" customHeight="1" x14ac:dyDescent="0.3">
      <c r="A184" s="48">
        <f>'Sch-1'!A184</f>
        <v>166</v>
      </c>
      <c r="B184" s="233">
        <f>'Sch-1'!B184</f>
        <v>7000031558</v>
      </c>
      <c r="C184" s="233">
        <f>'Sch-1'!C184</f>
        <v>10</v>
      </c>
      <c r="D184" s="234" t="str">
        <f>'Sch-1'!D184</f>
        <v xml:space="preserve">Supply BOQ for B-HVPNL                  </v>
      </c>
      <c r="E184" s="233">
        <f>'Sch-1'!E184</f>
        <v>1000078084</v>
      </c>
      <c r="F184" s="234" t="str">
        <f>'Sch-1'!J184</f>
        <v>SUPPLY OF ROUTER AS PER TECHNICAL SPECIFICATION</v>
      </c>
      <c r="G184" s="233" t="str">
        <f>'Sch-1'!K184</f>
        <v xml:space="preserve">EA </v>
      </c>
      <c r="H184" s="233">
        <f>'Sch-1'!L184</f>
        <v>2</v>
      </c>
      <c r="I184" s="235"/>
      <c r="J184" s="773" t="str">
        <f t="shared" si="4"/>
        <v>Included</v>
      </c>
      <c r="K184" s="774">
        <f t="shared" si="5"/>
        <v>0</v>
      </c>
      <c r="M184" s="207"/>
    </row>
    <row r="185" spans="1:13" s="217" customFormat="1" ht="69.75" customHeight="1" x14ac:dyDescent="0.3">
      <c r="A185" s="48">
        <f>'Sch-1'!A185</f>
        <v>167</v>
      </c>
      <c r="B185" s="233">
        <f>'Sch-1'!B185</f>
        <v>7000031421</v>
      </c>
      <c r="C185" s="233">
        <f>'Sch-1'!C185</f>
        <v>10</v>
      </c>
      <c r="D185" s="234" t="str">
        <f>'Sch-1'!D185</f>
        <v xml:space="preserve">Supply BOQ for B-ERLDC/NRLDC Delhi      </v>
      </c>
      <c r="E185" s="233">
        <f>'Sch-1'!E185</f>
        <v>1000077713</v>
      </c>
      <c r="F185" s="234" t="str">
        <f>'Sch-1'!J185</f>
        <v>VOIP/SIP COMPLIANT SERVER HARDWARE AS PER TECHNICAL SPECIFICATION</v>
      </c>
      <c r="G185" s="233" t="str">
        <f>'Sch-1'!K185</f>
        <v xml:space="preserve">EA </v>
      </c>
      <c r="H185" s="233">
        <f>'Sch-1'!L185</f>
        <v>2</v>
      </c>
      <c r="I185" s="235"/>
      <c r="J185" s="773" t="str">
        <f t="shared" si="4"/>
        <v>Included</v>
      </c>
      <c r="K185" s="774">
        <f t="shared" si="5"/>
        <v>0</v>
      </c>
      <c r="M185" s="207"/>
    </row>
    <row r="186" spans="1:13" s="217" customFormat="1" ht="69.75" customHeight="1" x14ac:dyDescent="0.3">
      <c r="A186" s="48">
        <f>'Sch-1'!A186</f>
        <v>168</v>
      </c>
      <c r="B186" s="233">
        <f>'Sch-1'!B186</f>
        <v>7000031422</v>
      </c>
      <c r="C186" s="233">
        <f>'Sch-1'!C186</f>
        <v>10</v>
      </c>
      <c r="D186" s="234" t="str">
        <f>'Sch-1'!D186</f>
        <v xml:space="preserve">Supply BOQ for B-ERLDC/NRLDC Delhi      </v>
      </c>
      <c r="E186" s="233">
        <f>'Sch-1'!E186</f>
        <v>1000077753</v>
      </c>
      <c r="F186" s="234" t="str">
        <f>'Sch-1'!J186</f>
        <v>SOFTWARE FOR VOIP/SIP COMPLIANT SERVER</v>
      </c>
      <c r="G186" s="233" t="str">
        <f>'Sch-1'!K186</f>
        <v>LOT</v>
      </c>
      <c r="H186" s="233">
        <f>'Sch-1'!L186</f>
        <v>1</v>
      </c>
      <c r="I186" s="235"/>
      <c r="J186" s="773" t="str">
        <f t="shared" si="4"/>
        <v>Included</v>
      </c>
      <c r="K186" s="774">
        <f t="shared" si="5"/>
        <v>0</v>
      </c>
      <c r="M186" s="207"/>
    </row>
    <row r="187" spans="1:13" s="217" customFormat="1" ht="69.75" customHeight="1" x14ac:dyDescent="0.3">
      <c r="A187" s="48">
        <f>'Sch-1'!A187</f>
        <v>169</v>
      </c>
      <c r="B187" s="233">
        <f>'Sch-1'!B187</f>
        <v>7000031423</v>
      </c>
      <c r="C187" s="233">
        <f>'Sch-1'!C187</f>
        <v>10</v>
      </c>
      <c r="D187" s="234" t="str">
        <f>'Sch-1'!D187</f>
        <v xml:space="preserve">Supply BOQ for B-ERLDC/NRLDC Delhi      </v>
      </c>
      <c r="E187" s="233">
        <f>'Sch-1'!E187</f>
        <v>1000077573</v>
      </c>
      <c r="F187" s="234" t="str">
        <f>'Sch-1'!J187</f>
        <v>SERVER RACK  AS PER TECHNICAL SPECIFICATION</v>
      </c>
      <c r="G187" s="233" t="str">
        <f>'Sch-1'!K187</f>
        <v xml:space="preserve">EA </v>
      </c>
      <c r="H187" s="233">
        <f>'Sch-1'!L187</f>
        <v>2</v>
      </c>
      <c r="I187" s="235"/>
      <c r="J187" s="773" t="str">
        <f t="shared" si="4"/>
        <v>Included</v>
      </c>
      <c r="K187" s="774">
        <f t="shared" si="5"/>
        <v>0</v>
      </c>
      <c r="M187" s="207"/>
    </row>
    <row r="188" spans="1:13" s="217" customFormat="1" ht="69.75" customHeight="1" x14ac:dyDescent="0.3">
      <c r="A188" s="48">
        <f>'Sch-1'!A188</f>
        <v>170</v>
      </c>
      <c r="B188" s="233">
        <f>'Sch-1'!B188</f>
        <v>7000031424</v>
      </c>
      <c r="C188" s="233">
        <f>'Sch-1'!C188</f>
        <v>10</v>
      </c>
      <c r="D188" s="234" t="str">
        <f>'Sch-1'!D188</f>
        <v xml:space="preserve">Supply BOQ for B-ERLDC/NRLDC Delhi      </v>
      </c>
      <c r="E188" s="233">
        <f>'Sch-1'!E188</f>
        <v>1000077711</v>
      </c>
      <c r="F188" s="234" t="str">
        <f>'Sch-1'!J188</f>
        <v>SIP COMPLIANT VIDEO PHONE</v>
      </c>
      <c r="G188" s="233" t="str">
        <f>'Sch-1'!K188</f>
        <v xml:space="preserve">EA </v>
      </c>
      <c r="H188" s="233">
        <f>'Sch-1'!L188</f>
        <v>1</v>
      </c>
      <c r="I188" s="235"/>
      <c r="J188" s="773" t="str">
        <f t="shared" si="4"/>
        <v>Included</v>
      </c>
      <c r="K188" s="774">
        <f t="shared" si="5"/>
        <v>0</v>
      </c>
      <c r="M188" s="207"/>
    </row>
    <row r="189" spans="1:13" s="217" customFormat="1" ht="69.75" customHeight="1" x14ac:dyDescent="0.3">
      <c r="A189" s="48">
        <f>'Sch-1'!A189</f>
        <v>171</v>
      </c>
      <c r="B189" s="233">
        <f>'Sch-1'!B189</f>
        <v>7000031425</v>
      </c>
      <c r="C189" s="233">
        <f>'Sch-1'!C189</f>
        <v>10</v>
      </c>
      <c r="D189" s="234" t="str">
        <f>'Sch-1'!D189</f>
        <v xml:space="preserve">Supply BOQ for B-ERLDC/NRLDC Delhi      </v>
      </c>
      <c r="E189" s="233">
        <f>'Sch-1'!E189</f>
        <v>1000077750</v>
      </c>
      <c r="F189" s="234" t="str">
        <f>'Sch-1'!J189</f>
        <v>NMS SOFTWARE FOR VoIP</v>
      </c>
      <c r="G189" s="233" t="str">
        <f>'Sch-1'!K189</f>
        <v>LOT</v>
      </c>
      <c r="H189" s="233">
        <f>'Sch-1'!L189</f>
        <v>1</v>
      </c>
      <c r="I189" s="235"/>
      <c r="J189" s="773" t="str">
        <f t="shared" si="4"/>
        <v>Included</v>
      </c>
      <c r="K189" s="774">
        <f t="shared" si="5"/>
        <v>0</v>
      </c>
      <c r="M189" s="207"/>
    </row>
    <row r="190" spans="1:13" s="217" customFormat="1" ht="69.75" customHeight="1" x14ac:dyDescent="0.3">
      <c r="A190" s="48">
        <f>'Sch-1'!A190</f>
        <v>172</v>
      </c>
      <c r="B190" s="233">
        <f>'Sch-1'!B190</f>
        <v>7000031426</v>
      </c>
      <c r="C190" s="233">
        <f>'Sch-1'!C190</f>
        <v>10</v>
      </c>
      <c r="D190" s="234" t="str">
        <f>'Sch-1'!D190</f>
        <v xml:space="preserve">Supply BOQ for B-ERLDC/NRLDC Delhi      </v>
      </c>
      <c r="E190" s="233">
        <f>'Sch-1'!E190</f>
        <v>1000077561</v>
      </c>
      <c r="F190" s="234" t="str">
        <f>'Sch-1'!J190</f>
        <v>24 LAN L-3 SWITCH (MINIMUM 8X1 GBPS FIBRE OPTIC PORTS AND 4X 10 GBPSFIBER PORTS)</v>
      </c>
      <c r="G190" s="233" t="str">
        <f>'Sch-1'!K190</f>
        <v xml:space="preserve">EA </v>
      </c>
      <c r="H190" s="233">
        <f>'Sch-1'!L190</f>
        <v>2</v>
      </c>
      <c r="I190" s="235"/>
      <c r="J190" s="773" t="str">
        <f t="shared" si="4"/>
        <v>Included</v>
      </c>
      <c r="K190" s="774">
        <f t="shared" si="5"/>
        <v>0</v>
      </c>
      <c r="M190" s="207"/>
    </row>
    <row r="191" spans="1:13" s="217" customFormat="1" ht="69.75" customHeight="1" x14ac:dyDescent="0.3">
      <c r="A191" s="48">
        <f>'Sch-1'!A191</f>
        <v>173</v>
      </c>
      <c r="B191" s="233">
        <f>'Sch-1'!B191</f>
        <v>7000031427</v>
      </c>
      <c r="C191" s="233">
        <f>'Sch-1'!C191</f>
        <v>10</v>
      </c>
      <c r="D191" s="234" t="str">
        <f>'Sch-1'!D191</f>
        <v xml:space="preserve">Supply BOQ for B-ERLDC/NRLDC Delhi      </v>
      </c>
      <c r="E191" s="233">
        <f>'Sch-1'!E191</f>
        <v>1000077565</v>
      </c>
      <c r="F191" s="234" t="str">
        <f>'Sch-1'!J191</f>
        <v>NGFW AS PER TECHNICAL SPECIFICATION</v>
      </c>
      <c r="G191" s="233" t="str">
        <f>'Sch-1'!K191</f>
        <v xml:space="preserve">EA </v>
      </c>
      <c r="H191" s="233">
        <f>'Sch-1'!L191</f>
        <v>2</v>
      </c>
      <c r="I191" s="235"/>
      <c r="J191" s="773" t="str">
        <f t="shared" si="4"/>
        <v>Included</v>
      </c>
      <c r="K191" s="774">
        <f t="shared" si="5"/>
        <v>0</v>
      </c>
      <c r="M191" s="207"/>
    </row>
    <row r="192" spans="1:13" s="217" customFormat="1" ht="69.75" customHeight="1" x14ac:dyDescent="0.3">
      <c r="A192" s="48">
        <f>'Sch-1'!A192</f>
        <v>174</v>
      </c>
      <c r="B192" s="233">
        <f>'Sch-1'!B192</f>
        <v>7000031428</v>
      </c>
      <c r="C192" s="233">
        <f>'Sch-1'!C192</f>
        <v>10</v>
      </c>
      <c r="D192" s="234" t="str">
        <f>'Sch-1'!D192</f>
        <v xml:space="preserve">Supply BOQ for B-ERLDC/NRLDC Delhi      </v>
      </c>
      <c r="E192" s="233">
        <f>'Sch-1'!E192</f>
        <v>1000077751</v>
      </c>
      <c r="F192" s="234" t="str">
        <f>'Sch-1'!J192</f>
        <v>SOFTWARE FOR RECORDING</v>
      </c>
      <c r="G192" s="233" t="str">
        <f>'Sch-1'!K192</f>
        <v>LOT</v>
      </c>
      <c r="H192" s="233">
        <f>'Sch-1'!L192</f>
        <v>1</v>
      </c>
      <c r="I192" s="235"/>
      <c r="J192" s="773" t="str">
        <f t="shared" si="4"/>
        <v>Included</v>
      </c>
      <c r="K192" s="774">
        <f t="shared" si="5"/>
        <v>0</v>
      </c>
      <c r="M192" s="207"/>
    </row>
    <row r="193" spans="1:13" s="217" customFormat="1" ht="69.75" customHeight="1" x14ac:dyDescent="0.3">
      <c r="A193" s="48">
        <f>'Sch-1'!A193</f>
        <v>175</v>
      </c>
      <c r="B193" s="233">
        <f>'Sch-1'!B193</f>
        <v>7000031429</v>
      </c>
      <c r="C193" s="233">
        <f>'Sch-1'!C193</f>
        <v>10</v>
      </c>
      <c r="D193" s="234" t="str">
        <f>'Sch-1'!D193</f>
        <v xml:space="preserve">Supply BOQ for B-ERLDC/NRLDC Delhi      </v>
      </c>
      <c r="E193" s="233">
        <f>'Sch-1'!E193</f>
        <v>1000077568</v>
      </c>
      <c r="F193" s="234" t="str">
        <f>'Sch-1'!J193</f>
        <v>OPERATOR CONSOLE AS PER TECHNICAL SPECIFICATION</v>
      </c>
      <c r="G193" s="233" t="str">
        <f>'Sch-1'!K193</f>
        <v xml:space="preserve">EA </v>
      </c>
      <c r="H193" s="233">
        <f>'Sch-1'!L193</f>
        <v>1</v>
      </c>
      <c r="I193" s="235"/>
      <c r="J193" s="773" t="str">
        <f t="shared" si="4"/>
        <v>Included</v>
      </c>
      <c r="K193" s="774">
        <f t="shared" si="5"/>
        <v>0</v>
      </c>
      <c r="M193" s="207"/>
    </row>
    <row r="194" spans="1:13" s="217" customFormat="1" ht="69.75" customHeight="1" x14ac:dyDescent="0.3">
      <c r="A194" s="48">
        <f>'Sch-1'!A194</f>
        <v>176</v>
      </c>
      <c r="B194" s="233">
        <f>'Sch-1'!B194</f>
        <v>7000031430</v>
      </c>
      <c r="C194" s="233">
        <f>'Sch-1'!C194</f>
        <v>10</v>
      </c>
      <c r="D194" s="234" t="str">
        <f>'Sch-1'!D194</f>
        <v xml:space="preserve">Supply BOQ for B-ERLDC/NRLDC Delhi      </v>
      </c>
      <c r="E194" s="233">
        <f>'Sch-1'!E194</f>
        <v>1000028014</v>
      </c>
      <c r="F194" s="234" t="str">
        <f>'Sch-1'!J194</f>
        <v>Workstation Desk</v>
      </c>
      <c r="G194" s="233" t="str">
        <f>'Sch-1'!K194</f>
        <v xml:space="preserve">EA </v>
      </c>
      <c r="H194" s="233">
        <f>'Sch-1'!L194</f>
        <v>1</v>
      </c>
      <c r="I194" s="235"/>
      <c r="J194" s="773" t="str">
        <f t="shared" si="4"/>
        <v>Included</v>
      </c>
      <c r="K194" s="774">
        <f t="shared" si="5"/>
        <v>0</v>
      </c>
      <c r="M194" s="207"/>
    </row>
    <row r="195" spans="1:13" s="217" customFormat="1" ht="69.75" customHeight="1" x14ac:dyDescent="0.3">
      <c r="A195" s="48">
        <f>'Sch-1'!A195</f>
        <v>177</v>
      </c>
      <c r="B195" s="233">
        <f>'Sch-1'!B195</f>
        <v>7000031431</v>
      </c>
      <c r="C195" s="233">
        <f>'Sch-1'!C195</f>
        <v>10</v>
      </c>
      <c r="D195" s="234" t="str">
        <f>'Sch-1'!D195</f>
        <v xml:space="preserve">Supply BOQ for B-ERLDC/NRLDC Delhi      </v>
      </c>
      <c r="E195" s="233">
        <f>'Sch-1'!E195</f>
        <v>1000026380</v>
      </c>
      <c r="F195" s="234" t="str">
        <f>'Sch-1'!J195</f>
        <v>Chairs</v>
      </c>
      <c r="G195" s="233" t="str">
        <f>'Sch-1'!K195</f>
        <v>LOT</v>
      </c>
      <c r="H195" s="233">
        <f>'Sch-1'!L195</f>
        <v>1</v>
      </c>
      <c r="I195" s="235"/>
      <c r="J195" s="773" t="str">
        <f t="shared" si="4"/>
        <v>Included</v>
      </c>
      <c r="K195" s="774">
        <f t="shared" si="5"/>
        <v>0</v>
      </c>
      <c r="M195" s="207"/>
    </row>
    <row r="196" spans="1:13" s="217" customFormat="1" ht="69.75" customHeight="1" x14ac:dyDescent="0.3">
      <c r="A196" s="48">
        <f>'Sch-1'!A196</f>
        <v>178</v>
      </c>
      <c r="B196" s="233">
        <f>'Sch-1'!B196</f>
        <v>7000031522</v>
      </c>
      <c r="C196" s="233">
        <f>'Sch-1'!C196</f>
        <v>10</v>
      </c>
      <c r="D196" s="234" t="str">
        <f>'Sch-1'!D196</f>
        <v xml:space="preserve">Supply BOQ for B-ERLDC/NRLDC Delhi      </v>
      </c>
      <c r="E196" s="233">
        <f>'Sch-1'!E196</f>
        <v>1000077853</v>
      </c>
      <c r="F196" s="234" t="str">
        <f>'Sch-1'!J196</f>
        <v>SUPPLY OF BACKUP AND RESTORE SYSTEM INCLUDING NECESSARY HARDWARE ANDSOFTWARE AS PER TECHNICAL SPECIFICATION</v>
      </c>
      <c r="G196" s="233" t="str">
        <f>'Sch-1'!K196</f>
        <v xml:space="preserve">EA </v>
      </c>
      <c r="H196" s="233">
        <f>'Sch-1'!L196</f>
        <v>1</v>
      </c>
      <c r="I196" s="235"/>
      <c r="J196" s="773" t="str">
        <f t="shared" si="4"/>
        <v>Included</v>
      </c>
      <c r="K196" s="774">
        <f t="shared" si="5"/>
        <v>0</v>
      </c>
      <c r="M196" s="207"/>
    </row>
    <row r="197" spans="1:13" s="217" customFormat="1" ht="69.75" customHeight="1" x14ac:dyDescent="0.3">
      <c r="A197" s="48">
        <f>'Sch-1'!A197</f>
        <v>179</v>
      </c>
      <c r="B197" s="233">
        <f>'Sch-1'!B197</f>
        <v>7000031559</v>
      </c>
      <c r="C197" s="233">
        <f>'Sch-1'!C197</f>
        <v>10</v>
      </c>
      <c r="D197" s="234" t="str">
        <f>'Sch-1'!D197</f>
        <v xml:space="preserve">Supply BOQ for B-ERLDC/NRLDC Delhi      </v>
      </c>
      <c r="E197" s="233">
        <f>'Sch-1'!E197</f>
        <v>1000078084</v>
      </c>
      <c r="F197" s="234" t="str">
        <f>'Sch-1'!J197</f>
        <v>SUPPLY OF ROUTER AS PER TECHNICAL SPECIFICATION</v>
      </c>
      <c r="G197" s="233" t="str">
        <f>'Sch-1'!K197</f>
        <v xml:space="preserve">EA </v>
      </c>
      <c r="H197" s="233">
        <f>'Sch-1'!L197</f>
        <v>2</v>
      </c>
      <c r="I197" s="235"/>
      <c r="J197" s="773" t="str">
        <f t="shared" si="4"/>
        <v>Included</v>
      </c>
      <c r="K197" s="774">
        <f t="shared" si="5"/>
        <v>0</v>
      </c>
      <c r="M197" s="207"/>
    </row>
    <row r="198" spans="1:13" s="217" customFormat="1" ht="69.75" customHeight="1" x14ac:dyDescent="0.3">
      <c r="A198" s="48">
        <f>'Sch-1'!A198</f>
        <v>180</v>
      </c>
      <c r="B198" s="233">
        <f>'Sch-1'!B198</f>
        <v>7000031435</v>
      </c>
      <c r="C198" s="233">
        <f>'Sch-1'!C198</f>
        <v>10</v>
      </c>
      <c r="D198" s="234" t="str">
        <f>'Sch-1'!D198</f>
        <v xml:space="preserve">Supply BOQ for M-NLDC-Delhi             </v>
      </c>
      <c r="E198" s="233">
        <f>'Sch-1'!E198</f>
        <v>1000077713</v>
      </c>
      <c r="F198" s="234" t="str">
        <f>'Sch-1'!J198</f>
        <v>VOIP/SIP COMPLIANT SERVER HARDWARE AS PER TECHNICAL SPECIFICATION</v>
      </c>
      <c r="G198" s="233" t="str">
        <f>'Sch-1'!K198</f>
        <v xml:space="preserve">EA </v>
      </c>
      <c r="H198" s="233">
        <f>'Sch-1'!L198</f>
        <v>2</v>
      </c>
      <c r="I198" s="235"/>
      <c r="J198" s="773" t="str">
        <f t="shared" si="4"/>
        <v>Included</v>
      </c>
      <c r="K198" s="774">
        <f t="shared" si="5"/>
        <v>0</v>
      </c>
      <c r="M198" s="207"/>
    </row>
    <row r="199" spans="1:13" s="217" customFormat="1" ht="69.75" customHeight="1" x14ac:dyDescent="0.3">
      <c r="A199" s="48">
        <f>'Sch-1'!A199</f>
        <v>181</v>
      </c>
      <c r="B199" s="233">
        <f>'Sch-1'!B199</f>
        <v>7000031436</v>
      </c>
      <c r="C199" s="233">
        <f>'Sch-1'!C199</f>
        <v>10</v>
      </c>
      <c r="D199" s="234" t="str">
        <f>'Sch-1'!D199</f>
        <v xml:space="preserve">Supply BOQ for M-NLDC-Delhi             </v>
      </c>
      <c r="E199" s="233">
        <f>'Sch-1'!E199</f>
        <v>1000077753</v>
      </c>
      <c r="F199" s="234" t="str">
        <f>'Sch-1'!J199</f>
        <v>SOFTWARE FOR VOIP/SIP COMPLIANT SERVER</v>
      </c>
      <c r="G199" s="233" t="str">
        <f>'Sch-1'!K199</f>
        <v>LOT</v>
      </c>
      <c r="H199" s="233">
        <f>'Sch-1'!L199</f>
        <v>1</v>
      </c>
      <c r="I199" s="235"/>
      <c r="J199" s="773" t="str">
        <f t="shared" si="4"/>
        <v>Included</v>
      </c>
      <c r="K199" s="774">
        <f t="shared" si="5"/>
        <v>0</v>
      </c>
      <c r="M199" s="207"/>
    </row>
    <row r="200" spans="1:13" s="217" customFormat="1" ht="69.75" customHeight="1" x14ac:dyDescent="0.3">
      <c r="A200" s="48">
        <f>'Sch-1'!A200</f>
        <v>182</v>
      </c>
      <c r="B200" s="233">
        <f>'Sch-1'!B200</f>
        <v>7000031437</v>
      </c>
      <c r="C200" s="233">
        <f>'Sch-1'!C200</f>
        <v>10</v>
      </c>
      <c r="D200" s="234" t="str">
        <f>'Sch-1'!D200</f>
        <v xml:space="preserve">Supply BOQ for M-NLDC-Delhi             </v>
      </c>
      <c r="E200" s="233">
        <f>'Sch-1'!E200</f>
        <v>1000077573</v>
      </c>
      <c r="F200" s="234" t="str">
        <f>'Sch-1'!J200</f>
        <v>SERVER RACK  AS PER TECHNICAL SPECIFICATION</v>
      </c>
      <c r="G200" s="233" t="str">
        <f>'Sch-1'!K200</f>
        <v xml:space="preserve">EA </v>
      </c>
      <c r="H200" s="233">
        <f>'Sch-1'!L200</f>
        <v>2</v>
      </c>
      <c r="I200" s="235"/>
      <c r="J200" s="773" t="str">
        <f t="shared" si="4"/>
        <v>Included</v>
      </c>
      <c r="K200" s="774">
        <f t="shared" si="5"/>
        <v>0</v>
      </c>
      <c r="M200" s="207"/>
    </row>
    <row r="201" spans="1:13" s="217" customFormat="1" ht="69.75" customHeight="1" x14ac:dyDescent="0.3">
      <c r="A201" s="48">
        <f>'Sch-1'!A201</f>
        <v>183</v>
      </c>
      <c r="B201" s="233">
        <f>'Sch-1'!B201</f>
        <v>7000031438</v>
      </c>
      <c r="C201" s="233">
        <f>'Sch-1'!C201</f>
        <v>10</v>
      </c>
      <c r="D201" s="234" t="str">
        <f>'Sch-1'!D201</f>
        <v xml:space="preserve">Supply BOQ for M-NLDC-Delhi             </v>
      </c>
      <c r="E201" s="233">
        <f>'Sch-1'!E201</f>
        <v>1000077739</v>
      </c>
      <c r="F201" s="234" t="str">
        <f>'Sch-1'!J201</f>
        <v>SIP COMPLIANT VOIP PHONE FOR LOCAL LOCATIONS</v>
      </c>
      <c r="G201" s="233" t="str">
        <f>'Sch-1'!K201</f>
        <v xml:space="preserve">EA </v>
      </c>
      <c r="H201" s="233">
        <f>'Sch-1'!L201</f>
        <v>42</v>
      </c>
      <c r="I201" s="235"/>
      <c r="J201" s="773" t="str">
        <f t="shared" si="4"/>
        <v>Included</v>
      </c>
      <c r="K201" s="774">
        <f t="shared" si="5"/>
        <v>0</v>
      </c>
      <c r="M201" s="207"/>
    </row>
    <row r="202" spans="1:13" s="217" customFormat="1" ht="69.75" customHeight="1" x14ac:dyDescent="0.3">
      <c r="A202" s="48">
        <f>'Sch-1'!A202</f>
        <v>184</v>
      </c>
      <c r="B202" s="233">
        <f>'Sch-1'!B202</f>
        <v>7000031439</v>
      </c>
      <c r="C202" s="233">
        <f>'Sch-1'!C202</f>
        <v>10</v>
      </c>
      <c r="D202" s="234" t="str">
        <f>'Sch-1'!D202</f>
        <v xml:space="preserve">Supply BOQ for M-NLDC-Delhi             </v>
      </c>
      <c r="E202" s="233">
        <f>'Sch-1'!E202</f>
        <v>1000077711</v>
      </c>
      <c r="F202" s="234" t="str">
        <f>'Sch-1'!J202</f>
        <v>SIP COMPLIANT VIDEO PHONE</v>
      </c>
      <c r="G202" s="233" t="str">
        <f>'Sch-1'!K202</f>
        <v xml:space="preserve">EA </v>
      </c>
      <c r="H202" s="233">
        <f>'Sch-1'!L202</f>
        <v>1</v>
      </c>
      <c r="I202" s="235"/>
      <c r="J202" s="773" t="str">
        <f t="shared" si="4"/>
        <v>Included</v>
      </c>
      <c r="K202" s="774">
        <f t="shared" si="5"/>
        <v>0</v>
      </c>
      <c r="M202" s="207"/>
    </row>
    <row r="203" spans="1:13" s="217" customFormat="1" ht="69.75" customHeight="1" x14ac:dyDescent="0.3">
      <c r="A203" s="48">
        <f>'Sch-1'!A203</f>
        <v>185</v>
      </c>
      <c r="B203" s="233">
        <f>'Sch-1'!B203</f>
        <v>7000031440</v>
      </c>
      <c r="C203" s="233">
        <f>'Sch-1'!C203</f>
        <v>10</v>
      </c>
      <c r="D203" s="234" t="str">
        <f>'Sch-1'!D203</f>
        <v xml:space="preserve">Supply BOQ for M-NLDC-Delhi             </v>
      </c>
      <c r="E203" s="233">
        <f>'Sch-1'!E203</f>
        <v>1000077562</v>
      </c>
      <c r="F203" s="234" t="str">
        <f>'Sch-1'!J203</f>
        <v>ANALOG PHONE</v>
      </c>
      <c r="G203" s="233" t="str">
        <f>'Sch-1'!K203</f>
        <v xml:space="preserve">EA </v>
      </c>
      <c r="H203" s="233">
        <f>'Sch-1'!L203</f>
        <v>400</v>
      </c>
      <c r="I203" s="235"/>
      <c r="J203" s="773" t="str">
        <f t="shared" si="4"/>
        <v>Included</v>
      </c>
      <c r="K203" s="774">
        <f t="shared" si="5"/>
        <v>0</v>
      </c>
      <c r="M203" s="207"/>
    </row>
    <row r="204" spans="1:13" s="217" customFormat="1" ht="69.75" customHeight="1" x14ac:dyDescent="0.3">
      <c r="A204" s="48">
        <f>'Sch-1'!A204</f>
        <v>186</v>
      </c>
      <c r="B204" s="233">
        <f>'Sch-1'!B204</f>
        <v>7000031441</v>
      </c>
      <c r="C204" s="233">
        <f>'Sch-1'!C204</f>
        <v>10</v>
      </c>
      <c r="D204" s="234" t="str">
        <f>'Sch-1'!D204</f>
        <v xml:space="preserve">Supply BOQ for M-NLDC-Delhi             </v>
      </c>
      <c r="E204" s="233">
        <f>'Sch-1'!E204</f>
        <v>1000077750</v>
      </c>
      <c r="F204" s="234" t="str">
        <f>'Sch-1'!J204</f>
        <v>NMS SOFTWARE FOR VoIP</v>
      </c>
      <c r="G204" s="233" t="str">
        <f>'Sch-1'!K204</f>
        <v>LOT</v>
      </c>
      <c r="H204" s="233">
        <f>'Sch-1'!L204</f>
        <v>1</v>
      </c>
      <c r="I204" s="235"/>
      <c r="J204" s="773" t="str">
        <f t="shared" si="4"/>
        <v>Included</v>
      </c>
      <c r="K204" s="774">
        <f t="shared" si="5"/>
        <v>0</v>
      </c>
      <c r="M204" s="207"/>
    </row>
    <row r="205" spans="1:13" s="217" customFormat="1" ht="69.75" customHeight="1" x14ac:dyDescent="0.3">
      <c r="A205" s="48">
        <f>'Sch-1'!A205</f>
        <v>187</v>
      </c>
      <c r="B205" s="233">
        <f>'Sch-1'!B205</f>
        <v>7000031442</v>
      </c>
      <c r="C205" s="233">
        <f>'Sch-1'!C205</f>
        <v>10</v>
      </c>
      <c r="D205" s="234" t="str">
        <f>'Sch-1'!D205</f>
        <v xml:space="preserve">Supply BOQ for M-NLDC-Delhi             </v>
      </c>
      <c r="E205" s="233">
        <f>'Sch-1'!E205</f>
        <v>1000077561</v>
      </c>
      <c r="F205" s="234" t="str">
        <f>'Sch-1'!J205</f>
        <v>24 LAN L-3 SWITCH (MINIMUM 8X1 GBPS FIBRE OPTIC PORTS AND 4X 10 GBPSFIBER PORTS)</v>
      </c>
      <c r="G205" s="233" t="str">
        <f>'Sch-1'!K205</f>
        <v xml:space="preserve">EA </v>
      </c>
      <c r="H205" s="233">
        <f>'Sch-1'!L205</f>
        <v>6</v>
      </c>
      <c r="I205" s="235"/>
      <c r="J205" s="773" t="str">
        <f t="shared" si="4"/>
        <v>Included</v>
      </c>
      <c r="K205" s="774">
        <f t="shared" si="5"/>
        <v>0</v>
      </c>
      <c r="M205" s="207"/>
    </row>
    <row r="206" spans="1:13" s="217" customFormat="1" ht="69.75" customHeight="1" x14ac:dyDescent="0.3">
      <c r="A206" s="48">
        <f>'Sch-1'!A206</f>
        <v>188</v>
      </c>
      <c r="B206" s="233">
        <f>'Sch-1'!B206</f>
        <v>7000031443</v>
      </c>
      <c r="C206" s="233">
        <f>'Sch-1'!C206</f>
        <v>10</v>
      </c>
      <c r="D206" s="234" t="str">
        <f>'Sch-1'!D206</f>
        <v xml:space="preserve">Supply BOQ for M-NLDC-Delhi             </v>
      </c>
      <c r="E206" s="233">
        <f>'Sch-1'!E206</f>
        <v>1000077565</v>
      </c>
      <c r="F206" s="234" t="str">
        <f>'Sch-1'!J206</f>
        <v>NGFW AS PER TECHNICAL SPECIFICATION</v>
      </c>
      <c r="G206" s="233" t="str">
        <f>'Sch-1'!K206</f>
        <v xml:space="preserve">EA </v>
      </c>
      <c r="H206" s="233">
        <f>'Sch-1'!L206</f>
        <v>4</v>
      </c>
      <c r="I206" s="235"/>
      <c r="J206" s="773" t="str">
        <f t="shared" si="4"/>
        <v>Included</v>
      </c>
      <c r="K206" s="774">
        <f t="shared" si="5"/>
        <v>0</v>
      </c>
      <c r="M206" s="207"/>
    </row>
    <row r="207" spans="1:13" s="217" customFormat="1" ht="69.75" customHeight="1" x14ac:dyDescent="0.3">
      <c r="A207" s="48">
        <f>'Sch-1'!A207</f>
        <v>189</v>
      </c>
      <c r="B207" s="233">
        <f>'Sch-1'!B207</f>
        <v>7000031444</v>
      </c>
      <c r="C207" s="233">
        <f>'Sch-1'!C207</f>
        <v>10</v>
      </c>
      <c r="D207" s="234" t="str">
        <f>'Sch-1'!D207</f>
        <v xml:space="preserve">Supply BOQ for M-NLDC-Delhi             </v>
      </c>
      <c r="E207" s="233">
        <f>'Sch-1'!E207</f>
        <v>1000077751</v>
      </c>
      <c r="F207" s="234" t="str">
        <f>'Sch-1'!J207</f>
        <v>SOFTWARE FOR RECORDING</v>
      </c>
      <c r="G207" s="233" t="str">
        <f>'Sch-1'!K207</f>
        <v>LOT</v>
      </c>
      <c r="H207" s="233">
        <f>'Sch-1'!L207</f>
        <v>1</v>
      </c>
      <c r="I207" s="235"/>
      <c r="J207" s="773" t="str">
        <f t="shared" si="4"/>
        <v>Included</v>
      </c>
      <c r="K207" s="774">
        <f t="shared" si="5"/>
        <v>0</v>
      </c>
      <c r="M207" s="207"/>
    </row>
    <row r="208" spans="1:13" s="217" customFormat="1" ht="69.75" customHeight="1" x14ac:dyDescent="0.3">
      <c r="A208" s="48">
        <f>'Sch-1'!A208</f>
        <v>190</v>
      </c>
      <c r="B208" s="233">
        <f>'Sch-1'!B208</f>
        <v>7000031445</v>
      </c>
      <c r="C208" s="233">
        <f>'Sch-1'!C208</f>
        <v>10</v>
      </c>
      <c r="D208" s="234" t="str">
        <f>'Sch-1'!D208</f>
        <v xml:space="preserve">Supply BOQ for M-NLDC-Delhi             </v>
      </c>
      <c r="E208" s="233">
        <f>'Sch-1'!E208</f>
        <v>1000077752</v>
      </c>
      <c r="F208" s="234" t="str">
        <f>'Sch-1'!J208</f>
        <v>SOFTWARE FOR SIEM</v>
      </c>
      <c r="G208" s="233" t="str">
        <f>'Sch-1'!K208</f>
        <v>LOT</v>
      </c>
      <c r="H208" s="233">
        <f>'Sch-1'!L208</f>
        <v>1</v>
      </c>
      <c r="I208" s="235"/>
      <c r="J208" s="773" t="str">
        <f t="shared" si="4"/>
        <v>Included</v>
      </c>
      <c r="K208" s="774">
        <f t="shared" si="5"/>
        <v>0</v>
      </c>
      <c r="M208" s="207"/>
    </row>
    <row r="209" spans="1:13" s="217" customFormat="1" ht="69.75" customHeight="1" x14ac:dyDescent="0.3">
      <c r="A209" s="48">
        <f>'Sch-1'!A209</f>
        <v>191</v>
      </c>
      <c r="B209" s="233">
        <f>'Sch-1'!B209</f>
        <v>7000031446</v>
      </c>
      <c r="C209" s="233">
        <f>'Sch-1'!C209</f>
        <v>10</v>
      </c>
      <c r="D209" s="234" t="str">
        <f>'Sch-1'!D209</f>
        <v xml:space="preserve">Supply BOQ for M-NLDC-Delhi             </v>
      </c>
      <c r="E209" s="233">
        <f>'Sch-1'!E209</f>
        <v>1000077574</v>
      </c>
      <c r="F209" s="234" t="str">
        <f>'Sch-1'!J209</f>
        <v>SERVER FOR VARIOUS APPLICATIO (THROUGH VM)1. FIREWALL MANAGEMENT 2.PATCH MANAGEMENT3. ENDPOINT4. IDENTITY AND ACCESS MANAGEMENT</v>
      </c>
      <c r="G209" s="233" t="str">
        <f>'Sch-1'!K209</f>
        <v xml:space="preserve">EA </v>
      </c>
      <c r="H209" s="233">
        <f>'Sch-1'!L209</f>
        <v>2</v>
      </c>
      <c r="I209" s="235"/>
      <c r="J209" s="773" t="str">
        <f t="shared" si="4"/>
        <v>Included</v>
      </c>
      <c r="K209" s="774">
        <f t="shared" si="5"/>
        <v>0</v>
      </c>
      <c r="M209" s="207"/>
    </row>
    <row r="210" spans="1:13" s="217" customFormat="1" ht="69.75" customHeight="1" x14ac:dyDescent="0.3">
      <c r="A210" s="48">
        <f>'Sch-1'!A210</f>
        <v>192</v>
      </c>
      <c r="B210" s="233">
        <f>'Sch-1'!B210</f>
        <v>7000031447</v>
      </c>
      <c r="C210" s="233">
        <f>'Sch-1'!C210</f>
        <v>10</v>
      </c>
      <c r="D210" s="234" t="str">
        <f>'Sch-1'!D210</f>
        <v xml:space="preserve">Supply BOQ for M-NLDC-Delhi             </v>
      </c>
      <c r="E210" s="233">
        <f>'Sch-1'!E210</f>
        <v>1000077577</v>
      </c>
      <c r="F210" s="234" t="str">
        <f>'Sch-1'!J210</f>
        <v>SOFTWARE LICENCE FOR1. FIREWALL MANAGEMENT 2. PATCH MANAGEMENT3.ENDPOINT4. IDENTITY AND ACCESS MANAGEMENT</v>
      </c>
      <c r="G210" s="233" t="str">
        <f>'Sch-1'!K210</f>
        <v>LOT</v>
      </c>
      <c r="H210" s="233">
        <f>'Sch-1'!L210</f>
        <v>1</v>
      </c>
      <c r="I210" s="235"/>
      <c r="J210" s="773" t="str">
        <f t="shared" si="4"/>
        <v>Included</v>
      </c>
      <c r="K210" s="774">
        <f t="shared" si="5"/>
        <v>0</v>
      </c>
      <c r="M210" s="207"/>
    </row>
    <row r="211" spans="1:13" s="217" customFormat="1" ht="69.75" customHeight="1" x14ac:dyDescent="0.3">
      <c r="A211" s="48">
        <f>'Sch-1'!A211</f>
        <v>193</v>
      </c>
      <c r="B211" s="233">
        <f>'Sch-1'!B211</f>
        <v>7000031448</v>
      </c>
      <c r="C211" s="233">
        <f>'Sch-1'!C211</f>
        <v>10</v>
      </c>
      <c r="D211" s="234" t="str">
        <f>'Sch-1'!D211</f>
        <v xml:space="preserve">Supply BOQ for M-NLDC-Delhi             </v>
      </c>
      <c r="E211" s="233">
        <f>'Sch-1'!E211</f>
        <v>1000077568</v>
      </c>
      <c r="F211" s="234" t="str">
        <f>'Sch-1'!J211</f>
        <v>OPERATOR CONSOLE AS PER TECHNICAL SPECIFICATION</v>
      </c>
      <c r="G211" s="233" t="str">
        <f>'Sch-1'!K211</f>
        <v xml:space="preserve">EA </v>
      </c>
      <c r="H211" s="233">
        <f>'Sch-1'!L211</f>
        <v>1</v>
      </c>
      <c r="I211" s="235"/>
      <c r="J211" s="773" t="str">
        <f t="shared" si="4"/>
        <v>Included</v>
      </c>
      <c r="K211" s="774">
        <f t="shared" si="5"/>
        <v>0</v>
      </c>
      <c r="M211" s="207"/>
    </row>
    <row r="212" spans="1:13" s="217" customFormat="1" ht="69.75" customHeight="1" x14ac:dyDescent="0.3">
      <c r="A212" s="48">
        <f>'Sch-1'!A212</f>
        <v>194</v>
      </c>
      <c r="B212" s="233">
        <f>'Sch-1'!B212</f>
        <v>7000031449</v>
      </c>
      <c r="C212" s="233">
        <f>'Sch-1'!C212</f>
        <v>10</v>
      </c>
      <c r="D212" s="234" t="str">
        <f>'Sch-1'!D212</f>
        <v xml:space="preserve">Supply BOQ for M-NLDC-Delhi             </v>
      </c>
      <c r="E212" s="233">
        <f>'Sch-1'!E212</f>
        <v>1000012788</v>
      </c>
      <c r="F212" s="234" t="str">
        <f>'Sch-1'!J212</f>
        <v>GPS Clock with antenna</v>
      </c>
      <c r="G212" s="233" t="str">
        <f>'Sch-1'!K212</f>
        <v xml:space="preserve">EA </v>
      </c>
      <c r="H212" s="233">
        <f>'Sch-1'!L212</f>
        <v>1</v>
      </c>
      <c r="I212" s="235"/>
      <c r="J212" s="773" t="str">
        <f t="shared" ref="J212:J275" si="6">IF(I212=0, "Included",IF(ISERROR(H212*I212), I212, H212*I212))</f>
        <v>Included</v>
      </c>
      <c r="K212" s="774">
        <f t="shared" ref="K212:K275" si="7">+H212*I212</f>
        <v>0</v>
      </c>
      <c r="M212" s="207"/>
    </row>
    <row r="213" spans="1:13" s="217" customFormat="1" ht="69.75" customHeight="1" x14ac:dyDescent="0.3">
      <c r="A213" s="48">
        <f>'Sch-1'!A213</f>
        <v>195</v>
      </c>
      <c r="B213" s="233">
        <f>'Sch-1'!B213</f>
        <v>7000031450</v>
      </c>
      <c r="C213" s="233">
        <f>'Sch-1'!C213</f>
        <v>10</v>
      </c>
      <c r="D213" s="234" t="str">
        <f>'Sch-1'!D213</f>
        <v xml:space="preserve">Supply BOQ for M-NLDC-Delhi             </v>
      </c>
      <c r="E213" s="233">
        <f>'Sch-1'!E213</f>
        <v>1000028014</v>
      </c>
      <c r="F213" s="234" t="str">
        <f>'Sch-1'!J213</f>
        <v>Workstation Desk</v>
      </c>
      <c r="G213" s="233" t="str">
        <f>'Sch-1'!K213</f>
        <v xml:space="preserve">EA </v>
      </c>
      <c r="H213" s="233">
        <f>'Sch-1'!L213</f>
        <v>1</v>
      </c>
      <c r="I213" s="235"/>
      <c r="J213" s="773" t="str">
        <f t="shared" si="6"/>
        <v>Included</v>
      </c>
      <c r="K213" s="774">
        <f t="shared" si="7"/>
        <v>0</v>
      </c>
      <c r="M213" s="207"/>
    </row>
    <row r="214" spans="1:13" s="217" customFormat="1" ht="69.75" customHeight="1" x14ac:dyDescent="0.3">
      <c r="A214" s="48">
        <f>'Sch-1'!A214</f>
        <v>196</v>
      </c>
      <c r="B214" s="233">
        <f>'Sch-1'!B214</f>
        <v>7000031451</v>
      </c>
      <c r="C214" s="233">
        <f>'Sch-1'!C214</f>
        <v>10</v>
      </c>
      <c r="D214" s="234" t="str">
        <f>'Sch-1'!D214</f>
        <v xml:space="preserve">Supply BOQ for M-NLDC-Delhi             </v>
      </c>
      <c r="E214" s="233">
        <f>'Sch-1'!E214</f>
        <v>1000026380</v>
      </c>
      <c r="F214" s="234" t="str">
        <f>'Sch-1'!J214</f>
        <v>Chairs</v>
      </c>
      <c r="G214" s="233" t="str">
        <f>'Sch-1'!K214</f>
        <v>LOT</v>
      </c>
      <c r="H214" s="233">
        <f>'Sch-1'!L214</f>
        <v>1</v>
      </c>
      <c r="I214" s="235"/>
      <c r="J214" s="773" t="str">
        <f t="shared" si="6"/>
        <v>Included</v>
      </c>
      <c r="K214" s="774">
        <f t="shared" si="7"/>
        <v>0</v>
      </c>
      <c r="M214" s="207"/>
    </row>
    <row r="215" spans="1:13" s="217" customFormat="1" ht="69.75" customHeight="1" x14ac:dyDescent="0.3">
      <c r="A215" s="48">
        <f>'Sch-1'!A215</f>
        <v>197</v>
      </c>
      <c r="B215" s="233">
        <f>'Sch-1'!B215</f>
        <v>7000031508</v>
      </c>
      <c r="C215" s="233">
        <f>'Sch-1'!C215</f>
        <v>10</v>
      </c>
      <c r="D215" s="234" t="str">
        <f>'Sch-1'!D215</f>
        <v xml:space="preserve">Supply BOQ for M-NLDC-Delhi             </v>
      </c>
      <c r="E215" s="233">
        <f>'Sch-1'!E215</f>
        <v>1000077853</v>
      </c>
      <c r="F215" s="234" t="str">
        <f>'Sch-1'!J215</f>
        <v>SUPPLY OF BACKUP AND RESTORE SYSTEM INCLUDING NECESSARY HARDWARE ANDSOFTWARE AS PER TECHNICAL SPECIFICATION</v>
      </c>
      <c r="G215" s="233" t="str">
        <f>'Sch-1'!K215</f>
        <v xml:space="preserve">EA </v>
      </c>
      <c r="H215" s="233">
        <f>'Sch-1'!L215</f>
        <v>1</v>
      </c>
      <c r="I215" s="235"/>
      <c r="J215" s="773" t="str">
        <f t="shared" si="6"/>
        <v>Included</v>
      </c>
      <c r="K215" s="774">
        <f t="shared" si="7"/>
        <v>0</v>
      </c>
      <c r="M215" s="207"/>
    </row>
    <row r="216" spans="1:13" s="217" customFormat="1" ht="69.75" customHeight="1" x14ac:dyDescent="0.3">
      <c r="A216" s="48">
        <f>'Sch-1'!A216</f>
        <v>198</v>
      </c>
      <c r="B216" s="233">
        <f>'Sch-1'!B216</f>
        <v>7000031509</v>
      </c>
      <c r="C216" s="233">
        <f>'Sch-1'!C216</f>
        <v>10</v>
      </c>
      <c r="D216" s="234" t="str">
        <f>'Sch-1'!D216</f>
        <v xml:space="preserve">Supply BOQ for M-NLDC-Delhi             </v>
      </c>
      <c r="E216" s="233">
        <f>'Sch-1'!E216</f>
        <v>1000077632</v>
      </c>
      <c r="F216" s="234" t="str">
        <f>'Sch-1'!J216</f>
        <v>DATA DIODE AS PER TS</v>
      </c>
      <c r="G216" s="233" t="str">
        <f>'Sch-1'!K216</f>
        <v xml:space="preserve">EA </v>
      </c>
      <c r="H216" s="233">
        <f>'Sch-1'!L216</f>
        <v>3</v>
      </c>
      <c r="I216" s="235"/>
      <c r="J216" s="773" t="str">
        <f t="shared" si="6"/>
        <v>Included</v>
      </c>
      <c r="K216" s="774">
        <f t="shared" si="7"/>
        <v>0</v>
      </c>
      <c r="M216" s="207"/>
    </row>
    <row r="217" spans="1:13" s="217" customFormat="1" ht="69.75" customHeight="1" x14ac:dyDescent="0.3">
      <c r="A217" s="48">
        <f>'Sch-1'!A217</f>
        <v>199</v>
      </c>
      <c r="B217" s="233">
        <f>'Sch-1'!B217</f>
        <v>7000031510</v>
      </c>
      <c r="C217" s="233">
        <f>'Sch-1'!C217</f>
        <v>10</v>
      </c>
      <c r="D217" s="234" t="str">
        <f>'Sch-1'!D217</f>
        <v xml:space="preserve">Supply BOQ for M-NLDC-Delhi             </v>
      </c>
      <c r="E217" s="233">
        <f>'Sch-1'!E217</f>
        <v>1000077862</v>
      </c>
      <c r="F217" s="234" t="str">
        <f>'Sch-1'!J217</f>
        <v>POE SWITCHÃ‚Â ,48 PORT ,MANAGED L2 (WITH DUAL POWER SUPPLY)Ã‚Â AS PERTECHNICAL SPECIFICATION</v>
      </c>
      <c r="G217" s="233" t="str">
        <f>'Sch-1'!K217</f>
        <v xml:space="preserve">EA </v>
      </c>
      <c r="H217" s="233">
        <f>'Sch-1'!L217</f>
        <v>1</v>
      </c>
      <c r="I217" s="235"/>
      <c r="J217" s="773" t="str">
        <f t="shared" si="6"/>
        <v>Included</v>
      </c>
      <c r="K217" s="774">
        <f t="shared" si="7"/>
        <v>0</v>
      </c>
      <c r="M217" s="207"/>
    </row>
    <row r="218" spans="1:13" s="217" customFormat="1" ht="69.75" customHeight="1" x14ac:dyDescent="0.3">
      <c r="A218" s="48">
        <f>'Sch-1'!A218</f>
        <v>200</v>
      </c>
      <c r="B218" s="233">
        <f>'Sch-1'!B218</f>
        <v>7000031511</v>
      </c>
      <c r="C218" s="233">
        <f>'Sch-1'!C218</f>
        <v>10</v>
      </c>
      <c r="D218" s="234" t="str">
        <f>'Sch-1'!D218</f>
        <v xml:space="preserve">Supply BOQ for M-NLDC-Delhi             </v>
      </c>
      <c r="E218" s="233">
        <f>'Sch-1'!E218</f>
        <v>1000077864</v>
      </c>
      <c r="F218" s="234" t="str">
        <f>'Sch-1'!J218</f>
        <v>SUPPLY OF EMAIL SERVER AS PER TECHNICAL SPECIFICATION</v>
      </c>
      <c r="G218" s="233" t="str">
        <f>'Sch-1'!K218</f>
        <v xml:space="preserve">EA </v>
      </c>
      <c r="H218" s="233">
        <f>'Sch-1'!L218</f>
        <v>2</v>
      </c>
      <c r="I218" s="235"/>
      <c r="J218" s="773" t="str">
        <f t="shared" si="6"/>
        <v>Included</v>
      </c>
      <c r="K218" s="774">
        <f t="shared" si="7"/>
        <v>0</v>
      </c>
      <c r="M218" s="207"/>
    </row>
    <row r="219" spans="1:13" s="217" customFormat="1" ht="69.75" customHeight="1" x14ac:dyDescent="0.3">
      <c r="A219" s="48">
        <f>'Sch-1'!A219</f>
        <v>201</v>
      </c>
      <c r="B219" s="233">
        <f>'Sch-1'!B219</f>
        <v>7000031540</v>
      </c>
      <c r="C219" s="233">
        <f>'Sch-1'!C219</f>
        <v>10</v>
      </c>
      <c r="D219" s="234" t="str">
        <f>'Sch-1'!D219</f>
        <v xml:space="preserve">Supply BOQ for M-NLDC-Delhi             </v>
      </c>
      <c r="E219" s="233">
        <f>'Sch-1'!E219</f>
        <v>1000077899</v>
      </c>
      <c r="F219" s="234" t="str">
        <f>'Sch-1'!J219</f>
        <v>SUPPLY OF FXS MEDIA GATEWAY AS PER TECHNICAL SPECIFICATION</v>
      </c>
      <c r="G219" s="233" t="str">
        <f>'Sch-1'!K219</f>
        <v>SET</v>
      </c>
      <c r="H219" s="233">
        <f>'Sch-1'!L219</f>
        <v>1</v>
      </c>
      <c r="I219" s="235"/>
      <c r="J219" s="773" t="str">
        <f t="shared" si="6"/>
        <v>Included</v>
      </c>
      <c r="K219" s="774">
        <f t="shared" si="7"/>
        <v>0</v>
      </c>
      <c r="M219" s="207"/>
    </row>
    <row r="220" spans="1:13" s="217" customFormat="1" ht="69.75" customHeight="1" x14ac:dyDescent="0.3">
      <c r="A220" s="48">
        <f>'Sch-1'!A220</f>
        <v>202</v>
      </c>
      <c r="B220" s="233">
        <f>'Sch-1'!B220</f>
        <v>7000031541</v>
      </c>
      <c r="C220" s="233">
        <f>'Sch-1'!C220</f>
        <v>10</v>
      </c>
      <c r="D220" s="234" t="str">
        <f>'Sch-1'!D220</f>
        <v xml:space="preserve">Supply BOQ for M-NLDC-Delhi             </v>
      </c>
      <c r="E220" s="233">
        <f>'Sch-1'!E220</f>
        <v>1000031361</v>
      </c>
      <c r="F220" s="234" t="str">
        <f>'Sch-1'!J220</f>
        <v>WORKSTATION CONSOLE WITH ONE TFT WITH OSAND LICENSE</v>
      </c>
      <c r="G220" s="233" t="str">
        <f>'Sch-1'!K220</f>
        <v xml:space="preserve">EA </v>
      </c>
      <c r="H220" s="233">
        <f>'Sch-1'!L220</f>
        <v>1</v>
      </c>
      <c r="I220" s="235"/>
      <c r="J220" s="773" t="str">
        <f t="shared" si="6"/>
        <v>Included</v>
      </c>
      <c r="K220" s="774">
        <f t="shared" si="7"/>
        <v>0</v>
      </c>
      <c r="M220" s="207"/>
    </row>
    <row r="221" spans="1:13" s="217" customFormat="1" ht="69.75" customHeight="1" x14ac:dyDescent="0.3">
      <c r="A221" s="48">
        <f>'Sch-1'!A221</f>
        <v>203</v>
      </c>
      <c r="B221" s="233">
        <f>'Sch-1'!B221</f>
        <v>7000031560</v>
      </c>
      <c r="C221" s="233">
        <f>'Sch-1'!C221</f>
        <v>10</v>
      </c>
      <c r="D221" s="234" t="str">
        <f>'Sch-1'!D221</f>
        <v xml:space="preserve">Supply BOQ for M-NLDC-Delhi             </v>
      </c>
      <c r="E221" s="233">
        <f>'Sch-1'!E221</f>
        <v>1000077737</v>
      </c>
      <c r="F221" s="234" t="str">
        <f>'Sch-1'!J221</f>
        <v>SUPPLY OF PRI MEDIA GATEWAY AS PER TECHNICAL SPECIFICATION</v>
      </c>
      <c r="G221" s="233" t="str">
        <f>'Sch-1'!K221</f>
        <v xml:space="preserve">EA </v>
      </c>
      <c r="H221" s="233">
        <f>'Sch-1'!L221</f>
        <v>1</v>
      </c>
      <c r="I221" s="235"/>
      <c r="J221" s="773" t="str">
        <f t="shared" si="6"/>
        <v>Included</v>
      </c>
      <c r="K221" s="774">
        <f t="shared" si="7"/>
        <v>0</v>
      </c>
      <c r="M221" s="207"/>
    </row>
    <row r="222" spans="1:13" s="217" customFormat="1" ht="69.75" customHeight="1" x14ac:dyDescent="0.3">
      <c r="A222" s="48">
        <f>'Sch-1'!A222</f>
        <v>204</v>
      </c>
      <c r="B222" s="233">
        <f>'Sch-1'!B222</f>
        <v>7000031561</v>
      </c>
      <c r="C222" s="233">
        <f>'Sch-1'!C222</f>
        <v>10</v>
      </c>
      <c r="D222" s="234" t="str">
        <f>'Sch-1'!D222</f>
        <v xml:space="preserve">Supply BOQ for M-NLDC-Delhi             </v>
      </c>
      <c r="E222" s="233">
        <f>'Sch-1'!E222</f>
        <v>1000078084</v>
      </c>
      <c r="F222" s="234" t="str">
        <f>'Sch-1'!J222</f>
        <v>SUPPLY OF ROUTER AS PER TECHNICAL SPECIFICATION</v>
      </c>
      <c r="G222" s="233" t="str">
        <f>'Sch-1'!K222</f>
        <v xml:space="preserve">EA </v>
      </c>
      <c r="H222" s="233">
        <f>'Sch-1'!L222</f>
        <v>2</v>
      </c>
      <c r="I222" s="235"/>
      <c r="J222" s="773" t="str">
        <f t="shared" si="6"/>
        <v>Included</v>
      </c>
      <c r="K222" s="774">
        <f t="shared" si="7"/>
        <v>0</v>
      </c>
      <c r="M222" s="207"/>
    </row>
    <row r="223" spans="1:13" s="217" customFormat="1" ht="69.75" customHeight="1" x14ac:dyDescent="0.3">
      <c r="A223" s="48">
        <f>'Sch-1'!A223</f>
        <v>205</v>
      </c>
      <c r="B223" s="233">
        <f>'Sch-1'!B223</f>
        <v>7000031525</v>
      </c>
      <c r="C223" s="233">
        <f>'Sch-1'!C223</f>
        <v>10</v>
      </c>
      <c r="D223" s="234" t="str">
        <f>'Sch-1'!D223</f>
        <v xml:space="preserve">Spares at NLDC                          </v>
      </c>
      <c r="E223" s="233">
        <f>'Sch-1'!E223</f>
        <v>1000077712</v>
      </c>
      <c r="F223" s="234" t="str">
        <f>'Sch-1'!J223</f>
        <v>SIP COMPLIANT VOIP PHONE</v>
      </c>
      <c r="G223" s="233" t="str">
        <f>'Sch-1'!K223</f>
        <v xml:space="preserve">EA </v>
      </c>
      <c r="H223" s="233">
        <f>'Sch-1'!L223</f>
        <v>4</v>
      </c>
      <c r="I223" s="235"/>
      <c r="J223" s="773" t="str">
        <f t="shared" si="6"/>
        <v>Included</v>
      </c>
      <c r="K223" s="774">
        <f t="shared" si="7"/>
        <v>0</v>
      </c>
      <c r="M223" s="207"/>
    </row>
    <row r="224" spans="1:13" s="217" customFormat="1" ht="69.75" customHeight="1" x14ac:dyDescent="0.3">
      <c r="A224" s="48">
        <f>'Sch-1'!A224</f>
        <v>206</v>
      </c>
      <c r="B224" s="233">
        <f>'Sch-1'!B224</f>
        <v>7000031526</v>
      </c>
      <c r="C224" s="233">
        <f>'Sch-1'!C224</f>
        <v>10</v>
      </c>
      <c r="D224" s="234" t="str">
        <f>'Sch-1'!D224</f>
        <v xml:space="preserve">Spares at NLDC                          </v>
      </c>
      <c r="E224" s="233">
        <f>'Sch-1'!E224</f>
        <v>1000077711</v>
      </c>
      <c r="F224" s="234" t="str">
        <f>'Sch-1'!J224</f>
        <v>SIP COMPLIANT VIDEO PHONE</v>
      </c>
      <c r="G224" s="233" t="str">
        <f>'Sch-1'!K224</f>
        <v xml:space="preserve">EA </v>
      </c>
      <c r="H224" s="233">
        <f>'Sch-1'!L224</f>
        <v>1</v>
      </c>
      <c r="I224" s="235"/>
      <c r="J224" s="773" t="str">
        <f t="shared" si="6"/>
        <v>Included</v>
      </c>
      <c r="K224" s="774">
        <f t="shared" si="7"/>
        <v>0</v>
      </c>
      <c r="M224" s="207"/>
    </row>
    <row r="225" spans="1:13" s="217" customFormat="1" ht="69.75" customHeight="1" x14ac:dyDescent="0.3">
      <c r="A225" s="48">
        <f>'Sch-1'!A225</f>
        <v>207</v>
      </c>
      <c r="B225" s="233">
        <f>'Sch-1'!B225</f>
        <v>7000031527</v>
      </c>
      <c r="C225" s="233">
        <f>'Sch-1'!C225</f>
        <v>10</v>
      </c>
      <c r="D225" s="234" t="str">
        <f>'Sch-1'!D225</f>
        <v xml:space="preserve">Spares at NLDC                          </v>
      </c>
      <c r="E225" s="233">
        <f>'Sch-1'!E225</f>
        <v>1000077562</v>
      </c>
      <c r="F225" s="234" t="str">
        <f>'Sch-1'!J225</f>
        <v>ANALOG PHONE</v>
      </c>
      <c r="G225" s="233" t="str">
        <f>'Sch-1'!K225</f>
        <v xml:space="preserve">EA </v>
      </c>
      <c r="H225" s="233">
        <f>'Sch-1'!L225</f>
        <v>20</v>
      </c>
      <c r="I225" s="235"/>
      <c r="J225" s="773" t="str">
        <f t="shared" si="6"/>
        <v>Included</v>
      </c>
      <c r="K225" s="774">
        <f t="shared" si="7"/>
        <v>0</v>
      </c>
      <c r="M225" s="207"/>
    </row>
    <row r="226" spans="1:13" s="217" customFormat="1" ht="69.75" customHeight="1" x14ac:dyDescent="0.3">
      <c r="A226" s="48">
        <f>'Sch-1'!A226</f>
        <v>208</v>
      </c>
      <c r="B226" s="233">
        <f>'Sch-1'!B226</f>
        <v>7000031528</v>
      </c>
      <c r="C226" s="233">
        <f>'Sch-1'!C226</f>
        <v>10</v>
      </c>
      <c r="D226" s="234" t="str">
        <f>'Sch-1'!D226</f>
        <v xml:space="preserve">Spares at NLDC                          </v>
      </c>
      <c r="E226" s="233">
        <f>'Sch-1'!E226</f>
        <v>1000077709</v>
      </c>
      <c r="F226" s="234" t="str">
        <f>'Sch-1'!J226</f>
        <v>POE SWITCH  (WITH DUAL DC POWER SUPPLY)  AS PER TECHNICALSPECIFICATION</v>
      </c>
      <c r="G226" s="233" t="str">
        <f>'Sch-1'!K226</f>
        <v xml:space="preserve">EA </v>
      </c>
      <c r="H226" s="233">
        <f>'Sch-1'!L226</f>
        <v>1</v>
      </c>
      <c r="I226" s="235"/>
      <c r="J226" s="773" t="str">
        <f t="shared" si="6"/>
        <v>Included</v>
      </c>
      <c r="K226" s="774">
        <f t="shared" si="7"/>
        <v>0</v>
      </c>
      <c r="M226" s="207"/>
    </row>
    <row r="227" spans="1:13" s="217" customFormat="1" ht="69.75" customHeight="1" x14ac:dyDescent="0.3">
      <c r="A227" s="48">
        <f>'Sch-1'!A227</f>
        <v>209</v>
      </c>
      <c r="B227" s="233">
        <f>'Sch-1'!B227</f>
        <v>7000031529</v>
      </c>
      <c r="C227" s="233">
        <f>'Sch-1'!C227</f>
        <v>10</v>
      </c>
      <c r="D227" s="234" t="str">
        <f>'Sch-1'!D227</f>
        <v xml:space="preserve">Spares at NLDC                          </v>
      </c>
      <c r="E227" s="233">
        <f>'Sch-1'!E227</f>
        <v>1000077563</v>
      </c>
      <c r="F227" s="234" t="str">
        <f>'Sch-1'!J227</f>
        <v>CAT -6 CABLE (100 MM SET)</v>
      </c>
      <c r="G227" s="233" t="str">
        <f>'Sch-1'!K227</f>
        <v>SET</v>
      </c>
      <c r="H227" s="233">
        <f>'Sch-1'!L227</f>
        <v>1</v>
      </c>
      <c r="I227" s="235"/>
      <c r="J227" s="773" t="str">
        <f t="shared" si="6"/>
        <v>Included</v>
      </c>
      <c r="K227" s="774">
        <f t="shared" si="7"/>
        <v>0</v>
      </c>
      <c r="M227" s="207"/>
    </row>
    <row r="228" spans="1:13" s="217" customFormat="1" ht="69.75" customHeight="1" x14ac:dyDescent="0.3">
      <c r="A228" s="48">
        <f>'Sch-1'!A228</f>
        <v>210</v>
      </c>
      <c r="B228" s="233">
        <f>'Sch-1'!B228</f>
        <v>7000031530</v>
      </c>
      <c r="C228" s="233">
        <f>'Sch-1'!C228</f>
        <v>10</v>
      </c>
      <c r="D228" s="234" t="str">
        <f>'Sch-1'!D228</f>
        <v xml:space="preserve">Spares at NLDC                          </v>
      </c>
      <c r="E228" s="233">
        <f>'Sch-1'!E228</f>
        <v>1000077862</v>
      </c>
      <c r="F228" s="234" t="str">
        <f>'Sch-1'!J228</f>
        <v>POE SWITCHÃ‚Â ,48 PORT ,MANAGED L2 (WITH DUAL POWER SUPPLY)Ã‚Â AS PERTECHNICAL SPECIFICATION</v>
      </c>
      <c r="G228" s="233" t="str">
        <f>'Sch-1'!K228</f>
        <v xml:space="preserve">EA </v>
      </c>
      <c r="H228" s="233">
        <f>'Sch-1'!L228</f>
        <v>1</v>
      </c>
      <c r="I228" s="235"/>
      <c r="J228" s="773" t="str">
        <f t="shared" si="6"/>
        <v>Included</v>
      </c>
      <c r="K228" s="774">
        <f t="shared" si="7"/>
        <v>0</v>
      </c>
      <c r="M228" s="207"/>
    </row>
    <row r="229" spans="1:13" s="217" customFormat="1" ht="69.75" customHeight="1" x14ac:dyDescent="0.3">
      <c r="A229" s="48">
        <f>'Sch-1'!A229</f>
        <v>211</v>
      </c>
      <c r="B229" s="233">
        <f>'Sch-1'!B229</f>
        <v>7000031452</v>
      </c>
      <c r="C229" s="233">
        <f>'Sch-1'!C229</f>
        <v>10</v>
      </c>
      <c r="D229" s="234" t="str">
        <f>'Sch-1'!D229</f>
        <v xml:space="preserve">Supply BOQ for M-Inter. Exch. Delhi     </v>
      </c>
      <c r="E229" s="233">
        <f>'Sch-1'!E229</f>
        <v>1000077713</v>
      </c>
      <c r="F229" s="234" t="str">
        <f>'Sch-1'!J229</f>
        <v>VOIP/SIP COMPLIANT SERVER HARDWARE AS PER TECHNICAL SPECIFICATION</v>
      </c>
      <c r="G229" s="233" t="str">
        <f>'Sch-1'!K229</f>
        <v xml:space="preserve">EA </v>
      </c>
      <c r="H229" s="233">
        <f>'Sch-1'!L229</f>
        <v>2</v>
      </c>
      <c r="I229" s="235"/>
      <c r="J229" s="773" t="str">
        <f t="shared" si="6"/>
        <v>Included</v>
      </c>
      <c r="K229" s="774">
        <f t="shared" si="7"/>
        <v>0</v>
      </c>
      <c r="M229" s="207"/>
    </row>
    <row r="230" spans="1:13" s="217" customFormat="1" ht="69.75" customHeight="1" x14ac:dyDescent="0.3">
      <c r="A230" s="48">
        <f>'Sch-1'!A230</f>
        <v>212</v>
      </c>
      <c r="B230" s="233">
        <f>'Sch-1'!B230</f>
        <v>7000031453</v>
      </c>
      <c r="C230" s="233">
        <f>'Sch-1'!C230</f>
        <v>10</v>
      </c>
      <c r="D230" s="234" t="str">
        <f>'Sch-1'!D230</f>
        <v xml:space="preserve">Supply BOQ for M-Inter. Exch. Delhi     </v>
      </c>
      <c r="E230" s="233">
        <f>'Sch-1'!E230</f>
        <v>1000077753</v>
      </c>
      <c r="F230" s="234" t="str">
        <f>'Sch-1'!J230</f>
        <v>SOFTWARE FOR VOIP/SIP COMPLIANT SERVER</v>
      </c>
      <c r="G230" s="233" t="str">
        <f>'Sch-1'!K230</f>
        <v>LOT</v>
      </c>
      <c r="H230" s="233">
        <f>'Sch-1'!L230</f>
        <v>1</v>
      </c>
      <c r="I230" s="235"/>
      <c r="J230" s="773" t="str">
        <f t="shared" si="6"/>
        <v>Included</v>
      </c>
      <c r="K230" s="774">
        <f t="shared" si="7"/>
        <v>0</v>
      </c>
      <c r="M230" s="207"/>
    </row>
    <row r="231" spans="1:13" s="217" customFormat="1" ht="69.75" customHeight="1" x14ac:dyDescent="0.3">
      <c r="A231" s="48">
        <f>'Sch-1'!A231</f>
        <v>213</v>
      </c>
      <c r="B231" s="233">
        <f>'Sch-1'!B231</f>
        <v>7000031454</v>
      </c>
      <c r="C231" s="233">
        <f>'Sch-1'!C231</f>
        <v>10</v>
      </c>
      <c r="D231" s="234" t="str">
        <f>'Sch-1'!D231</f>
        <v xml:space="preserve">Supply BOQ for M-Inter. Exch. Delhi     </v>
      </c>
      <c r="E231" s="233">
        <f>'Sch-1'!E231</f>
        <v>1000077573</v>
      </c>
      <c r="F231" s="234" t="str">
        <f>'Sch-1'!J231</f>
        <v>SERVER RACK  AS PER TECHNICAL SPECIFICATION</v>
      </c>
      <c r="G231" s="233" t="str">
        <f>'Sch-1'!K231</f>
        <v xml:space="preserve">EA </v>
      </c>
      <c r="H231" s="233">
        <f>'Sch-1'!L231</f>
        <v>2</v>
      </c>
      <c r="I231" s="235"/>
      <c r="J231" s="773" t="str">
        <f t="shared" si="6"/>
        <v>Included</v>
      </c>
      <c r="K231" s="774">
        <f t="shared" si="7"/>
        <v>0</v>
      </c>
      <c r="M231" s="207"/>
    </row>
    <row r="232" spans="1:13" s="217" customFormat="1" ht="69.75" customHeight="1" x14ac:dyDescent="0.3">
      <c r="A232" s="48">
        <f>'Sch-1'!A232</f>
        <v>214</v>
      </c>
      <c r="B232" s="233">
        <f>'Sch-1'!B232</f>
        <v>7000031455</v>
      </c>
      <c r="C232" s="233">
        <f>'Sch-1'!C232</f>
        <v>10</v>
      </c>
      <c r="D232" s="234" t="str">
        <f>'Sch-1'!D232</f>
        <v xml:space="preserve">Supply BOQ for M-Inter. Exch. Delhi     </v>
      </c>
      <c r="E232" s="233">
        <f>'Sch-1'!E232</f>
        <v>1000077739</v>
      </c>
      <c r="F232" s="234" t="str">
        <f>'Sch-1'!J232</f>
        <v>SIP COMPLIANT VOIP PHONE FOR LOCAL LOCATIONS</v>
      </c>
      <c r="G232" s="233" t="str">
        <f>'Sch-1'!K232</f>
        <v xml:space="preserve">EA </v>
      </c>
      <c r="H232" s="233">
        <f>'Sch-1'!L232</f>
        <v>30</v>
      </c>
      <c r="I232" s="235"/>
      <c r="J232" s="773" t="str">
        <f t="shared" si="6"/>
        <v>Included</v>
      </c>
      <c r="K232" s="774">
        <f t="shared" si="7"/>
        <v>0</v>
      </c>
      <c r="M232" s="207"/>
    </row>
    <row r="233" spans="1:13" s="217" customFormat="1" ht="69.75" customHeight="1" x14ac:dyDescent="0.3">
      <c r="A233" s="48">
        <f>'Sch-1'!A233</f>
        <v>215</v>
      </c>
      <c r="B233" s="233">
        <f>'Sch-1'!B233</f>
        <v>7000031456</v>
      </c>
      <c r="C233" s="233">
        <f>'Sch-1'!C233</f>
        <v>10</v>
      </c>
      <c r="D233" s="234" t="str">
        <f>'Sch-1'!D233</f>
        <v xml:space="preserve">Supply BOQ for M-Inter. Exch. Delhi     </v>
      </c>
      <c r="E233" s="233">
        <f>'Sch-1'!E233</f>
        <v>1000077711</v>
      </c>
      <c r="F233" s="234" t="str">
        <f>'Sch-1'!J233</f>
        <v>SIP COMPLIANT VIDEO PHONE</v>
      </c>
      <c r="G233" s="233" t="str">
        <f>'Sch-1'!K233</f>
        <v xml:space="preserve">EA </v>
      </c>
      <c r="H233" s="233">
        <f>'Sch-1'!L233</f>
        <v>1</v>
      </c>
      <c r="I233" s="235"/>
      <c r="J233" s="773" t="str">
        <f t="shared" si="6"/>
        <v>Included</v>
      </c>
      <c r="K233" s="774">
        <f t="shared" si="7"/>
        <v>0</v>
      </c>
      <c r="M233" s="207"/>
    </row>
    <row r="234" spans="1:13" s="217" customFormat="1" ht="69.75" customHeight="1" x14ac:dyDescent="0.3">
      <c r="A234" s="48">
        <f>'Sch-1'!A234</f>
        <v>216</v>
      </c>
      <c r="B234" s="233">
        <f>'Sch-1'!B234</f>
        <v>7000031457</v>
      </c>
      <c r="C234" s="233">
        <f>'Sch-1'!C234</f>
        <v>10</v>
      </c>
      <c r="D234" s="234" t="str">
        <f>'Sch-1'!D234</f>
        <v xml:space="preserve">Supply BOQ for M-Inter. Exch. Delhi     </v>
      </c>
      <c r="E234" s="233">
        <f>'Sch-1'!E234</f>
        <v>1000077750</v>
      </c>
      <c r="F234" s="234" t="str">
        <f>'Sch-1'!J234</f>
        <v>NMS SOFTWARE FOR VoIP</v>
      </c>
      <c r="G234" s="233" t="str">
        <f>'Sch-1'!K234</f>
        <v>LOT</v>
      </c>
      <c r="H234" s="233">
        <f>'Sch-1'!L234</f>
        <v>1</v>
      </c>
      <c r="I234" s="235"/>
      <c r="J234" s="773" t="str">
        <f t="shared" si="6"/>
        <v>Included</v>
      </c>
      <c r="K234" s="774">
        <f t="shared" si="7"/>
        <v>0</v>
      </c>
      <c r="M234" s="207"/>
    </row>
    <row r="235" spans="1:13" s="217" customFormat="1" ht="69.75" customHeight="1" x14ac:dyDescent="0.3">
      <c r="A235" s="48">
        <f>'Sch-1'!A235</f>
        <v>217</v>
      </c>
      <c r="B235" s="233">
        <f>'Sch-1'!B235</f>
        <v>7000031458</v>
      </c>
      <c r="C235" s="233">
        <f>'Sch-1'!C235</f>
        <v>10</v>
      </c>
      <c r="D235" s="234" t="str">
        <f>'Sch-1'!D235</f>
        <v xml:space="preserve">Supply BOQ for M-Inter. Exch. Delhi     </v>
      </c>
      <c r="E235" s="233">
        <f>'Sch-1'!E235</f>
        <v>1000077561</v>
      </c>
      <c r="F235" s="234" t="str">
        <f>'Sch-1'!J235</f>
        <v>24 LAN L-3 SWITCH (MINIMUM 8X1 GBPS FIBRE OPTIC PORTS AND 4X 10 GBPSFIBER PORTS)</v>
      </c>
      <c r="G235" s="233" t="str">
        <f>'Sch-1'!K235</f>
        <v xml:space="preserve">EA </v>
      </c>
      <c r="H235" s="233">
        <f>'Sch-1'!L235</f>
        <v>4</v>
      </c>
      <c r="I235" s="235"/>
      <c r="J235" s="773" t="str">
        <f t="shared" si="6"/>
        <v>Included</v>
      </c>
      <c r="K235" s="774">
        <f t="shared" si="7"/>
        <v>0</v>
      </c>
      <c r="M235" s="207"/>
    </row>
    <row r="236" spans="1:13" s="217" customFormat="1" ht="69.75" customHeight="1" x14ac:dyDescent="0.3">
      <c r="A236" s="48">
        <f>'Sch-1'!A236</f>
        <v>218</v>
      </c>
      <c r="B236" s="233">
        <f>'Sch-1'!B236</f>
        <v>7000031459</v>
      </c>
      <c r="C236" s="233">
        <f>'Sch-1'!C236</f>
        <v>10</v>
      </c>
      <c r="D236" s="234" t="str">
        <f>'Sch-1'!D236</f>
        <v xml:space="preserve">Supply BOQ for M-Inter. Exch. Delhi     </v>
      </c>
      <c r="E236" s="233">
        <f>'Sch-1'!E236</f>
        <v>1000077565</v>
      </c>
      <c r="F236" s="234" t="str">
        <f>'Sch-1'!J236</f>
        <v>NGFW AS PER TECHNICAL SPECIFICATION</v>
      </c>
      <c r="G236" s="233" t="str">
        <f>'Sch-1'!K236</f>
        <v xml:space="preserve">EA </v>
      </c>
      <c r="H236" s="233">
        <f>'Sch-1'!L236</f>
        <v>4</v>
      </c>
      <c r="I236" s="235"/>
      <c r="J236" s="773" t="str">
        <f t="shared" si="6"/>
        <v>Included</v>
      </c>
      <c r="K236" s="774">
        <f t="shared" si="7"/>
        <v>0</v>
      </c>
      <c r="M236" s="207"/>
    </row>
    <row r="237" spans="1:13" s="217" customFormat="1" ht="69.75" customHeight="1" x14ac:dyDescent="0.3">
      <c r="A237" s="48">
        <f>'Sch-1'!A237</f>
        <v>219</v>
      </c>
      <c r="B237" s="233">
        <f>'Sch-1'!B237</f>
        <v>7000031460</v>
      </c>
      <c r="C237" s="233">
        <f>'Sch-1'!C237</f>
        <v>10</v>
      </c>
      <c r="D237" s="234" t="str">
        <f>'Sch-1'!D237</f>
        <v xml:space="preserve">Supply BOQ for M-Inter. Exch. Delhi     </v>
      </c>
      <c r="E237" s="233">
        <f>'Sch-1'!E237</f>
        <v>1000077751</v>
      </c>
      <c r="F237" s="234" t="str">
        <f>'Sch-1'!J237</f>
        <v>SOFTWARE FOR RECORDING</v>
      </c>
      <c r="G237" s="233" t="str">
        <f>'Sch-1'!K237</f>
        <v>LOT</v>
      </c>
      <c r="H237" s="233">
        <f>'Sch-1'!L237</f>
        <v>1</v>
      </c>
      <c r="I237" s="235"/>
      <c r="J237" s="773" t="str">
        <f t="shared" si="6"/>
        <v>Included</v>
      </c>
      <c r="K237" s="774">
        <f t="shared" si="7"/>
        <v>0</v>
      </c>
      <c r="M237" s="207"/>
    </row>
    <row r="238" spans="1:13" s="217" customFormat="1" ht="69.75" customHeight="1" x14ac:dyDescent="0.3">
      <c r="A238" s="48">
        <f>'Sch-1'!A238</f>
        <v>220</v>
      </c>
      <c r="B238" s="233">
        <f>'Sch-1'!B238</f>
        <v>7000031461</v>
      </c>
      <c r="C238" s="233">
        <f>'Sch-1'!C238</f>
        <v>10</v>
      </c>
      <c r="D238" s="234" t="str">
        <f>'Sch-1'!D238</f>
        <v xml:space="preserve">Supply BOQ for M-Inter. Exch. Delhi     </v>
      </c>
      <c r="E238" s="233">
        <f>'Sch-1'!E238</f>
        <v>1000077568</v>
      </c>
      <c r="F238" s="234" t="str">
        <f>'Sch-1'!J238</f>
        <v>OPERATOR CONSOLE AS PER TECHNICAL SPECIFICATION</v>
      </c>
      <c r="G238" s="233" t="str">
        <f>'Sch-1'!K238</f>
        <v xml:space="preserve">EA </v>
      </c>
      <c r="H238" s="233">
        <f>'Sch-1'!L238</f>
        <v>1</v>
      </c>
      <c r="I238" s="235"/>
      <c r="J238" s="773" t="str">
        <f t="shared" si="6"/>
        <v>Included</v>
      </c>
      <c r="K238" s="774">
        <f t="shared" si="7"/>
        <v>0</v>
      </c>
      <c r="M238" s="207"/>
    </row>
    <row r="239" spans="1:13" s="217" customFormat="1" ht="69.75" customHeight="1" x14ac:dyDescent="0.3">
      <c r="A239" s="48">
        <f>'Sch-1'!A239</f>
        <v>221</v>
      </c>
      <c r="B239" s="233">
        <f>'Sch-1'!B239</f>
        <v>7000031462</v>
      </c>
      <c r="C239" s="233">
        <f>'Sch-1'!C239</f>
        <v>10</v>
      </c>
      <c r="D239" s="234" t="str">
        <f>'Sch-1'!D239</f>
        <v xml:space="preserve">Supply BOQ for M-Inter. Exch. Delhi     </v>
      </c>
      <c r="E239" s="233">
        <f>'Sch-1'!E239</f>
        <v>1000012788</v>
      </c>
      <c r="F239" s="234" t="str">
        <f>'Sch-1'!J239</f>
        <v>GPS Clock with antenna</v>
      </c>
      <c r="G239" s="233" t="str">
        <f>'Sch-1'!K239</f>
        <v xml:space="preserve">EA </v>
      </c>
      <c r="H239" s="233">
        <f>'Sch-1'!L239</f>
        <v>1</v>
      </c>
      <c r="I239" s="235"/>
      <c r="J239" s="773" t="str">
        <f t="shared" si="6"/>
        <v>Included</v>
      </c>
      <c r="K239" s="774">
        <f t="shared" si="7"/>
        <v>0</v>
      </c>
      <c r="M239" s="207"/>
    </row>
    <row r="240" spans="1:13" s="217" customFormat="1" ht="69.75" customHeight="1" x14ac:dyDescent="0.3">
      <c r="A240" s="48">
        <f>'Sch-1'!A240</f>
        <v>222</v>
      </c>
      <c r="B240" s="233">
        <f>'Sch-1'!B240</f>
        <v>7000031463</v>
      </c>
      <c r="C240" s="233">
        <f>'Sch-1'!C240</f>
        <v>10</v>
      </c>
      <c r="D240" s="234" t="str">
        <f>'Sch-1'!D240</f>
        <v xml:space="preserve">Supply BOQ for M-Inter. Exch. Delhi     </v>
      </c>
      <c r="E240" s="233">
        <f>'Sch-1'!E240</f>
        <v>1000028014</v>
      </c>
      <c r="F240" s="234" t="str">
        <f>'Sch-1'!J240</f>
        <v>Workstation Desk</v>
      </c>
      <c r="G240" s="233" t="str">
        <f>'Sch-1'!K240</f>
        <v xml:space="preserve">EA </v>
      </c>
      <c r="H240" s="233">
        <f>'Sch-1'!L240</f>
        <v>1</v>
      </c>
      <c r="I240" s="235"/>
      <c r="J240" s="773" t="str">
        <f t="shared" si="6"/>
        <v>Included</v>
      </c>
      <c r="K240" s="774">
        <f t="shared" si="7"/>
        <v>0</v>
      </c>
      <c r="M240" s="207"/>
    </row>
    <row r="241" spans="1:13" s="217" customFormat="1" ht="69.75" customHeight="1" x14ac:dyDescent="0.3">
      <c r="A241" s="48">
        <f>'Sch-1'!A241</f>
        <v>223</v>
      </c>
      <c r="B241" s="233">
        <f>'Sch-1'!B241</f>
        <v>7000031464</v>
      </c>
      <c r="C241" s="233">
        <f>'Sch-1'!C241</f>
        <v>10</v>
      </c>
      <c r="D241" s="234" t="str">
        <f>'Sch-1'!D241</f>
        <v xml:space="preserve">Supply BOQ for M-Inter. Exch. Delhi     </v>
      </c>
      <c r="E241" s="233">
        <f>'Sch-1'!E241</f>
        <v>1000026380</v>
      </c>
      <c r="F241" s="234" t="str">
        <f>'Sch-1'!J241</f>
        <v>Chairs</v>
      </c>
      <c r="G241" s="233" t="str">
        <f>'Sch-1'!K241</f>
        <v>LOT</v>
      </c>
      <c r="H241" s="233">
        <f>'Sch-1'!L241</f>
        <v>1</v>
      </c>
      <c r="I241" s="235"/>
      <c r="J241" s="773" t="str">
        <f t="shared" si="6"/>
        <v>Included</v>
      </c>
      <c r="K241" s="774">
        <f t="shared" si="7"/>
        <v>0</v>
      </c>
      <c r="M241" s="207"/>
    </row>
    <row r="242" spans="1:13" s="217" customFormat="1" ht="69.75" customHeight="1" x14ac:dyDescent="0.3">
      <c r="A242" s="48">
        <f>'Sch-1'!A242</f>
        <v>224</v>
      </c>
      <c r="B242" s="233">
        <f>'Sch-1'!B242</f>
        <v>7000031512</v>
      </c>
      <c r="C242" s="233">
        <f>'Sch-1'!C242</f>
        <v>10</v>
      </c>
      <c r="D242" s="234" t="str">
        <f>'Sch-1'!D242</f>
        <v xml:space="preserve">Supply BOQ for M-Inter. Exch. Delhi     </v>
      </c>
      <c r="E242" s="233">
        <f>'Sch-1'!E242</f>
        <v>1000077853</v>
      </c>
      <c r="F242" s="234" t="str">
        <f>'Sch-1'!J242</f>
        <v>SUPPLY OF BACKUP AND RESTORE SYSTEM INCLUDING NECESSARY HARDWARE ANDSOFTWARE AS PER TECHNICAL SPECIFICATION</v>
      </c>
      <c r="G242" s="233" t="str">
        <f>'Sch-1'!K242</f>
        <v xml:space="preserve">EA </v>
      </c>
      <c r="H242" s="233">
        <f>'Sch-1'!L242</f>
        <v>1</v>
      </c>
      <c r="I242" s="235"/>
      <c r="J242" s="773" t="str">
        <f t="shared" si="6"/>
        <v>Included</v>
      </c>
      <c r="K242" s="774">
        <f t="shared" si="7"/>
        <v>0</v>
      </c>
      <c r="M242" s="207"/>
    </row>
    <row r="243" spans="1:13" s="217" customFormat="1" ht="69.75" customHeight="1" x14ac:dyDescent="0.3">
      <c r="A243" s="48">
        <f>'Sch-1'!A243</f>
        <v>225</v>
      </c>
      <c r="B243" s="233">
        <f>'Sch-1'!B243</f>
        <v>7000031513</v>
      </c>
      <c r="C243" s="233">
        <f>'Sch-1'!C243</f>
        <v>10</v>
      </c>
      <c r="D243" s="234" t="str">
        <f>'Sch-1'!D243</f>
        <v xml:space="preserve">Supply BOQ for M-Inter. Exch. Delhi     </v>
      </c>
      <c r="E243" s="233">
        <f>'Sch-1'!E243</f>
        <v>1000077632</v>
      </c>
      <c r="F243" s="234" t="str">
        <f>'Sch-1'!J243</f>
        <v>DATA DIODE AS PER TS</v>
      </c>
      <c r="G243" s="233" t="str">
        <f>'Sch-1'!K243</f>
        <v xml:space="preserve">EA </v>
      </c>
      <c r="H243" s="233">
        <f>'Sch-1'!L243</f>
        <v>2</v>
      </c>
      <c r="I243" s="235"/>
      <c r="J243" s="773" t="str">
        <f t="shared" si="6"/>
        <v>Included</v>
      </c>
      <c r="K243" s="774">
        <f t="shared" si="7"/>
        <v>0</v>
      </c>
      <c r="M243" s="207"/>
    </row>
    <row r="244" spans="1:13" s="217" customFormat="1" ht="69.75" customHeight="1" x14ac:dyDescent="0.3">
      <c r="A244" s="48">
        <f>'Sch-1'!A244</f>
        <v>226</v>
      </c>
      <c r="B244" s="233">
        <f>'Sch-1'!B244</f>
        <v>7000031514</v>
      </c>
      <c r="C244" s="233">
        <f>'Sch-1'!C244</f>
        <v>10</v>
      </c>
      <c r="D244" s="234" t="str">
        <f>'Sch-1'!D244</f>
        <v xml:space="preserve">Supply BOQ for M-Inter. Exch. Delhi     </v>
      </c>
      <c r="E244" s="233">
        <f>'Sch-1'!E244</f>
        <v>1000077863</v>
      </c>
      <c r="F244" s="234" t="str">
        <f>'Sch-1'!J244</f>
        <v>SUPPLY OF APPLICATION SERVER AT SLDC /RLDC AS PER TECHNICALSPECIFICATION</v>
      </c>
      <c r="G244" s="233" t="str">
        <f>'Sch-1'!K244</f>
        <v xml:space="preserve">EA </v>
      </c>
      <c r="H244" s="233">
        <f>'Sch-1'!L244</f>
        <v>2</v>
      </c>
      <c r="I244" s="235"/>
      <c r="J244" s="773" t="str">
        <f t="shared" si="6"/>
        <v>Included</v>
      </c>
      <c r="K244" s="774">
        <f t="shared" si="7"/>
        <v>0</v>
      </c>
      <c r="M244" s="207"/>
    </row>
    <row r="245" spans="1:13" s="217" customFormat="1" ht="69.75" customHeight="1" x14ac:dyDescent="0.3">
      <c r="A245" s="48">
        <f>'Sch-1'!A245</f>
        <v>227</v>
      </c>
      <c r="B245" s="233">
        <f>'Sch-1'!B245</f>
        <v>7000031515</v>
      </c>
      <c r="C245" s="233">
        <f>'Sch-1'!C245</f>
        <v>10</v>
      </c>
      <c r="D245" s="234" t="str">
        <f>'Sch-1'!D245</f>
        <v xml:space="preserve">Supply BOQ for M-Inter. Exch. Delhi     </v>
      </c>
      <c r="E245" s="233">
        <f>'Sch-1'!E245</f>
        <v>1000077866</v>
      </c>
      <c r="F245" s="234" t="str">
        <f>'Sch-1'!J245</f>
        <v>SUPPLY OF SIEM SOFTWARE AT SLDC/RLDCÃ‚Â AS PER TECHNICAL SPECIFICATION</v>
      </c>
      <c r="G245" s="233" t="str">
        <f>'Sch-1'!K245</f>
        <v>LOT</v>
      </c>
      <c r="H245" s="233">
        <f>'Sch-1'!L245</f>
        <v>1</v>
      </c>
      <c r="I245" s="235"/>
      <c r="J245" s="773" t="str">
        <f t="shared" si="6"/>
        <v>Included</v>
      </c>
      <c r="K245" s="774">
        <f t="shared" si="7"/>
        <v>0</v>
      </c>
      <c r="M245" s="207"/>
    </row>
    <row r="246" spans="1:13" s="217" customFormat="1" ht="69.75" customHeight="1" x14ac:dyDescent="0.3">
      <c r="A246" s="48">
        <f>'Sch-1'!A246</f>
        <v>228</v>
      </c>
      <c r="B246" s="233">
        <f>'Sch-1'!B246</f>
        <v>7000031516</v>
      </c>
      <c r="C246" s="233">
        <f>'Sch-1'!C246</f>
        <v>10</v>
      </c>
      <c r="D246" s="234" t="str">
        <f>'Sch-1'!D246</f>
        <v xml:space="preserve">Supply BOQ for M-Inter. Exch. Delhi     </v>
      </c>
      <c r="E246" s="233">
        <f>'Sch-1'!E246</f>
        <v>1000077865</v>
      </c>
      <c r="F246" s="234" t="str">
        <f>'Sch-1'!J246</f>
        <v>SUPPLY OF PATCH SOFTWARE AT SLDC/RLDCÃ‚Â AS PER TECHNICAL SPECIFICATION</v>
      </c>
      <c r="G246" s="233" t="str">
        <f>'Sch-1'!K246</f>
        <v>LOT</v>
      </c>
      <c r="H246" s="233">
        <f>'Sch-1'!L246</f>
        <v>1</v>
      </c>
      <c r="I246" s="235"/>
      <c r="J246" s="773" t="str">
        <f t="shared" si="6"/>
        <v>Included</v>
      </c>
      <c r="K246" s="774">
        <f t="shared" si="7"/>
        <v>0</v>
      </c>
      <c r="M246" s="207"/>
    </row>
    <row r="247" spans="1:13" s="217" customFormat="1" ht="69.75" customHeight="1" x14ac:dyDescent="0.3">
      <c r="A247" s="48">
        <f>'Sch-1'!A247</f>
        <v>229</v>
      </c>
      <c r="B247" s="233">
        <f>'Sch-1'!B247</f>
        <v>7000031517</v>
      </c>
      <c r="C247" s="233">
        <f>'Sch-1'!C247</f>
        <v>10</v>
      </c>
      <c r="D247" s="234" t="str">
        <f>'Sch-1'!D247</f>
        <v xml:space="preserve">Supply BOQ for M-Inter. Exch. Delhi     </v>
      </c>
      <c r="E247" s="233">
        <f>'Sch-1'!E247</f>
        <v>1000077862</v>
      </c>
      <c r="F247" s="234" t="str">
        <f>'Sch-1'!J247</f>
        <v>POE SWITCHÃ‚Â ,48 PORT ,MANAGED L2 (WITH DUAL POWER SUPPLY)Ã‚Â AS PERTECHNICAL SPECIFICATION</v>
      </c>
      <c r="G247" s="233" t="str">
        <f>'Sch-1'!K247</f>
        <v xml:space="preserve">EA </v>
      </c>
      <c r="H247" s="233">
        <f>'Sch-1'!L247</f>
        <v>1</v>
      </c>
      <c r="I247" s="235"/>
      <c r="J247" s="773" t="str">
        <f t="shared" si="6"/>
        <v>Included</v>
      </c>
      <c r="K247" s="774">
        <f t="shared" si="7"/>
        <v>0</v>
      </c>
      <c r="M247" s="207"/>
    </row>
    <row r="248" spans="1:13" s="217" customFormat="1" ht="69.75" customHeight="1" x14ac:dyDescent="0.3">
      <c r="A248" s="48">
        <f>'Sch-1'!A248</f>
        <v>230</v>
      </c>
      <c r="B248" s="233">
        <f>'Sch-1'!B248</f>
        <v>7000031542</v>
      </c>
      <c r="C248" s="233">
        <f>'Sch-1'!C248</f>
        <v>10</v>
      </c>
      <c r="D248" s="234" t="str">
        <f>'Sch-1'!D248</f>
        <v xml:space="preserve">Supply BOQ for M-Inter. Exch. Delhi     </v>
      </c>
      <c r="E248" s="233">
        <f>'Sch-1'!E248</f>
        <v>1000077899</v>
      </c>
      <c r="F248" s="234" t="str">
        <f>'Sch-1'!J248</f>
        <v>SUPPLY OF FXS MEDIA GATEWAY AS PER TECHNICAL SPECIFICATION</v>
      </c>
      <c r="G248" s="233" t="str">
        <f>'Sch-1'!K248</f>
        <v>SET</v>
      </c>
      <c r="H248" s="233">
        <f>'Sch-1'!L248</f>
        <v>1</v>
      </c>
      <c r="I248" s="235"/>
      <c r="J248" s="773" t="str">
        <f t="shared" si="6"/>
        <v>Included</v>
      </c>
      <c r="K248" s="774">
        <f t="shared" si="7"/>
        <v>0</v>
      </c>
      <c r="M248" s="207"/>
    </row>
    <row r="249" spans="1:13" s="217" customFormat="1" ht="69.75" customHeight="1" x14ac:dyDescent="0.3">
      <c r="A249" s="48">
        <f>'Sch-1'!A249</f>
        <v>231</v>
      </c>
      <c r="B249" s="233">
        <f>'Sch-1'!B249</f>
        <v>7000031543</v>
      </c>
      <c r="C249" s="233">
        <f>'Sch-1'!C249</f>
        <v>10</v>
      </c>
      <c r="D249" s="234" t="str">
        <f>'Sch-1'!D249</f>
        <v xml:space="preserve">Supply BOQ for M-Inter. Exch. Delhi     </v>
      </c>
      <c r="E249" s="233">
        <f>'Sch-1'!E249</f>
        <v>1000031361</v>
      </c>
      <c r="F249" s="234" t="str">
        <f>'Sch-1'!J249</f>
        <v>WORKSTATION CONSOLE WITH ONE TFT WITH OSAND LICENSE</v>
      </c>
      <c r="G249" s="233" t="str">
        <f>'Sch-1'!K249</f>
        <v xml:space="preserve">EA </v>
      </c>
      <c r="H249" s="233">
        <f>'Sch-1'!L249</f>
        <v>1</v>
      </c>
      <c r="I249" s="235"/>
      <c r="J249" s="773" t="str">
        <f t="shared" si="6"/>
        <v>Included</v>
      </c>
      <c r="K249" s="774">
        <f t="shared" si="7"/>
        <v>0</v>
      </c>
      <c r="M249" s="207"/>
    </row>
    <row r="250" spans="1:13" s="217" customFormat="1" ht="69.75" customHeight="1" x14ac:dyDescent="0.3">
      <c r="A250" s="48">
        <f>'Sch-1'!A250</f>
        <v>232</v>
      </c>
      <c r="B250" s="233">
        <f>'Sch-1'!B250</f>
        <v>7000031562</v>
      </c>
      <c r="C250" s="233">
        <f>'Sch-1'!C250</f>
        <v>10</v>
      </c>
      <c r="D250" s="234" t="str">
        <f>'Sch-1'!D250</f>
        <v xml:space="preserve">Supply BOQ for M-Inter. Exch. Delhi     </v>
      </c>
      <c r="E250" s="233">
        <f>'Sch-1'!E250</f>
        <v>1000078084</v>
      </c>
      <c r="F250" s="234" t="str">
        <f>'Sch-1'!J250</f>
        <v>SUPPLY OF ROUTER AS PER TECHNICAL SPECIFICATION</v>
      </c>
      <c r="G250" s="233" t="str">
        <f>'Sch-1'!K250</f>
        <v xml:space="preserve">EA </v>
      </c>
      <c r="H250" s="233">
        <f>'Sch-1'!L250</f>
        <v>2</v>
      </c>
      <c r="I250" s="235"/>
      <c r="J250" s="773" t="str">
        <f t="shared" si="6"/>
        <v>Included</v>
      </c>
      <c r="K250" s="774">
        <f t="shared" si="7"/>
        <v>0</v>
      </c>
      <c r="M250" s="207"/>
    </row>
    <row r="251" spans="1:13" s="217" customFormat="1" ht="69.75" customHeight="1" x14ac:dyDescent="0.3">
      <c r="A251" s="48">
        <f>'Sch-1'!A251</f>
        <v>233</v>
      </c>
      <c r="B251" s="233">
        <f>'Sch-1'!B251</f>
        <v>7000031465</v>
      </c>
      <c r="C251" s="233">
        <f>'Sch-1'!C251</f>
        <v>10</v>
      </c>
      <c r="D251" s="234" t="str">
        <f>'Sch-1'!D251</f>
        <v xml:space="preserve">Supply BOQ for B-SRLDC/NRLDC Delhi      </v>
      </c>
      <c r="E251" s="233">
        <f>'Sch-1'!E251</f>
        <v>1000077713</v>
      </c>
      <c r="F251" s="234" t="str">
        <f>'Sch-1'!J251</f>
        <v>VOIP/SIP COMPLIANT SERVER HARDWARE AS PER TECHNICAL SPECIFICATION</v>
      </c>
      <c r="G251" s="233" t="str">
        <f>'Sch-1'!K251</f>
        <v xml:space="preserve">EA </v>
      </c>
      <c r="H251" s="233">
        <f>'Sch-1'!L251</f>
        <v>2</v>
      </c>
      <c r="I251" s="235"/>
      <c r="J251" s="773" t="str">
        <f t="shared" si="6"/>
        <v>Included</v>
      </c>
      <c r="K251" s="774">
        <f t="shared" si="7"/>
        <v>0</v>
      </c>
      <c r="M251" s="207"/>
    </row>
    <row r="252" spans="1:13" s="217" customFormat="1" ht="69.75" customHeight="1" x14ac:dyDescent="0.3">
      <c r="A252" s="48">
        <f>'Sch-1'!A252</f>
        <v>234</v>
      </c>
      <c r="B252" s="233">
        <f>'Sch-1'!B252</f>
        <v>7000031466</v>
      </c>
      <c r="C252" s="233">
        <f>'Sch-1'!C252</f>
        <v>10</v>
      </c>
      <c r="D252" s="234" t="str">
        <f>'Sch-1'!D252</f>
        <v xml:space="preserve">Supply BOQ for B-SRLDC/NRLDC Delhi      </v>
      </c>
      <c r="E252" s="233">
        <f>'Sch-1'!E252</f>
        <v>1000077714</v>
      </c>
      <c r="F252" s="234" t="str">
        <f>'Sch-1'!J252</f>
        <v>SOFTWARE FOR VOIP/SIP COMPLIANT SERVER</v>
      </c>
      <c r="G252" s="233" t="str">
        <f>'Sch-1'!K252</f>
        <v xml:space="preserve">EA </v>
      </c>
      <c r="H252" s="233">
        <f>'Sch-1'!L252</f>
        <v>1</v>
      </c>
      <c r="I252" s="235"/>
      <c r="J252" s="773" t="str">
        <f t="shared" si="6"/>
        <v>Included</v>
      </c>
      <c r="K252" s="774">
        <f t="shared" si="7"/>
        <v>0</v>
      </c>
      <c r="M252" s="207"/>
    </row>
    <row r="253" spans="1:13" s="217" customFormat="1" ht="69.75" customHeight="1" x14ac:dyDescent="0.3">
      <c r="A253" s="48">
        <f>'Sch-1'!A253</f>
        <v>235</v>
      </c>
      <c r="B253" s="233">
        <f>'Sch-1'!B253</f>
        <v>7000031467</v>
      </c>
      <c r="C253" s="233">
        <f>'Sch-1'!C253</f>
        <v>10</v>
      </c>
      <c r="D253" s="234" t="str">
        <f>'Sch-1'!D253</f>
        <v xml:space="preserve">Supply BOQ for B-SRLDC/NRLDC Delhi      </v>
      </c>
      <c r="E253" s="233">
        <f>'Sch-1'!E253</f>
        <v>1000077573</v>
      </c>
      <c r="F253" s="234" t="str">
        <f>'Sch-1'!J253</f>
        <v>SERVER RACK  AS PER TECHNICAL SPECIFICATION</v>
      </c>
      <c r="G253" s="233" t="str">
        <f>'Sch-1'!K253</f>
        <v xml:space="preserve">EA </v>
      </c>
      <c r="H253" s="233">
        <f>'Sch-1'!L253</f>
        <v>2</v>
      </c>
      <c r="I253" s="235"/>
      <c r="J253" s="773" t="str">
        <f t="shared" si="6"/>
        <v>Included</v>
      </c>
      <c r="K253" s="774">
        <f t="shared" si="7"/>
        <v>0</v>
      </c>
      <c r="M253" s="207"/>
    </row>
    <row r="254" spans="1:13" s="217" customFormat="1" ht="69.75" customHeight="1" x14ac:dyDescent="0.3">
      <c r="A254" s="48">
        <f>'Sch-1'!A254</f>
        <v>236</v>
      </c>
      <c r="B254" s="233">
        <f>'Sch-1'!B254</f>
        <v>7000031468</v>
      </c>
      <c r="C254" s="233">
        <f>'Sch-1'!C254</f>
        <v>10</v>
      </c>
      <c r="D254" s="234" t="str">
        <f>'Sch-1'!D254</f>
        <v xml:space="preserve">Supply BOQ for B-SRLDC/NRLDC Delhi      </v>
      </c>
      <c r="E254" s="233">
        <f>'Sch-1'!E254</f>
        <v>1000077711</v>
      </c>
      <c r="F254" s="234" t="str">
        <f>'Sch-1'!J254</f>
        <v>SIP COMPLIANT VIDEO PHONE</v>
      </c>
      <c r="G254" s="233" t="str">
        <f>'Sch-1'!K254</f>
        <v xml:space="preserve">EA </v>
      </c>
      <c r="H254" s="233">
        <f>'Sch-1'!L254</f>
        <v>1</v>
      </c>
      <c r="I254" s="235"/>
      <c r="J254" s="773" t="str">
        <f t="shared" si="6"/>
        <v>Included</v>
      </c>
      <c r="K254" s="774">
        <f t="shared" si="7"/>
        <v>0</v>
      </c>
      <c r="M254" s="207"/>
    </row>
    <row r="255" spans="1:13" s="217" customFormat="1" ht="69.75" customHeight="1" x14ac:dyDescent="0.3">
      <c r="A255" s="48">
        <f>'Sch-1'!A255</f>
        <v>237</v>
      </c>
      <c r="B255" s="233">
        <f>'Sch-1'!B255</f>
        <v>7000031469</v>
      </c>
      <c r="C255" s="233">
        <f>'Sch-1'!C255</f>
        <v>10</v>
      </c>
      <c r="D255" s="234" t="str">
        <f>'Sch-1'!D255</f>
        <v xml:space="preserve">Supply BOQ for B-SRLDC/NRLDC Delhi      </v>
      </c>
      <c r="E255" s="233">
        <f>'Sch-1'!E255</f>
        <v>1000077750</v>
      </c>
      <c r="F255" s="234" t="str">
        <f>'Sch-1'!J255</f>
        <v>NMS SOFTWARE FOR VoIP</v>
      </c>
      <c r="G255" s="233" t="str">
        <f>'Sch-1'!K255</f>
        <v>LOT</v>
      </c>
      <c r="H255" s="233">
        <f>'Sch-1'!L255</f>
        <v>1</v>
      </c>
      <c r="I255" s="235"/>
      <c r="J255" s="773" t="str">
        <f t="shared" si="6"/>
        <v>Included</v>
      </c>
      <c r="K255" s="774">
        <f t="shared" si="7"/>
        <v>0</v>
      </c>
      <c r="M255" s="207"/>
    </row>
    <row r="256" spans="1:13" s="217" customFormat="1" ht="69.75" customHeight="1" x14ac:dyDescent="0.3">
      <c r="A256" s="48">
        <f>'Sch-1'!A256</f>
        <v>238</v>
      </c>
      <c r="B256" s="233">
        <f>'Sch-1'!B256</f>
        <v>7000031470</v>
      </c>
      <c r="C256" s="233">
        <f>'Sch-1'!C256</f>
        <v>10</v>
      </c>
      <c r="D256" s="234" t="str">
        <f>'Sch-1'!D256</f>
        <v xml:space="preserve">Supply BOQ for B-SRLDC/NRLDC Delhi      </v>
      </c>
      <c r="E256" s="233">
        <f>'Sch-1'!E256</f>
        <v>1000077561</v>
      </c>
      <c r="F256" s="234" t="str">
        <f>'Sch-1'!J256</f>
        <v>24 LAN L-3 SWITCH (MINIMUM 8X1 GBPS FIBRE OPTIC PORTS AND 4X 10 GBPSFIBER PORTS)</v>
      </c>
      <c r="G256" s="233" t="str">
        <f>'Sch-1'!K256</f>
        <v xml:space="preserve">EA </v>
      </c>
      <c r="H256" s="233">
        <f>'Sch-1'!L256</f>
        <v>2</v>
      </c>
      <c r="I256" s="235"/>
      <c r="J256" s="773" t="str">
        <f t="shared" si="6"/>
        <v>Included</v>
      </c>
      <c r="K256" s="774">
        <f t="shared" si="7"/>
        <v>0</v>
      </c>
      <c r="M256" s="207"/>
    </row>
    <row r="257" spans="1:13" s="217" customFormat="1" ht="69.75" customHeight="1" x14ac:dyDescent="0.3">
      <c r="A257" s="48">
        <f>'Sch-1'!A257</f>
        <v>239</v>
      </c>
      <c r="B257" s="233">
        <f>'Sch-1'!B257</f>
        <v>7000031471</v>
      </c>
      <c r="C257" s="233">
        <f>'Sch-1'!C257</f>
        <v>10</v>
      </c>
      <c r="D257" s="234" t="str">
        <f>'Sch-1'!D257</f>
        <v xml:space="preserve">Supply BOQ for B-SRLDC/NRLDC Delhi      </v>
      </c>
      <c r="E257" s="233">
        <f>'Sch-1'!E257</f>
        <v>1000077565</v>
      </c>
      <c r="F257" s="234" t="str">
        <f>'Sch-1'!J257</f>
        <v>NGFW AS PER TECHNICAL SPECIFICATION</v>
      </c>
      <c r="G257" s="233" t="str">
        <f>'Sch-1'!K257</f>
        <v xml:space="preserve">EA </v>
      </c>
      <c r="H257" s="233">
        <f>'Sch-1'!L257</f>
        <v>2</v>
      </c>
      <c r="I257" s="235"/>
      <c r="J257" s="773" t="str">
        <f t="shared" si="6"/>
        <v>Included</v>
      </c>
      <c r="K257" s="774">
        <f t="shared" si="7"/>
        <v>0</v>
      </c>
      <c r="M257" s="207"/>
    </row>
    <row r="258" spans="1:13" s="217" customFormat="1" ht="69.75" customHeight="1" x14ac:dyDescent="0.3">
      <c r="A258" s="48">
        <f>'Sch-1'!A258</f>
        <v>240</v>
      </c>
      <c r="B258" s="233">
        <f>'Sch-1'!B258</f>
        <v>7000031472</v>
      </c>
      <c r="C258" s="233">
        <f>'Sch-1'!C258</f>
        <v>10</v>
      </c>
      <c r="D258" s="234" t="str">
        <f>'Sch-1'!D258</f>
        <v xml:space="preserve">Supply BOQ for B-SRLDC/NRLDC Delhi      </v>
      </c>
      <c r="E258" s="233">
        <f>'Sch-1'!E258</f>
        <v>1000077751</v>
      </c>
      <c r="F258" s="234" t="str">
        <f>'Sch-1'!J258</f>
        <v>SOFTWARE FOR RECORDING</v>
      </c>
      <c r="G258" s="233" t="str">
        <f>'Sch-1'!K258</f>
        <v>LOT</v>
      </c>
      <c r="H258" s="233">
        <f>'Sch-1'!L258</f>
        <v>1</v>
      </c>
      <c r="I258" s="235"/>
      <c r="J258" s="773" t="str">
        <f t="shared" si="6"/>
        <v>Included</v>
      </c>
      <c r="K258" s="774">
        <f t="shared" si="7"/>
        <v>0</v>
      </c>
      <c r="M258" s="207"/>
    </row>
    <row r="259" spans="1:13" s="217" customFormat="1" ht="69.75" customHeight="1" x14ac:dyDescent="0.3">
      <c r="A259" s="48">
        <f>'Sch-1'!A259</f>
        <v>241</v>
      </c>
      <c r="B259" s="233">
        <f>'Sch-1'!B259</f>
        <v>7000031473</v>
      </c>
      <c r="C259" s="233">
        <f>'Sch-1'!C259</f>
        <v>10</v>
      </c>
      <c r="D259" s="234" t="str">
        <f>'Sch-1'!D259</f>
        <v xml:space="preserve">Supply BOQ for B-SRLDC/NRLDC Delhi      </v>
      </c>
      <c r="E259" s="233">
        <f>'Sch-1'!E259</f>
        <v>1000077568</v>
      </c>
      <c r="F259" s="234" t="str">
        <f>'Sch-1'!J259</f>
        <v>OPERATOR CONSOLE AS PER TECHNICAL SPECIFICATION</v>
      </c>
      <c r="G259" s="233" t="str">
        <f>'Sch-1'!K259</f>
        <v xml:space="preserve">EA </v>
      </c>
      <c r="H259" s="233">
        <f>'Sch-1'!L259</f>
        <v>1</v>
      </c>
      <c r="I259" s="235"/>
      <c r="J259" s="773" t="str">
        <f t="shared" si="6"/>
        <v>Included</v>
      </c>
      <c r="K259" s="774">
        <f t="shared" si="7"/>
        <v>0</v>
      </c>
      <c r="M259" s="207"/>
    </row>
    <row r="260" spans="1:13" s="217" customFormat="1" ht="69.75" customHeight="1" x14ac:dyDescent="0.3">
      <c r="A260" s="48">
        <f>'Sch-1'!A260</f>
        <v>242</v>
      </c>
      <c r="B260" s="233">
        <f>'Sch-1'!B260</f>
        <v>7000031474</v>
      </c>
      <c r="C260" s="233">
        <f>'Sch-1'!C260</f>
        <v>10</v>
      </c>
      <c r="D260" s="234" t="str">
        <f>'Sch-1'!D260</f>
        <v xml:space="preserve">Supply BOQ for B-SRLDC/NRLDC Delhi      </v>
      </c>
      <c r="E260" s="233">
        <f>'Sch-1'!E260</f>
        <v>1000028014</v>
      </c>
      <c r="F260" s="234" t="str">
        <f>'Sch-1'!J260</f>
        <v>Workstation Desk</v>
      </c>
      <c r="G260" s="233" t="str">
        <f>'Sch-1'!K260</f>
        <v xml:space="preserve">EA </v>
      </c>
      <c r="H260" s="233">
        <f>'Sch-1'!L260</f>
        <v>1</v>
      </c>
      <c r="I260" s="235"/>
      <c r="J260" s="773" t="str">
        <f t="shared" si="6"/>
        <v>Included</v>
      </c>
      <c r="K260" s="774">
        <f t="shared" si="7"/>
        <v>0</v>
      </c>
      <c r="M260" s="207"/>
    </row>
    <row r="261" spans="1:13" s="217" customFormat="1" ht="69.75" customHeight="1" x14ac:dyDescent="0.3">
      <c r="A261" s="48">
        <f>'Sch-1'!A261</f>
        <v>243</v>
      </c>
      <c r="B261" s="233">
        <f>'Sch-1'!B261</f>
        <v>7000031475</v>
      </c>
      <c r="C261" s="233">
        <f>'Sch-1'!C261</f>
        <v>10</v>
      </c>
      <c r="D261" s="234" t="str">
        <f>'Sch-1'!D261</f>
        <v xml:space="preserve">Supply BOQ for B-SRLDC/NRLDC Delhi      </v>
      </c>
      <c r="E261" s="233">
        <f>'Sch-1'!E261</f>
        <v>1000026380</v>
      </c>
      <c r="F261" s="234" t="str">
        <f>'Sch-1'!J261</f>
        <v>Chairs</v>
      </c>
      <c r="G261" s="233" t="str">
        <f>'Sch-1'!K261</f>
        <v>LOT</v>
      </c>
      <c r="H261" s="233">
        <f>'Sch-1'!L261</f>
        <v>1</v>
      </c>
      <c r="I261" s="235"/>
      <c r="J261" s="773" t="str">
        <f t="shared" si="6"/>
        <v>Included</v>
      </c>
      <c r="K261" s="774">
        <f t="shared" si="7"/>
        <v>0</v>
      </c>
      <c r="M261" s="207"/>
    </row>
    <row r="262" spans="1:13" s="217" customFormat="1" ht="69.75" customHeight="1" x14ac:dyDescent="0.3">
      <c r="A262" s="48">
        <f>'Sch-1'!A262</f>
        <v>244</v>
      </c>
      <c r="B262" s="233">
        <f>'Sch-1'!B262</f>
        <v>7000031523</v>
      </c>
      <c r="C262" s="233">
        <f>'Sch-1'!C262</f>
        <v>10</v>
      </c>
      <c r="D262" s="234" t="str">
        <f>'Sch-1'!D262</f>
        <v xml:space="preserve">Supply BOQ for B-SRLDC/NRLDC Delhi      </v>
      </c>
      <c r="E262" s="233">
        <f>'Sch-1'!E262</f>
        <v>1000077853</v>
      </c>
      <c r="F262" s="234" t="str">
        <f>'Sch-1'!J262</f>
        <v>SUPPLY OF BACKUP AND RESTORE SYSTEM INCLUDING NECESSARY HARDWARE ANDSOFTWARE AS PER TECHNICAL SPECIFICATION</v>
      </c>
      <c r="G262" s="233" t="str">
        <f>'Sch-1'!K262</f>
        <v xml:space="preserve">EA </v>
      </c>
      <c r="H262" s="233">
        <f>'Sch-1'!L262</f>
        <v>1</v>
      </c>
      <c r="I262" s="235"/>
      <c r="J262" s="773" t="str">
        <f t="shared" si="6"/>
        <v>Included</v>
      </c>
      <c r="K262" s="774">
        <f t="shared" si="7"/>
        <v>0</v>
      </c>
      <c r="M262" s="207"/>
    </row>
    <row r="263" spans="1:13" s="217" customFormat="1" ht="69.75" customHeight="1" x14ac:dyDescent="0.3">
      <c r="A263" s="48">
        <f>'Sch-1'!A263</f>
        <v>245</v>
      </c>
      <c r="B263" s="233">
        <f>'Sch-1'!B263</f>
        <v>7000031563</v>
      </c>
      <c r="C263" s="233">
        <f>'Sch-1'!C263</f>
        <v>10</v>
      </c>
      <c r="D263" s="234" t="str">
        <f>'Sch-1'!D263</f>
        <v xml:space="preserve">Supply BOQ for B-SRLDC/NRLDC Delhi      </v>
      </c>
      <c r="E263" s="233">
        <f>'Sch-1'!E263</f>
        <v>1000078084</v>
      </c>
      <c r="F263" s="234" t="str">
        <f>'Sch-1'!J263</f>
        <v>SUPPLY OF ROUTER AS PER TECHNICAL SPECIFICATION</v>
      </c>
      <c r="G263" s="233" t="str">
        <f>'Sch-1'!K263</f>
        <v xml:space="preserve">EA </v>
      </c>
      <c r="H263" s="233">
        <f>'Sch-1'!L263</f>
        <v>2</v>
      </c>
      <c r="I263" s="235"/>
      <c r="J263" s="773" t="str">
        <f t="shared" si="6"/>
        <v>Included</v>
      </c>
      <c r="K263" s="774">
        <f t="shared" si="7"/>
        <v>0</v>
      </c>
      <c r="M263" s="207"/>
    </row>
    <row r="264" spans="1:13" s="217" customFormat="1" ht="69.75" customHeight="1" x14ac:dyDescent="0.3">
      <c r="A264" s="48">
        <f>'Sch-1'!A264</f>
        <v>246</v>
      </c>
      <c r="B264" s="233">
        <f>'Sch-1'!B264</f>
        <v>7000031476</v>
      </c>
      <c r="C264" s="233">
        <f>'Sch-1'!C264</f>
        <v>10</v>
      </c>
      <c r="D264" s="234" t="str">
        <f>'Sch-1'!D264</f>
        <v xml:space="preserve">Supply BOQ for B-WRLDC/NRLDC Delhi      </v>
      </c>
      <c r="E264" s="233">
        <f>'Sch-1'!E264</f>
        <v>1000077713</v>
      </c>
      <c r="F264" s="234" t="str">
        <f>'Sch-1'!J264</f>
        <v>VOIP/SIP COMPLIANT SERVER HARDWARE AS PER TECHNICAL SPECIFICATION</v>
      </c>
      <c r="G264" s="233" t="str">
        <f>'Sch-1'!K264</f>
        <v xml:space="preserve">EA </v>
      </c>
      <c r="H264" s="233">
        <f>'Sch-1'!L264</f>
        <v>2</v>
      </c>
      <c r="I264" s="235"/>
      <c r="J264" s="773" t="str">
        <f t="shared" si="6"/>
        <v>Included</v>
      </c>
      <c r="K264" s="774">
        <f t="shared" si="7"/>
        <v>0</v>
      </c>
      <c r="M264" s="207"/>
    </row>
    <row r="265" spans="1:13" s="217" customFormat="1" ht="69.75" customHeight="1" x14ac:dyDescent="0.3">
      <c r="A265" s="48">
        <f>'Sch-1'!A265</f>
        <v>247</v>
      </c>
      <c r="B265" s="233">
        <f>'Sch-1'!B265</f>
        <v>7000031477</v>
      </c>
      <c r="C265" s="233">
        <f>'Sch-1'!C265</f>
        <v>10</v>
      </c>
      <c r="D265" s="234" t="str">
        <f>'Sch-1'!D265</f>
        <v xml:space="preserve">Supply BOQ for B-WRLDC/NRLDC Delhi      </v>
      </c>
      <c r="E265" s="233">
        <f>'Sch-1'!E265</f>
        <v>1000077753</v>
      </c>
      <c r="F265" s="234" t="str">
        <f>'Sch-1'!J265</f>
        <v>SOFTWARE FOR VOIP/SIP COMPLIANT SERVER</v>
      </c>
      <c r="G265" s="233" t="str">
        <f>'Sch-1'!K265</f>
        <v>LOT</v>
      </c>
      <c r="H265" s="233">
        <f>'Sch-1'!L265</f>
        <v>1</v>
      </c>
      <c r="I265" s="235"/>
      <c r="J265" s="773" t="str">
        <f t="shared" si="6"/>
        <v>Included</v>
      </c>
      <c r="K265" s="774">
        <f t="shared" si="7"/>
        <v>0</v>
      </c>
      <c r="M265" s="207"/>
    </row>
    <row r="266" spans="1:13" s="217" customFormat="1" ht="69.75" customHeight="1" x14ac:dyDescent="0.3">
      <c r="A266" s="48">
        <f>'Sch-1'!A266</f>
        <v>248</v>
      </c>
      <c r="B266" s="233">
        <f>'Sch-1'!B266</f>
        <v>7000031478</v>
      </c>
      <c r="C266" s="233">
        <f>'Sch-1'!C266</f>
        <v>10</v>
      </c>
      <c r="D266" s="234" t="str">
        <f>'Sch-1'!D266</f>
        <v xml:space="preserve">Supply BOQ for B-WRLDC/NRLDC Delhi      </v>
      </c>
      <c r="E266" s="233">
        <f>'Sch-1'!E266</f>
        <v>1000077573</v>
      </c>
      <c r="F266" s="234" t="str">
        <f>'Sch-1'!J266</f>
        <v>SERVER RACK  AS PER TECHNICAL SPECIFICATION</v>
      </c>
      <c r="G266" s="233" t="str">
        <f>'Sch-1'!K266</f>
        <v xml:space="preserve">EA </v>
      </c>
      <c r="H266" s="233">
        <f>'Sch-1'!L266</f>
        <v>2</v>
      </c>
      <c r="I266" s="235"/>
      <c r="J266" s="773" t="str">
        <f t="shared" si="6"/>
        <v>Included</v>
      </c>
      <c r="K266" s="774">
        <f t="shared" si="7"/>
        <v>0</v>
      </c>
      <c r="M266" s="207"/>
    </row>
    <row r="267" spans="1:13" s="217" customFormat="1" ht="69.75" customHeight="1" x14ac:dyDescent="0.3">
      <c r="A267" s="48">
        <f>'Sch-1'!A267</f>
        <v>249</v>
      </c>
      <c r="B267" s="233">
        <f>'Sch-1'!B267</f>
        <v>7000031479</v>
      </c>
      <c r="C267" s="233">
        <f>'Sch-1'!C267</f>
        <v>10</v>
      </c>
      <c r="D267" s="234" t="str">
        <f>'Sch-1'!D267</f>
        <v xml:space="preserve">Supply BOQ for B-WRLDC/NRLDC Delhi      </v>
      </c>
      <c r="E267" s="233">
        <f>'Sch-1'!E267</f>
        <v>1000077711</v>
      </c>
      <c r="F267" s="234" t="str">
        <f>'Sch-1'!J267</f>
        <v>SIP COMPLIANT VIDEO PHONE</v>
      </c>
      <c r="G267" s="233" t="str">
        <f>'Sch-1'!K267</f>
        <v xml:space="preserve">EA </v>
      </c>
      <c r="H267" s="233">
        <f>'Sch-1'!L267</f>
        <v>1</v>
      </c>
      <c r="I267" s="235"/>
      <c r="J267" s="773" t="str">
        <f t="shared" si="6"/>
        <v>Included</v>
      </c>
      <c r="K267" s="774">
        <f t="shared" si="7"/>
        <v>0</v>
      </c>
      <c r="M267" s="207"/>
    </row>
    <row r="268" spans="1:13" s="217" customFormat="1" ht="69.75" customHeight="1" x14ac:dyDescent="0.3">
      <c r="A268" s="48">
        <f>'Sch-1'!A268</f>
        <v>250</v>
      </c>
      <c r="B268" s="233">
        <f>'Sch-1'!B268</f>
        <v>7000031480</v>
      </c>
      <c r="C268" s="233">
        <f>'Sch-1'!C268</f>
        <v>10</v>
      </c>
      <c r="D268" s="234" t="str">
        <f>'Sch-1'!D268</f>
        <v xml:space="preserve">Supply BOQ for B-WRLDC/NRLDC Delhi      </v>
      </c>
      <c r="E268" s="233">
        <f>'Sch-1'!E268</f>
        <v>1000077750</v>
      </c>
      <c r="F268" s="234" t="str">
        <f>'Sch-1'!J268</f>
        <v>NMS SOFTWARE FOR VoIP</v>
      </c>
      <c r="G268" s="233" t="str">
        <f>'Sch-1'!K268</f>
        <v>LOT</v>
      </c>
      <c r="H268" s="233">
        <f>'Sch-1'!L268</f>
        <v>1</v>
      </c>
      <c r="I268" s="235"/>
      <c r="J268" s="773" t="str">
        <f t="shared" si="6"/>
        <v>Included</v>
      </c>
      <c r="K268" s="774">
        <f t="shared" si="7"/>
        <v>0</v>
      </c>
      <c r="M268" s="207"/>
    </row>
    <row r="269" spans="1:13" s="217" customFormat="1" ht="69.75" customHeight="1" x14ac:dyDescent="0.3">
      <c r="A269" s="48">
        <f>'Sch-1'!A269</f>
        <v>251</v>
      </c>
      <c r="B269" s="233">
        <f>'Sch-1'!B269</f>
        <v>7000031481</v>
      </c>
      <c r="C269" s="233">
        <f>'Sch-1'!C269</f>
        <v>10</v>
      </c>
      <c r="D269" s="234" t="str">
        <f>'Sch-1'!D269</f>
        <v xml:space="preserve">Supply BOQ for B-WRLDC/NRLDC Delhi      </v>
      </c>
      <c r="E269" s="233">
        <f>'Sch-1'!E269</f>
        <v>1000077561</v>
      </c>
      <c r="F269" s="234" t="str">
        <f>'Sch-1'!J269</f>
        <v>24 LAN L-3 SWITCH (MINIMUM 8X1 GBPS FIBRE OPTIC PORTS AND 4X 10 GBPSFIBER PORTS)</v>
      </c>
      <c r="G269" s="233" t="str">
        <f>'Sch-1'!K269</f>
        <v xml:space="preserve">EA </v>
      </c>
      <c r="H269" s="233">
        <f>'Sch-1'!L269</f>
        <v>2</v>
      </c>
      <c r="I269" s="235"/>
      <c r="J269" s="773" t="str">
        <f t="shared" si="6"/>
        <v>Included</v>
      </c>
      <c r="K269" s="774">
        <f t="shared" si="7"/>
        <v>0</v>
      </c>
      <c r="M269" s="207"/>
    </row>
    <row r="270" spans="1:13" s="217" customFormat="1" ht="69.75" customHeight="1" x14ac:dyDescent="0.3">
      <c r="A270" s="48">
        <f>'Sch-1'!A270</f>
        <v>252</v>
      </c>
      <c r="B270" s="233">
        <f>'Sch-1'!B270</f>
        <v>7000031482</v>
      </c>
      <c r="C270" s="233">
        <f>'Sch-1'!C270</f>
        <v>10</v>
      </c>
      <c r="D270" s="234" t="str">
        <f>'Sch-1'!D270</f>
        <v xml:space="preserve">Supply BOQ for B-WRLDC/NRLDC Delhi      </v>
      </c>
      <c r="E270" s="233">
        <f>'Sch-1'!E270</f>
        <v>1000077565</v>
      </c>
      <c r="F270" s="234" t="str">
        <f>'Sch-1'!J270</f>
        <v>NGFW AS PER TECHNICAL SPECIFICATION</v>
      </c>
      <c r="G270" s="233" t="str">
        <f>'Sch-1'!K270</f>
        <v xml:space="preserve">EA </v>
      </c>
      <c r="H270" s="233">
        <f>'Sch-1'!L270</f>
        <v>2</v>
      </c>
      <c r="I270" s="235"/>
      <c r="J270" s="773" t="str">
        <f t="shared" si="6"/>
        <v>Included</v>
      </c>
      <c r="K270" s="774">
        <f t="shared" si="7"/>
        <v>0</v>
      </c>
      <c r="M270" s="207"/>
    </row>
    <row r="271" spans="1:13" s="217" customFormat="1" ht="69.75" customHeight="1" x14ac:dyDescent="0.3">
      <c r="A271" s="48">
        <f>'Sch-1'!A271</f>
        <v>253</v>
      </c>
      <c r="B271" s="233">
        <f>'Sch-1'!B271</f>
        <v>7000031483</v>
      </c>
      <c r="C271" s="233">
        <f>'Sch-1'!C271</f>
        <v>10</v>
      </c>
      <c r="D271" s="234" t="str">
        <f>'Sch-1'!D271</f>
        <v xml:space="preserve">Supply BOQ for B-WRLDC/NRLDC Delhi      </v>
      </c>
      <c r="E271" s="233">
        <f>'Sch-1'!E271</f>
        <v>1000077751</v>
      </c>
      <c r="F271" s="234" t="str">
        <f>'Sch-1'!J271</f>
        <v>SOFTWARE FOR RECORDING</v>
      </c>
      <c r="G271" s="233" t="str">
        <f>'Sch-1'!K271</f>
        <v>LOT</v>
      </c>
      <c r="H271" s="233">
        <f>'Sch-1'!L271</f>
        <v>1</v>
      </c>
      <c r="I271" s="235"/>
      <c r="J271" s="773" t="str">
        <f t="shared" si="6"/>
        <v>Included</v>
      </c>
      <c r="K271" s="774">
        <f t="shared" si="7"/>
        <v>0</v>
      </c>
      <c r="M271" s="207"/>
    </row>
    <row r="272" spans="1:13" s="217" customFormat="1" ht="69.75" customHeight="1" x14ac:dyDescent="0.3">
      <c r="A272" s="48">
        <f>'Sch-1'!A272</f>
        <v>254</v>
      </c>
      <c r="B272" s="233">
        <f>'Sch-1'!B272</f>
        <v>7000031484</v>
      </c>
      <c r="C272" s="233">
        <f>'Sch-1'!C272</f>
        <v>10</v>
      </c>
      <c r="D272" s="234" t="str">
        <f>'Sch-1'!D272</f>
        <v xml:space="preserve">Supply BOQ for B-WRLDC/NRLDC Delhi      </v>
      </c>
      <c r="E272" s="233">
        <f>'Sch-1'!E272</f>
        <v>1000077568</v>
      </c>
      <c r="F272" s="234" t="str">
        <f>'Sch-1'!J272</f>
        <v>OPERATOR CONSOLE AS PER TECHNICAL SPECIFICATION</v>
      </c>
      <c r="G272" s="233" t="str">
        <f>'Sch-1'!K272</f>
        <v xml:space="preserve">EA </v>
      </c>
      <c r="H272" s="233">
        <f>'Sch-1'!L272</f>
        <v>1</v>
      </c>
      <c r="I272" s="235"/>
      <c r="J272" s="773" t="str">
        <f t="shared" si="6"/>
        <v>Included</v>
      </c>
      <c r="K272" s="774">
        <f t="shared" si="7"/>
        <v>0</v>
      </c>
      <c r="M272" s="207"/>
    </row>
    <row r="273" spans="1:13" s="217" customFormat="1" ht="69.75" customHeight="1" x14ac:dyDescent="0.3">
      <c r="A273" s="48">
        <f>'Sch-1'!A273</f>
        <v>255</v>
      </c>
      <c r="B273" s="233">
        <f>'Sch-1'!B273</f>
        <v>7000031485</v>
      </c>
      <c r="C273" s="233">
        <f>'Sch-1'!C273</f>
        <v>10</v>
      </c>
      <c r="D273" s="234" t="str">
        <f>'Sch-1'!D273</f>
        <v xml:space="preserve">Supply BOQ for B-WRLDC/NRLDC Delhi      </v>
      </c>
      <c r="E273" s="233">
        <f>'Sch-1'!E273</f>
        <v>1000028014</v>
      </c>
      <c r="F273" s="234" t="str">
        <f>'Sch-1'!J273</f>
        <v>Workstation Desk</v>
      </c>
      <c r="G273" s="233" t="str">
        <f>'Sch-1'!K273</f>
        <v xml:space="preserve">EA </v>
      </c>
      <c r="H273" s="233">
        <f>'Sch-1'!L273</f>
        <v>1</v>
      </c>
      <c r="I273" s="235"/>
      <c r="J273" s="773" t="str">
        <f t="shared" si="6"/>
        <v>Included</v>
      </c>
      <c r="K273" s="774">
        <f t="shared" si="7"/>
        <v>0</v>
      </c>
      <c r="M273" s="207"/>
    </row>
    <row r="274" spans="1:13" s="217" customFormat="1" ht="69.75" customHeight="1" x14ac:dyDescent="0.3">
      <c r="A274" s="48">
        <f>'Sch-1'!A274</f>
        <v>256</v>
      </c>
      <c r="B274" s="233">
        <f>'Sch-1'!B274</f>
        <v>7000031486</v>
      </c>
      <c r="C274" s="233">
        <f>'Sch-1'!C274</f>
        <v>10</v>
      </c>
      <c r="D274" s="234" t="str">
        <f>'Sch-1'!D274</f>
        <v xml:space="preserve">Supply BOQ for B-WRLDC/NRLDC Delhi      </v>
      </c>
      <c r="E274" s="233">
        <f>'Sch-1'!E274</f>
        <v>1000026380</v>
      </c>
      <c r="F274" s="234" t="str">
        <f>'Sch-1'!J274</f>
        <v>Chairs</v>
      </c>
      <c r="G274" s="233" t="str">
        <f>'Sch-1'!K274</f>
        <v>LOT</v>
      </c>
      <c r="H274" s="233">
        <f>'Sch-1'!L274</f>
        <v>1</v>
      </c>
      <c r="I274" s="235"/>
      <c r="J274" s="773" t="str">
        <f t="shared" si="6"/>
        <v>Included</v>
      </c>
      <c r="K274" s="774">
        <f t="shared" si="7"/>
        <v>0</v>
      </c>
      <c r="M274" s="207"/>
    </row>
    <row r="275" spans="1:13" s="217" customFormat="1" ht="69.75" customHeight="1" x14ac:dyDescent="0.3">
      <c r="A275" s="48">
        <f>'Sch-1'!A275</f>
        <v>257</v>
      </c>
      <c r="B275" s="233">
        <f>'Sch-1'!B275</f>
        <v>7000031544</v>
      </c>
      <c r="C275" s="233">
        <f>'Sch-1'!C275</f>
        <v>10</v>
      </c>
      <c r="D275" s="234" t="str">
        <f>'Sch-1'!D275</f>
        <v xml:space="preserve">Supply BOQ for B-WRLDC/NRLDC Delhi      </v>
      </c>
      <c r="E275" s="233">
        <f>'Sch-1'!E275</f>
        <v>1000077853</v>
      </c>
      <c r="F275" s="234" t="str">
        <f>'Sch-1'!J275</f>
        <v>SUPPLY OF BACKUP AND RESTORE SYSTEM INCLUDING NECESSARY HARDWARE ANDSOFTWARE AS PER TECHNICAL SPECIFICATION</v>
      </c>
      <c r="G275" s="233" t="str">
        <f>'Sch-1'!K275</f>
        <v xml:space="preserve">EA </v>
      </c>
      <c r="H275" s="233">
        <f>'Sch-1'!L275</f>
        <v>1</v>
      </c>
      <c r="I275" s="235"/>
      <c r="J275" s="773" t="str">
        <f t="shared" si="6"/>
        <v>Included</v>
      </c>
      <c r="K275" s="774">
        <f t="shared" si="7"/>
        <v>0</v>
      </c>
      <c r="M275" s="207"/>
    </row>
    <row r="276" spans="1:13" s="217" customFormat="1" ht="69.75" customHeight="1" x14ac:dyDescent="0.3">
      <c r="A276" s="48">
        <f>'Sch-1'!A276</f>
        <v>258</v>
      </c>
      <c r="B276" s="233">
        <f>'Sch-1'!B276</f>
        <v>7000031564</v>
      </c>
      <c r="C276" s="233">
        <f>'Sch-1'!C276</f>
        <v>10</v>
      </c>
      <c r="D276" s="234" t="str">
        <f>'Sch-1'!D276</f>
        <v xml:space="preserve">Supply BOQ for B-WRLDC/NRLDC Delhi      </v>
      </c>
      <c r="E276" s="233">
        <f>'Sch-1'!E276</f>
        <v>1000078084</v>
      </c>
      <c r="F276" s="234" t="str">
        <f>'Sch-1'!J276</f>
        <v>SUPPLY OF ROUTER AS PER TECHNICAL SPECIFICATION</v>
      </c>
      <c r="G276" s="233" t="str">
        <f>'Sch-1'!K276</f>
        <v xml:space="preserve">EA </v>
      </c>
      <c r="H276" s="233">
        <f>'Sch-1'!L276</f>
        <v>2</v>
      </c>
      <c r="I276" s="235"/>
      <c r="J276" s="773" t="str">
        <f t="shared" ref="J276:J339" si="8">IF(I276=0, "Included",IF(ISERROR(H276*I276), I276, H276*I276))</f>
        <v>Included</v>
      </c>
      <c r="K276" s="774">
        <f t="shared" ref="K276:K339" si="9">+H276*I276</f>
        <v>0</v>
      </c>
      <c r="M276" s="207"/>
    </row>
    <row r="277" spans="1:13" s="217" customFormat="1" ht="69.75" customHeight="1" x14ac:dyDescent="0.3">
      <c r="A277" s="48">
        <f>'Sch-1'!A277</f>
        <v>259</v>
      </c>
      <c r="B277" s="233">
        <f>'Sch-1'!B277</f>
        <v>7000031545</v>
      </c>
      <c r="C277" s="233">
        <f>'Sch-1'!C277</f>
        <v>10</v>
      </c>
      <c r="D277" s="234" t="str">
        <f>'Sch-1'!D277</f>
        <v xml:space="preserve">Supply of Video Phone for UNMS CC-NR1   </v>
      </c>
      <c r="E277" s="233">
        <f>'Sch-1'!E277</f>
        <v>1000077711</v>
      </c>
      <c r="F277" s="234" t="str">
        <f>'Sch-1'!J277</f>
        <v>SIP COMPLIANT VIDEO PHONE</v>
      </c>
      <c r="G277" s="233" t="str">
        <f>'Sch-1'!K277</f>
        <v xml:space="preserve">EA </v>
      </c>
      <c r="H277" s="233">
        <f>'Sch-1'!L277</f>
        <v>9</v>
      </c>
      <c r="I277" s="235"/>
      <c r="J277" s="773" t="str">
        <f t="shared" si="8"/>
        <v>Included</v>
      </c>
      <c r="K277" s="774">
        <f t="shared" si="9"/>
        <v>0</v>
      </c>
      <c r="M277" s="207"/>
    </row>
    <row r="278" spans="1:13" s="217" customFormat="1" ht="31.5" customHeight="1" x14ac:dyDescent="0.3">
      <c r="A278" s="766" t="str">
        <f>'Sch-1'!A278</f>
        <v>II</v>
      </c>
      <c r="B278" s="771" t="str">
        <f>'Sch-1'!B278</f>
        <v xml:space="preserve">VOIP Communication system for NR2  </v>
      </c>
      <c r="C278" s="766"/>
      <c r="D278" s="766"/>
      <c r="E278" s="766"/>
      <c r="F278" s="766"/>
      <c r="G278" s="766"/>
      <c r="H278" s="766"/>
      <c r="I278" s="766"/>
      <c r="J278" s="766"/>
      <c r="K278" s="774"/>
      <c r="M278" s="207"/>
    </row>
    <row r="279" spans="1:13" s="217" customFormat="1" ht="69.75" customHeight="1" x14ac:dyDescent="0.3">
      <c r="A279" s="48">
        <f>'Sch-1'!A279</f>
        <v>260</v>
      </c>
      <c r="B279" s="233">
        <f>'Sch-1'!B279</f>
        <v>7000031596</v>
      </c>
      <c r="C279" s="233">
        <f>'Sch-1'!C279</f>
        <v>10</v>
      </c>
      <c r="D279" s="234" t="str">
        <f>'Sch-1'!D279</f>
        <v xml:space="preserve">Supply BOQ for M-BBMB                   </v>
      </c>
      <c r="E279" s="233">
        <f>'Sch-1'!E279</f>
        <v>1000077713</v>
      </c>
      <c r="F279" s="234" t="str">
        <f>'Sch-1'!J279</f>
        <v>VOIP/SIP COMPLIANT SERVER HARDWARE AS PER TECHNICAL SPECIFICATION</v>
      </c>
      <c r="G279" s="233" t="str">
        <f>'Sch-1'!K279</f>
        <v xml:space="preserve">EA </v>
      </c>
      <c r="H279" s="233">
        <f>'Sch-1'!L279</f>
        <v>1</v>
      </c>
      <c r="I279" s="235"/>
      <c r="J279" s="773" t="str">
        <f t="shared" si="8"/>
        <v>Included</v>
      </c>
      <c r="K279" s="774">
        <f t="shared" si="9"/>
        <v>0</v>
      </c>
      <c r="M279" s="207"/>
    </row>
    <row r="280" spans="1:13" s="217" customFormat="1" ht="69.75" customHeight="1" x14ac:dyDescent="0.3">
      <c r="A280" s="48">
        <f>'Sch-1'!A280</f>
        <v>261</v>
      </c>
      <c r="B280" s="233">
        <f>'Sch-1'!B280</f>
        <v>7000031597</v>
      </c>
      <c r="C280" s="233">
        <f>'Sch-1'!C280</f>
        <v>10</v>
      </c>
      <c r="D280" s="234" t="str">
        <f>'Sch-1'!D280</f>
        <v xml:space="preserve">Supply BOQ for M-BBMB                   </v>
      </c>
      <c r="E280" s="233">
        <f>'Sch-1'!E280</f>
        <v>1000077753</v>
      </c>
      <c r="F280" s="234" t="str">
        <f>'Sch-1'!J280</f>
        <v>SOFTWARE FOR VOIP/SIP COMPLIANT SERVER</v>
      </c>
      <c r="G280" s="233" t="str">
        <f>'Sch-1'!K280</f>
        <v>LOT</v>
      </c>
      <c r="H280" s="233">
        <f>'Sch-1'!L280</f>
        <v>1</v>
      </c>
      <c r="I280" s="235"/>
      <c r="J280" s="773" t="str">
        <f t="shared" si="8"/>
        <v>Included</v>
      </c>
      <c r="K280" s="774">
        <f t="shared" si="9"/>
        <v>0</v>
      </c>
      <c r="M280" s="207"/>
    </row>
    <row r="281" spans="1:13" s="217" customFormat="1" ht="69.75" customHeight="1" x14ac:dyDescent="0.3">
      <c r="A281" s="48">
        <f>'Sch-1'!A281</f>
        <v>262</v>
      </c>
      <c r="B281" s="233">
        <f>'Sch-1'!B281</f>
        <v>7000031598</v>
      </c>
      <c r="C281" s="233">
        <f>'Sch-1'!C281</f>
        <v>10</v>
      </c>
      <c r="D281" s="234" t="str">
        <f>'Sch-1'!D281</f>
        <v xml:space="preserve">Supply BOQ for M-BBMB                   </v>
      </c>
      <c r="E281" s="233">
        <f>'Sch-1'!E281</f>
        <v>1000077573</v>
      </c>
      <c r="F281" s="234" t="str">
        <f>'Sch-1'!J281</f>
        <v>SERVER RACK  AS PER TECHNICAL SPECIFICATION</v>
      </c>
      <c r="G281" s="233" t="str">
        <f>'Sch-1'!K281</f>
        <v xml:space="preserve">EA </v>
      </c>
      <c r="H281" s="233">
        <f>'Sch-1'!L281</f>
        <v>1</v>
      </c>
      <c r="I281" s="235"/>
      <c r="J281" s="773" t="str">
        <f t="shared" si="8"/>
        <v>Included</v>
      </c>
      <c r="K281" s="774">
        <f t="shared" si="9"/>
        <v>0</v>
      </c>
      <c r="M281" s="207"/>
    </row>
    <row r="282" spans="1:13" s="217" customFormat="1" ht="69.75" customHeight="1" x14ac:dyDescent="0.3">
      <c r="A282" s="48">
        <f>'Sch-1'!A282</f>
        <v>263</v>
      </c>
      <c r="B282" s="233">
        <f>'Sch-1'!B282</f>
        <v>7000031599</v>
      </c>
      <c r="C282" s="233">
        <f>'Sch-1'!C282</f>
        <v>10</v>
      </c>
      <c r="D282" s="234" t="str">
        <f>'Sch-1'!D282</f>
        <v xml:space="preserve">Supply BOQ for M-BBMB                   </v>
      </c>
      <c r="E282" s="233">
        <f>'Sch-1'!E282</f>
        <v>1000077739</v>
      </c>
      <c r="F282" s="234" t="str">
        <f>'Sch-1'!J282</f>
        <v>SIP COMPLIANT VOIP PHONE FOR LOCAL LOCATIONS</v>
      </c>
      <c r="G282" s="233" t="str">
        <f>'Sch-1'!K282</f>
        <v xml:space="preserve">EA </v>
      </c>
      <c r="H282" s="233">
        <f>'Sch-1'!L282</f>
        <v>30</v>
      </c>
      <c r="I282" s="235"/>
      <c r="J282" s="773" t="str">
        <f t="shared" si="8"/>
        <v>Included</v>
      </c>
      <c r="K282" s="774">
        <f t="shared" si="9"/>
        <v>0</v>
      </c>
      <c r="M282" s="207"/>
    </row>
    <row r="283" spans="1:13" s="217" customFormat="1" ht="69.75" customHeight="1" x14ac:dyDescent="0.3">
      <c r="A283" s="48">
        <f>'Sch-1'!A283</f>
        <v>264</v>
      </c>
      <c r="B283" s="233">
        <f>'Sch-1'!B283</f>
        <v>7000031600</v>
      </c>
      <c r="C283" s="233">
        <f>'Sch-1'!C283</f>
        <v>10</v>
      </c>
      <c r="D283" s="234" t="str">
        <f>'Sch-1'!D283</f>
        <v xml:space="preserve">Supply BOQ for M-BBMB                   </v>
      </c>
      <c r="E283" s="233">
        <f>'Sch-1'!E283</f>
        <v>1000077740</v>
      </c>
      <c r="F283" s="234" t="str">
        <f>'Sch-1'!J283</f>
        <v>SIP COMPLIANT VOIP PHONE FOR REMOTE LOCATIONS</v>
      </c>
      <c r="G283" s="233" t="str">
        <f>'Sch-1'!K283</f>
        <v xml:space="preserve">EA </v>
      </c>
      <c r="H283" s="233">
        <f>'Sch-1'!L283</f>
        <v>152</v>
      </c>
      <c r="I283" s="235"/>
      <c r="J283" s="773" t="str">
        <f t="shared" si="8"/>
        <v>Included</v>
      </c>
      <c r="K283" s="774">
        <f t="shared" si="9"/>
        <v>0</v>
      </c>
      <c r="M283" s="207"/>
    </row>
    <row r="284" spans="1:13" s="217" customFormat="1" ht="69.75" customHeight="1" x14ac:dyDescent="0.3">
      <c r="A284" s="48">
        <f>'Sch-1'!A284</f>
        <v>265</v>
      </c>
      <c r="B284" s="233">
        <f>'Sch-1'!B284</f>
        <v>7000031601</v>
      </c>
      <c r="C284" s="233">
        <f>'Sch-1'!C284</f>
        <v>10</v>
      </c>
      <c r="D284" s="234" t="str">
        <f>'Sch-1'!D284</f>
        <v xml:space="preserve">Supply BOQ for M-BBMB                   </v>
      </c>
      <c r="E284" s="233">
        <f>'Sch-1'!E284</f>
        <v>1000077711</v>
      </c>
      <c r="F284" s="234" t="str">
        <f>'Sch-1'!J284</f>
        <v>SIP COMPLIANT VIDEO PHONE</v>
      </c>
      <c r="G284" s="233" t="str">
        <f>'Sch-1'!K284</f>
        <v xml:space="preserve">EA </v>
      </c>
      <c r="H284" s="233">
        <f>'Sch-1'!L284</f>
        <v>1</v>
      </c>
      <c r="I284" s="235"/>
      <c r="J284" s="773" t="str">
        <f t="shared" si="8"/>
        <v>Included</v>
      </c>
      <c r="K284" s="774">
        <f t="shared" si="9"/>
        <v>0</v>
      </c>
      <c r="M284" s="207"/>
    </row>
    <row r="285" spans="1:13" s="217" customFormat="1" ht="69.75" customHeight="1" x14ac:dyDescent="0.3">
      <c r="A285" s="48">
        <f>'Sch-1'!A285</f>
        <v>266</v>
      </c>
      <c r="B285" s="233">
        <f>'Sch-1'!B285</f>
        <v>7000031602</v>
      </c>
      <c r="C285" s="233">
        <f>'Sch-1'!C285</f>
        <v>10</v>
      </c>
      <c r="D285" s="234" t="str">
        <f>'Sch-1'!D285</f>
        <v xml:space="preserve">Supply BOQ for M-BBMB                   </v>
      </c>
      <c r="E285" s="233">
        <f>'Sch-1'!E285</f>
        <v>1000077562</v>
      </c>
      <c r="F285" s="234" t="str">
        <f>'Sch-1'!J285</f>
        <v>ANALOG PHONE</v>
      </c>
      <c r="G285" s="233" t="str">
        <f>'Sch-1'!K285</f>
        <v xml:space="preserve">EA </v>
      </c>
      <c r="H285" s="233">
        <f>'Sch-1'!L285</f>
        <v>116</v>
      </c>
      <c r="I285" s="235"/>
      <c r="J285" s="773" t="str">
        <f t="shared" si="8"/>
        <v>Included</v>
      </c>
      <c r="K285" s="774">
        <f t="shared" si="9"/>
        <v>0</v>
      </c>
      <c r="M285" s="207"/>
    </row>
    <row r="286" spans="1:13" s="217" customFormat="1" ht="69.75" customHeight="1" x14ac:dyDescent="0.3">
      <c r="A286" s="48">
        <f>'Sch-1'!A286</f>
        <v>267</v>
      </c>
      <c r="B286" s="233">
        <f>'Sch-1'!B286</f>
        <v>7000031603</v>
      </c>
      <c r="C286" s="233">
        <f>'Sch-1'!C286</f>
        <v>10</v>
      </c>
      <c r="D286" s="234" t="str">
        <f>'Sch-1'!D286</f>
        <v xml:space="preserve">Supply BOQ for M-BBMB                   </v>
      </c>
      <c r="E286" s="233">
        <f>'Sch-1'!E286</f>
        <v>1000077750</v>
      </c>
      <c r="F286" s="234" t="str">
        <f>'Sch-1'!J286</f>
        <v>NMS SOFTWARE FOR VoIP</v>
      </c>
      <c r="G286" s="233" t="str">
        <f>'Sch-1'!K286</f>
        <v>LOT</v>
      </c>
      <c r="H286" s="233">
        <f>'Sch-1'!L286</f>
        <v>1</v>
      </c>
      <c r="I286" s="235"/>
      <c r="J286" s="773" t="str">
        <f t="shared" si="8"/>
        <v>Included</v>
      </c>
      <c r="K286" s="774">
        <f t="shared" si="9"/>
        <v>0</v>
      </c>
      <c r="M286" s="207"/>
    </row>
    <row r="287" spans="1:13" s="217" customFormat="1" ht="69.75" customHeight="1" x14ac:dyDescent="0.3">
      <c r="A287" s="48">
        <f>'Sch-1'!A287</f>
        <v>268</v>
      </c>
      <c r="B287" s="233">
        <f>'Sch-1'!B287</f>
        <v>7000031604</v>
      </c>
      <c r="C287" s="233">
        <f>'Sch-1'!C287</f>
        <v>10</v>
      </c>
      <c r="D287" s="234" t="str">
        <f>'Sch-1'!D287</f>
        <v xml:space="preserve">Supply BOQ for M-BBMB                   </v>
      </c>
      <c r="E287" s="233">
        <f>'Sch-1'!E287</f>
        <v>1000077709</v>
      </c>
      <c r="F287" s="234" t="str">
        <f>'Sch-1'!J287</f>
        <v>POE SWITCH  (WITH DUAL DC POWER SUPPLY)  AS PER TECHNICALSPECIFICATION</v>
      </c>
      <c r="G287" s="233" t="str">
        <f>'Sch-1'!K287</f>
        <v xml:space="preserve">EA </v>
      </c>
      <c r="H287" s="233">
        <f>'Sch-1'!L287</f>
        <v>152</v>
      </c>
      <c r="I287" s="235"/>
      <c r="J287" s="773" t="str">
        <f t="shared" si="8"/>
        <v>Included</v>
      </c>
      <c r="K287" s="774">
        <f t="shared" si="9"/>
        <v>0</v>
      </c>
      <c r="M287" s="207"/>
    </row>
    <row r="288" spans="1:13" s="217" customFormat="1" ht="69.75" customHeight="1" x14ac:dyDescent="0.3">
      <c r="A288" s="48">
        <f>'Sch-1'!A288</f>
        <v>269</v>
      </c>
      <c r="B288" s="233">
        <f>'Sch-1'!B288</f>
        <v>7000031605</v>
      </c>
      <c r="C288" s="233">
        <f>'Sch-1'!C288</f>
        <v>10</v>
      </c>
      <c r="D288" s="234" t="str">
        <f>'Sch-1'!D288</f>
        <v xml:space="preserve">Supply BOQ for M-BBMB                   </v>
      </c>
      <c r="E288" s="233">
        <f>'Sch-1'!E288</f>
        <v>1000077563</v>
      </c>
      <c r="F288" s="234" t="str">
        <f>'Sch-1'!J288</f>
        <v>CAT -6 CABLE (100 MM SET)</v>
      </c>
      <c r="G288" s="233" t="str">
        <f>'Sch-1'!K288</f>
        <v>SET</v>
      </c>
      <c r="H288" s="233">
        <f>'Sch-1'!L288</f>
        <v>152</v>
      </c>
      <c r="I288" s="235"/>
      <c r="J288" s="773" t="str">
        <f t="shared" si="8"/>
        <v>Included</v>
      </c>
      <c r="K288" s="774">
        <f t="shared" si="9"/>
        <v>0</v>
      </c>
      <c r="M288" s="207"/>
    </row>
    <row r="289" spans="1:13" s="217" customFormat="1" ht="69.75" customHeight="1" x14ac:dyDescent="0.3">
      <c r="A289" s="48">
        <f>'Sch-1'!A289</f>
        <v>270</v>
      </c>
      <c r="B289" s="233">
        <f>'Sch-1'!B289</f>
        <v>7000031606</v>
      </c>
      <c r="C289" s="233">
        <f>'Sch-1'!C289</f>
        <v>10</v>
      </c>
      <c r="D289" s="234" t="str">
        <f>'Sch-1'!D289</f>
        <v xml:space="preserve">Supply BOQ for M-BBMB                   </v>
      </c>
      <c r="E289" s="233">
        <f>'Sch-1'!E289</f>
        <v>1000077561</v>
      </c>
      <c r="F289" s="234" t="str">
        <f>'Sch-1'!J289</f>
        <v>24 LAN L-3 SWITCH (MINIMUM 8X1 GBPS FIBRE OPTIC PORTS AND 4X 10 GBPSFIBER PORTS)</v>
      </c>
      <c r="G289" s="233" t="str">
        <f>'Sch-1'!K289</f>
        <v xml:space="preserve">EA </v>
      </c>
      <c r="H289" s="233">
        <f>'Sch-1'!L289</f>
        <v>2</v>
      </c>
      <c r="I289" s="235"/>
      <c r="J289" s="773" t="str">
        <f t="shared" si="8"/>
        <v>Included</v>
      </c>
      <c r="K289" s="774">
        <f t="shared" si="9"/>
        <v>0</v>
      </c>
      <c r="M289" s="207"/>
    </row>
    <row r="290" spans="1:13" s="217" customFormat="1" ht="69.75" customHeight="1" x14ac:dyDescent="0.3">
      <c r="A290" s="48">
        <f>'Sch-1'!A290</f>
        <v>271</v>
      </c>
      <c r="B290" s="233">
        <f>'Sch-1'!B290</f>
        <v>7000031607</v>
      </c>
      <c r="C290" s="233">
        <f>'Sch-1'!C290</f>
        <v>10</v>
      </c>
      <c r="D290" s="234" t="str">
        <f>'Sch-1'!D290</f>
        <v xml:space="preserve">Supply BOQ for M-BBMB                   </v>
      </c>
      <c r="E290" s="233">
        <f>'Sch-1'!E290</f>
        <v>1000077565</v>
      </c>
      <c r="F290" s="234" t="str">
        <f>'Sch-1'!J290</f>
        <v>NGFW AS PER TECHNICAL SPECIFICATION</v>
      </c>
      <c r="G290" s="233" t="str">
        <f>'Sch-1'!K290</f>
        <v xml:space="preserve">EA </v>
      </c>
      <c r="H290" s="233">
        <f>'Sch-1'!L290</f>
        <v>2</v>
      </c>
      <c r="I290" s="235"/>
      <c r="J290" s="773" t="str">
        <f t="shared" si="8"/>
        <v>Included</v>
      </c>
      <c r="K290" s="774">
        <f t="shared" si="9"/>
        <v>0</v>
      </c>
      <c r="M290" s="207"/>
    </row>
    <row r="291" spans="1:13" s="217" customFormat="1" ht="69.75" customHeight="1" x14ac:dyDescent="0.3">
      <c r="A291" s="48">
        <f>'Sch-1'!A291</f>
        <v>272</v>
      </c>
      <c r="B291" s="233">
        <f>'Sch-1'!B291</f>
        <v>7000031608</v>
      </c>
      <c r="C291" s="233">
        <f>'Sch-1'!C291</f>
        <v>10</v>
      </c>
      <c r="D291" s="234" t="str">
        <f>'Sch-1'!D291</f>
        <v xml:space="preserve">Supply BOQ for M-BBMB                   </v>
      </c>
      <c r="E291" s="233">
        <f>'Sch-1'!E291</f>
        <v>1000077751</v>
      </c>
      <c r="F291" s="234" t="str">
        <f>'Sch-1'!J291</f>
        <v>SOFTWARE FOR RECORDING</v>
      </c>
      <c r="G291" s="233" t="str">
        <f>'Sch-1'!K291</f>
        <v>LOT</v>
      </c>
      <c r="H291" s="233">
        <f>'Sch-1'!L291</f>
        <v>1</v>
      </c>
      <c r="I291" s="235"/>
      <c r="J291" s="773" t="str">
        <f t="shared" si="8"/>
        <v>Included</v>
      </c>
      <c r="K291" s="774">
        <f t="shared" si="9"/>
        <v>0</v>
      </c>
      <c r="M291" s="207"/>
    </row>
    <row r="292" spans="1:13" s="217" customFormat="1" ht="69.75" customHeight="1" x14ac:dyDescent="0.3">
      <c r="A292" s="48">
        <f>'Sch-1'!A292</f>
        <v>273</v>
      </c>
      <c r="B292" s="233">
        <f>'Sch-1'!B292</f>
        <v>7000031609</v>
      </c>
      <c r="C292" s="233">
        <f>'Sch-1'!C292</f>
        <v>10</v>
      </c>
      <c r="D292" s="234" t="str">
        <f>'Sch-1'!D292</f>
        <v xml:space="preserve">Supply BOQ for M-BBMB                   </v>
      </c>
      <c r="E292" s="233">
        <f>'Sch-1'!E292</f>
        <v>1000077568</v>
      </c>
      <c r="F292" s="234" t="str">
        <f>'Sch-1'!J292</f>
        <v>OPERATOR CONSOLE AS PER TECHNICAL SPECIFICATION</v>
      </c>
      <c r="G292" s="233" t="str">
        <f>'Sch-1'!K292</f>
        <v xml:space="preserve">EA </v>
      </c>
      <c r="H292" s="233">
        <f>'Sch-1'!L292</f>
        <v>1</v>
      </c>
      <c r="I292" s="235"/>
      <c r="J292" s="773" t="str">
        <f t="shared" si="8"/>
        <v>Included</v>
      </c>
      <c r="K292" s="774">
        <f t="shared" si="9"/>
        <v>0</v>
      </c>
      <c r="M292" s="207"/>
    </row>
    <row r="293" spans="1:13" s="217" customFormat="1" ht="69.75" customHeight="1" x14ac:dyDescent="0.3">
      <c r="A293" s="48">
        <f>'Sch-1'!A293</f>
        <v>274</v>
      </c>
      <c r="B293" s="233">
        <f>'Sch-1'!B293</f>
        <v>7000031610</v>
      </c>
      <c r="C293" s="233">
        <f>'Sch-1'!C293</f>
        <v>10</v>
      </c>
      <c r="D293" s="234" t="str">
        <f>'Sch-1'!D293</f>
        <v xml:space="preserve">Supply BOQ for M-BBMB                   </v>
      </c>
      <c r="E293" s="233">
        <f>'Sch-1'!E293</f>
        <v>1000012788</v>
      </c>
      <c r="F293" s="234" t="str">
        <f>'Sch-1'!J293</f>
        <v>GPS Clock with antenna</v>
      </c>
      <c r="G293" s="233" t="str">
        <f>'Sch-1'!K293</f>
        <v xml:space="preserve">EA </v>
      </c>
      <c r="H293" s="233">
        <f>'Sch-1'!L293</f>
        <v>1</v>
      </c>
      <c r="I293" s="235"/>
      <c r="J293" s="773" t="str">
        <f t="shared" si="8"/>
        <v>Included</v>
      </c>
      <c r="K293" s="774">
        <f t="shared" si="9"/>
        <v>0</v>
      </c>
      <c r="M293" s="207"/>
    </row>
    <row r="294" spans="1:13" s="217" customFormat="1" ht="69.75" customHeight="1" x14ac:dyDescent="0.3">
      <c r="A294" s="48">
        <f>'Sch-1'!A294</f>
        <v>275</v>
      </c>
      <c r="B294" s="233">
        <f>'Sch-1'!B294</f>
        <v>7000031611</v>
      </c>
      <c r="C294" s="233">
        <f>'Sch-1'!C294</f>
        <v>10</v>
      </c>
      <c r="D294" s="234" t="str">
        <f>'Sch-1'!D294</f>
        <v xml:space="preserve">Supply BOQ for M-BBMB                   </v>
      </c>
      <c r="E294" s="233">
        <f>'Sch-1'!E294</f>
        <v>1000028014</v>
      </c>
      <c r="F294" s="234" t="str">
        <f>'Sch-1'!J294</f>
        <v>Workstation Desk</v>
      </c>
      <c r="G294" s="233" t="str">
        <f>'Sch-1'!K294</f>
        <v xml:space="preserve">EA </v>
      </c>
      <c r="H294" s="233">
        <f>'Sch-1'!L294</f>
        <v>1</v>
      </c>
      <c r="I294" s="235"/>
      <c r="J294" s="773" t="str">
        <f t="shared" si="8"/>
        <v>Included</v>
      </c>
      <c r="K294" s="774">
        <f t="shared" si="9"/>
        <v>0</v>
      </c>
      <c r="M294" s="207"/>
    </row>
    <row r="295" spans="1:13" s="217" customFormat="1" ht="69.75" customHeight="1" x14ac:dyDescent="0.3">
      <c r="A295" s="48">
        <f>'Sch-1'!A295</f>
        <v>276</v>
      </c>
      <c r="B295" s="233">
        <f>'Sch-1'!B295</f>
        <v>7000031612</v>
      </c>
      <c r="C295" s="233">
        <f>'Sch-1'!C295</f>
        <v>10</v>
      </c>
      <c r="D295" s="234" t="str">
        <f>'Sch-1'!D295</f>
        <v xml:space="preserve">Supply BOQ for M-BBMB                   </v>
      </c>
      <c r="E295" s="233">
        <f>'Sch-1'!E295</f>
        <v>1000026380</v>
      </c>
      <c r="F295" s="234" t="str">
        <f>'Sch-1'!J295</f>
        <v>Chairs</v>
      </c>
      <c r="G295" s="233" t="str">
        <f>'Sch-1'!K295</f>
        <v>LOT</v>
      </c>
      <c r="H295" s="233">
        <f>'Sch-1'!L295</f>
        <v>1</v>
      </c>
      <c r="I295" s="235"/>
      <c r="J295" s="773" t="str">
        <f t="shared" si="8"/>
        <v>Included</v>
      </c>
      <c r="K295" s="774">
        <f t="shared" si="9"/>
        <v>0</v>
      </c>
      <c r="M295" s="207"/>
    </row>
    <row r="296" spans="1:13" s="217" customFormat="1" ht="69.75" customHeight="1" x14ac:dyDescent="0.3">
      <c r="A296" s="48">
        <f>'Sch-1'!A296</f>
        <v>277</v>
      </c>
      <c r="B296" s="233">
        <f>'Sch-1'!B296</f>
        <v>7000031709</v>
      </c>
      <c r="C296" s="233">
        <f>'Sch-1'!C296</f>
        <v>10</v>
      </c>
      <c r="D296" s="234" t="str">
        <f>'Sch-1'!D296</f>
        <v xml:space="preserve">Supply BOQ for M-BBMB                   </v>
      </c>
      <c r="E296" s="233">
        <f>'Sch-1'!E296</f>
        <v>1000077853</v>
      </c>
      <c r="F296" s="234" t="str">
        <f>'Sch-1'!J296</f>
        <v>SUPPLY OF BACKUP AND RESTORE SYSTEM INCLUDING NECESSARY HARDWARE ANDSOFTWARE AS PER TECHNICAL SPECIFICATION</v>
      </c>
      <c r="G296" s="233" t="str">
        <f>'Sch-1'!K296</f>
        <v xml:space="preserve">EA </v>
      </c>
      <c r="H296" s="233">
        <f>'Sch-1'!L296</f>
        <v>1</v>
      </c>
      <c r="I296" s="235"/>
      <c r="J296" s="773" t="str">
        <f t="shared" si="8"/>
        <v>Included</v>
      </c>
      <c r="K296" s="774">
        <f t="shared" si="9"/>
        <v>0</v>
      </c>
      <c r="M296" s="207"/>
    </row>
    <row r="297" spans="1:13" s="217" customFormat="1" ht="69.75" customHeight="1" x14ac:dyDescent="0.3">
      <c r="A297" s="48">
        <f>'Sch-1'!A297</f>
        <v>278</v>
      </c>
      <c r="B297" s="233">
        <f>'Sch-1'!B297</f>
        <v>7000031710</v>
      </c>
      <c r="C297" s="233">
        <f>'Sch-1'!C297</f>
        <v>10</v>
      </c>
      <c r="D297" s="234" t="str">
        <f>'Sch-1'!D297</f>
        <v xml:space="preserve">Supply BOQ for M-BBMB                   </v>
      </c>
      <c r="E297" s="233">
        <f>'Sch-1'!E297</f>
        <v>1000077863</v>
      </c>
      <c r="F297" s="234" t="str">
        <f>'Sch-1'!J297</f>
        <v>SUPPLY OF APPLICATION SERVER AT SLDC /RLDC AS PER TECHNICALSPECIFICATION</v>
      </c>
      <c r="G297" s="233" t="str">
        <f>'Sch-1'!K297</f>
        <v xml:space="preserve">EA </v>
      </c>
      <c r="H297" s="233">
        <f>'Sch-1'!L297</f>
        <v>2</v>
      </c>
      <c r="I297" s="235"/>
      <c r="J297" s="773" t="str">
        <f t="shared" si="8"/>
        <v>Included</v>
      </c>
      <c r="K297" s="774">
        <f t="shared" si="9"/>
        <v>0</v>
      </c>
      <c r="M297" s="207"/>
    </row>
    <row r="298" spans="1:13" s="217" customFormat="1" ht="69.75" customHeight="1" x14ac:dyDescent="0.3">
      <c r="A298" s="48">
        <f>'Sch-1'!A298</f>
        <v>279</v>
      </c>
      <c r="B298" s="233">
        <f>'Sch-1'!B298</f>
        <v>7000031711</v>
      </c>
      <c r="C298" s="233">
        <f>'Sch-1'!C298</f>
        <v>10</v>
      </c>
      <c r="D298" s="234" t="str">
        <f>'Sch-1'!D298</f>
        <v xml:space="preserve">Supply BOQ for M-BBMB                   </v>
      </c>
      <c r="E298" s="233">
        <f>'Sch-1'!E298</f>
        <v>1000077866</v>
      </c>
      <c r="F298" s="234" t="str">
        <f>'Sch-1'!J298</f>
        <v>SUPPLY OF SIEM SOFTWARE AT SLDC/RLDCÃ‚Â AS PER TECHNICAL SPECIFICATION</v>
      </c>
      <c r="G298" s="233" t="str">
        <f>'Sch-1'!K298</f>
        <v>LOT</v>
      </c>
      <c r="H298" s="233">
        <f>'Sch-1'!L298</f>
        <v>1</v>
      </c>
      <c r="I298" s="235"/>
      <c r="J298" s="773" t="str">
        <f t="shared" si="8"/>
        <v>Included</v>
      </c>
      <c r="K298" s="774">
        <f t="shared" si="9"/>
        <v>0</v>
      </c>
      <c r="M298" s="207"/>
    </row>
    <row r="299" spans="1:13" s="217" customFormat="1" ht="69.75" customHeight="1" x14ac:dyDescent="0.3">
      <c r="A299" s="48">
        <f>'Sch-1'!A299</f>
        <v>280</v>
      </c>
      <c r="B299" s="233">
        <f>'Sch-1'!B299</f>
        <v>7000031712</v>
      </c>
      <c r="C299" s="233">
        <f>'Sch-1'!C299</f>
        <v>10</v>
      </c>
      <c r="D299" s="234" t="str">
        <f>'Sch-1'!D299</f>
        <v xml:space="preserve">Supply BOQ for M-BBMB                   </v>
      </c>
      <c r="E299" s="233">
        <f>'Sch-1'!E299</f>
        <v>1000077862</v>
      </c>
      <c r="F299" s="234" t="str">
        <f>'Sch-1'!J299</f>
        <v>POE SWITCHÃ‚Â ,48 PORT ,MANAGED L2 (WITH DUAL POWER SUPPLY)Ã‚Â AS PERTECHNICAL SPECIFICATION</v>
      </c>
      <c r="G299" s="233" t="str">
        <f>'Sch-1'!K299</f>
        <v xml:space="preserve">EA </v>
      </c>
      <c r="H299" s="233">
        <f>'Sch-1'!L299</f>
        <v>1</v>
      </c>
      <c r="I299" s="235"/>
      <c r="J299" s="773" t="str">
        <f t="shared" si="8"/>
        <v>Included</v>
      </c>
      <c r="K299" s="774">
        <f t="shared" si="9"/>
        <v>0</v>
      </c>
      <c r="M299" s="207"/>
    </row>
    <row r="300" spans="1:13" s="217" customFormat="1" ht="69.75" customHeight="1" x14ac:dyDescent="0.3">
      <c r="A300" s="48">
        <f>'Sch-1'!A300</f>
        <v>281</v>
      </c>
      <c r="B300" s="233">
        <f>'Sch-1'!B300</f>
        <v>7000031729</v>
      </c>
      <c r="C300" s="233">
        <f>'Sch-1'!C300</f>
        <v>10</v>
      </c>
      <c r="D300" s="234" t="str">
        <f>'Sch-1'!D300</f>
        <v xml:space="preserve">Supply BOQ for M-BBMB                   </v>
      </c>
      <c r="E300" s="233">
        <f>'Sch-1'!E300</f>
        <v>1000077899</v>
      </c>
      <c r="F300" s="234" t="str">
        <f>'Sch-1'!J300</f>
        <v>SUPPLY OF FXS MEDIA GATEWAY AS PER TECHNICAL SPECIFICATION</v>
      </c>
      <c r="G300" s="233" t="str">
        <f>'Sch-1'!K300</f>
        <v>SET</v>
      </c>
      <c r="H300" s="233">
        <f>'Sch-1'!L300</f>
        <v>1</v>
      </c>
      <c r="I300" s="235"/>
      <c r="J300" s="773" t="str">
        <f t="shared" si="8"/>
        <v>Included</v>
      </c>
      <c r="K300" s="774">
        <f t="shared" si="9"/>
        <v>0</v>
      </c>
      <c r="M300" s="207"/>
    </row>
    <row r="301" spans="1:13" s="217" customFormat="1" ht="69.75" customHeight="1" x14ac:dyDescent="0.3">
      <c r="A301" s="48">
        <f>'Sch-1'!A301</f>
        <v>282</v>
      </c>
      <c r="B301" s="233">
        <f>'Sch-1'!B301</f>
        <v>7000031730</v>
      </c>
      <c r="C301" s="233">
        <f>'Sch-1'!C301</f>
        <v>10</v>
      </c>
      <c r="D301" s="234" t="str">
        <f>'Sch-1'!D301</f>
        <v xml:space="preserve">Supply BOQ for M-BBMB                   </v>
      </c>
      <c r="E301" s="233">
        <f>'Sch-1'!E301</f>
        <v>1000031361</v>
      </c>
      <c r="F301" s="234" t="str">
        <f>'Sch-1'!J301</f>
        <v>WORKSTATION CONSOLE WITH ONE TFT WITH OSAND LICENSE</v>
      </c>
      <c r="G301" s="233" t="str">
        <f>'Sch-1'!K301</f>
        <v xml:space="preserve">EA </v>
      </c>
      <c r="H301" s="233">
        <f>'Sch-1'!L301</f>
        <v>1</v>
      </c>
      <c r="I301" s="235"/>
      <c r="J301" s="773" t="str">
        <f t="shared" si="8"/>
        <v>Included</v>
      </c>
      <c r="K301" s="774">
        <f t="shared" si="9"/>
        <v>0</v>
      </c>
      <c r="M301" s="207"/>
    </row>
    <row r="302" spans="1:13" s="217" customFormat="1" ht="69.75" customHeight="1" x14ac:dyDescent="0.3">
      <c r="A302" s="48">
        <f>'Sch-1'!A302</f>
        <v>283</v>
      </c>
      <c r="B302" s="233">
        <f>'Sch-1'!B302</f>
        <v>7000031738</v>
      </c>
      <c r="C302" s="233">
        <f>'Sch-1'!C302</f>
        <v>10</v>
      </c>
      <c r="D302" s="234" t="str">
        <f>'Sch-1'!D302</f>
        <v xml:space="preserve">Supply BOQ for M-BBMB                   </v>
      </c>
      <c r="E302" s="233">
        <f>'Sch-1'!E302</f>
        <v>1000077737</v>
      </c>
      <c r="F302" s="234" t="str">
        <f>'Sch-1'!J302</f>
        <v>SUPPLY OF PRI MEDIA GATEWAY AS PER TECHNICAL SPECIFICATION</v>
      </c>
      <c r="G302" s="233" t="str">
        <f>'Sch-1'!K302</f>
        <v xml:space="preserve">EA </v>
      </c>
      <c r="H302" s="233">
        <f>'Sch-1'!L302</f>
        <v>1</v>
      </c>
      <c r="I302" s="235"/>
      <c r="J302" s="773" t="str">
        <f t="shared" si="8"/>
        <v>Included</v>
      </c>
      <c r="K302" s="774">
        <f t="shared" si="9"/>
        <v>0</v>
      </c>
      <c r="M302" s="207"/>
    </row>
    <row r="303" spans="1:13" s="217" customFormat="1" ht="69.75" customHeight="1" x14ac:dyDescent="0.3">
      <c r="A303" s="48">
        <f>'Sch-1'!A303</f>
        <v>284</v>
      </c>
      <c r="B303" s="233">
        <f>'Sch-1'!B303</f>
        <v>7000031739</v>
      </c>
      <c r="C303" s="233">
        <f>'Sch-1'!C303</f>
        <v>10</v>
      </c>
      <c r="D303" s="234" t="str">
        <f>'Sch-1'!D303</f>
        <v xml:space="preserve">Supply BOQ for M-BBMB                   </v>
      </c>
      <c r="E303" s="233">
        <f>'Sch-1'!E303</f>
        <v>1000078084</v>
      </c>
      <c r="F303" s="234" t="str">
        <f>'Sch-1'!J303</f>
        <v>SUPPLY OF ROUTER AS PER TECHNICAL SPECIFICATION</v>
      </c>
      <c r="G303" s="233" t="str">
        <f>'Sch-1'!K303</f>
        <v xml:space="preserve">EA </v>
      </c>
      <c r="H303" s="233">
        <f>'Sch-1'!L303</f>
        <v>2</v>
      </c>
      <c r="I303" s="235"/>
      <c r="J303" s="773" t="str">
        <f t="shared" si="8"/>
        <v>Included</v>
      </c>
      <c r="K303" s="774">
        <f t="shared" si="9"/>
        <v>0</v>
      </c>
      <c r="M303" s="207"/>
    </row>
    <row r="304" spans="1:13" s="217" customFormat="1" ht="69.75" customHeight="1" x14ac:dyDescent="0.3">
      <c r="A304" s="48">
        <f>'Sch-1'!A304</f>
        <v>285</v>
      </c>
      <c r="B304" s="233">
        <f>'Sch-1'!B304</f>
        <v>7000031613</v>
      </c>
      <c r="C304" s="233">
        <f>'Sch-1'!C304</f>
        <v>10</v>
      </c>
      <c r="D304" s="234" t="str">
        <f>'Sch-1'!D304</f>
        <v xml:space="preserve">Supply BOQ for B-BBMB                   </v>
      </c>
      <c r="E304" s="233">
        <f>'Sch-1'!E304</f>
        <v>1000077713</v>
      </c>
      <c r="F304" s="234" t="str">
        <f>'Sch-1'!J304</f>
        <v>VOIP/SIP COMPLIANT SERVER HARDWARE AS PER TECHNICAL SPECIFICATION</v>
      </c>
      <c r="G304" s="233" t="str">
        <f>'Sch-1'!K304</f>
        <v xml:space="preserve">EA </v>
      </c>
      <c r="H304" s="233">
        <f>'Sch-1'!L304</f>
        <v>1</v>
      </c>
      <c r="I304" s="235"/>
      <c r="J304" s="773" t="str">
        <f t="shared" si="8"/>
        <v>Included</v>
      </c>
      <c r="K304" s="774">
        <f t="shared" si="9"/>
        <v>0</v>
      </c>
      <c r="M304" s="207"/>
    </row>
    <row r="305" spans="1:13" s="217" customFormat="1" ht="69.75" customHeight="1" x14ac:dyDescent="0.3">
      <c r="A305" s="48">
        <f>'Sch-1'!A305</f>
        <v>286</v>
      </c>
      <c r="B305" s="233">
        <f>'Sch-1'!B305</f>
        <v>7000031614</v>
      </c>
      <c r="C305" s="233">
        <f>'Sch-1'!C305</f>
        <v>10</v>
      </c>
      <c r="D305" s="234" t="str">
        <f>'Sch-1'!D305</f>
        <v xml:space="preserve">Supply BOQ for B-BBMB                   </v>
      </c>
      <c r="E305" s="233">
        <f>'Sch-1'!E305</f>
        <v>1000077753</v>
      </c>
      <c r="F305" s="234" t="str">
        <f>'Sch-1'!J305</f>
        <v>SOFTWARE FOR VOIP/SIP COMPLIANT SERVER</v>
      </c>
      <c r="G305" s="233" t="str">
        <f>'Sch-1'!K305</f>
        <v>LOT</v>
      </c>
      <c r="H305" s="233">
        <f>'Sch-1'!L305</f>
        <v>1</v>
      </c>
      <c r="I305" s="235"/>
      <c r="J305" s="773" t="str">
        <f t="shared" si="8"/>
        <v>Included</v>
      </c>
      <c r="K305" s="774">
        <f t="shared" si="9"/>
        <v>0</v>
      </c>
      <c r="M305" s="207"/>
    </row>
    <row r="306" spans="1:13" s="217" customFormat="1" ht="69.75" customHeight="1" x14ac:dyDescent="0.3">
      <c r="A306" s="48">
        <f>'Sch-1'!A306</f>
        <v>287</v>
      </c>
      <c r="B306" s="233">
        <f>'Sch-1'!B306</f>
        <v>7000031615</v>
      </c>
      <c r="C306" s="233">
        <f>'Sch-1'!C306</f>
        <v>10</v>
      </c>
      <c r="D306" s="234" t="str">
        <f>'Sch-1'!D306</f>
        <v xml:space="preserve">Supply BOQ for B-BBMB                   </v>
      </c>
      <c r="E306" s="233">
        <f>'Sch-1'!E306</f>
        <v>1000077573</v>
      </c>
      <c r="F306" s="234" t="str">
        <f>'Sch-1'!J306</f>
        <v>SERVER RACK  AS PER TECHNICAL SPECIFICATION</v>
      </c>
      <c r="G306" s="233" t="str">
        <f>'Sch-1'!K306</f>
        <v xml:space="preserve">EA </v>
      </c>
      <c r="H306" s="233">
        <f>'Sch-1'!L306</f>
        <v>1</v>
      </c>
      <c r="I306" s="235"/>
      <c r="J306" s="773" t="str">
        <f t="shared" si="8"/>
        <v>Included</v>
      </c>
      <c r="K306" s="774">
        <f t="shared" si="9"/>
        <v>0</v>
      </c>
      <c r="M306" s="207"/>
    </row>
    <row r="307" spans="1:13" s="217" customFormat="1" ht="69.75" customHeight="1" x14ac:dyDescent="0.3">
      <c r="A307" s="48">
        <f>'Sch-1'!A307</f>
        <v>288</v>
      </c>
      <c r="B307" s="233">
        <f>'Sch-1'!B307</f>
        <v>7000031616</v>
      </c>
      <c r="C307" s="233">
        <f>'Sch-1'!C307</f>
        <v>10</v>
      </c>
      <c r="D307" s="234" t="str">
        <f>'Sch-1'!D307</f>
        <v xml:space="preserve">Supply BOQ for B-BBMB                   </v>
      </c>
      <c r="E307" s="233">
        <f>'Sch-1'!E307</f>
        <v>1000077711</v>
      </c>
      <c r="F307" s="234" t="str">
        <f>'Sch-1'!J307</f>
        <v>SIP COMPLIANT VIDEO PHONE</v>
      </c>
      <c r="G307" s="233" t="str">
        <f>'Sch-1'!K307</f>
        <v xml:space="preserve">EA </v>
      </c>
      <c r="H307" s="233">
        <f>'Sch-1'!L307</f>
        <v>1</v>
      </c>
      <c r="I307" s="235"/>
      <c r="J307" s="773" t="str">
        <f t="shared" si="8"/>
        <v>Included</v>
      </c>
      <c r="K307" s="774">
        <f t="shared" si="9"/>
        <v>0</v>
      </c>
      <c r="M307" s="207"/>
    </row>
    <row r="308" spans="1:13" s="217" customFormat="1" ht="69.75" customHeight="1" x14ac:dyDescent="0.3">
      <c r="A308" s="48">
        <f>'Sch-1'!A308</f>
        <v>289</v>
      </c>
      <c r="B308" s="233">
        <f>'Sch-1'!B308</f>
        <v>7000031617</v>
      </c>
      <c r="C308" s="233">
        <f>'Sch-1'!C308</f>
        <v>10</v>
      </c>
      <c r="D308" s="234" t="str">
        <f>'Sch-1'!D308</f>
        <v xml:space="preserve">Supply BOQ for B-BBMB                   </v>
      </c>
      <c r="E308" s="233">
        <f>'Sch-1'!E308</f>
        <v>1000077750</v>
      </c>
      <c r="F308" s="234" t="str">
        <f>'Sch-1'!J308</f>
        <v>NMS SOFTWARE FOR VoIP</v>
      </c>
      <c r="G308" s="233" t="str">
        <f>'Sch-1'!K308</f>
        <v>LOT</v>
      </c>
      <c r="H308" s="233">
        <f>'Sch-1'!L308</f>
        <v>1</v>
      </c>
      <c r="I308" s="235"/>
      <c r="J308" s="773" t="str">
        <f t="shared" si="8"/>
        <v>Included</v>
      </c>
      <c r="K308" s="774">
        <f t="shared" si="9"/>
        <v>0</v>
      </c>
      <c r="M308" s="207"/>
    </row>
    <row r="309" spans="1:13" s="217" customFormat="1" ht="69.75" customHeight="1" x14ac:dyDescent="0.3">
      <c r="A309" s="48">
        <f>'Sch-1'!A309</f>
        <v>290</v>
      </c>
      <c r="B309" s="233">
        <f>'Sch-1'!B309</f>
        <v>7000031618</v>
      </c>
      <c r="C309" s="233">
        <f>'Sch-1'!C309</f>
        <v>10</v>
      </c>
      <c r="D309" s="234" t="str">
        <f>'Sch-1'!D309</f>
        <v xml:space="preserve">Supply BOQ for B-BBMB                   </v>
      </c>
      <c r="E309" s="233">
        <f>'Sch-1'!E309</f>
        <v>1000077561</v>
      </c>
      <c r="F309" s="234" t="str">
        <f>'Sch-1'!J309</f>
        <v>24 LAN L-3 SWITCH (MINIMUM 8X1 GBPS FIBRE OPTIC PORTS AND 4X 10 GBPSFIBER PORTS)</v>
      </c>
      <c r="G309" s="233" t="str">
        <f>'Sch-1'!K309</f>
        <v xml:space="preserve">EA </v>
      </c>
      <c r="H309" s="233">
        <f>'Sch-1'!L309</f>
        <v>2</v>
      </c>
      <c r="I309" s="235"/>
      <c r="J309" s="773" t="str">
        <f t="shared" si="8"/>
        <v>Included</v>
      </c>
      <c r="K309" s="774">
        <f t="shared" si="9"/>
        <v>0</v>
      </c>
      <c r="M309" s="207"/>
    </row>
    <row r="310" spans="1:13" s="217" customFormat="1" ht="69.75" customHeight="1" x14ac:dyDescent="0.3">
      <c r="A310" s="48">
        <f>'Sch-1'!A310</f>
        <v>291</v>
      </c>
      <c r="B310" s="233">
        <f>'Sch-1'!B310</f>
        <v>7000031619</v>
      </c>
      <c r="C310" s="233">
        <f>'Sch-1'!C310</f>
        <v>10</v>
      </c>
      <c r="D310" s="234" t="str">
        <f>'Sch-1'!D310</f>
        <v xml:space="preserve">Supply BOQ for B-BBMB                   </v>
      </c>
      <c r="E310" s="233">
        <f>'Sch-1'!E310</f>
        <v>1000077565</v>
      </c>
      <c r="F310" s="234" t="str">
        <f>'Sch-1'!J310</f>
        <v>NGFW AS PER TECHNICAL SPECIFICATION</v>
      </c>
      <c r="G310" s="233" t="str">
        <f>'Sch-1'!K310</f>
        <v xml:space="preserve">EA </v>
      </c>
      <c r="H310" s="233">
        <f>'Sch-1'!L310</f>
        <v>2</v>
      </c>
      <c r="I310" s="235"/>
      <c r="J310" s="773" t="str">
        <f t="shared" si="8"/>
        <v>Included</v>
      </c>
      <c r="K310" s="774">
        <f t="shared" si="9"/>
        <v>0</v>
      </c>
      <c r="M310" s="207"/>
    </row>
    <row r="311" spans="1:13" s="217" customFormat="1" ht="69.75" customHeight="1" x14ac:dyDescent="0.3">
      <c r="A311" s="48">
        <f>'Sch-1'!A311</f>
        <v>292</v>
      </c>
      <c r="B311" s="233">
        <f>'Sch-1'!B311</f>
        <v>7000031620</v>
      </c>
      <c r="C311" s="233">
        <f>'Sch-1'!C311</f>
        <v>10</v>
      </c>
      <c r="D311" s="234" t="str">
        <f>'Sch-1'!D311</f>
        <v xml:space="preserve">Supply BOQ for B-BBMB                   </v>
      </c>
      <c r="E311" s="233">
        <f>'Sch-1'!E311</f>
        <v>1000077751</v>
      </c>
      <c r="F311" s="234" t="str">
        <f>'Sch-1'!J311</f>
        <v>SOFTWARE FOR RECORDING</v>
      </c>
      <c r="G311" s="233" t="str">
        <f>'Sch-1'!K311</f>
        <v>LOT</v>
      </c>
      <c r="H311" s="233">
        <f>'Sch-1'!L311</f>
        <v>1</v>
      </c>
      <c r="I311" s="235"/>
      <c r="J311" s="773" t="str">
        <f t="shared" si="8"/>
        <v>Included</v>
      </c>
      <c r="K311" s="774">
        <f t="shared" si="9"/>
        <v>0</v>
      </c>
      <c r="M311" s="207"/>
    </row>
    <row r="312" spans="1:13" s="217" customFormat="1" ht="69.75" customHeight="1" x14ac:dyDescent="0.3">
      <c r="A312" s="48">
        <f>'Sch-1'!A312</f>
        <v>293</v>
      </c>
      <c r="B312" s="233">
        <f>'Sch-1'!B312</f>
        <v>7000031621</v>
      </c>
      <c r="C312" s="233">
        <f>'Sch-1'!C312</f>
        <v>10</v>
      </c>
      <c r="D312" s="234" t="str">
        <f>'Sch-1'!D312</f>
        <v xml:space="preserve">Supply BOQ for B-BBMB                   </v>
      </c>
      <c r="E312" s="233">
        <f>'Sch-1'!E312</f>
        <v>1000077568</v>
      </c>
      <c r="F312" s="234" t="str">
        <f>'Sch-1'!J312</f>
        <v>OPERATOR CONSOLE AS PER TECHNICAL SPECIFICATION</v>
      </c>
      <c r="G312" s="233" t="str">
        <f>'Sch-1'!K312</f>
        <v xml:space="preserve">EA </v>
      </c>
      <c r="H312" s="233">
        <f>'Sch-1'!L312</f>
        <v>1</v>
      </c>
      <c r="I312" s="235"/>
      <c r="J312" s="773" t="str">
        <f t="shared" si="8"/>
        <v>Included</v>
      </c>
      <c r="K312" s="774">
        <f t="shared" si="9"/>
        <v>0</v>
      </c>
      <c r="M312" s="207"/>
    </row>
    <row r="313" spans="1:13" s="217" customFormat="1" ht="69.75" customHeight="1" x14ac:dyDescent="0.3">
      <c r="A313" s="48">
        <f>'Sch-1'!A313</f>
        <v>294</v>
      </c>
      <c r="B313" s="233">
        <f>'Sch-1'!B313</f>
        <v>7000031622</v>
      </c>
      <c r="C313" s="233">
        <f>'Sch-1'!C313</f>
        <v>10</v>
      </c>
      <c r="D313" s="234" t="str">
        <f>'Sch-1'!D313</f>
        <v xml:space="preserve">Supply BOQ for B-BBMB                   </v>
      </c>
      <c r="E313" s="233">
        <f>'Sch-1'!E313</f>
        <v>1000028014</v>
      </c>
      <c r="F313" s="234" t="str">
        <f>'Sch-1'!J313</f>
        <v>Workstation Desk</v>
      </c>
      <c r="G313" s="233" t="str">
        <f>'Sch-1'!K313</f>
        <v xml:space="preserve">EA </v>
      </c>
      <c r="H313" s="233">
        <f>'Sch-1'!L313</f>
        <v>1</v>
      </c>
      <c r="I313" s="235"/>
      <c r="J313" s="773" t="str">
        <f t="shared" si="8"/>
        <v>Included</v>
      </c>
      <c r="K313" s="774">
        <f t="shared" si="9"/>
        <v>0</v>
      </c>
      <c r="M313" s="207"/>
    </row>
    <row r="314" spans="1:13" s="217" customFormat="1" ht="69.75" customHeight="1" x14ac:dyDescent="0.3">
      <c r="A314" s="48">
        <f>'Sch-1'!A314</f>
        <v>295</v>
      </c>
      <c r="B314" s="233">
        <f>'Sch-1'!B314</f>
        <v>7000031623</v>
      </c>
      <c r="C314" s="233">
        <f>'Sch-1'!C314</f>
        <v>10</v>
      </c>
      <c r="D314" s="234" t="str">
        <f>'Sch-1'!D314</f>
        <v xml:space="preserve">Supply BOQ for B-BBMB                   </v>
      </c>
      <c r="E314" s="233">
        <f>'Sch-1'!E314</f>
        <v>1000026380</v>
      </c>
      <c r="F314" s="234" t="str">
        <f>'Sch-1'!J314</f>
        <v>Chairs</v>
      </c>
      <c r="G314" s="233" t="str">
        <f>'Sch-1'!K314</f>
        <v>LOT</v>
      </c>
      <c r="H314" s="233">
        <f>'Sch-1'!L314</f>
        <v>1</v>
      </c>
      <c r="I314" s="235"/>
      <c r="J314" s="773" t="str">
        <f t="shared" si="8"/>
        <v>Included</v>
      </c>
      <c r="K314" s="774">
        <f t="shared" si="9"/>
        <v>0</v>
      </c>
      <c r="M314" s="207"/>
    </row>
    <row r="315" spans="1:13" s="217" customFormat="1" ht="69.75" customHeight="1" x14ac:dyDescent="0.3">
      <c r="A315" s="48">
        <f>'Sch-1'!A315</f>
        <v>296</v>
      </c>
      <c r="B315" s="233">
        <f>'Sch-1'!B315</f>
        <v>7000031725</v>
      </c>
      <c r="C315" s="233">
        <f>'Sch-1'!C315</f>
        <v>10</v>
      </c>
      <c r="D315" s="234" t="str">
        <f>'Sch-1'!D315</f>
        <v xml:space="preserve">Supply BOQ for B-BBMB                   </v>
      </c>
      <c r="E315" s="233">
        <f>'Sch-1'!E315</f>
        <v>1000077853</v>
      </c>
      <c r="F315" s="234" t="str">
        <f>'Sch-1'!J315</f>
        <v>SUPPLY OF BACKUP AND RESTORE SYSTEM INCLUDING NECESSARY HARDWARE ANDSOFTWARE AS PER TECHNICAL SPECIFICATION</v>
      </c>
      <c r="G315" s="233" t="str">
        <f>'Sch-1'!K315</f>
        <v xml:space="preserve">EA </v>
      </c>
      <c r="H315" s="233">
        <f>'Sch-1'!L315</f>
        <v>1</v>
      </c>
      <c r="I315" s="235"/>
      <c r="J315" s="773" t="str">
        <f t="shared" si="8"/>
        <v>Included</v>
      </c>
      <c r="K315" s="774">
        <f t="shared" si="9"/>
        <v>0</v>
      </c>
      <c r="M315" s="207"/>
    </row>
    <row r="316" spans="1:13" s="217" customFormat="1" ht="69.75" customHeight="1" x14ac:dyDescent="0.3">
      <c r="A316" s="48">
        <f>'Sch-1'!A316</f>
        <v>297</v>
      </c>
      <c r="B316" s="233">
        <f>'Sch-1'!B316</f>
        <v>7000031740</v>
      </c>
      <c r="C316" s="233">
        <f>'Sch-1'!C316</f>
        <v>10</v>
      </c>
      <c r="D316" s="234" t="str">
        <f>'Sch-1'!D316</f>
        <v xml:space="preserve">Supply BOQ for B-BBMB                   </v>
      </c>
      <c r="E316" s="233">
        <f>'Sch-1'!E316</f>
        <v>1000078084</v>
      </c>
      <c r="F316" s="234" t="str">
        <f>'Sch-1'!J316</f>
        <v>SUPPLY OF ROUTER AS PER TECHNICAL SPECIFICATION</v>
      </c>
      <c r="G316" s="233" t="str">
        <f>'Sch-1'!K316</f>
        <v xml:space="preserve">EA </v>
      </c>
      <c r="H316" s="233">
        <f>'Sch-1'!L316</f>
        <v>2</v>
      </c>
      <c r="I316" s="235"/>
      <c r="J316" s="773" t="str">
        <f t="shared" si="8"/>
        <v>Included</v>
      </c>
      <c r="K316" s="774">
        <f t="shared" si="9"/>
        <v>0</v>
      </c>
      <c r="M316" s="207"/>
    </row>
    <row r="317" spans="1:13" s="217" customFormat="1" ht="69.75" customHeight="1" x14ac:dyDescent="0.3">
      <c r="A317" s="48">
        <f>'Sch-1'!A317</f>
        <v>298</v>
      </c>
      <c r="B317" s="233">
        <f>'Sch-1'!B317</f>
        <v>7000031624</v>
      </c>
      <c r="C317" s="233">
        <f>'Sch-1'!C317</f>
        <v>10</v>
      </c>
      <c r="D317" s="234" t="str">
        <f>'Sch-1'!D317</f>
        <v xml:space="preserve">Supply BOQ for M-PSTCL                  </v>
      </c>
      <c r="E317" s="233">
        <f>'Sch-1'!E317</f>
        <v>1000077713</v>
      </c>
      <c r="F317" s="234" t="str">
        <f>'Sch-1'!J317</f>
        <v>VOIP/SIP COMPLIANT SERVER HARDWARE AS PER TECHNICAL SPECIFICATION</v>
      </c>
      <c r="G317" s="233" t="str">
        <f>'Sch-1'!K317</f>
        <v xml:space="preserve">EA </v>
      </c>
      <c r="H317" s="233">
        <f>'Sch-1'!L317</f>
        <v>1</v>
      </c>
      <c r="I317" s="235"/>
      <c r="J317" s="773" t="str">
        <f t="shared" si="8"/>
        <v>Included</v>
      </c>
      <c r="K317" s="774">
        <f t="shared" si="9"/>
        <v>0</v>
      </c>
      <c r="M317" s="207"/>
    </row>
    <row r="318" spans="1:13" s="217" customFormat="1" ht="69.75" customHeight="1" x14ac:dyDescent="0.3">
      <c r="A318" s="48">
        <f>'Sch-1'!A318</f>
        <v>299</v>
      </c>
      <c r="B318" s="233">
        <f>'Sch-1'!B318</f>
        <v>7000031625</v>
      </c>
      <c r="C318" s="233">
        <f>'Sch-1'!C318</f>
        <v>10</v>
      </c>
      <c r="D318" s="234" t="str">
        <f>'Sch-1'!D318</f>
        <v xml:space="preserve">Supply BOQ for M-PSTCL                  </v>
      </c>
      <c r="E318" s="233">
        <f>'Sch-1'!E318</f>
        <v>1000077753</v>
      </c>
      <c r="F318" s="234" t="str">
        <f>'Sch-1'!J318</f>
        <v>SOFTWARE FOR VOIP/SIP COMPLIANT SERVER</v>
      </c>
      <c r="G318" s="233" t="str">
        <f>'Sch-1'!K318</f>
        <v>LOT</v>
      </c>
      <c r="H318" s="233">
        <f>'Sch-1'!L318</f>
        <v>1</v>
      </c>
      <c r="I318" s="235"/>
      <c r="J318" s="773" t="str">
        <f t="shared" si="8"/>
        <v>Included</v>
      </c>
      <c r="K318" s="774">
        <f t="shared" si="9"/>
        <v>0</v>
      </c>
      <c r="M318" s="207"/>
    </row>
    <row r="319" spans="1:13" s="217" customFormat="1" ht="69.75" customHeight="1" x14ac:dyDescent="0.3">
      <c r="A319" s="48">
        <f>'Sch-1'!A319</f>
        <v>300</v>
      </c>
      <c r="B319" s="233">
        <f>'Sch-1'!B319</f>
        <v>7000031626</v>
      </c>
      <c r="C319" s="233">
        <f>'Sch-1'!C319</f>
        <v>10</v>
      </c>
      <c r="D319" s="234" t="str">
        <f>'Sch-1'!D319</f>
        <v xml:space="preserve">Supply BOQ for M-PSTCL                  </v>
      </c>
      <c r="E319" s="233">
        <f>'Sch-1'!E319</f>
        <v>1000077573</v>
      </c>
      <c r="F319" s="234" t="str">
        <f>'Sch-1'!J319</f>
        <v>SERVER RACK  AS PER TECHNICAL SPECIFICATION</v>
      </c>
      <c r="G319" s="233" t="str">
        <f>'Sch-1'!K319</f>
        <v xml:space="preserve">EA </v>
      </c>
      <c r="H319" s="233">
        <f>'Sch-1'!L319</f>
        <v>1</v>
      </c>
      <c r="I319" s="235"/>
      <c r="J319" s="773" t="str">
        <f t="shared" si="8"/>
        <v>Included</v>
      </c>
      <c r="K319" s="774">
        <f t="shared" si="9"/>
        <v>0</v>
      </c>
      <c r="M319" s="207"/>
    </row>
    <row r="320" spans="1:13" s="217" customFormat="1" ht="69.75" customHeight="1" x14ac:dyDescent="0.3">
      <c r="A320" s="48">
        <f>'Sch-1'!A320</f>
        <v>301</v>
      </c>
      <c r="B320" s="233">
        <f>'Sch-1'!B320</f>
        <v>7000031627</v>
      </c>
      <c r="C320" s="233">
        <f>'Sch-1'!C320</f>
        <v>10</v>
      </c>
      <c r="D320" s="234" t="str">
        <f>'Sch-1'!D320</f>
        <v xml:space="preserve">Supply BOQ for M-PSTCL                  </v>
      </c>
      <c r="E320" s="233">
        <f>'Sch-1'!E320</f>
        <v>1000077739</v>
      </c>
      <c r="F320" s="234" t="str">
        <f>'Sch-1'!J320</f>
        <v>SIP COMPLIANT VOIP PHONE FOR LOCAL LOCATIONS</v>
      </c>
      <c r="G320" s="233" t="str">
        <f>'Sch-1'!K320</f>
        <v xml:space="preserve">EA </v>
      </c>
      <c r="H320" s="233">
        <f>'Sch-1'!L320</f>
        <v>6</v>
      </c>
      <c r="I320" s="235"/>
      <c r="J320" s="773" t="str">
        <f t="shared" si="8"/>
        <v>Included</v>
      </c>
      <c r="K320" s="774">
        <f t="shared" si="9"/>
        <v>0</v>
      </c>
      <c r="M320" s="207"/>
    </row>
    <row r="321" spans="1:13" s="217" customFormat="1" ht="69.75" customHeight="1" x14ac:dyDescent="0.3">
      <c r="A321" s="48">
        <f>'Sch-1'!A321</f>
        <v>302</v>
      </c>
      <c r="B321" s="233">
        <f>'Sch-1'!B321</f>
        <v>7000031628</v>
      </c>
      <c r="C321" s="233">
        <f>'Sch-1'!C321</f>
        <v>10</v>
      </c>
      <c r="D321" s="234" t="str">
        <f>'Sch-1'!D321</f>
        <v xml:space="preserve">Supply BOQ for M-PSTCL                  </v>
      </c>
      <c r="E321" s="233">
        <f>'Sch-1'!E321</f>
        <v>1000077740</v>
      </c>
      <c r="F321" s="234" t="str">
        <f>'Sch-1'!J321</f>
        <v>SIP COMPLIANT VOIP PHONE FOR REMOTE LOCATIONS</v>
      </c>
      <c r="G321" s="233" t="str">
        <f>'Sch-1'!K321</f>
        <v xml:space="preserve">EA </v>
      </c>
      <c r="H321" s="233">
        <f>'Sch-1'!L321</f>
        <v>197</v>
      </c>
      <c r="I321" s="235"/>
      <c r="J321" s="773" t="str">
        <f t="shared" si="8"/>
        <v>Included</v>
      </c>
      <c r="K321" s="774">
        <f t="shared" si="9"/>
        <v>0</v>
      </c>
      <c r="M321" s="207"/>
    </row>
    <row r="322" spans="1:13" s="217" customFormat="1" ht="69.75" customHeight="1" x14ac:dyDescent="0.3">
      <c r="A322" s="48">
        <f>'Sch-1'!A322</f>
        <v>303</v>
      </c>
      <c r="B322" s="233">
        <f>'Sch-1'!B322</f>
        <v>7000031629</v>
      </c>
      <c r="C322" s="233">
        <f>'Sch-1'!C322</f>
        <v>10</v>
      </c>
      <c r="D322" s="234" t="str">
        <f>'Sch-1'!D322</f>
        <v xml:space="preserve">Supply BOQ for M-PSTCL                  </v>
      </c>
      <c r="E322" s="233">
        <f>'Sch-1'!E322</f>
        <v>1000077711</v>
      </c>
      <c r="F322" s="234" t="str">
        <f>'Sch-1'!J322</f>
        <v>SIP COMPLIANT VIDEO PHONE</v>
      </c>
      <c r="G322" s="233" t="str">
        <f>'Sch-1'!K322</f>
        <v xml:space="preserve">EA </v>
      </c>
      <c r="H322" s="233">
        <f>'Sch-1'!L322</f>
        <v>1</v>
      </c>
      <c r="I322" s="235"/>
      <c r="J322" s="773" t="str">
        <f t="shared" si="8"/>
        <v>Included</v>
      </c>
      <c r="K322" s="774">
        <f t="shared" si="9"/>
        <v>0</v>
      </c>
      <c r="M322" s="207"/>
    </row>
    <row r="323" spans="1:13" s="217" customFormat="1" ht="69.75" customHeight="1" x14ac:dyDescent="0.3">
      <c r="A323" s="48">
        <f>'Sch-1'!A323</f>
        <v>304</v>
      </c>
      <c r="B323" s="233">
        <f>'Sch-1'!B323</f>
        <v>7000031630</v>
      </c>
      <c r="C323" s="233">
        <f>'Sch-1'!C323</f>
        <v>10</v>
      </c>
      <c r="D323" s="234" t="str">
        <f>'Sch-1'!D323</f>
        <v xml:space="preserve">Supply BOQ for M-PSTCL                  </v>
      </c>
      <c r="E323" s="233">
        <f>'Sch-1'!E323</f>
        <v>1000077562</v>
      </c>
      <c r="F323" s="234" t="str">
        <f>'Sch-1'!J323</f>
        <v>ANALOG PHONE</v>
      </c>
      <c r="G323" s="233" t="str">
        <f>'Sch-1'!K323</f>
        <v xml:space="preserve">EA </v>
      </c>
      <c r="H323" s="233">
        <f>'Sch-1'!L323</f>
        <v>8</v>
      </c>
      <c r="I323" s="235"/>
      <c r="J323" s="773" t="str">
        <f t="shared" si="8"/>
        <v>Included</v>
      </c>
      <c r="K323" s="774">
        <f t="shared" si="9"/>
        <v>0</v>
      </c>
      <c r="M323" s="207"/>
    </row>
    <row r="324" spans="1:13" s="217" customFormat="1" ht="69.75" customHeight="1" x14ac:dyDescent="0.3">
      <c r="A324" s="48">
        <f>'Sch-1'!A324</f>
        <v>305</v>
      </c>
      <c r="B324" s="233">
        <f>'Sch-1'!B324</f>
        <v>7000031708</v>
      </c>
      <c r="C324" s="233">
        <f>'Sch-1'!C324</f>
        <v>10</v>
      </c>
      <c r="D324" s="234" t="str">
        <f>'Sch-1'!D324</f>
        <v xml:space="preserve">Supply BOQ for M-PSTCL                  </v>
      </c>
      <c r="E324" s="233">
        <f>'Sch-1'!E324</f>
        <v>1000077794</v>
      </c>
      <c r="F324" s="234" t="str">
        <f>'Sch-1'!J324</f>
        <v>E&amp;M GATEWAY FOR 4 WIRE PHONESÃ‚Â </v>
      </c>
      <c r="G324" s="233" t="str">
        <f>'Sch-1'!K324</f>
        <v xml:space="preserve">EA </v>
      </c>
      <c r="H324" s="233">
        <f>'Sch-1'!L324</f>
        <v>1</v>
      </c>
      <c r="I324" s="235"/>
      <c r="J324" s="773" t="str">
        <f t="shared" si="8"/>
        <v>Included</v>
      </c>
      <c r="K324" s="774">
        <f t="shared" si="9"/>
        <v>0</v>
      </c>
      <c r="M324" s="207"/>
    </row>
    <row r="325" spans="1:13" s="217" customFormat="1" ht="69.75" customHeight="1" x14ac:dyDescent="0.3">
      <c r="A325" s="48">
        <f>'Sch-1'!A325</f>
        <v>306</v>
      </c>
      <c r="B325" s="233">
        <f>'Sch-1'!B325</f>
        <v>7000031631</v>
      </c>
      <c r="C325" s="233">
        <f>'Sch-1'!C325</f>
        <v>10</v>
      </c>
      <c r="D325" s="234" t="str">
        <f>'Sch-1'!D325</f>
        <v xml:space="preserve">Supply BOQ for M-PSTCL                  </v>
      </c>
      <c r="E325" s="233">
        <f>'Sch-1'!E325</f>
        <v>1000077750</v>
      </c>
      <c r="F325" s="234" t="str">
        <f>'Sch-1'!J325</f>
        <v>NMS SOFTWARE FOR VoIP</v>
      </c>
      <c r="G325" s="233" t="str">
        <f>'Sch-1'!K325</f>
        <v>LOT</v>
      </c>
      <c r="H325" s="233">
        <f>'Sch-1'!L325</f>
        <v>1</v>
      </c>
      <c r="I325" s="235"/>
      <c r="J325" s="773" t="str">
        <f t="shared" si="8"/>
        <v>Included</v>
      </c>
      <c r="K325" s="774">
        <f t="shared" si="9"/>
        <v>0</v>
      </c>
      <c r="M325" s="207"/>
    </row>
    <row r="326" spans="1:13" s="217" customFormat="1" ht="69.75" customHeight="1" x14ac:dyDescent="0.3">
      <c r="A326" s="48">
        <f>'Sch-1'!A326</f>
        <v>307</v>
      </c>
      <c r="B326" s="233">
        <f>'Sch-1'!B326</f>
        <v>7000031632</v>
      </c>
      <c r="C326" s="233">
        <f>'Sch-1'!C326</f>
        <v>10</v>
      </c>
      <c r="D326" s="234" t="str">
        <f>'Sch-1'!D326</f>
        <v xml:space="preserve">Supply BOQ for M-PSTCL                  </v>
      </c>
      <c r="E326" s="233">
        <f>'Sch-1'!E326</f>
        <v>1000077709</v>
      </c>
      <c r="F326" s="234" t="str">
        <f>'Sch-1'!J326</f>
        <v>POE SWITCH  (WITH DUAL DC POWER SUPPLY)  AS PER TECHNICALSPECIFICATION</v>
      </c>
      <c r="G326" s="233" t="str">
        <f>'Sch-1'!K326</f>
        <v xml:space="preserve">EA </v>
      </c>
      <c r="H326" s="233">
        <f>'Sch-1'!L326</f>
        <v>197</v>
      </c>
      <c r="I326" s="235"/>
      <c r="J326" s="773" t="str">
        <f t="shared" si="8"/>
        <v>Included</v>
      </c>
      <c r="K326" s="774">
        <f t="shared" si="9"/>
        <v>0</v>
      </c>
      <c r="M326" s="207"/>
    </row>
    <row r="327" spans="1:13" s="217" customFormat="1" ht="69.75" customHeight="1" x14ac:dyDescent="0.3">
      <c r="A327" s="48">
        <f>'Sch-1'!A327</f>
        <v>308</v>
      </c>
      <c r="B327" s="233">
        <f>'Sch-1'!B327</f>
        <v>7000031633</v>
      </c>
      <c r="C327" s="233">
        <f>'Sch-1'!C327</f>
        <v>10</v>
      </c>
      <c r="D327" s="234" t="str">
        <f>'Sch-1'!D327</f>
        <v xml:space="preserve">Supply BOQ for M-PSTCL                  </v>
      </c>
      <c r="E327" s="233">
        <f>'Sch-1'!E327</f>
        <v>1000077563</v>
      </c>
      <c r="F327" s="234" t="str">
        <f>'Sch-1'!J327</f>
        <v>CAT -6 CABLE (100 MM SET)</v>
      </c>
      <c r="G327" s="233" t="str">
        <f>'Sch-1'!K327</f>
        <v>SET</v>
      </c>
      <c r="H327" s="233">
        <f>'Sch-1'!L327</f>
        <v>197</v>
      </c>
      <c r="I327" s="235"/>
      <c r="J327" s="773" t="str">
        <f t="shared" si="8"/>
        <v>Included</v>
      </c>
      <c r="K327" s="774">
        <f t="shared" si="9"/>
        <v>0</v>
      </c>
      <c r="M327" s="207"/>
    </row>
    <row r="328" spans="1:13" s="217" customFormat="1" ht="69.75" customHeight="1" x14ac:dyDescent="0.3">
      <c r="A328" s="48">
        <f>'Sch-1'!A328</f>
        <v>309</v>
      </c>
      <c r="B328" s="233">
        <f>'Sch-1'!B328</f>
        <v>7000031634</v>
      </c>
      <c r="C328" s="233">
        <f>'Sch-1'!C328</f>
        <v>10</v>
      </c>
      <c r="D328" s="234" t="str">
        <f>'Sch-1'!D328</f>
        <v xml:space="preserve">Supply BOQ for M-PSTCL                  </v>
      </c>
      <c r="E328" s="233">
        <f>'Sch-1'!E328</f>
        <v>1000077561</v>
      </c>
      <c r="F328" s="234" t="str">
        <f>'Sch-1'!J328</f>
        <v>24 LAN L-3 SWITCH (MINIMUM 8X1 GBPS FIBRE OPTIC PORTS AND 4X 10 GBPSFIBER PORTS)</v>
      </c>
      <c r="G328" s="233" t="str">
        <f>'Sch-1'!K328</f>
        <v xml:space="preserve">EA </v>
      </c>
      <c r="H328" s="233">
        <f>'Sch-1'!L328</f>
        <v>2</v>
      </c>
      <c r="I328" s="235"/>
      <c r="J328" s="773" t="str">
        <f t="shared" si="8"/>
        <v>Included</v>
      </c>
      <c r="K328" s="774">
        <f t="shared" si="9"/>
        <v>0</v>
      </c>
      <c r="M328" s="207"/>
    </row>
    <row r="329" spans="1:13" s="217" customFormat="1" ht="69.75" customHeight="1" x14ac:dyDescent="0.3">
      <c r="A329" s="48">
        <f>'Sch-1'!A329</f>
        <v>310</v>
      </c>
      <c r="B329" s="233">
        <f>'Sch-1'!B329</f>
        <v>7000031635</v>
      </c>
      <c r="C329" s="233">
        <f>'Sch-1'!C329</f>
        <v>10</v>
      </c>
      <c r="D329" s="234" t="str">
        <f>'Sch-1'!D329</f>
        <v xml:space="preserve">Supply BOQ for M-PSTCL                  </v>
      </c>
      <c r="E329" s="233">
        <f>'Sch-1'!E329</f>
        <v>1000077565</v>
      </c>
      <c r="F329" s="234" t="str">
        <f>'Sch-1'!J329</f>
        <v>NGFW AS PER TECHNICAL SPECIFICATION</v>
      </c>
      <c r="G329" s="233" t="str">
        <f>'Sch-1'!K329</f>
        <v xml:space="preserve">EA </v>
      </c>
      <c r="H329" s="233">
        <f>'Sch-1'!L329</f>
        <v>2</v>
      </c>
      <c r="I329" s="235"/>
      <c r="J329" s="773" t="str">
        <f t="shared" si="8"/>
        <v>Included</v>
      </c>
      <c r="K329" s="774">
        <f t="shared" si="9"/>
        <v>0</v>
      </c>
      <c r="M329" s="207"/>
    </row>
    <row r="330" spans="1:13" s="217" customFormat="1" ht="69.75" customHeight="1" x14ac:dyDescent="0.3">
      <c r="A330" s="48">
        <f>'Sch-1'!A330</f>
        <v>311</v>
      </c>
      <c r="B330" s="233">
        <f>'Sch-1'!B330</f>
        <v>7000031636</v>
      </c>
      <c r="C330" s="233">
        <f>'Sch-1'!C330</f>
        <v>10</v>
      </c>
      <c r="D330" s="234" t="str">
        <f>'Sch-1'!D330</f>
        <v xml:space="preserve">Supply BOQ for M-PSTCL                  </v>
      </c>
      <c r="E330" s="233">
        <f>'Sch-1'!E330</f>
        <v>1000077751</v>
      </c>
      <c r="F330" s="234" t="str">
        <f>'Sch-1'!J330</f>
        <v>SOFTWARE FOR RECORDING</v>
      </c>
      <c r="G330" s="233" t="str">
        <f>'Sch-1'!K330</f>
        <v>LOT</v>
      </c>
      <c r="H330" s="233">
        <f>'Sch-1'!L330</f>
        <v>1</v>
      </c>
      <c r="I330" s="235"/>
      <c r="J330" s="773" t="str">
        <f t="shared" si="8"/>
        <v>Included</v>
      </c>
      <c r="K330" s="774">
        <f t="shared" si="9"/>
        <v>0</v>
      </c>
      <c r="M330" s="207"/>
    </row>
    <row r="331" spans="1:13" s="217" customFormat="1" ht="69.75" customHeight="1" x14ac:dyDescent="0.3">
      <c r="A331" s="48">
        <f>'Sch-1'!A331</f>
        <v>312</v>
      </c>
      <c r="B331" s="233">
        <f>'Sch-1'!B331</f>
        <v>7000031637</v>
      </c>
      <c r="C331" s="233">
        <f>'Sch-1'!C331</f>
        <v>10</v>
      </c>
      <c r="D331" s="234" t="str">
        <f>'Sch-1'!D331</f>
        <v xml:space="preserve">Supply BOQ for M-PSTCL                  </v>
      </c>
      <c r="E331" s="233">
        <f>'Sch-1'!E331</f>
        <v>1000077568</v>
      </c>
      <c r="F331" s="234" t="str">
        <f>'Sch-1'!J331</f>
        <v>OPERATOR CONSOLE AS PER TECHNICAL SPECIFICATION</v>
      </c>
      <c r="G331" s="233" t="str">
        <f>'Sch-1'!K331</f>
        <v xml:space="preserve">EA </v>
      </c>
      <c r="H331" s="233">
        <f>'Sch-1'!L331</f>
        <v>1</v>
      </c>
      <c r="I331" s="235"/>
      <c r="J331" s="773" t="str">
        <f t="shared" si="8"/>
        <v>Included</v>
      </c>
      <c r="K331" s="774">
        <f t="shared" si="9"/>
        <v>0</v>
      </c>
      <c r="M331" s="207"/>
    </row>
    <row r="332" spans="1:13" s="217" customFormat="1" ht="69.75" customHeight="1" x14ac:dyDescent="0.3">
      <c r="A332" s="48">
        <f>'Sch-1'!A332</f>
        <v>313</v>
      </c>
      <c r="B332" s="233">
        <f>'Sch-1'!B332</f>
        <v>7000031638</v>
      </c>
      <c r="C332" s="233">
        <f>'Sch-1'!C332</f>
        <v>10</v>
      </c>
      <c r="D332" s="234" t="str">
        <f>'Sch-1'!D332</f>
        <v xml:space="preserve">Supply BOQ for M-PSTCL                  </v>
      </c>
      <c r="E332" s="233">
        <f>'Sch-1'!E332</f>
        <v>1000012788</v>
      </c>
      <c r="F332" s="234" t="str">
        <f>'Sch-1'!J332</f>
        <v>GPS Clock with antenna</v>
      </c>
      <c r="G332" s="233" t="str">
        <f>'Sch-1'!K332</f>
        <v xml:space="preserve">EA </v>
      </c>
      <c r="H332" s="233">
        <f>'Sch-1'!L332</f>
        <v>1</v>
      </c>
      <c r="I332" s="235"/>
      <c r="J332" s="773" t="str">
        <f t="shared" si="8"/>
        <v>Included</v>
      </c>
      <c r="K332" s="774">
        <f t="shared" si="9"/>
        <v>0</v>
      </c>
      <c r="M332" s="207"/>
    </row>
    <row r="333" spans="1:13" s="217" customFormat="1" ht="69.75" customHeight="1" x14ac:dyDescent="0.3">
      <c r="A333" s="48">
        <f>'Sch-1'!A333</f>
        <v>314</v>
      </c>
      <c r="B333" s="233">
        <f>'Sch-1'!B333</f>
        <v>7000031639</v>
      </c>
      <c r="C333" s="233">
        <f>'Sch-1'!C333</f>
        <v>10</v>
      </c>
      <c r="D333" s="234" t="str">
        <f>'Sch-1'!D333</f>
        <v xml:space="preserve">Supply BOQ for M-PSTCL                  </v>
      </c>
      <c r="E333" s="233">
        <f>'Sch-1'!E333</f>
        <v>1000028014</v>
      </c>
      <c r="F333" s="234" t="str">
        <f>'Sch-1'!J333</f>
        <v>Workstation Desk</v>
      </c>
      <c r="G333" s="233" t="str">
        <f>'Sch-1'!K333</f>
        <v xml:space="preserve">EA </v>
      </c>
      <c r="H333" s="233">
        <f>'Sch-1'!L333</f>
        <v>1</v>
      </c>
      <c r="I333" s="235"/>
      <c r="J333" s="773" t="str">
        <f t="shared" si="8"/>
        <v>Included</v>
      </c>
      <c r="K333" s="774">
        <f t="shared" si="9"/>
        <v>0</v>
      </c>
      <c r="M333" s="207"/>
    </row>
    <row r="334" spans="1:13" s="217" customFormat="1" ht="69.75" customHeight="1" x14ac:dyDescent="0.3">
      <c r="A334" s="48">
        <f>'Sch-1'!A334</f>
        <v>315</v>
      </c>
      <c r="B334" s="233">
        <f>'Sch-1'!B334</f>
        <v>7000031640</v>
      </c>
      <c r="C334" s="233">
        <f>'Sch-1'!C334</f>
        <v>10</v>
      </c>
      <c r="D334" s="234" t="str">
        <f>'Sch-1'!D334</f>
        <v xml:space="preserve">Supply BOQ for M-PSTCL                  </v>
      </c>
      <c r="E334" s="233">
        <f>'Sch-1'!E334</f>
        <v>1000026380</v>
      </c>
      <c r="F334" s="234" t="str">
        <f>'Sch-1'!J334</f>
        <v>Chairs</v>
      </c>
      <c r="G334" s="233" t="str">
        <f>'Sch-1'!K334</f>
        <v>LOT</v>
      </c>
      <c r="H334" s="233">
        <f>'Sch-1'!L334</f>
        <v>1</v>
      </c>
      <c r="I334" s="235"/>
      <c r="J334" s="773" t="str">
        <f t="shared" si="8"/>
        <v>Included</v>
      </c>
      <c r="K334" s="774">
        <f t="shared" si="9"/>
        <v>0</v>
      </c>
      <c r="M334" s="207"/>
    </row>
    <row r="335" spans="1:13" s="217" customFormat="1" ht="69.75" customHeight="1" x14ac:dyDescent="0.3">
      <c r="A335" s="48">
        <f>'Sch-1'!A335</f>
        <v>316</v>
      </c>
      <c r="B335" s="233">
        <f>'Sch-1'!B335</f>
        <v>7000031713</v>
      </c>
      <c r="C335" s="233">
        <f>'Sch-1'!C335</f>
        <v>10</v>
      </c>
      <c r="D335" s="234" t="str">
        <f>'Sch-1'!D335</f>
        <v xml:space="preserve">Supply BOQ for M-PSTCL                  </v>
      </c>
      <c r="E335" s="233">
        <f>'Sch-1'!E335</f>
        <v>1000077853</v>
      </c>
      <c r="F335" s="234" t="str">
        <f>'Sch-1'!J335</f>
        <v>SUPPLY OF BACKUP AND RESTORE SYSTEM INCLUDING NECESSARY HARDWARE ANDSOFTWARE AS PER TECHNICAL SPECIFICATION</v>
      </c>
      <c r="G335" s="233" t="str">
        <f>'Sch-1'!K335</f>
        <v xml:space="preserve">EA </v>
      </c>
      <c r="H335" s="233">
        <f>'Sch-1'!L335</f>
        <v>1</v>
      </c>
      <c r="I335" s="235"/>
      <c r="J335" s="773" t="str">
        <f t="shared" si="8"/>
        <v>Included</v>
      </c>
      <c r="K335" s="774">
        <f t="shared" si="9"/>
        <v>0</v>
      </c>
      <c r="M335" s="207"/>
    </row>
    <row r="336" spans="1:13" s="217" customFormat="1" ht="69.75" customHeight="1" x14ac:dyDescent="0.3">
      <c r="A336" s="48">
        <f>'Sch-1'!A336</f>
        <v>317</v>
      </c>
      <c r="B336" s="233">
        <f>'Sch-1'!B336</f>
        <v>7000031714</v>
      </c>
      <c r="C336" s="233">
        <f>'Sch-1'!C336</f>
        <v>10</v>
      </c>
      <c r="D336" s="234" t="str">
        <f>'Sch-1'!D336</f>
        <v xml:space="preserve">Supply BOQ for M-PSTCL                  </v>
      </c>
      <c r="E336" s="233">
        <f>'Sch-1'!E336</f>
        <v>1000077863</v>
      </c>
      <c r="F336" s="234" t="str">
        <f>'Sch-1'!J336</f>
        <v>SUPPLY OF APPLICATION SERVER AT SLDC /RLDC AS PER TECHNICALSPECIFICATION</v>
      </c>
      <c r="G336" s="233" t="str">
        <f>'Sch-1'!K336</f>
        <v xml:space="preserve">EA </v>
      </c>
      <c r="H336" s="233">
        <f>'Sch-1'!L336</f>
        <v>2</v>
      </c>
      <c r="I336" s="235"/>
      <c r="J336" s="773" t="str">
        <f t="shared" si="8"/>
        <v>Included</v>
      </c>
      <c r="K336" s="774">
        <f t="shared" si="9"/>
        <v>0</v>
      </c>
      <c r="M336" s="207"/>
    </row>
    <row r="337" spans="1:13" s="217" customFormat="1" ht="69.75" customHeight="1" x14ac:dyDescent="0.3">
      <c r="A337" s="48">
        <f>'Sch-1'!A337</f>
        <v>318</v>
      </c>
      <c r="B337" s="233">
        <f>'Sch-1'!B337</f>
        <v>7000031715</v>
      </c>
      <c r="C337" s="233">
        <f>'Sch-1'!C337</f>
        <v>10</v>
      </c>
      <c r="D337" s="234" t="str">
        <f>'Sch-1'!D337</f>
        <v xml:space="preserve">Supply BOQ for M-PSTCL                  </v>
      </c>
      <c r="E337" s="233">
        <f>'Sch-1'!E337</f>
        <v>1000077866</v>
      </c>
      <c r="F337" s="234" t="str">
        <f>'Sch-1'!J337</f>
        <v>SUPPLY OF SIEM SOFTWARE AT SLDC/RLDCÃ‚Â AS PER TECHNICAL SPECIFICATION</v>
      </c>
      <c r="G337" s="233" t="str">
        <f>'Sch-1'!K337</f>
        <v>LOT</v>
      </c>
      <c r="H337" s="233">
        <f>'Sch-1'!L337</f>
        <v>1</v>
      </c>
      <c r="I337" s="235"/>
      <c r="J337" s="773" t="str">
        <f t="shared" si="8"/>
        <v>Included</v>
      </c>
      <c r="K337" s="774">
        <f t="shared" si="9"/>
        <v>0</v>
      </c>
      <c r="M337" s="207"/>
    </row>
    <row r="338" spans="1:13" s="217" customFormat="1" ht="69.75" customHeight="1" x14ac:dyDescent="0.3">
      <c r="A338" s="48">
        <f>'Sch-1'!A338</f>
        <v>319</v>
      </c>
      <c r="B338" s="233">
        <f>'Sch-1'!B338</f>
        <v>7000031716</v>
      </c>
      <c r="C338" s="233">
        <f>'Sch-1'!C338</f>
        <v>10</v>
      </c>
      <c r="D338" s="234" t="str">
        <f>'Sch-1'!D338</f>
        <v xml:space="preserve">Supply BOQ for M-PSTCL                  </v>
      </c>
      <c r="E338" s="233">
        <f>'Sch-1'!E338</f>
        <v>1000077862</v>
      </c>
      <c r="F338" s="234" t="str">
        <f>'Sch-1'!J338</f>
        <v>POE SWITCHÃ‚Â ,48 PORT ,MANAGED L2 (WITH DUAL POWER SUPPLY)Ã‚Â AS PERTECHNICAL SPECIFICATION</v>
      </c>
      <c r="G338" s="233" t="str">
        <f>'Sch-1'!K338</f>
        <v xml:space="preserve">EA </v>
      </c>
      <c r="H338" s="233">
        <f>'Sch-1'!L338</f>
        <v>1</v>
      </c>
      <c r="I338" s="235"/>
      <c r="J338" s="773" t="str">
        <f t="shared" si="8"/>
        <v>Included</v>
      </c>
      <c r="K338" s="774">
        <f t="shared" si="9"/>
        <v>0</v>
      </c>
      <c r="M338" s="207"/>
    </row>
    <row r="339" spans="1:13" s="217" customFormat="1" ht="69.75" customHeight="1" x14ac:dyDescent="0.3">
      <c r="A339" s="48">
        <f>'Sch-1'!A339</f>
        <v>320</v>
      </c>
      <c r="B339" s="233">
        <f>'Sch-1'!B339</f>
        <v>7000031731</v>
      </c>
      <c r="C339" s="233">
        <f>'Sch-1'!C339</f>
        <v>10</v>
      </c>
      <c r="D339" s="234" t="str">
        <f>'Sch-1'!D339</f>
        <v xml:space="preserve">Supply BOQ for M-PSTCL                  </v>
      </c>
      <c r="E339" s="233">
        <f>'Sch-1'!E339</f>
        <v>1000077899</v>
      </c>
      <c r="F339" s="234" t="str">
        <f>'Sch-1'!J339</f>
        <v>SUPPLY OF FXS MEDIA GATEWAY AS PER TECHNICAL SPECIFICATION</v>
      </c>
      <c r="G339" s="233" t="str">
        <f>'Sch-1'!K339</f>
        <v>SET</v>
      </c>
      <c r="H339" s="233">
        <f>'Sch-1'!L339</f>
        <v>1</v>
      </c>
      <c r="I339" s="235"/>
      <c r="J339" s="773" t="str">
        <f t="shared" si="8"/>
        <v>Included</v>
      </c>
      <c r="K339" s="774">
        <f t="shared" si="9"/>
        <v>0</v>
      </c>
      <c r="M339" s="207"/>
    </row>
    <row r="340" spans="1:13" s="217" customFormat="1" ht="69.75" customHeight="1" x14ac:dyDescent="0.3">
      <c r="A340" s="48">
        <f>'Sch-1'!A340</f>
        <v>321</v>
      </c>
      <c r="B340" s="233">
        <f>'Sch-1'!B340</f>
        <v>7000031732</v>
      </c>
      <c r="C340" s="233">
        <f>'Sch-1'!C340</f>
        <v>10</v>
      </c>
      <c r="D340" s="234" t="str">
        <f>'Sch-1'!D340</f>
        <v xml:space="preserve">Supply BOQ for M-PSTCL                  </v>
      </c>
      <c r="E340" s="233">
        <f>'Sch-1'!E340</f>
        <v>1000031361</v>
      </c>
      <c r="F340" s="234" t="str">
        <f>'Sch-1'!J340</f>
        <v>WORKSTATION CONSOLE WITH ONE TFT WITH OSAND LICENSE</v>
      </c>
      <c r="G340" s="233" t="str">
        <f>'Sch-1'!K340</f>
        <v xml:space="preserve">EA </v>
      </c>
      <c r="H340" s="233">
        <f>'Sch-1'!L340</f>
        <v>1</v>
      </c>
      <c r="I340" s="235"/>
      <c r="J340" s="773" t="str">
        <f t="shared" ref="J340:J403" si="10">IF(I340=0, "Included",IF(ISERROR(H340*I340), I340, H340*I340))</f>
        <v>Included</v>
      </c>
      <c r="K340" s="774">
        <f t="shared" ref="K340:K403" si="11">+H340*I340</f>
        <v>0</v>
      </c>
      <c r="M340" s="207"/>
    </row>
    <row r="341" spans="1:13" s="217" customFormat="1" ht="69.75" customHeight="1" x14ac:dyDescent="0.3">
      <c r="A341" s="48">
        <f>'Sch-1'!A341</f>
        <v>322</v>
      </c>
      <c r="B341" s="233">
        <f>'Sch-1'!B341</f>
        <v>7000031741</v>
      </c>
      <c r="C341" s="233">
        <f>'Sch-1'!C341</f>
        <v>10</v>
      </c>
      <c r="D341" s="234" t="str">
        <f>'Sch-1'!D341</f>
        <v xml:space="preserve">Supply BOQ for M-PSTCL                  </v>
      </c>
      <c r="E341" s="233">
        <f>'Sch-1'!E341</f>
        <v>1000077737</v>
      </c>
      <c r="F341" s="234" t="str">
        <f>'Sch-1'!J341</f>
        <v>SUPPLY OF PRI MEDIA GATEWAY AS PER TECHNICAL SPECIFICATION</v>
      </c>
      <c r="G341" s="233" t="str">
        <f>'Sch-1'!K341</f>
        <v xml:space="preserve">EA </v>
      </c>
      <c r="H341" s="233">
        <f>'Sch-1'!L341</f>
        <v>1</v>
      </c>
      <c r="I341" s="235"/>
      <c r="J341" s="773" t="str">
        <f t="shared" si="10"/>
        <v>Included</v>
      </c>
      <c r="K341" s="774">
        <f t="shared" si="11"/>
        <v>0</v>
      </c>
      <c r="M341" s="207"/>
    </row>
    <row r="342" spans="1:13" s="217" customFormat="1" ht="69.75" customHeight="1" x14ac:dyDescent="0.3">
      <c r="A342" s="48">
        <f>'Sch-1'!A342</f>
        <v>323</v>
      </c>
      <c r="B342" s="233">
        <f>'Sch-1'!B342</f>
        <v>7000031742</v>
      </c>
      <c r="C342" s="233">
        <f>'Sch-1'!C342</f>
        <v>10</v>
      </c>
      <c r="D342" s="234" t="str">
        <f>'Sch-1'!D342</f>
        <v xml:space="preserve">Supply BOQ for M-PSTCL                  </v>
      </c>
      <c r="E342" s="233">
        <f>'Sch-1'!E342</f>
        <v>1000078084</v>
      </c>
      <c r="F342" s="234" t="str">
        <f>'Sch-1'!J342</f>
        <v>SUPPLY OF ROUTER AS PER TECHNICAL SPECIFICATION</v>
      </c>
      <c r="G342" s="233" t="str">
        <f>'Sch-1'!K342</f>
        <v xml:space="preserve">EA </v>
      </c>
      <c r="H342" s="233">
        <f>'Sch-1'!L342</f>
        <v>2</v>
      </c>
      <c r="I342" s="235"/>
      <c r="J342" s="773" t="str">
        <f t="shared" si="10"/>
        <v>Included</v>
      </c>
      <c r="K342" s="774">
        <f t="shared" si="11"/>
        <v>0</v>
      </c>
      <c r="M342" s="207"/>
    </row>
    <row r="343" spans="1:13" s="217" customFormat="1" ht="69.75" customHeight="1" x14ac:dyDescent="0.3">
      <c r="A343" s="48">
        <f>'Sch-1'!A343</f>
        <v>324</v>
      </c>
      <c r="B343" s="233">
        <f>'Sch-1'!B343</f>
        <v>7000031641</v>
      </c>
      <c r="C343" s="233">
        <f>'Sch-1'!C343</f>
        <v>10</v>
      </c>
      <c r="D343" s="234" t="str">
        <f>'Sch-1'!D343</f>
        <v xml:space="preserve">Supply BOQ for B-PSTCL                  </v>
      </c>
      <c r="E343" s="233">
        <f>'Sch-1'!E343</f>
        <v>1000077713</v>
      </c>
      <c r="F343" s="234" t="str">
        <f>'Sch-1'!J343</f>
        <v>VOIP/SIP COMPLIANT SERVER HARDWARE AS PER TECHNICAL SPECIFICATION</v>
      </c>
      <c r="G343" s="233" t="str">
        <f>'Sch-1'!K343</f>
        <v xml:space="preserve">EA </v>
      </c>
      <c r="H343" s="233">
        <f>'Sch-1'!L343</f>
        <v>1</v>
      </c>
      <c r="I343" s="235"/>
      <c r="J343" s="773" t="str">
        <f t="shared" si="10"/>
        <v>Included</v>
      </c>
      <c r="K343" s="774">
        <f t="shared" si="11"/>
        <v>0</v>
      </c>
      <c r="M343" s="207"/>
    </row>
    <row r="344" spans="1:13" s="217" customFormat="1" ht="69.75" customHeight="1" x14ac:dyDescent="0.3">
      <c r="A344" s="48">
        <f>'Sch-1'!A344</f>
        <v>325</v>
      </c>
      <c r="B344" s="233">
        <f>'Sch-1'!B344</f>
        <v>7000031642</v>
      </c>
      <c r="C344" s="233">
        <f>'Sch-1'!C344</f>
        <v>10</v>
      </c>
      <c r="D344" s="234" t="str">
        <f>'Sch-1'!D344</f>
        <v xml:space="preserve">Supply BOQ for B-PSTCL                  </v>
      </c>
      <c r="E344" s="233">
        <f>'Sch-1'!E344</f>
        <v>1000077753</v>
      </c>
      <c r="F344" s="234" t="str">
        <f>'Sch-1'!J344</f>
        <v>SOFTWARE FOR VOIP/SIP COMPLIANT SERVER</v>
      </c>
      <c r="G344" s="233" t="str">
        <f>'Sch-1'!K344</f>
        <v>LOT</v>
      </c>
      <c r="H344" s="233">
        <f>'Sch-1'!L344</f>
        <v>1</v>
      </c>
      <c r="I344" s="235"/>
      <c r="J344" s="773" t="str">
        <f t="shared" si="10"/>
        <v>Included</v>
      </c>
      <c r="K344" s="774">
        <f t="shared" si="11"/>
        <v>0</v>
      </c>
      <c r="M344" s="207"/>
    </row>
    <row r="345" spans="1:13" s="217" customFormat="1" ht="69.75" customHeight="1" x14ac:dyDescent="0.3">
      <c r="A345" s="48">
        <f>'Sch-1'!A345</f>
        <v>326</v>
      </c>
      <c r="B345" s="233">
        <f>'Sch-1'!B345</f>
        <v>7000031643</v>
      </c>
      <c r="C345" s="233">
        <f>'Sch-1'!C345</f>
        <v>10</v>
      </c>
      <c r="D345" s="234" t="str">
        <f>'Sch-1'!D345</f>
        <v xml:space="preserve">Supply BOQ for B-PSTCL                  </v>
      </c>
      <c r="E345" s="233">
        <f>'Sch-1'!E345</f>
        <v>1000077573</v>
      </c>
      <c r="F345" s="234" t="str">
        <f>'Sch-1'!J345</f>
        <v>SERVER RACK  AS PER TECHNICAL SPECIFICATION</v>
      </c>
      <c r="G345" s="233" t="str">
        <f>'Sch-1'!K345</f>
        <v xml:space="preserve">EA </v>
      </c>
      <c r="H345" s="233">
        <f>'Sch-1'!L345</f>
        <v>1</v>
      </c>
      <c r="I345" s="235"/>
      <c r="J345" s="773" t="str">
        <f t="shared" si="10"/>
        <v>Included</v>
      </c>
      <c r="K345" s="774">
        <f t="shared" si="11"/>
        <v>0</v>
      </c>
      <c r="M345" s="207"/>
    </row>
    <row r="346" spans="1:13" s="217" customFormat="1" ht="69.75" customHeight="1" x14ac:dyDescent="0.3">
      <c r="A346" s="48">
        <f>'Sch-1'!A346</f>
        <v>327</v>
      </c>
      <c r="B346" s="233">
        <f>'Sch-1'!B346</f>
        <v>7000031644</v>
      </c>
      <c r="C346" s="233">
        <f>'Sch-1'!C346</f>
        <v>10</v>
      </c>
      <c r="D346" s="234" t="str">
        <f>'Sch-1'!D346</f>
        <v xml:space="preserve">Supply BOQ for B-PSTCL                  </v>
      </c>
      <c r="E346" s="233">
        <f>'Sch-1'!E346</f>
        <v>1000077711</v>
      </c>
      <c r="F346" s="234" t="str">
        <f>'Sch-1'!J346</f>
        <v>SIP COMPLIANT VIDEO PHONE</v>
      </c>
      <c r="G346" s="233" t="str">
        <f>'Sch-1'!K346</f>
        <v xml:space="preserve">EA </v>
      </c>
      <c r="H346" s="233">
        <f>'Sch-1'!L346</f>
        <v>1</v>
      </c>
      <c r="I346" s="235"/>
      <c r="J346" s="773" t="str">
        <f t="shared" si="10"/>
        <v>Included</v>
      </c>
      <c r="K346" s="774">
        <f t="shared" si="11"/>
        <v>0</v>
      </c>
      <c r="M346" s="207"/>
    </row>
    <row r="347" spans="1:13" s="217" customFormat="1" ht="69.75" customHeight="1" x14ac:dyDescent="0.3">
      <c r="A347" s="48">
        <f>'Sch-1'!A347</f>
        <v>328</v>
      </c>
      <c r="B347" s="233">
        <f>'Sch-1'!B347</f>
        <v>7000031645</v>
      </c>
      <c r="C347" s="233">
        <f>'Sch-1'!C347</f>
        <v>10</v>
      </c>
      <c r="D347" s="234" t="str">
        <f>'Sch-1'!D347</f>
        <v xml:space="preserve">Supply BOQ for B-PSTCL                  </v>
      </c>
      <c r="E347" s="233">
        <f>'Sch-1'!E347</f>
        <v>1000077750</v>
      </c>
      <c r="F347" s="234" t="str">
        <f>'Sch-1'!J347</f>
        <v>NMS SOFTWARE FOR VoIP</v>
      </c>
      <c r="G347" s="233" t="str">
        <f>'Sch-1'!K347</f>
        <v>LOT</v>
      </c>
      <c r="H347" s="233">
        <f>'Sch-1'!L347</f>
        <v>1</v>
      </c>
      <c r="I347" s="235"/>
      <c r="J347" s="773" t="str">
        <f t="shared" si="10"/>
        <v>Included</v>
      </c>
      <c r="K347" s="774">
        <f t="shared" si="11"/>
        <v>0</v>
      </c>
      <c r="M347" s="207"/>
    </row>
    <row r="348" spans="1:13" s="217" customFormat="1" ht="69.75" customHeight="1" x14ac:dyDescent="0.3">
      <c r="A348" s="48">
        <f>'Sch-1'!A348</f>
        <v>329</v>
      </c>
      <c r="B348" s="233">
        <f>'Sch-1'!B348</f>
        <v>7000031646</v>
      </c>
      <c r="C348" s="233">
        <f>'Sch-1'!C348</f>
        <v>10</v>
      </c>
      <c r="D348" s="234" t="str">
        <f>'Sch-1'!D348</f>
        <v xml:space="preserve">Supply BOQ for B-PSTCL                  </v>
      </c>
      <c r="E348" s="233">
        <f>'Sch-1'!E348</f>
        <v>1000077561</v>
      </c>
      <c r="F348" s="234" t="str">
        <f>'Sch-1'!J348</f>
        <v>24 LAN L-3 SWITCH (MINIMUM 8X1 GBPS FIBRE OPTIC PORTS AND 4X 10 GBPSFIBER PORTS)</v>
      </c>
      <c r="G348" s="233" t="str">
        <f>'Sch-1'!K348</f>
        <v xml:space="preserve">EA </v>
      </c>
      <c r="H348" s="233">
        <f>'Sch-1'!L348</f>
        <v>2</v>
      </c>
      <c r="I348" s="235"/>
      <c r="J348" s="773" t="str">
        <f t="shared" si="10"/>
        <v>Included</v>
      </c>
      <c r="K348" s="774">
        <f t="shared" si="11"/>
        <v>0</v>
      </c>
      <c r="M348" s="207"/>
    </row>
    <row r="349" spans="1:13" s="217" customFormat="1" ht="69.75" customHeight="1" x14ac:dyDescent="0.3">
      <c r="A349" s="48">
        <f>'Sch-1'!A349</f>
        <v>330</v>
      </c>
      <c r="B349" s="233">
        <f>'Sch-1'!B349</f>
        <v>7000031647</v>
      </c>
      <c r="C349" s="233">
        <f>'Sch-1'!C349</f>
        <v>10</v>
      </c>
      <c r="D349" s="234" t="str">
        <f>'Sch-1'!D349</f>
        <v xml:space="preserve">Supply BOQ for B-PSTCL                  </v>
      </c>
      <c r="E349" s="233">
        <f>'Sch-1'!E349</f>
        <v>1000077565</v>
      </c>
      <c r="F349" s="234" t="str">
        <f>'Sch-1'!J349</f>
        <v>NGFW AS PER TECHNICAL SPECIFICATION</v>
      </c>
      <c r="G349" s="233" t="str">
        <f>'Sch-1'!K349</f>
        <v xml:space="preserve">EA </v>
      </c>
      <c r="H349" s="233">
        <f>'Sch-1'!L349</f>
        <v>2</v>
      </c>
      <c r="I349" s="235"/>
      <c r="J349" s="773" t="str">
        <f t="shared" si="10"/>
        <v>Included</v>
      </c>
      <c r="K349" s="774">
        <f t="shared" si="11"/>
        <v>0</v>
      </c>
      <c r="M349" s="207"/>
    </row>
    <row r="350" spans="1:13" s="217" customFormat="1" ht="69.75" customHeight="1" x14ac:dyDescent="0.3">
      <c r="A350" s="48">
        <f>'Sch-1'!A350</f>
        <v>331</v>
      </c>
      <c r="B350" s="233">
        <f>'Sch-1'!B350</f>
        <v>7000031648</v>
      </c>
      <c r="C350" s="233">
        <f>'Sch-1'!C350</f>
        <v>10</v>
      </c>
      <c r="D350" s="234" t="str">
        <f>'Sch-1'!D350</f>
        <v xml:space="preserve">Supply BOQ for B-PSTCL                  </v>
      </c>
      <c r="E350" s="233">
        <f>'Sch-1'!E350</f>
        <v>1000077751</v>
      </c>
      <c r="F350" s="234" t="str">
        <f>'Sch-1'!J350</f>
        <v>SOFTWARE FOR RECORDING</v>
      </c>
      <c r="G350" s="233" t="str">
        <f>'Sch-1'!K350</f>
        <v>LOT</v>
      </c>
      <c r="H350" s="233">
        <f>'Sch-1'!L350</f>
        <v>1</v>
      </c>
      <c r="I350" s="235"/>
      <c r="J350" s="773" t="str">
        <f t="shared" si="10"/>
        <v>Included</v>
      </c>
      <c r="K350" s="774">
        <f t="shared" si="11"/>
        <v>0</v>
      </c>
      <c r="M350" s="207"/>
    </row>
    <row r="351" spans="1:13" s="217" customFormat="1" ht="69.75" customHeight="1" x14ac:dyDescent="0.3">
      <c r="A351" s="48">
        <f>'Sch-1'!A351</f>
        <v>332</v>
      </c>
      <c r="B351" s="233">
        <f>'Sch-1'!B351</f>
        <v>7000031649</v>
      </c>
      <c r="C351" s="233">
        <f>'Sch-1'!C351</f>
        <v>10</v>
      </c>
      <c r="D351" s="234" t="str">
        <f>'Sch-1'!D351</f>
        <v xml:space="preserve">Supply BOQ for B-PSTCL                  </v>
      </c>
      <c r="E351" s="233">
        <f>'Sch-1'!E351</f>
        <v>1000077568</v>
      </c>
      <c r="F351" s="234" t="str">
        <f>'Sch-1'!J351</f>
        <v>OPERATOR CONSOLE AS PER TECHNICAL SPECIFICATION</v>
      </c>
      <c r="G351" s="233" t="str">
        <f>'Sch-1'!K351</f>
        <v xml:space="preserve">EA </v>
      </c>
      <c r="H351" s="233">
        <f>'Sch-1'!L351</f>
        <v>1</v>
      </c>
      <c r="I351" s="235"/>
      <c r="J351" s="773" t="str">
        <f t="shared" si="10"/>
        <v>Included</v>
      </c>
      <c r="K351" s="774">
        <f t="shared" si="11"/>
        <v>0</v>
      </c>
      <c r="M351" s="207"/>
    </row>
    <row r="352" spans="1:13" s="217" customFormat="1" ht="69.75" customHeight="1" x14ac:dyDescent="0.3">
      <c r="A352" s="48">
        <f>'Sch-1'!A352</f>
        <v>333</v>
      </c>
      <c r="B352" s="233">
        <f>'Sch-1'!B352</f>
        <v>7000031650</v>
      </c>
      <c r="C352" s="233">
        <f>'Sch-1'!C352</f>
        <v>10</v>
      </c>
      <c r="D352" s="234" t="str">
        <f>'Sch-1'!D352</f>
        <v xml:space="preserve">Supply BOQ for B-PSTCL                  </v>
      </c>
      <c r="E352" s="233">
        <f>'Sch-1'!E352</f>
        <v>1000028014</v>
      </c>
      <c r="F352" s="234" t="str">
        <f>'Sch-1'!J352</f>
        <v>Workstation Desk</v>
      </c>
      <c r="G352" s="233" t="str">
        <f>'Sch-1'!K352</f>
        <v xml:space="preserve">EA </v>
      </c>
      <c r="H352" s="233">
        <f>'Sch-1'!L352</f>
        <v>1</v>
      </c>
      <c r="I352" s="235"/>
      <c r="J352" s="773" t="str">
        <f t="shared" si="10"/>
        <v>Included</v>
      </c>
      <c r="K352" s="774">
        <f t="shared" si="11"/>
        <v>0</v>
      </c>
      <c r="M352" s="207"/>
    </row>
    <row r="353" spans="1:13" s="217" customFormat="1" ht="69.75" customHeight="1" x14ac:dyDescent="0.3">
      <c r="A353" s="48">
        <f>'Sch-1'!A353</f>
        <v>334</v>
      </c>
      <c r="B353" s="233">
        <f>'Sch-1'!B353</f>
        <v>7000031651</v>
      </c>
      <c r="C353" s="233">
        <f>'Sch-1'!C353</f>
        <v>10</v>
      </c>
      <c r="D353" s="234" t="str">
        <f>'Sch-1'!D353</f>
        <v xml:space="preserve">Supply BOQ for B-PSTCL                  </v>
      </c>
      <c r="E353" s="233">
        <f>'Sch-1'!E353</f>
        <v>1000026380</v>
      </c>
      <c r="F353" s="234" t="str">
        <f>'Sch-1'!J353</f>
        <v>Chairs</v>
      </c>
      <c r="G353" s="233" t="str">
        <f>'Sch-1'!K353</f>
        <v>LOT</v>
      </c>
      <c r="H353" s="233">
        <f>'Sch-1'!L353</f>
        <v>1</v>
      </c>
      <c r="I353" s="235"/>
      <c r="J353" s="773" t="str">
        <f t="shared" si="10"/>
        <v>Included</v>
      </c>
      <c r="K353" s="774">
        <f t="shared" si="11"/>
        <v>0</v>
      </c>
      <c r="M353" s="207"/>
    </row>
    <row r="354" spans="1:13" s="217" customFormat="1" ht="69.75" customHeight="1" x14ac:dyDescent="0.3">
      <c r="A354" s="48">
        <f>'Sch-1'!A354</f>
        <v>335</v>
      </c>
      <c r="B354" s="233">
        <f>'Sch-1'!B354</f>
        <v>7000031726</v>
      </c>
      <c r="C354" s="233">
        <f>'Sch-1'!C354</f>
        <v>10</v>
      </c>
      <c r="D354" s="234" t="str">
        <f>'Sch-1'!D354</f>
        <v xml:space="preserve">Supply BOQ for B-PSTCL                  </v>
      </c>
      <c r="E354" s="233">
        <f>'Sch-1'!E354</f>
        <v>1000077853</v>
      </c>
      <c r="F354" s="234" t="str">
        <f>'Sch-1'!J354</f>
        <v>SUPPLY OF BACKUP AND RESTORE SYSTEM INCLUDING NECESSARY HARDWARE ANDSOFTWARE AS PER TECHNICAL SPECIFICATION</v>
      </c>
      <c r="G354" s="233" t="str">
        <f>'Sch-1'!K354</f>
        <v xml:space="preserve">EA </v>
      </c>
      <c r="H354" s="233">
        <f>'Sch-1'!L354</f>
        <v>1</v>
      </c>
      <c r="I354" s="235"/>
      <c r="J354" s="773" t="str">
        <f t="shared" si="10"/>
        <v>Included</v>
      </c>
      <c r="K354" s="774">
        <f t="shared" si="11"/>
        <v>0</v>
      </c>
      <c r="M354" s="207"/>
    </row>
    <row r="355" spans="1:13" s="217" customFormat="1" ht="69.75" customHeight="1" x14ac:dyDescent="0.3">
      <c r="A355" s="48">
        <f>'Sch-1'!A355</f>
        <v>336</v>
      </c>
      <c r="B355" s="233">
        <f>'Sch-1'!B355</f>
        <v>7000031743</v>
      </c>
      <c r="C355" s="233">
        <f>'Sch-1'!C355</f>
        <v>10</v>
      </c>
      <c r="D355" s="234" t="str">
        <f>'Sch-1'!D355</f>
        <v xml:space="preserve">Supply BOQ for B-PSTCL                  </v>
      </c>
      <c r="E355" s="233">
        <f>'Sch-1'!E355</f>
        <v>1000078084</v>
      </c>
      <c r="F355" s="234" t="str">
        <f>'Sch-1'!J355</f>
        <v>SUPPLY OF ROUTER AS PER TECHNICAL SPECIFICATION</v>
      </c>
      <c r="G355" s="233" t="str">
        <f>'Sch-1'!K355</f>
        <v xml:space="preserve">EA </v>
      </c>
      <c r="H355" s="233">
        <f>'Sch-1'!L355</f>
        <v>2</v>
      </c>
      <c r="I355" s="235"/>
      <c r="J355" s="773" t="str">
        <f t="shared" si="10"/>
        <v>Included</v>
      </c>
      <c r="K355" s="774">
        <f t="shared" si="11"/>
        <v>0</v>
      </c>
      <c r="M355" s="207"/>
    </row>
    <row r="356" spans="1:13" s="217" customFormat="1" ht="69.75" customHeight="1" x14ac:dyDescent="0.3">
      <c r="A356" s="48">
        <f>'Sch-1'!A356</f>
        <v>337</v>
      </c>
      <c r="B356" s="233">
        <f>'Sch-1'!B356</f>
        <v>7000031652</v>
      </c>
      <c r="C356" s="233">
        <f>'Sch-1'!C356</f>
        <v>10</v>
      </c>
      <c r="D356" s="234" t="str">
        <f>'Sch-1'!D356</f>
        <v xml:space="preserve">Supply BOQ for M-HPSEBL                 </v>
      </c>
      <c r="E356" s="233">
        <f>'Sch-1'!E356</f>
        <v>1000077713</v>
      </c>
      <c r="F356" s="234" t="str">
        <f>'Sch-1'!J356</f>
        <v>VOIP/SIP COMPLIANT SERVER HARDWARE AS PER TECHNICAL SPECIFICATION</v>
      </c>
      <c r="G356" s="233" t="str">
        <f>'Sch-1'!K356</f>
        <v xml:space="preserve">EA </v>
      </c>
      <c r="H356" s="233">
        <f>'Sch-1'!L356</f>
        <v>1</v>
      </c>
      <c r="I356" s="235"/>
      <c r="J356" s="773" t="str">
        <f t="shared" si="10"/>
        <v>Included</v>
      </c>
      <c r="K356" s="774">
        <f t="shared" si="11"/>
        <v>0</v>
      </c>
      <c r="M356" s="207"/>
    </row>
    <row r="357" spans="1:13" s="217" customFormat="1" ht="69.75" customHeight="1" x14ac:dyDescent="0.3">
      <c r="A357" s="48">
        <f>'Sch-1'!A357</f>
        <v>338</v>
      </c>
      <c r="B357" s="233">
        <f>'Sch-1'!B357</f>
        <v>7000031653</v>
      </c>
      <c r="C357" s="233">
        <f>'Sch-1'!C357</f>
        <v>10</v>
      </c>
      <c r="D357" s="234" t="str">
        <f>'Sch-1'!D357</f>
        <v xml:space="preserve">Supply BOQ for M-HPSEBL                 </v>
      </c>
      <c r="E357" s="233">
        <f>'Sch-1'!E357</f>
        <v>1000077753</v>
      </c>
      <c r="F357" s="234" t="str">
        <f>'Sch-1'!J357</f>
        <v>SOFTWARE FOR VOIP/SIP COMPLIANT SERVER</v>
      </c>
      <c r="G357" s="233" t="str">
        <f>'Sch-1'!K357</f>
        <v>LOT</v>
      </c>
      <c r="H357" s="233">
        <f>'Sch-1'!L357</f>
        <v>1</v>
      </c>
      <c r="I357" s="235"/>
      <c r="J357" s="773" t="str">
        <f t="shared" si="10"/>
        <v>Included</v>
      </c>
      <c r="K357" s="774">
        <f t="shared" si="11"/>
        <v>0</v>
      </c>
      <c r="M357" s="207"/>
    </row>
    <row r="358" spans="1:13" s="217" customFormat="1" ht="69.75" customHeight="1" x14ac:dyDescent="0.3">
      <c r="A358" s="48">
        <f>'Sch-1'!A358</f>
        <v>339</v>
      </c>
      <c r="B358" s="233">
        <f>'Sch-1'!B358</f>
        <v>7000031654</v>
      </c>
      <c r="C358" s="233">
        <f>'Sch-1'!C358</f>
        <v>10</v>
      </c>
      <c r="D358" s="234" t="str">
        <f>'Sch-1'!D358</f>
        <v xml:space="preserve">Supply BOQ for M-HPSEBL                 </v>
      </c>
      <c r="E358" s="233">
        <f>'Sch-1'!E358</f>
        <v>1000077573</v>
      </c>
      <c r="F358" s="234" t="str">
        <f>'Sch-1'!J358</f>
        <v>SERVER RACK  AS PER TECHNICAL SPECIFICATION</v>
      </c>
      <c r="G358" s="233" t="str">
        <f>'Sch-1'!K358</f>
        <v xml:space="preserve">EA </v>
      </c>
      <c r="H358" s="233">
        <f>'Sch-1'!L358</f>
        <v>1</v>
      </c>
      <c r="I358" s="235"/>
      <c r="J358" s="773" t="str">
        <f t="shared" si="10"/>
        <v>Included</v>
      </c>
      <c r="K358" s="774">
        <f t="shared" si="11"/>
        <v>0</v>
      </c>
      <c r="M358" s="207"/>
    </row>
    <row r="359" spans="1:13" s="217" customFormat="1" ht="69.75" customHeight="1" x14ac:dyDescent="0.3">
      <c r="A359" s="48">
        <f>'Sch-1'!A359</f>
        <v>340</v>
      </c>
      <c r="B359" s="233">
        <f>'Sch-1'!B359</f>
        <v>7000031655</v>
      </c>
      <c r="C359" s="233">
        <f>'Sch-1'!C359</f>
        <v>10</v>
      </c>
      <c r="D359" s="234" t="str">
        <f>'Sch-1'!D359</f>
        <v xml:space="preserve">Supply BOQ for M-HPSEBL                 </v>
      </c>
      <c r="E359" s="233">
        <f>'Sch-1'!E359</f>
        <v>1000077739</v>
      </c>
      <c r="F359" s="234" t="str">
        <f>'Sch-1'!J359</f>
        <v>SIP COMPLIANT VOIP PHONE FOR LOCAL LOCATIONS</v>
      </c>
      <c r="G359" s="233" t="str">
        <f>'Sch-1'!K359</f>
        <v xml:space="preserve">EA </v>
      </c>
      <c r="H359" s="233">
        <f>'Sch-1'!L359</f>
        <v>30</v>
      </c>
      <c r="I359" s="235"/>
      <c r="J359" s="773" t="str">
        <f t="shared" si="10"/>
        <v>Included</v>
      </c>
      <c r="K359" s="774">
        <f t="shared" si="11"/>
        <v>0</v>
      </c>
      <c r="M359" s="207"/>
    </row>
    <row r="360" spans="1:13" s="217" customFormat="1" ht="69.75" customHeight="1" x14ac:dyDescent="0.3">
      <c r="A360" s="48">
        <f>'Sch-1'!A360</f>
        <v>341</v>
      </c>
      <c r="B360" s="233">
        <f>'Sch-1'!B360</f>
        <v>7000031656</v>
      </c>
      <c r="C360" s="233">
        <f>'Sch-1'!C360</f>
        <v>10</v>
      </c>
      <c r="D360" s="234" t="str">
        <f>'Sch-1'!D360</f>
        <v xml:space="preserve">Supply BOQ for M-HPSEBL                 </v>
      </c>
      <c r="E360" s="233">
        <f>'Sch-1'!E360</f>
        <v>1000077740</v>
      </c>
      <c r="F360" s="234" t="str">
        <f>'Sch-1'!J360</f>
        <v>SIP COMPLIANT VOIP PHONE FOR REMOTE LOCATIONS</v>
      </c>
      <c r="G360" s="233" t="str">
        <f>'Sch-1'!K360</f>
        <v xml:space="preserve">EA </v>
      </c>
      <c r="H360" s="233">
        <f>'Sch-1'!L360</f>
        <v>152</v>
      </c>
      <c r="I360" s="235"/>
      <c r="J360" s="773" t="str">
        <f t="shared" si="10"/>
        <v>Included</v>
      </c>
      <c r="K360" s="774">
        <f t="shared" si="11"/>
        <v>0</v>
      </c>
      <c r="M360" s="207"/>
    </row>
    <row r="361" spans="1:13" s="217" customFormat="1" ht="69.75" customHeight="1" x14ac:dyDescent="0.3">
      <c r="A361" s="48">
        <f>'Sch-1'!A361</f>
        <v>342</v>
      </c>
      <c r="B361" s="233">
        <f>'Sch-1'!B361</f>
        <v>7000031657</v>
      </c>
      <c r="C361" s="233">
        <f>'Sch-1'!C361</f>
        <v>10</v>
      </c>
      <c r="D361" s="234" t="str">
        <f>'Sch-1'!D361</f>
        <v xml:space="preserve">Supply BOQ for M-HPSEBL                 </v>
      </c>
      <c r="E361" s="233">
        <f>'Sch-1'!E361</f>
        <v>1000077711</v>
      </c>
      <c r="F361" s="234" t="str">
        <f>'Sch-1'!J361</f>
        <v>SIP COMPLIANT VIDEO PHONE</v>
      </c>
      <c r="G361" s="233" t="str">
        <f>'Sch-1'!K361</f>
        <v xml:space="preserve">EA </v>
      </c>
      <c r="H361" s="233">
        <f>'Sch-1'!L361</f>
        <v>1</v>
      </c>
      <c r="I361" s="235"/>
      <c r="J361" s="773" t="str">
        <f t="shared" si="10"/>
        <v>Included</v>
      </c>
      <c r="K361" s="774">
        <f t="shared" si="11"/>
        <v>0</v>
      </c>
      <c r="M361" s="207"/>
    </row>
    <row r="362" spans="1:13" s="217" customFormat="1" ht="69.75" customHeight="1" x14ac:dyDescent="0.3">
      <c r="A362" s="48">
        <f>'Sch-1'!A362</f>
        <v>343</v>
      </c>
      <c r="B362" s="233">
        <f>'Sch-1'!B362</f>
        <v>7000031658</v>
      </c>
      <c r="C362" s="233">
        <f>'Sch-1'!C362</f>
        <v>10</v>
      </c>
      <c r="D362" s="234" t="str">
        <f>'Sch-1'!D362</f>
        <v xml:space="preserve">Supply BOQ for M-HPSEBL                 </v>
      </c>
      <c r="E362" s="233">
        <f>'Sch-1'!E362</f>
        <v>1000077562</v>
      </c>
      <c r="F362" s="234" t="str">
        <f>'Sch-1'!J362</f>
        <v>ANALOG PHONE</v>
      </c>
      <c r="G362" s="233" t="str">
        <f>'Sch-1'!K362</f>
        <v xml:space="preserve">EA </v>
      </c>
      <c r="H362" s="233">
        <f>'Sch-1'!L362</f>
        <v>164</v>
      </c>
      <c r="I362" s="235"/>
      <c r="J362" s="773" t="str">
        <f t="shared" si="10"/>
        <v>Included</v>
      </c>
      <c r="K362" s="774">
        <f t="shared" si="11"/>
        <v>0</v>
      </c>
      <c r="M362" s="207"/>
    </row>
    <row r="363" spans="1:13" s="217" customFormat="1" ht="69.75" customHeight="1" x14ac:dyDescent="0.3">
      <c r="A363" s="48">
        <f>'Sch-1'!A363</f>
        <v>344</v>
      </c>
      <c r="B363" s="233">
        <f>'Sch-1'!B363</f>
        <v>7000031659</v>
      </c>
      <c r="C363" s="233">
        <f>'Sch-1'!C363</f>
        <v>10</v>
      </c>
      <c r="D363" s="234" t="str">
        <f>'Sch-1'!D363</f>
        <v xml:space="preserve">Supply BOQ for M-HPSEBL                 </v>
      </c>
      <c r="E363" s="233">
        <f>'Sch-1'!E363</f>
        <v>1000077750</v>
      </c>
      <c r="F363" s="234" t="str">
        <f>'Sch-1'!J363</f>
        <v>NMS SOFTWARE FOR VoIP</v>
      </c>
      <c r="G363" s="233" t="str">
        <f>'Sch-1'!K363</f>
        <v>LOT</v>
      </c>
      <c r="H363" s="233">
        <f>'Sch-1'!L363</f>
        <v>1</v>
      </c>
      <c r="I363" s="235"/>
      <c r="J363" s="773" t="str">
        <f t="shared" si="10"/>
        <v>Included</v>
      </c>
      <c r="K363" s="774">
        <f t="shared" si="11"/>
        <v>0</v>
      </c>
      <c r="M363" s="207"/>
    </row>
    <row r="364" spans="1:13" s="217" customFormat="1" ht="69.75" customHeight="1" x14ac:dyDescent="0.3">
      <c r="A364" s="48">
        <f>'Sch-1'!A364</f>
        <v>345</v>
      </c>
      <c r="B364" s="233">
        <f>'Sch-1'!B364</f>
        <v>7000031660</v>
      </c>
      <c r="C364" s="233">
        <f>'Sch-1'!C364</f>
        <v>10</v>
      </c>
      <c r="D364" s="234" t="str">
        <f>'Sch-1'!D364</f>
        <v xml:space="preserve">Supply BOQ for M-HPSEBL                 </v>
      </c>
      <c r="E364" s="233">
        <f>'Sch-1'!E364</f>
        <v>1000077709</v>
      </c>
      <c r="F364" s="234" t="str">
        <f>'Sch-1'!J364</f>
        <v>POE SWITCH  (WITH DUAL DC POWER SUPPLY)  AS PER TECHNICALSPECIFICATION</v>
      </c>
      <c r="G364" s="233" t="str">
        <f>'Sch-1'!K364</f>
        <v xml:space="preserve">EA </v>
      </c>
      <c r="H364" s="233">
        <f>'Sch-1'!L364</f>
        <v>152</v>
      </c>
      <c r="I364" s="235"/>
      <c r="J364" s="773" t="str">
        <f t="shared" si="10"/>
        <v>Included</v>
      </c>
      <c r="K364" s="774">
        <f t="shared" si="11"/>
        <v>0</v>
      </c>
      <c r="M364" s="207"/>
    </row>
    <row r="365" spans="1:13" s="217" customFormat="1" ht="69.75" customHeight="1" x14ac:dyDescent="0.3">
      <c r="A365" s="48">
        <f>'Sch-1'!A365</f>
        <v>346</v>
      </c>
      <c r="B365" s="233">
        <f>'Sch-1'!B365</f>
        <v>7000031661</v>
      </c>
      <c r="C365" s="233">
        <f>'Sch-1'!C365</f>
        <v>10</v>
      </c>
      <c r="D365" s="234" t="str">
        <f>'Sch-1'!D365</f>
        <v xml:space="preserve">Supply BOQ for M-HPSEBL                 </v>
      </c>
      <c r="E365" s="233">
        <f>'Sch-1'!E365</f>
        <v>1000077563</v>
      </c>
      <c r="F365" s="234" t="str">
        <f>'Sch-1'!J365</f>
        <v>CAT -6 CABLE (100 MM SET)</v>
      </c>
      <c r="G365" s="233" t="str">
        <f>'Sch-1'!K365</f>
        <v>SET</v>
      </c>
      <c r="H365" s="233">
        <f>'Sch-1'!L365</f>
        <v>152</v>
      </c>
      <c r="I365" s="235"/>
      <c r="J365" s="773" t="str">
        <f t="shared" si="10"/>
        <v>Included</v>
      </c>
      <c r="K365" s="774">
        <f t="shared" si="11"/>
        <v>0</v>
      </c>
      <c r="M365" s="207"/>
    </row>
    <row r="366" spans="1:13" s="217" customFormat="1" ht="69.75" customHeight="1" x14ac:dyDescent="0.3">
      <c r="A366" s="48">
        <f>'Sch-1'!A366</f>
        <v>347</v>
      </c>
      <c r="B366" s="233">
        <f>'Sch-1'!B366</f>
        <v>7000031662</v>
      </c>
      <c r="C366" s="233">
        <f>'Sch-1'!C366</f>
        <v>10</v>
      </c>
      <c r="D366" s="234" t="str">
        <f>'Sch-1'!D366</f>
        <v xml:space="preserve">Supply BOQ for M-HPSEBL                 </v>
      </c>
      <c r="E366" s="233">
        <f>'Sch-1'!E366</f>
        <v>1000077561</v>
      </c>
      <c r="F366" s="234" t="str">
        <f>'Sch-1'!J366</f>
        <v>24 LAN L-3 SWITCH (MINIMUM 8X1 GBPS FIBRE OPTIC PORTS AND 4X 10 GBPSFIBER PORTS)</v>
      </c>
      <c r="G366" s="233" t="str">
        <f>'Sch-1'!K366</f>
        <v xml:space="preserve">EA </v>
      </c>
      <c r="H366" s="233">
        <f>'Sch-1'!L366</f>
        <v>2</v>
      </c>
      <c r="I366" s="235"/>
      <c r="J366" s="773" t="str">
        <f t="shared" si="10"/>
        <v>Included</v>
      </c>
      <c r="K366" s="774">
        <f t="shared" si="11"/>
        <v>0</v>
      </c>
      <c r="M366" s="207"/>
    </row>
    <row r="367" spans="1:13" s="217" customFormat="1" ht="69.75" customHeight="1" x14ac:dyDescent="0.3">
      <c r="A367" s="48">
        <f>'Sch-1'!A367</f>
        <v>348</v>
      </c>
      <c r="B367" s="233">
        <f>'Sch-1'!B367</f>
        <v>7000031663</v>
      </c>
      <c r="C367" s="233">
        <f>'Sch-1'!C367</f>
        <v>10</v>
      </c>
      <c r="D367" s="234" t="str">
        <f>'Sch-1'!D367</f>
        <v xml:space="preserve">Supply BOQ for M-HPSEBL                 </v>
      </c>
      <c r="E367" s="233">
        <f>'Sch-1'!E367</f>
        <v>1000077565</v>
      </c>
      <c r="F367" s="234" t="str">
        <f>'Sch-1'!J367</f>
        <v>NGFW AS PER TECHNICAL SPECIFICATION</v>
      </c>
      <c r="G367" s="233" t="str">
        <f>'Sch-1'!K367</f>
        <v xml:space="preserve">EA </v>
      </c>
      <c r="H367" s="233">
        <f>'Sch-1'!L367</f>
        <v>2</v>
      </c>
      <c r="I367" s="235"/>
      <c r="J367" s="773" t="str">
        <f t="shared" si="10"/>
        <v>Included</v>
      </c>
      <c r="K367" s="774">
        <f t="shared" si="11"/>
        <v>0</v>
      </c>
      <c r="M367" s="207"/>
    </row>
    <row r="368" spans="1:13" s="217" customFormat="1" ht="69.75" customHeight="1" x14ac:dyDescent="0.3">
      <c r="A368" s="48">
        <f>'Sch-1'!A368</f>
        <v>349</v>
      </c>
      <c r="B368" s="233">
        <f>'Sch-1'!B368</f>
        <v>7000031664</v>
      </c>
      <c r="C368" s="233">
        <f>'Sch-1'!C368</f>
        <v>10</v>
      </c>
      <c r="D368" s="234" t="str">
        <f>'Sch-1'!D368</f>
        <v xml:space="preserve">Supply BOQ for M-HPSEBL                 </v>
      </c>
      <c r="E368" s="233">
        <f>'Sch-1'!E368</f>
        <v>1000077751</v>
      </c>
      <c r="F368" s="234" t="str">
        <f>'Sch-1'!J368</f>
        <v>SOFTWARE FOR RECORDING</v>
      </c>
      <c r="G368" s="233" t="str">
        <f>'Sch-1'!K368</f>
        <v>LOT</v>
      </c>
      <c r="H368" s="233">
        <f>'Sch-1'!L368</f>
        <v>1</v>
      </c>
      <c r="I368" s="235"/>
      <c r="J368" s="773" t="str">
        <f t="shared" si="10"/>
        <v>Included</v>
      </c>
      <c r="K368" s="774">
        <f t="shared" si="11"/>
        <v>0</v>
      </c>
      <c r="M368" s="207"/>
    </row>
    <row r="369" spans="1:13" s="217" customFormat="1" ht="69.75" customHeight="1" x14ac:dyDescent="0.3">
      <c r="A369" s="48">
        <f>'Sch-1'!A369</f>
        <v>350</v>
      </c>
      <c r="B369" s="233">
        <f>'Sch-1'!B369</f>
        <v>7000031665</v>
      </c>
      <c r="C369" s="233">
        <f>'Sch-1'!C369</f>
        <v>10</v>
      </c>
      <c r="D369" s="234" t="str">
        <f>'Sch-1'!D369</f>
        <v xml:space="preserve">Supply BOQ for M-HPSEBL                 </v>
      </c>
      <c r="E369" s="233">
        <f>'Sch-1'!E369</f>
        <v>1000077568</v>
      </c>
      <c r="F369" s="234" t="str">
        <f>'Sch-1'!J369</f>
        <v>OPERATOR CONSOLE AS PER TECHNICAL SPECIFICATION</v>
      </c>
      <c r="G369" s="233" t="str">
        <f>'Sch-1'!K369</f>
        <v xml:space="preserve">EA </v>
      </c>
      <c r="H369" s="233">
        <f>'Sch-1'!L369</f>
        <v>1</v>
      </c>
      <c r="I369" s="235"/>
      <c r="J369" s="773" t="str">
        <f t="shared" si="10"/>
        <v>Included</v>
      </c>
      <c r="K369" s="774">
        <f t="shared" si="11"/>
        <v>0</v>
      </c>
      <c r="M369" s="207"/>
    </row>
    <row r="370" spans="1:13" s="217" customFormat="1" ht="69.75" customHeight="1" x14ac:dyDescent="0.3">
      <c r="A370" s="48">
        <f>'Sch-1'!A370</f>
        <v>351</v>
      </c>
      <c r="B370" s="233">
        <f>'Sch-1'!B370</f>
        <v>7000031666</v>
      </c>
      <c r="C370" s="233">
        <f>'Sch-1'!C370</f>
        <v>10</v>
      </c>
      <c r="D370" s="234" t="str">
        <f>'Sch-1'!D370</f>
        <v xml:space="preserve">Supply BOQ for M-HPSEBL                 </v>
      </c>
      <c r="E370" s="233">
        <f>'Sch-1'!E370</f>
        <v>1000012788</v>
      </c>
      <c r="F370" s="234" t="str">
        <f>'Sch-1'!J370</f>
        <v>GPS Clock with antenna</v>
      </c>
      <c r="G370" s="233" t="str">
        <f>'Sch-1'!K370</f>
        <v xml:space="preserve">EA </v>
      </c>
      <c r="H370" s="233">
        <f>'Sch-1'!L370</f>
        <v>1</v>
      </c>
      <c r="I370" s="235"/>
      <c r="J370" s="773" t="str">
        <f t="shared" si="10"/>
        <v>Included</v>
      </c>
      <c r="K370" s="774">
        <f t="shared" si="11"/>
        <v>0</v>
      </c>
      <c r="M370" s="207"/>
    </row>
    <row r="371" spans="1:13" s="217" customFormat="1" ht="69.75" customHeight="1" x14ac:dyDescent="0.3">
      <c r="A371" s="48">
        <f>'Sch-1'!A371</f>
        <v>352</v>
      </c>
      <c r="B371" s="233">
        <f>'Sch-1'!B371</f>
        <v>7000031667</v>
      </c>
      <c r="C371" s="233">
        <f>'Sch-1'!C371</f>
        <v>10</v>
      </c>
      <c r="D371" s="234" t="str">
        <f>'Sch-1'!D371</f>
        <v xml:space="preserve">Supply BOQ for M-HPSEBL                 </v>
      </c>
      <c r="E371" s="233">
        <f>'Sch-1'!E371</f>
        <v>1000028014</v>
      </c>
      <c r="F371" s="234" t="str">
        <f>'Sch-1'!J371</f>
        <v>Workstation Desk</v>
      </c>
      <c r="G371" s="233" t="str">
        <f>'Sch-1'!K371</f>
        <v xml:space="preserve">EA </v>
      </c>
      <c r="H371" s="233">
        <f>'Sch-1'!L371</f>
        <v>1</v>
      </c>
      <c r="I371" s="235"/>
      <c r="J371" s="773" t="str">
        <f t="shared" si="10"/>
        <v>Included</v>
      </c>
      <c r="K371" s="774">
        <f t="shared" si="11"/>
        <v>0</v>
      </c>
      <c r="M371" s="207"/>
    </row>
    <row r="372" spans="1:13" s="217" customFormat="1" ht="69.75" customHeight="1" x14ac:dyDescent="0.3">
      <c r="A372" s="48">
        <f>'Sch-1'!A372</f>
        <v>353</v>
      </c>
      <c r="B372" s="233">
        <f>'Sch-1'!B372</f>
        <v>7000031668</v>
      </c>
      <c r="C372" s="233">
        <f>'Sch-1'!C372</f>
        <v>10</v>
      </c>
      <c r="D372" s="234" t="str">
        <f>'Sch-1'!D372</f>
        <v xml:space="preserve">Supply BOQ for M-HPSEBL                 </v>
      </c>
      <c r="E372" s="233">
        <f>'Sch-1'!E372</f>
        <v>1000026380</v>
      </c>
      <c r="F372" s="234" t="str">
        <f>'Sch-1'!J372</f>
        <v>Chairs</v>
      </c>
      <c r="G372" s="233" t="str">
        <f>'Sch-1'!K372</f>
        <v>LOT</v>
      </c>
      <c r="H372" s="233">
        <f>'Sch-1'!L372</f>
        <v>1</v>
      </c>
      <c r="I372" s="235"/>
      <c r="J372" s="773" t="str">
        <f t="shared" si="10"/>
        <v>Included</v>
      </c>
      <c r="K372" s="774">
        <f t="shared" si="11"/>
        <v>0</v>
      </c>
      <c r="M372" s="207"/>
    </row>
    <row r="373" spans="1:13" s="217" customFormat="1" ht="69.75" customHeight="1" x14ac:dyDescent="0.3">
      <c r="A373" s="48">
        <f>'Sch-1'!A373</f>
        <v>354</v>
      </c>
      <c r="B373" s="233">
        <f>'Sch-1'!B373</f>
        <v>7000031717</v>
      </c>
      <c r="C373" s="233">
        <f>'Sch-1'!C373</f>
        <v>10</v>
      </c>
      <c r="D373" s="234" t="str">
        <f>'Sch-1'!D373</f>
        <v xml:space="preserve">Supply BOQ for M-HPSEBL                 </v>
      </c>
      <c r="E373" s="233">
        <f>'Sch-1'!E373</f>
        <v>1000077853</v>
      </c>
      <c r="F373" s="234" t="str">
        <f>'Sch-1'!J373</f>
        <v>SUPPLY OF BACKUP AND RESTORE SYSTEM INCLUDING NECESSARY HARDWARE ANDSOFTWARE AS PER TECHNICAL SPECIFICATION</v>
      </c>
      <c r="G373" s="233" t="str">
        <f>'Sch-1'!K373</f>
        <v xml:space="preserve">EA </v>
      </c>
      <c r="H373" s="233">
        <f>'Sch-1'!L373</f>
        <v>1</v>
      </c>
      <c r="I373" s="235"/>
      <c r="J373" s="773" t="str">
        <f t="shared" si="10"/>
        <v>Included</v>
      </c>
      <c r="K373" s="774">
        <f t="shared" si="11"/>
        <v>0</v>
      </c>
      <c r="M373" s="207"/>
    </row>
    <row r="374" spans="1:13" s="217" customFormat="1" ht="69.75" customHeight="1" x14ac:dyDescent="0.3">
      <c r="A374" s="48">
        <f>'Sch-1'!A374</f>
        <v>355</v>
      </c>
      <c r="B374" s="233">
        <f>'Sch-1'!B374</f>
        <v>7000031718</v>
      </c>
      <c r="C374" s="233">
        <f>'Sch-1'!C374</f>
        <v>10</v>
      </c>
      <c r="D374" s="234" t="str">
        <f>'Sch-1'!D374</f>
        <v xml:space="preserve">Supply BOQ for M-HPSEBL                 </v>
      </c>
      <c r="E374" s="233">
        <f>'Sch-1'!E374</f>
        <v>1000077863</v>
      </c>
      <c r="F374" s="234" t="str">
        <f>'Sch-1'!J374</f>
        <v>SUPPLY OF APPLICATION SERVER AT SLDC /RLDC AS PER TECHNICALSPECIFICATION</v>
      </c>
      <c r="G374" s="233" t="str">
        <f>'Sch-1'!K374</f>
        <v xml:space="preserve">EA </v>
      </c>
      <c r="H374" s="233">
        <f>'Sch-1'!L374</f>
        <v>2</v>
      </c>
      <c r="I374" s="235"/>
      <c r="J374" s="773" t="str">
        <f t="shared" si="10"/>
        <v>Included</v>
      </c>
      <c r="K374" s="774">
        <f t="shared" si="11"/>
        <v>0</v>
      </c>
      <c r="M374" s="207"/>
    </row>
    <row r="375" spans="1:13" s="217" customFormat="1" ht="69.75" customHeight="1" x14ac:dyDescent="0.3">
      <c r="A375" s="48">
        <f>'Sch-1'!A375</f>
        <v>356</v>
      </c>
      <c r="B375" s="233">
        <f>'Sch-1'!B375</f>
        <v>7000031719</v>
      </c>
      <c r="C375" s="233">
        <f>'Sch-1'!C375</f>
        <v>10</v>
      </c>
      <c r="D375" s="234" t="str">
        <f>'Sch-1'!D375</f>
        <v xml:space="preserve">Supply BOQ for M-HPSEBL                 </v>
      </c>
      <c r="E375" s="233">
        <f>'Sch-1'!E375</f>
        <v>1000077866</v>
      </c>
      <c r="F375" s="234" t="str">
        <f>'Sch-1'!J375</f>
        <v>SUPPLY OF SIEM SOFTWARE AT SLDC/RLDCÃ‚Â AS PER TECHNICAL SPECIFICATION</v>
      </c>
      <c r="G375" s="233" t="str">
        <f>'Sch-1'!K375</f>
        <v>LOT</v>
      </c>
      <c r="H375" s="233">
        <f>'Sch-1'!L375</f>
        <v>1</v>
      </c>
      <c r="I375" s="235"/>
      <c r="J375" s="773" t="str">
        <f t="shared" si="10"/>
        <v>Included</v>
      </c>
      <c r="K375" s="774">
        <f t="shared" si="11"/>
        <v>0</v>
      </c>
      <c r="M375" s="207"/>
    </row>
    <row r="376" spans="1:13" s="217" customFormat="1" ht="69.75" customHeight="1" x14ac:dyDescent="0.3">
      <c r="A376" s="48">
        <f>'Sch-1'!A376</f>
        <v>357</v>
      </c>
      <c r="B376" s="233">
        <f>'Sch-1'!B376</f>
        <v>7000031720</v>
      </c>
      <c r="C376" s="233">
        <f>'Sch-1'!C376</f>
        <v>10</v>
      </c>
      <c r="D376" s="234" t="str">
        <f>'Sch-1'!D376</f>
        <v xml:space="preserve">Supply BOQ for M-HPSEBL                 </v>
      </c>
      <c r="E376" s="233">
        <f>'Sch-1'!E376</f>
        <v>1000077862</v>
      </c>
      <c r="F376" s="234" t="str">
        <f>'Sch-1'!J376</f>
        <v>POE SWITCHÃ‚Â ,48 PORT ,MANAGED L2 (WITH DUAL POWER SUPPLY)Ã‚Â AS PERTECHNICAL SPECIFICATION</v>
      </c>
      <c r="G376" s="233" t="str">
        <f>'Sch-1'!K376</f>
        <v xml:space="preserve">EA </v>
      </c>
      <c r="H376" s="233">
        <f>'Sch-1'!L376</f>
        <v>1</v>
      </c>
      <c r="I376" s="235"/>
      <c r="J376" s="773" t="str">
        <f t="shared" si="10"/>
        <v>Included</v>
      </c>
      <c r="K376" s="774">
        <f t="shared" si="11"/>
        <v>0</v>
      </c>
      <c r="M376" s="207"/>
    </row>
    <row r="377" spans="1:13" s="217" customFormat="1" ht="69.75" customHeight="1" x14ac:dyDescent="0.3">
      <c r="A377" s="48">
        <f>'Sch-1'!A377</f>
        <v>358</v>
      </c>
      <c r="B377" s="233">
        <f>'Sch-1'!B377</f>
        <v>7000031733</v>
      </c>
      <c r="C377" s="233">
        <f>'Sch-1'!C377</f>
        <v>10</v>
      </c>
      <c r="D377" s="234" t="str">
        <f>'Sch-1'!D377</f>
        <v xml:space="preserve">Supply BOQ for M-HPSEBL                 </v>
      </c>
      <c r="E377" s="233">
        <f>'Sch-1'!E377</f>
        <v>1000077899</v>
      </c>
      <c r="F377" s="234" t="str">
        <f>'Sch-1'!J377</f>
        <v>SUPPLY OF FXS MEDIA GATEWAY AS PER TECHNICAL SPECIFICATION</v>
      </c>
      <c r="G377" s="233" t="str">
        <f>'Sch-1'!K377</f>
        <v>SET</v>
      </c>
      <c r="H377" s="233">
        <f>'Sch-1'!L377</f>
        <v>1</v>
      </c>
      <c r="I377" s="235"/>
      <c r="J377" s="773" t="str">
        <f t="shared" si="10"/>
        <v>Included</v>
      </c>
      <c r="K377" s="774">
        <f t="shared" si="11"/>
        <v>0</v>
      </c>
      <c r="M377" s="207"/>
    </row>
    <row r="378" spans="1:13" s="217" customFormat="1" ht="69.75" customHeight="1" x14ac:dyDescent="0.3">
      <c r="A378" s="48">
        <f>'Sch-1'!A378</f>
        <v>359</v>
      </c>
      <c r="B378" s="233">
        <f>'Sch-1'!B378</f>
        <v>7000031734</v>
      </c>
      <c r="C378" s="233">
        <f>'Sch-1'!C378</f>
        <v>10</v>
      </c>
      <c r="D378" s="234" t="str">
        <f>'Sch-1'!D378</f>
        <v xml:space="preserve">Supply BOQ for M-HPSEBL                 </v>
      </c>
      <c r="E378" s="233">
        <f>'Sch-1'!E378</f>
        <v>1000031361</v>
      </c>
      <c r="F378" s="234" t="str">
        <f>'Sch-1'!J378</f>
        <v>WORKSTATION CONSOLE WITH ONE TFT WITH OSAND LICENSE</v>
      </c>
      <c r="G378" s="233" t="str">
        <f>'Sch-1'!K378</f>
        <v xml:space="preserve">EA </v>
      </c>
      <c r="H378" s="233">
        <f>'Sch-1'!L378</f>
        <v>1</v>
      </c>
      <c r="I378" s="235"/>
      <c r="J378" s="773" t="str">
        <f t="shared" si="10"/>
        <v>Included</v>
      </c>
      <c r="K378" s="774">
        <f t="shared" si="11"/>
        <v>0</v>
      </c>
      <c r="M378" s="207"/>
    </row>
    <row r="379" spans="1:13" s="217" customFormat="1" ht="69.75" customHeight="1" x14ac:dyDescent="0.3">
      <c r="A379" s="48">
        <f>'Sch-1'!A379</f>
        <v>360</v>
      </c>
      <c r="B379" s="233">
        <f>'Sch-1'!B379</f>
        <v>7000031744</v>
      </c>
      <c r="C379" s="233">
        <f>'Sch-1'!C379</f>
        <v>10</v>
      </c>
      <c r="D379" s="234" t="str">
        <f>'Sch-1'!D379</f>
        <v xml:space="preserve">Supply BOQ for M-HPSEBL                 </v>
      </c>
      <c r="E379" s="233">
        <f>'Sch-1'!E379</f>
        <v>1000077737</v>
      </c>
      <c r="F379" s="234" t="str">
        <f>'Sch-1'!J379</f>
        <v>SUPPLY OF PRI MEDIA GATEWAY AS PER TECHNICAL SPECIFICATION</v>
      </c>
      <c r="G379" s="233" t="str">
        <f>'Sch-1'!K379</f>
        <v xml:space="preserve">EA </v>
      </c>
      <c r="H379" s="233">
        <f>'Sch-1'!L379</f>
        <v>1</v>
      </c>
      <c r="I379" s="235"/>
      <c r="J379" s="773" t="str">
        <f t="shared" si="10"/>
        <v>Included</v>
      </c>
      <c r="K379" s="774">
        <f t="shared" si="11"/>
        <v>0</v>
      </c>
      <c r="M379" s="207"/>
    </row>
    <row r="380" spans="1:13" s="217" customFormat="1" ht="69.75" customHeight="1" x14ac:dyDescent="0.3">
      <c r="A380" s="48">
        <f>'Sch-1'!A380</f>
        <v>361</v>
      </c>
      <c r="B380" s="233">
        <f>'Sch-1'!B380</f>
        <v>7000031745</v>
      </c>
      <c r="C380" s="233">
        <f>'Sch-1'!C380</f>
        <v>10</v>
      </c>
      <c r="D380" s="234" t="str">
        <f>'Sch-1'!D380</f>
        <v xml:space="preserve">Supply BOQ for M-HPSEBL                 </v>
      </c>
      <c r="E380" s="233">
        <f>'Sch-1'!E380</f>
        <v>1000078084</v>
      </c>
      <c r="F380" s="234" t="str">
        <f>'Sch-1'!J380</f>
        <v>SUPPLY OF ROUTER AS PER TECHNICAL SPECIFICATION</v>
      </c>
      <c r="G380" s="233" t="str">
        <f>'Sch-1'!K380</f>
        <v xml:space="preserve">EA </v>
      </c>
      <c r="H380" s="233">
        <f>'Sch-1'!L380</f>
        <v>2</v>
      </c>
      <c r="I380" s="235"/>
      <c r="J380" s="773" t="str">
        <f t="shared" si="10"/>
        <v>Included</v>
      </c>
      <c r="K380" s="774">
        <f t="shared" si="11"/>
        <v>0</v>
      </c>
      <c r="M380" s="207"/>
    </row>
    <row r="381" spans="1:13" s="217" customFormat="1" ht="69.75" customHeight="1" x14ac:dyDescent="0.3">
      <c r="A381" s="48">
        <f>'Sch-1'!A381</f>
        <v>362</v>
      </c>
      <c r="B381" s="233">
        <f>'Sch-1'!B381</f>
        <v>7000031669</v>
      </c>
      <c r="C381" s="233">
        <f>'Sch-1'!C381</f>
        <v>10</v>
      </c>
      <c r="D381" s="234" t="str">
        <f>'Sch-1'!D381</f>
        <v xml:space="preserve">Supply BOQ for B-HPSEBL                 </v>
      </c>
      <c r="E381" s="233">
        <f>'Sch-1'!E381</f>
        <v>1000077713</v>
      </c>
      <c r="F381" s="234" t="str">
        <f>'Sch-1'!J381</f>
        <v>VOIP/SIP COMPLIANT SERVER HARDWARE AS PER TECHNICAL SPECIFICATION</v>
      </c>
      <c r="G381" s="233" t="str">
        <f>'Sch-1'!K381</f>
        <v xml:space="preserve">EA </v>
      </c>
      <c r="H381" s="233">
        <f>'Sch-1'!L381</f>
        <v>1</v>
      </c>
      <c r="I381" s="235"/>
      <c r="J381" s="773" t="str">
        <f t="shared" si="10"/>
        <v>Included</v>
      </c>
      <c r="K381" s="774">
        <f t="shared" si="11"/>
        <v>0</v>
      </c>
      <c r="M381" s="207"/>
    </row>
    <row r="382" spans="1:13" s="217" customFormat="1" ht="69.75" customHeight="1" x14ac:dyDescent="0.3">
      <c r="A382" s="48">
        <f>'Sch-1'!A382</f>
        <v>363</v>
      </c>
      <c r="B382" s="233">
        <f>'Sch-1'!B382</f>
        <v>7000031670</v>
      </c>
      <c r="C382" s="233">
        <f>'Sch-1'!C382</f>
        <v>10</v>
      </c>
      <c r="D382" s="234" t="str">
        <f>'Sch-1'!D382</f>
        <v xml:space="preserve">Supply BOQ for B-HPSEBL                 </v>
      </c>
      <c r="E382" s="233">
        <f>'Sch-1'!E382</f>
        <v>1000077753</v>
      </c>
      <c r="F382" s="234" t="str">
        <f>'Sch-1'!J382</f>
        <v>SOFTWARE FOR VOIP/SIP COMPLIANT SERVER</v>
      </c>
      <c r="G382" s="233" t="str">
        <f>'Sch-1'!K382</f>
        <v>LOT</v>
      </c>
      <c r="H382" s="233">
        <f>'Sch-1'!L382</f>
        <v>1</v>
      </c>
      <c r="I382" s="235"/>
      <c r="J382" s="773" t="str">
        <f t="shared" si="10"/>
        <v>Included</v>
      </c>
      <c r="K382" s="774">
        <f t="shared" si="11"/>
        <v>0</v>
      </c>
      <c r="M382" s="207"/>
    </row>
    <row r="383" spans="1:13" s="217" customFormat="1" ht="69.75" customHeight="1" x14ac:dyDescent="0.3">
      <c r="A383" s="48">
        <f>'Sch-1'!A383</f>
        <v>364</v>
      </c>
      <c r="B383" s="233">
        <f>'Sch-1'!B383</f>
        <v>7000031671</v>
      </c>
      <c r="C383" s="233">
        <f>'Sch-1'!C383</f>
        <v>10</v>
      </c>
      <c r="D383" s="234" t="str">
        <f>'Sch-1'!D383</f>
        <v xml:space="preserve">Supply BOQ for B-HPSEBL                 </v>
      </c>
      <c r="E383" s="233">
        <f>'Sch-1'!E383</f>
        <v>1000077573</v>
      </c>
      <c r="F383" s="234" t="str">
        <f>'Sch-1'!J383</f>
        <v>SERVER RACK  AS PER TECHNICAL SPECIFICATION</v>
      </c>
      <c r="G383" s="233" t="str">
        <f>'Sch-1'!K383</f>
        <v xml:space="preserve">EA </v>
      </c>
      <c r="H383" s="233">
        <f>'Sch-1'!L383</f>
        <v>1</v>
      </c>
      <c r="I383" s="235"/>
      <c r="J383" s="773" t="str">
        <f t="shared" si="10"/>
        <v>Included</v>
      </c>
      <c r="K383" s="774">
        <f t="shared" si="11"/>
        <v>0</v>
      </c>
      <c r="M383" s="207"/>
    </row>
    <row r="384" spans="1:13" s="217" customFormat="1" ht="69.75" customHeight="1" x14ac:dyDescent="0.3">
      <c r="A384" s="48">
        <f>'Sch-1'!A384</f>
        <v>365</v>
      </c>
      <c r="B384" s="233">
        <f>'Sch-1'!B384</f>
        <v>7000031672</v>
      </c>
      <c r="C384" s="233">
        <f>'Sch-1'!C384</f>
        <v>10</v>
      </c>
      <c r="D384" s="234" t="str">
        <f>'Sch-1'!D384</f>
        <v xml:space="preserve">Supply BOQ for B-HPSEBL                 </v>
      </c>
      <c r="E384" s="233">
        <f>'Sch-1'!E384</f>
        <v>1000077711</v>
      </c>
      <c r="F384" s="234" t="str">
        <f>'Sch-1'!J384</f>
        <v>SIP COMPLIANT VIDEO PHONE</v>
      </c>
      <c r="G384" s="233" t="str">
        <f>'Sch-1'!K384</f>
        <v xml:space="preserve">EA </v>
      </c>
      <c r="H384" s="233">
        <f>'Sch-1'!L384</f>
        <v>1</v>
      </c>
      <c r="I384" s="235"/>
      <c r="J384" s="773" t="str">
        <f t="shared" si="10"/>
        <v>Included</v>
      </c>
      <c r="K384" s="774">
        <f t="shared" si="11"/>
        <v>0</v>
      </c>
      <c r="M384" s="207"/>
    </row>
    <row r="385" spans="1:13" s="217" customFormat="1" ht="69.75" customHeight="1" x14ac:dyDescent="0.3">
      <c r="A385" s="48">
        <f>'Sch-1'!A385</f>
        <v>366</v>
      </c>
      <c r="B385" s="233">
        <f>'Sch-1'!B385</f>
        <v>7000031673</v>
      </c>
      <c r="C385" s="233">
        <f>'Sch-1'!C385</f>
        <v>10</v>
      </c>
      <c r="D385" s="234" t="str">
        <f>'Sch-1'!D385</f>
        <v xml:space="preserve">Supply BOQ for B-HPSEBL                 </v>
      </c>
      <c r="E385" s="233">
        <f>'Sch-1'!E385</f>
        <v>1000077750</v>
      </c>
      <c r="F385" s="234" t="str">
        <f>'Sch-1'!J385</f>
        <v>NMS SOFTWARE FOR VoIP</v>
      </c>
      <c r="G385" s="233" t="str">
        <f>'Sch-1'!K385</f>
        <v>LOT</v>
      </c>
      <c r="H385" s="233">
        <f>'Sch-1'!L385</f>
        <v>1</v>
      </c>
      <c r="I385" s="235"/>
      <c r="J385" s="773" t="str">
        <f t="shared" si="10"/>
        <v>Included</v>
      </c>
      <c r="K385" s="774">
        <f t="shared" si="11"/>
        <v>0</v>
      </c>
      <c r="M385" s="207"/>
    </row>
    <row r="386" spans="1:13" s="217" customFormat="1" ht="69.75" customHeight="1" x14ac:dyDescent="0.3">
      <c r="A386" s="48">
        <f>'Sch-1'!A386</f>
        <v>367</v>
      </c>
      <c r="B386" s="233">
        <f>'Sch-1'!B386</f>
        <v>7000031674</v>
      </c>
      <c r="C386" s="233">
        <f>'Sch-1'!C386</f>
        <v>10</v>
      </c>
      <c r="D386" s="234" t="str">
        <f>'Sch-1'!D386</f>
        <v xml:space="preserve">Supply BOQ for B-HPSEBL                 </v>
      </c>
      <c r="E386" s="233">
        <f>'Sch-1'!E386</f>
        <v>1000077561</v>
      </c>
      <c r="F386" s="234" t="str">
        <f>'Sch-1'!J386</f>
        <v>24 LAN L-3 SWITCH (MINIMUM 8X1 GBPS FIBRE OPTIC PORTS AND 4X 10 GBPSFIBER PORTS)</v>
      </c>
      <c r="G386" s="233" t="str">
        <f>'Sch-1'!K386</f>
        <v xml:space="preserve">EA </v>
      </c>
      <c r="H386" s="233">
        <f>'Sch-1'!L386</f>
        <v>2</v>
      </c>
      <c r="I386" s="235"/>
      <c r="J386" s="773" t="str">
        <f t="shared" si="10"/>
        <v>Included</v>
      </c>
      <c r="K386" s="774">
        <f t="shared" si="11"/>
        <v>0</v>
      </c>
      <c r="M386" s="207"/>
    </row>
    <row r="387" spans="1:13" s="217" customFormat="1" ht="69.75" customHeight="1" x14ac:dyDescent="0.3">
      <c r="A387" s="48">
        <f>'Sch-1'!A387</f>
        <v>368</v>
      </c>
      <c r="B387" s="233">
        <f>'Sch-1'!B387</f>
        <v>7000031675</v>
      </c>
      <c r="C387" s="233">
        <f>'Sch-1'!C387</f>
        <v>10</v>
      </c>
      <c r="D387" s="234" t="str">
        <f>'Sch-1'!D387</f>
        <v xml:space="preserve">Supply BOQ for B-HPSEBL                 </v>
      </c>
      <c r="E387" s="233">
        <f>'Sch-1'!E387</f>
        <v>1000077565</v>
      </c>
      <c r="F387" s="234" t="str">
        <f>'Sch-1'!J387</f>
        <v>NGFW AS PER TECHNICAL SPECIFICATION</v>
      </c>
      <c r="G387" s="233" t="str">
        <f>'Sch-1'!K387</f>
        <v xml:space="preserve">EA </v>
      </c>
      <c r="H387" s="233">
        <f>'Sch-1'!L387</f>
        <v>2</v>
      </c>
      <c r="I387" s="235"/>
      <c r="J387" s="773" t="str">
        <f t="shared" si="10"/>
        <v>Included</v>
      </c>
      <c r="K387" s="774">
        <f t="shared" si="11"/>
        <v>0</v>
      </c>
      <c r="M387" s="207"/>
    </row>
    <row r="388" spans="1:13" s="217" customFormat="1" ht="69.75" customHeight="1" x14ac:dyDescent="0.3">
      <c r="A388" s="48">
        <f>'Sch-1'!A388</f>
        <v>369</v>
      </c>
      <c r="B388" s="233">
        <f>'Sch-1'!B388</f>
        <v>7000031676</v>
      </c>
      <c r="C388" s="233">
        <f>'Sch-1'!C388</f>
        <v>10</v>
      </c>
      <c r="D388" s="234" t="str">
        <f>'Sch-1'!D388</f>
        <v xml:space="preserve">Supply BOQ for B-HPSEBL                 </v>
      </c>
      <c r="E388" s="233">
        <f>'Sch-1'!E388</f>
        <v>1000077751</v>
      </c>
      <c r="F388" s="234" t="str">
        <f>'Sch-1'!J388</f>
        <v>SOFTWARE FOR RECORDING</v>
      </c>
      <c r="G388" s="233" t="str">
        <f>'Sch-1'!K388</f>
        <v>LOT</v>
      </c>
      <c r="H388" s="233">
        <f>'Sch-1'!L388</f>
        <v>1</v>
      </c>
      <c r="I388" s="235"/>
      <c r="J388" s="773" t="str">
        <f t="shared" si="10"/>
        <v>Included</v>
      </c>
      <c r="K388" s="774">
        <f t="shared" si="11"/>
        <v>0</v>
      </c>
      <c r="M388" s="207"/>
    </row>
    <row r="389" spans="1:13" s="217" customFormat="1" ht="69.75" customHeight="1" x14ac:dyDescent="0.3">
      <c r="A389" s="48">
        <f>'Sch-1'!A389</f>
        <v>370</v>
      </c>
      <c r="B389" s="233">
        <f>'Sch-1'!B389</f>
        <v>7000031677</v>
      </c>
      <c r="C389" s="233">
        <f>'Sch-1'!C389</f>
        <v>10</v>
      </c>
      <c r="D389" s="234" t="str">
        <f>'Sch-1'!D389</f>
        <v xml:space="preserve">Supply BOQ for B-HPSEBL                 </v>
      </c>
      <c r="E389" s="233">
        <f>'Sch-1'!E389</f>
        <v>1000077568</v>
      </c>
      <c r="F389" s="234" t="str">
        <f>'Sch-1'!J389</f>
        <v>OPERATOR CONSOLE AS PER TECHNICAL SPECIFICATION</v>
      </c>
      <c r="G389" s="233" t="str">
        <f>'Sch-1'!K389</f>
        <v xml:space="preserve">EA </v>
      </c>
      <c r="H389" s="233">
        <f>'Sch-1'!L389</f>
        <v>1</v>
      </c>
      <c r="I389" s="235"/>
      <c r="J389" s="773" t="str">
        <f t="shared" si="10"/>
        <v>Included</v>
      </c>
      <c r="K389" s="774">
        <f t="shared" si="11"/>
        <v>0</v>
      </c>
      <c r="M389" s="207"/>
    </row>
    <row r="390" spans="1:13" s="217" customFormat="1" ht="69.75" customHeight="1" x14ac:dyDescent="0.3">
      <c r="A390" s="48">
        <f>'Sch-1'!A390</f>
        <v>371</v>
      </c>
      <c r="B390" s="233">
        <f>'Sch-1'!B390</f>
        <v>7000031678</v>
      </c>
      <c r="C390" s="233">
        <f>'Sch-1'!C390</f>
        <v>10</v>
      </c>
      <c r="D390" s="234" t="str">
        <f>'Sch-1'!D390</f>
        <v xml:space="preserve">Supply BOQ for B-HPSEBL                 </v>
      </c>
      <c r="E390" s="233">
        <f>'Sch-1'!E390</f>
        <v>1000028014</v>
      </c>
      <c r="F390" s="234" t="str">
        <f>'Sch-1'!J390</f>
        <v>Workstation Desk</v>
      </c>
      <c r="G390" s="233" t="str">
        <f>'Sch-1'!K390</f>
        <v xml:space="preserve">EA </v>
      </c>
      <c r="H390" s="233">
        <f>'Sch-1'!L390</f>
        <v>1</v>
      </c>
      <c r="I390" s="235"/>
      <c r="J390" s="773" t="str">
        <f t="shared" si="10"/>
        <v>Included</v>
      </c>
      <c r="K390" s="774">
        <f t="shared" si="11"/>
        <v>0</v>
      </c>
      <c r="M390" s="207"/>
    </row>
    <row r="391" spans="1:13" s="217" customFormat="1" ht="69.75" customHeight="1" x14ac:dyDescent="0.3">
      <c r="A391" s="48">
        <f>'Sch-1'!A391</f>
        <v>372</v>
      </c>
      <c r="B391" s="233">
        <f>'Sch-1'!B391</f>
        <v>7000031679</v>
      </c>
      <c r="C391" s="233">
        <f>'Sch-1'!C391</f>
        <v>10</v>
      </c>
      <c r="D391" s="234" t="str">
        <f>'Sch-1'!D391</f>
        <v xml:space="preserve">Supply BOQ for B-HPSEBL                 </v>
      </c>
      <c r="E391" s="233">
        <f>'Sch-1'!E391</f>
        <v>1000026380</v>
      </c>
      <c r="F391" s="234" t="str">
        <f>'Sch-1'!J391</f>
        <v>Chairs</v>
      </c>
      <c r="G391" s="233" t="str">
        <f>'Sch-1'!K391</f>
        <v>LOT</v>
      </c>
      <c r="H391" s="233">
        <f>'Sch-1'!L391</f>
        <v>1</v>
      </c>
      <c r="I391" s="235"/>
      <c r="J391" s="773" t="str">
        <f t="shared" si="10"/>
        <v>Included</v>
      </c>
      <c r="K391" s="774">
        <f t="shared" si="11"/>
        <v>0</v>
      </c>
      <c r="M391" s="207"/>
    </row>
    <row r="392" spans="1:13" s="217" customFormat="1" ht="69.75" customHeight="1" x14ac:dyDescent="0.3">
      <c r="A392" s="48">
        <f>'Sch-1'!A392</f>
        <v>373</v>
      </c>
      <c r="B392" s="233">
        <f>'Sch-1'!B392</f>
        <v>7000031727</v>
      </c>
      <c r="C392" s="233">
        <f>'Sch-1'!C392</f>
        <v>10</v>
      </c>
      <c r="D392" s="234" t="str">
        <f>'Sch-1'!D392</f>
        <v xml:space="preserve">Supply BOQ for B-HPSEBL                 </v>
      </c>
      <c r="E392" s="233">
        <f>'Sch-1'!E392</f>
        <v>1000077853</v>
      </c>
      <c r="F392" s="234" t="str">
        <f>'Sch-1'!J392</f>
        <v>SUPPLY OF BACKUP AND RESTORE SYSTEM INCLUDING NECESSARY HARDWARE ANDSOFTWARE AS PER TECHNICAL SPECIFICATION</v>
      </c>
      <c r="G392" s="233" t="str">
        <f>'Sch-1'!K392</f>
        <v xml:space="preserve">EA </v>
      </c>
      <c r="H392" s="233">
        <f>'Sch-1'!L392</f>
        <v>1</v>
      </c>
      <c r="I392" s="235"/>
      <c r="J392" s="773" t="str">
        <f t="shared" si="10"/>
        <v>Included</v>
      </c>
      <c r="K392" s="774">
        <f t="shared" si="11"/>
        <v>0</v>
      </c>
      <c r="M392" s="207"/>
    </row>
    <row r="393" spans="1:13" s="217" customFormat="1" ht="69.75" customHeight="1" x14ac:dyDescent="0.3">
      <c r="A393" s="48">
        <f>'Sch-1'!A393</f>
        <v>374</v>
      </c>
      <c r="B393" s="233">
        <f>'Sch-1'!B393</f>
        <v>7000031746</v>
      </c>
      <c r="C393" s="233">
        <f>'Sch-1'!C393</f>
        <v>10</v>
      </c>
      <c r="D393" s="234" t="str">
        <f>'Sch-1'!D393</f>
        <v xml:space="preserve">Supply BOQ for B-HPSEBL                 </v>
      </c>
      <c r="E393" s="233">
        <f>'Sch-1'!E393</f>
        <v>1000078084</v>
      </c>
      <c r="F393" s="234" t="str">
        <f>'Sch-1'!J393</f>
        <v>SUPPLY OF ROUTER AS PER TECHNICAL SPECIFICATION</v>
      </c>
      <c r="G393" s="233" t="str">
        <f>'Sch-1'!K393</f>
        <v xml:space="preserve">EA </v>
      </c>
      <c r="H393" s="233">
        <f>'Sch-1'!L393</f>
        <v>2</v>
      </c>
      <c r="I393" s="235"/>
      <c r="J393" s="773" t="str">
        <f t="shared" si="10"/>
        <v>Included</v>
      </c>
      <c r="K393" s="774">
        <f t="shared" si="11"/>
        <v>0</v>
      </c>
      <c r="M393" s="207"/>
    </row>
    <row r="394" spans="1:13" s="217" customFormat="1" ht="69.75" customHeight="1" x14ac:dyDescent="0.3">
      <c r="A394" s="48">
        <f>'Sch-1'!A394</f>
        <v>375</v>
      </c>
      <c r="B394" s="233">
        <f>'Sch-1'!B394</f>
        <v>7000031680</v>
      </c>
      <c r="C394" s="233">
        <f>'Sch-1'!C394</f>
        <v>10</v>
      </c>
      <c r="D394" s="234" t="str">
        <f>'Sch-1'!D394</f>
        <v xml:space="preserve">Supply BOQ for M-JKPTCL                 </v>
      </c>
      <c r="E394" s="233">
        <f>'Sch-1'!E394</f>
        <v>1000077713</v>
      </c>
      <c r="F394" s="234" t="str">
        <f>'Sch-1'!J394</f>
        <v>VOIP/SIP COMPLIANT SERVER HARDWARE AS PER TECHNICAL SPECIFICATION</v>
      </c>
      <c r="G394" s="233" t="str">
        <f>'Sch-1'!K394</f>
        <v xml:space="preserve">EA </v>
      </c>
      <c r="H394" s="233">
        <f>'Sch-1'!L394</f>
        <v>1</v>
      </c>
      <c r="I394" s="235"/>
      <c r="J394" s="773" t="str">
        <f t="shared" si="10"/>
        <v>Included</v>
      </c>
      <c r="K394" s="774">
        <f t="shared" si="11"/>
        <v>0</v>
      </c>
      <c r="M394" s="207"/>
    </row>
    <row r="395" spans="1:13" s="217" customFormat="1" ht="69.75" customHeight="1" x14ac:dyDescent="0.3">
      <c r="A395" s="48">
        <f>'Sch-1'!A395</f>
        <v>376</v>
      </c>
      <c r="B395" s="233">
        <f>'Sch-1'!B395</f>
        <v>7000031681</v>
      </c>
      <c r="C395" s="233">
        <f>'Sch-1'!C395</f>
        <v>10</v>
      </c>
      <c r="D395" s="234" t="str">
        <f>'Sch-1'!D395</f>
        <v xml:space="preserve">Supply BOQ for M-JKPTCL                 </v>
      </c>
      <c r="E395" s="233">
        <f>'Sch-1'!E395</f>
        <v>1000077753</v>
      </c>
      <c r="F395" s="234" t="str">
        <f>'Sch-1'!J395</f>
        <v>SOFTWARE FOR VOIP/SIP COMPLIANT SERVER</v>
      </c>
      <c r="G395" s="233" t="str">
        <f>'Sch-1'!K395</f>
        <v>LOT</v>
      </c>
      <c r="H395" s="233">
        <f>'Sch-1'!L395</f>
        <v>1</v>
      </c>
      <c r="I395" s="235"/>
      <c r="J395" s="773" t="str">
        <f t="shared" si="10"/>
        <v>Included</v>
      </c>
      <c r="K395" s="774">
        <f t="shared" si="11"/>
        <v>0</v>
      </c>
      <c r="M395" s="207"/>
    </row>
    <row r="396" spans="1:13" s="217" customFormat="1" ht="69.75" customHeight="1" x14ac:dyDescent="0.3">
      <c r="A396" s="48">
        <f>'Sch-1'!A396</f>
        <v>377</v>
      </c>
      <c r="B396" s="233">
        <f>'Sch-1'!B396</f>
        <v>7000031682</v>
      </c>
      <c r="C396" s="233">
        <f>'Sch-1'!C396</f>
        <v>10</v>
      </c>
      <c r="D396" s="234" t="str">
        <f>'Sch-1'!D396</f>
        <v xml:space="preserve">Supply BOQ for M-JKPTCL                 </v>
      </c>
      <c r="E396" s="233">
        <f>'Sch-1'!E396</f>
        <v>1000077573</v>
      </c>
      <c r="F396" s="234" t="str">
        <f>'Sch-1'!J396</f>
        <v>SERVER RACK  AS PER TECHNICAL SPECIFICATION</v>
      </c>
      <c r="G396" s="233" t="str">
        <f>'Sch-1'!K396</f>
        <v xml:space="preserve">EA </v>
      </c>
      <c r="H396" s="233">
        <f>'Sch-1'!L396</f>
        <v>1</v>
      </c>
      <c r="I396" s="235"/>
      <c r="J396" s="773" t="str">
        <f t="shared" si="10"/>
        <v>Included</v>
      </c>
      <c r="K396" s="774">
        <f t="shared" si="11"/>
        <v>0</v>
      </c>
      <c r="M396" s="207"/>
    </row>
    <row r="397" spans="1:13" s="217" customFormat="1" ht="69.75" customHeight="1" x14ac:dyDescent="0.3">
      <c r="A397" s="48">
        <f>'Sch-1'!A397</f>
        <v>378</v>
      </c>
      <c r="B397" s="233">
        <f>'Sch-1'!B397</f>
        <v>7000031683</v>
      </c>
      <c r="C397" s="233">
        <f>'Sch-1'!C397</f>
        <v>10</v>
      </c>
      <c r="D397" s="234" t="str">
        <f>'Sch-1'!D397</f>
        <v xml:space="preserve">Supply BOQ for M-JKPTCL                 </v>
      </c>
      <c r="E397" s="233">
        <f>'Sch-1'!E397</f>
        <v>1000077739</v>
      </c>
      <c r="F397" s="234" t="str">
        <f>'Sch-1'!J397</f>
        <v>SIP COMPLIANT VOIP PHONE FOR LOCAL LOCATIONS</v>
      </c>
      <c r="G397" s="233" t="str">
        <f>'Sch-1'!K397</f>
        <v xml:space="preserve">EA </v>
      </c>
      <c r="H397" s="233">
        <f>'Sch-1'!L397</f>
        <v>30</v>
      </c>
      <c r="I397" s="235"/>
      <c r="J397" s="773" t="str">
        <f t="shared" si="10"/>
        <v>Included</v>
      </c>
      <c r="K397" s="774">
        <f t="shared" si="11"/>
        <v>0</v>
      </c>
      <c r="M397" s="207"/>
    </row>
    <row r="398" spans="1:13" s="217" customFormat="1" ht="69.75" customHeight="1" x14ac:dyDescent="0.3">
      <c r="A398" s="48">
        <f>'Sch-1'!A398</f>
        <v>379</v>
      </c>
      <c r="B398" s="233">
        <f>'Sch-1'!B398</f>
        <v>7000031684</v>
      </c>
      <c r="C398" s="233">
        <f>'Sch-1'!C398</f>
        <v>10</v>
      </c>
      <c r="D398" s="234" t="str">
        <f>'Sch-1'!D398</f>
        <v xml:space="preserve">Supply BOQ for M-JKPTCL                 </v>
      </c>
      <c r="E398" s="233">
        <f>'Sch-1'!E398</f>
        <v>1000077740</v>
      </c>
      <c r="F398" s="234" t="str">
        <f>'Sch-1'!J398</f>
        <v>SIP COMPLIANT VOIP PHONE FOR REMOTE LOCATIONS</v>
      </c>
      <c r="G398" s="233" t="str">
        <f>'Sch-1'!K398</f>
        <v xml:space="preserve">EA </v>
      </c>
      <c r="H398" s="233">
        <f>'Sch-1'!L398</f>
        <v>152</v>
      </c>
      <c r="I398" s="235"/>
      <c r="J398" s="773" t="str">
        <f t="shared" si="10"/>
        <v>Included</v>
      </c>
      <c r="K398" s="774">
        <f t="shared" si="11"/>
        <v>0</v>
      </c>
      <c r="M398" s="207"/>
    </row>
    <row r="399" spans="1:13" s="217" customFormat="1" ht="69.75" customHeight="1" x14ac:dyDescent="0.3">
      <c r="A399" s="48">
        <f>'Sch-1'!A399</f>
        <v>380</v>
      </c>
      <c r="B399" s="233">
        <f>'Sch-1'!B399</f>
        <v>7000031685</v>
      </c>
      <c r="C399" s="233">
        <f>'Sch-1'!C399</f>
        <v>10</v>
      </c>
      <c r="D399" s="234" t="str">
        <f>'Sch-1'!D399</f>
        <v xml:space="preserve">Supply BOQ for M-JKPTCL                 </v>
      </c>
      <c r="E399" s="233">
        <f>'Sch-1'!E399</f>
        <v>1000077711</v>
      </c>
      <c r="F399" s="234" t="str">
        <f>'Sch-1'!J399</f>
        <v>SIP COMPLIANT VIDEO PHONE</v>
      </c>
      <c r="G399" s="233" t="str">
        <f>'Sch-1'!K399</f>
        <v xml:space="preserve">EA </v>
      </c>
      <c r="H399" s="233">
        <f>'Sch-1'!L399</f>
        <v>1</v>
      </c>
      <c r="I399" s="235"/>
      <c r="J399" s="773" t="str">
        <f t="shared" si="10"/>
        <v>Included</v>
      </c>
      <c r="K399" s="774">
        <f t="shared" si="11"/>
        <v>0</v>
      </c>
      <c r="M399" s="207"/>
    </row>
    <row r="400" spans="1:13" s="217" customFormat="1" ht="69.75" customHeight="1" x14ac:dyDescent="0.3">
      <c r="A400" s="48">
        <f>'Sch-1'!A400</f>
        <v>381</v>
      </c>
      <c r="B400" s="233">
        <f>'Sch-1'!B400</f>
        <v>7000031686</v>
      </c>
      <c r="C400" s="233">
        <f>'Sch-1'!C400</f>
        <v>10</v>
      </c>
      <c r="D400" s="234" t="str">
        <f>'Sch-1'!D400</f>
        <v xml:space="preserve">Supply BOQ for M-JKPTCL                 </v>
      </c>
      <c r="E400" s="233">
        <f>'Sch-1'!E400</f>
        <v>1000077562</v>
      </c>
      <c r="F400" s="234" t="str">
        <f>'Sch-1'!J400</f>
        <v>ANALOG PHONE</v>
      </c>
      <c r="G400" s="233" t="str">
        <f>'Sch-1'!K400</f>
        <v xml:space="preserve">EA </v>
      </c>
      <c r="H400" s="233">
        <f>'Sch-1'!L400</f>
        <v>148</v>
      </c>
      <c r="I400" s="235"/>
      <c r="J400" s="773" t="str">
        <f t="shared" si="10"/>
        <v>Included</v>
      </c>
      <c r="K400" s="774">
        <f t="shared" si="11"/>
        <v>0</v>
      </c>
      <c r="M400" s="207"/>
    </row>
    <row r="401" spans="1:13" s="217" customFormat="1" ht="69.75" customHeight="1" x14ac:dyDescent="0.3">
      <c r="A401" s="48">
        <f>'Sch-1'!A401</f>
        <v>382</v>
      </c>
      <c r="B401" s="233">
        <f>'Sch-1'!B401</f>
        <v>7000031687</v>
      </c>
      <c r="C401" s="233">
        <f>'Sch-1'!C401</f>
        <v>10</v>
      </c>
      <c r="D401" s="234" t="str">
        <f>'Sch-1'!D401</f>
        <v xml:space="preserve">Supply BOQ for M-JKPTCL                 </v>
      </c>
      <c r="E401" s="233">
        <f>'Sch-1'!E401</f>
        <v>1000077750</v>
      </c>
      <c r="F401" s="234" t="str">
        <f>'Sch-1'!J401</f>
        <v>NMS SOFTWARE FOR VoIP</v>
      </c>
      <c r="G401" s="233" t="str">
        <f>'Sch-1'!K401</f>
        <v>LOT</v>
      </c>
      <c r="H401" s="233">
        <f>'Sch-1'!L401</f>
        <v>1</v>
      </c>
      <c r="I401" s="235"/>
      <c r="J401" s="773" t="str">
        <f t="shared" si="10"/>
        <v>Included</v>
      </c>
      <c r="K401" s="774">
        <f t="shared" si="11"/>
        <v>0</v>
      </c>
      <c r="M401" s="207"/>
    </row>
    <row r="402" spans="1:13" s="217" customFormat="1" ht="69.75" customHeight="1" x14ac:dyDescent="0.3">
      <c r="A402" s="48">
        <f>'Sch-1'!A402</f>
        <v>383</v>
      </c>
      <c r="B402" s="233">
        <f>'Sch-1'!B402</f>
        <v>7000031688</v>
      </c>
      <c r="C402" s="233">
        <f>'Sch-1'!C402</f>
        <v>10</v>
      </c>
      <c r="D402" s="234" t="str">
        <f>'Sch-1'!D402</f>
        <v xml:space="preserve">Supply BOQ for M-JKPTCL                 </v>
      </c>
      <c r="E402" s="233">
        <f>'Sch-1'!E402</f>
        <v>1000077709</v>
      </c>
      <c r="F402" s="234" t="str">
        <f>'Sch-1'!J402</f>
        <v>POE SWITCH  (WITH DUAL DC POWER SUPPLY)  AS PER TECHNICALSPECIFICATION</v>
      </c>
      <c r="G402" s="233" t="str">
        <f>'Sch-1'!K402</f>
        <v xml:space="preserve">EA </v>
      </c>
      <c r="H402" s="233">
        <f>'Sch-1'!L402</f>
        <v>152</v>
      </c>
      <c r="I402" s="235"/>
      <c r="J402" s="773" t="str">
        <f t="shared" si="10"/>
        <v>Included</v>
      </c>
      <c r="K402" s="774">
        <f t="shared" si="11"/>
        <v>0</v>
      </c>
      <c r="M402" s="207"/>
    </row>
    <row r="403" spans="1:13" s="217" customFormat="1" ht="69.75" customHeight="1" x14ac:dyDescent="0.3">
      <c r="A403" s="48">
        <f>'Sch-1'!A403</f>
        <v>384</v>
      </c>
      <c r="B403" s="233">
        <f>'Sch-1'!B403</f>
        <v>7000031689</v>
      </c>
      <c r="C403" s="233">
        <f>'Sch-1'!C403</f>
        <v>10</v>
      </c>
      <c r="D403" s="234" t="str">
        <f>'Sch-1'!D403</f>
        <v xml:space="preserve">Supply BOQ for M-JKPTCL                 </v>
      </c>
      <c r="E403" s="233">
        <f>'Sch-1'!E403</f>
        <v>1000077563</v>
      </c>
      <c r="F403" s="234" t="str">
        <f>'Sch-1'!J403</f>
        <v>CAT -6 CABLE (100 MM SET)</v>
      </c>
      <c r="G403" s="233" t="str">
        <f>'Sch-1'!K403</f>
        <v>SET</v>
      </c>
      <c r="H403" s="233">
        <f>'Sch-1'!L403</f>
        <v>152</v>
      </c>
      <c r="I403" s="235"/>
      <c r="J403" s="773" t="str">
        <f t="shared" si="10"/>
        <v>Included</v>
      </c>
      <c r="K403" s="774">
        <f t="shared" si="11"/>
        <v>0</v>
      </c>
      <c r="M403" s="207"/>
    </row>
    <row r="404" spans="1:13" s="217" customFormat="1" ht="69.75" customHeight="1" x14ac:dyDescent="0.3">
      <c r="A404" s="48">
        <f>'Sch-1'!A404</f>
        <v>385</v>
      </c>
      <c r="B404" s="233">
        <f>'Sch-1'!B404</f>
        <v>7000031690</v>
      </c>
      <c r="C404" s="233">
        <f>'Sch-1'!C404</f>
        <v>10</v>
      </c>
      <c r="D404" s="234" t="str">
        <f>'Sch-1'!D404</f>
        <v xml:space="preserve">Supply BOQ for M-JKPTCL                 </v>
      </c>
      <c r="E404" s="233">
        <f>'Sch-1'!E404</f>
        <v>1000077561</v>
      </c>
      <c r="F404" s="234" t="str">
        <f>'Sch-1'!J404</f>
        <v>24 LAN L-3 SWITCH (MINIMUM 8X1 GBPS FIBRE OPTIC PORTS AND 4X 10 GBPSFIBER PORTS)</v>
      </c>
      <c r="G404" s="233" t="str">
        <f>'Sch-1'!K404</f>
        <v xml:space="preserve">EA </v>
      </c>
      <c r="H404" s="233">
        <f>'Sch-1'!L404</f>
        <v>2</v>
      </c>
      <c r="I404" s="235"/>
      <c r="J404" s="773" t="str">
        <f t="shared" ref="J404:J467" si="12">IF(I404=0, "Included",IF(ISERROR(H404*I404), I404, H404*I404))</f>
        <v>Included</v>
      </c>
      <c r="K404" s="774">
        <f t="shared" ref="K404:K467" si="13">+H404*I404</f>
        <v>0</v>
      </c>
      <c r="M404" s="207"/>
    </row>
    <row r="405" spans="1:13" s="217" customFormat="1" ht="69.75" customHeight="1" x14ac:dyDescent="0.3">
      <c r="A405" s="48">
        <f>'Sch-1'!A405</f>
        <v>386</v>
      </c>
      <c r="B405" s="233">
        <f>'Sch-1'!B405</f>
        <v>7000031691</v>
      </c>
      <c r="C405" s="233">
        <f>'Sch-1'!C405</f>
        <v>10</v>
      </c>
      <c r="D405" s="234" t="str">
        <f>'Sch-1'!D405</f>
        <v xml:space="preserve">Supply BOQ for M-JKPTCL                 </v>
      </c>
      <c r="E405" s="233">
        <f>'Sch-1'!E405</f>
        <v>1000077565</v>
      </c>
      <c r="F405" s="234" t="str">
        <f>'Sch-1'!J405</f>
        <v>NGFW AS PER TECHNICAL SPECIFICATION</v>
      </c>
      <c r="G405" s="233" t="str">
        <f>'Sch-1'!K405</f>
        <v xml:space="preserve">EA </v>
      </c>
      <c r="H405" s="233">
        <f>'Sch-1'!L405</f>
        <v>2</v>
      </c>
      <c r="I405" s="235"/>
      <c r="J405" s="773" t="str">
        <f t="shared" si="12"/>
        <v>Included</v>
      </c>
      <c r="K405" s="774">
        <f t="shared" si="13"/>
        <v>0</v>
      </c>
      <c r="M405" s="207"/>
    </row>
    <row r="406" spans="1:13" s="217" customFormat="1" ht="69.75" customHeight="1" x14ac:dyDescent="0.3">
      <c r="A406" s="48">
        <f>'Sch-1'!A406</f>
        <v>387</v>
      </c>
      <c r="B406" s="233">
        <f>'Sch-1'!B406</f>
        <v>7000031692</v>
      </c>
      <c r="C406" s="233">
        <f>'Sch-1'!C406</f>
        <v>10</v>
      </c>
      <c r="D406" s="234" t="str">
        <f>'Sch-1'!D406</f>
        <v xml:space="preserve">Supply BOQ for M-JKPTCL                 </v>
      </c>
      <c r="E406" s="233">
        <f>'Sch-1'!E406</f>
        <v>1000077751</v>
      </c>
      <c r="F406" s="234" t="str">
        <f>'Sch-1'!J406</f>
        <v>SOFTWARE FOR RECORDING</v>
      </c>
      <c r="G406" s="233" t="str">
        <f>'Sch-1'!K406</f>
        <v>LOT</v>
      </c>
      <c r="H406" s="233">
        <f>'Sch-1'!L406</f>
        <v>1</v>
      </c>
      <c r="I406" s="235"/>
      <c r="J406" s="773" t="str">
        <f t="shared" si="12"/>
        <v>Included</v>
      </c>
      <c r="K406" s="774">
        <f t="shared" si="13"/>
        <v>0</v>
      </c>
      <c r="M406" s="207"/>
    </row>
    <row r="407" spans="1:13" s="217" customFormat="1" ht="69.75" customHeight="1" x14ac:dyDescent="0.3">
      <c r="A407" s="48">
        <f>'Sch-1'!A407</f>
        <v>388</v>
      </c>
      <c r="B407" s="233">
        <f>'Sch-1'!B407</f>
        <v>7000031693</v>
      </c>
      <c r="C407" s="233">
        <f>'Sch-1'!C407</f>
        <v>10</v>
      </c>
      <c r="D407" s="234" t="str">
        <f>'Sch-1'!D407</f>
        <v xml:space="preserve">Supply BOQ for M-JKPTCL                 </v>
      </c>
      <c r="E407" s="233">
        <f>'Sch-1'!E407</f>
        <v>1000077568</v>
      </c>
      <c r="F407" s="234" t="str">
        <f>'Sch-1'!J407</f>
        <v>OPERATOR CONSOLE AS PER TECHNICAL SPECIFICATION</v>
      </c>
      <c r="G407" s="233" t="str">
        <f>'Sch-1'!K407</f>
        <v xml:space="preserve">EA </v>
      </c>
      <c r="H407" s="233">
        <f>'Sch-1'!L407</f>
        <v>1</v>
      </c>
      <c r="I407" s="235"/>
      <c r="J407" s="773" t="str">
        <f t="shared" si="12"/>
        <v>Included</v>
      </c>
      <c r="K407" s="774">
        <f t="shared" si="13"/>
        <v>0</v>
      </c>
      <c r="M407" s="207"/>
    </row>
    <row r="408" spans="1:13" s="217" customFormat="1" ht="69.75" customHeight="1" x14ac:dyDescent="0.3">
      <c r="A408" s="48">
        <f>'Sch-1'!A408</f>
        <v>389</v>
      </c>
      <c r="B408" s="233">
        <f>'Sch-1'!B408</f>
        <v>7000031694</v>
      </c>
      <c r="C408" s="233">
        <f>'Sch-1'!C408</f>
        <v>10</v>
      </c>
      <c r="D408" s="234" t="str">
        <f>'Sch-1'!D408</f>
        <v xml:space="preserve">Supply BOQ for M-JKPTCL                 </v>
      </c>
      <c r="E408" s="233">
        <f>'Sch-1'!E408</f>
        <v>1000012788</v>
      </c>
      <c r="F408" s="234" t="str">
        <f>'Sch-1'!J408</f>
        <v>GPS Clock with antenna</v>
      </c>
      <c r="G408" s="233" t="str">
        <f>'Sch-1'!K408</f>
        <v xml:space="preserve">EA </v>
      </c>
      <c r="H408" s="233">
        <f>'Sch-1'!L408</f>
        <v>1</v>
      </c>
      <c r="I408" s="235"/>
      <c r="J408" s="773" t="str">
        <f t="shared" si="12"/>
        <v>Included</v>
      </c>
      <c r="K408" s="774">
        <f t="shared" si="13"/>
        <v>0</v>
      </c>
      <c r="M408" s="207"/>
    </row>
    <row r="409" spans="1:13" s="217" customFormat="1" ht="69.75" customHeight="1" x14ac:dyDescent="0.3">
      <c r="A409" s="48">
        <f>'Sch-1'!A409</f>
        <v>390</v>
      </c>
      <c r="B409" s="233">
        <f>'Sch-1'!B409</f>
        <v>7000031695</v>
      </c>
      <c r="C409" s="233">
        <f>'Sch-1'!C409</f>
        <v>10</v>
      </c>
      <c r="D409" s="234" t="str">
        <f>'Sch-1'!D409</f>
        <v xml:space="preserve">Supply BOQ for M-JKPTCL                 </v>
      </c>
      <c r="E409" s="233">
        <f>'Sch-1'!E409</f>
        <v>1000028014</v>
      </c>
      <c r="F409" s="234" t="str">
        <f>'Sch-1'!J409</f>
        <v>Workstation Desk</v>
      </c>
      <c r="G409" s="233" t="str">
        <f>'Sch-1'!K409</f>
        <v xml:space="preserve">EA </v>
      </c>
      <c r="H409" s="233">
        <f>'Sch-1'!L409</f>
        <v>1</v>
      </c>
      <c r="I409" s="235"/>
      <c r="J409" s="773" t="str">
        <f t="shared" si="12"/>
        <v>Included</v>
      </c>
      <c r="K409" s="774">
        <f t="shared" si="13"/>
        <v>0</v>
      </c>
      <c r="M409" s="207"/>
    </row>
    <row r="410" spans="1:13" s="217" customFormat="1" ht="69.75" customHeight="1" x14ac:dyDescent="0.3">
      <c r="A410" s="48">
        <f>'Sch-1'!A410</f>
        <v>391</v>
      </c>
      <c r="B410" s="233">
        <f>'Sch-1'!B410</f>
        <v>7000031696</v>
      </c>
      <c r="C410" s="233">
        <f>'Sch-1'!C410</f>
        <v>10</v>
      </c>
      <c r="D410" s="234" t="str">
        <f>'Sch-1'!D410</f>
        <v xml:space="preserve">Supply BOQ for M-JKPTCL                 </v>
      </c>
      <c r="E410" s="233">
        <f>'Sch-1'!E410</f>
        <v>1000026380</v>
      </c>
      <c r="F410" s="234" t="str">
        <f>'Sch-1'!J410</f>
        <v>Chairs</v>
      </c>
      <c r="G410" s="233" t="str">
        <f>'Sch-1'!K410</f>
        <v>LOT</v>
      </c>
      <c r="H410" s="233">
        <f>'Sch-1'!L410</f>
        <v>1</v>
      </c>
      <c r="I410" s="235"/>
      <c r="J410" s="773" t="str">
        <f t="shared" si="12"/>
        <v>Included</v>
      </c>
      <c r="K410" s="774">
        <f t="shared" si="13"/>
        <v>0</v>
      </c>
      <c r="M410" s="207"/>
    </row>
    <row r="411" spans="1:13" s="217" customFormat="1" ht="69.75" customHeight="1" x14ac:dyDescent="0.3">
      <c r="A411" s="48">
        <f>'Sch-1'!A411</f>
        <v>392</v>
      </c>
      <c r="B411" s="233">
        <f>'Sch-1'!B411</f>
        <v>7000031721</v>
      </c>
      <c r="C411" s="233">
        <f>'Sch-1'!C411</f>
        <v>10</v>
      </c>
      <c r="D411" s="234" t="str">
        <f>'Sch-1'!D411</f>
        <v xml:space="preserve">Supply BOQ for M-JKPTCL                 </v>
      </c>
      <c r="E411" s="233">
        <f>'Sch-1'!E411</f>
        <v>1000077853</v>
      </c>
      <c r="F411" s="234" t="str">
        <f>'Sch-1'!J411</f>
        <v>SUPPLY OF BACKUP AND RESTORE SYSTEM INCLUDING NECESSARY HARDWARE ANDSOFTWARE AS PER TECHNICAL SPECIFICATION</v>
      </c>
      <c r="G411" s="233" t="str">
        <f>'Sch-1'!K411</f>
        <v xml:space="preserve">EA </v>
      </c>
      <c r="H411" s="233">
        <f>'Sch-1'!L411</f>
        <v>1</v>
      </c>
      <c r="I411" s="235"/>
      <c r="J411" s="773" t="str">
        <f t="shared" si="12"/>
        <v>Included</v>
      </c>
      <c r="K411" s="774">
        <f t="shared" si="13"/>
        <v>0</v>
      </c>
      <c r="M411" s="207"/>
    </row>
    <row r="412" spans="1:13" s="217" customFormat="1" ht="69.75" customHeight="1" x14ac:dyDescent="0.3">
      <c r="A412" s="48">
        <f>'Sch-1'!A412</f>
        <v>393</v>
      </c>
      <c r="B412" s="233">
        <f>'Sch-1'!B412</f>
        <v>7000031722</v>
      </c>
      <c r="C412" s="233">
        <f>'Sch-1'!C412</f>
        <v>10</v>
      </c>
      <c r="D412" s="234" t="str">
        <f>'Sch-1'!D412</f>
        <v xml:space="preserve">Supply BOQ for M-JKPTCL                 </v>
      </c>
      <c r="E412" s="233">
        <f>'Sch-1'!E412</f>
        <v>1000077863</v>
      </c>
      <c r="F412" s="234" t="str">
        <f>'Sch-1'!J412</f>
        <v>SUPPLY OF APPLICATION SERVER AT SLDC /RLDC AS PER TECHNICALSPECIFICATION</v>
      </c>
      <c r="G412" s="233" t="str">
        <f>'Sch-1'!K412</f>
        <v xml:space="preserve">EA </v>
      </c>
      <c r="H412" s="233">
        <f>'Sch-1'!L412</f>
        <v>2</v>
      </c>
      <c r="I412" s="235"/>
      <c r="J412" s="773" t="str">
        <f t="shared" si="12"/>
        <v>Included</v>
      </c>
      <c r="K412" s="774">
        <f t="shared" si="13"/>
        <v>0</v>
      </c>
      <c r="M412" s="207"/>
    </row>
    <row r="413" spans="1:13" s="217" customFormat="1" ht="69.75" customHeight="1" x14ac:dyDescent="0.3">
      <c r="A413" s="48">
        <f>'Sch-1'!A413</f>
        <v>394</v>
      </c>
      <c r="B413" s="233">
        <f>'Sch-1'!B413</f>
        <v>7000031723</v>
      </c>
      <c r="C413" s="233">
        <f>'Sch-1'!C413</f>
        <v>10</v>
      </c>
      <c r="D413" s="234" t="str">
        <f>'Sch-1'!D413</f>
        <v xml:space="preserve">Supply BOQ for M-JKPTCL                 </v>
      </c>
      <c r="E413" s="233">
        <f>'Sch-1'!E413</f>
        <v>1000077866</v>
      </c>
      <c r="F413" s="234" t="str">
        <f>'Sch-1'!J413</f>
        <v>SUPPLY OF SIEM SOFTWARE AT SLDC/RLDCÃ‚Â AS PER TECHNICAL SPECIFICATION</v>
      </c>
      <c r="G413" s="233" t="str">
        <f>'Sch-1'!K413</f>
        <v>LOT</v>
      </c>
      <c r="H413" s="233">
        <f>'Sch-1'!L413</f>
        <v>1</v>
      </c>
      <c r="I413" s="235"/>
      <c r="J413" s="773" t="str">
        <f t="shared" si="12"/>
        <v>Included</v>
      </c>
      <c r="K413" s="774">
        <f t="shared" si="13"/>
        <v>0</v>
      </c>
      <c r="M413" s="207"/>
    </row>
    <row r="414" spans="1:13" s="217" customFormat="1" ht="69.75" customHeight="1" x14ac:dyDescent="0.3">
      <c r="A414" s="48">
        <f>'Sch-1'!A414</f>
        <v>395</v>
      </c>
      <c r="B414" s="233">
        <f>'Sch-1'!B414</f>
        <v>7000031724</v>
      </c>
      <c r="C414" s="233">
        <f>'Sch-1'!C414</f>
        <v>10</v>
      </c>
      <c r="D414" s="234" t="str">
        <f>'Sch-1'!D414</f>
        <v xml:space="preserve">Supply BOQ for M-JKPTCL                 </v>
      </c>
      <c r="E414" s="233">
        <f>'Sch-1'!E414</f>
        <v>1000077862</v>
      </c>
      <c r="F414" s="234" t="str">
        <f>'Sch-1'!J414</f>
        <v>POE SWITCHÃ‚Â ,48 PORT ,MANAGED L2 (WITH DUAL POWER SUPPLY)Ã‚Â AS PERTECHNICAL SPECIFICATION</v>
      </c>
      <c r="G414" s="233" t="str">
        <f>'Sch-1'!K414</f>
        <v xml:space="preserve">EA </v>
      </c>
      <c r="H414" s="233">
        <f>'Sch-1'!L414</f>
        <v>1</v>
      </c>
      <c r="I414" s="235"/>
      <c r="J414" s="773" t="str">
        <f t="shared" si="12"/>
        <v>Included</v>
      </c>
      <c r="K414" s="774">
        <f t="shared" si="13"/>
        <v>0</v>
      </c>
      <c r="M414" s="207"/>
    </row>
    <row r="415" spans="1:13" s="217" customFormat="1" ht="69.75" customHeight="1" x14ac:dyDescent="0.3">
      <c r="A415" s="48">
        <f>'Sch-1'!A415</f>
        <v>396</v>
      </c>
      <c r="B415" s="233">
        <f>'Sch-1'!B415</f>
        <v>7000031735</v>
      </c>
      <c r="C415" s="233">
        <f>'Sch-1'!C415</f>
        <v>10</v>
      </c>
      <c r="D415" s="234" t="str">
        <f>'Sch-1'!D415</f>
        <v xml:space="preserve">Supply BOQ for M-JKPTCL                 </v>
      </c>
      <c r="E415" s="233">
        <f>'Sch-1'!E415</f>
        <v>1000077899</v>
      </c>
      <c r="F415" s="234" t="str">
        <f>'Sch-1'!J415</f>
        <v>SUPPLY OF FXS MEDIA GATEWAY AS PER TECHNICAL SPECIFICATION</v>
      </c>
      <c r="G415" s="233" t="str">
        <f>'Sch-1'!K415</f>
        <v>SET</v>
      </c>
      <c r="H415" s="233">
        <f>'Sch-1'!L415</f>
        <v>1</v>
      </c>
      <c r="I415" s="235"/>
      <c r="J415" s="773" t="str">
        <f t="shared" si="12"/>
        <v>Included</v>
      </c>
      <c r="K415" s="774">
        <f t="shared" si="13"/>
        <v>0</v>
      </c>
      <c r="M415" s="207"/>
    </row>
    <row r="416" spans="1:13" s="217" customFormat="1" ht="69.75" customHeight="1" x14ac:dyDescent="0.3">
      <c r="A416" s="48">
        <f>'Sch-1'!A416</f>
        <v>397</v>
      </c>
      <c r="B416" s="233">
        <f>'Sch-1'!B416</f>
        <v>7000031736</v>
      </c>
      <c r="C416" s="233">
        <f>'Sch-1'!C416</f>
        <v>10</v>
      </c>
      <c r="D416" s="234" t="str">
        <f>'Sch-1'!D416</f>
        <v xml:space="preserve">Supply BOQ for M-JKPTCL                 </v>
      </c>
      <c r="E416" s="233">
        <f>'Sch-1'!E416</f>
        <v>1000031361</v>
      </c>
      <c r="F416" s="234" t="str">
        <f>'Sch-1'!J416</f>
        <v>WORKSTATION CONSOLE WITH ONE TFT WITH OSAND LICENSE</v>
      </c>
      <c r="G416" s="233" t="str">
        <f>'Sch-1'!K416</f>
        <v xml:space="preserve">EA </v>
      </c>
      <c r="H416" s="233">
        <f>'Sch-1'!L416</f>
        <v>1</v>
      </c>
      <c r="I416" s="235"/>
      <c r="J416" s="773" t="str">
        <f t="shared" si="12"/>
        <v>Included</v>
      </c>
      <c r="K416" s="774">
        <f t="shared" si="13"/>
        <v>0</v>
      </c>
      <c r="M416" s="207"/>
    </row>
    <row r="417" spans="1:13" s="217" customFormat="1" ht="69.75" customHeight="1" x14ac:dyDescent="0.3">
      <c r="A417" s="48">
        <f>'Sch-1'!A417</f>
        <v>398</v>
      </c>
      <c r="B417" s="233">
        <f>'Sch-1'!B417</f>
        <v>7000031747</v>
      </c>
      <c r="C417" s="233">
        <f>'Sch-1'!C417</f>
        <v>10</v>
      </c>
      <c r="D417" s="234" t="str">
        <f>'Sch-1'!D417</f>
        <v xml:space="preserve">Supply BOQ for M-JKPTCL                 </v>
      </c>
      <c r="E417" s="233">
        <f>'Sch-1'!E417</f>
        <v>1000077737</v>
      </c>
      <c r="F417" s="234" t="str">
        <f>'Sch-1'!J417</f>
        <v>SUPPLY OF PRI MEDIA GATEWAY AS PER TECHNICAL SPECIFICATION</v>
      </c>
      <c r="G417" s="233" t="str">
        <f>'Sch-1'!K417</f>
        <v xml:space="preserve">EA </v>
      </c>
      <c r="H417" s="233">
        <f>'Sch-1'!L417</f>
        <v>1</v>
      </c>
      <c r="I417" s="235"/>
      <c r="J417" s="773" t="str">
        <f t="shared" si="12"/>
        <v>Included</v>
      </c>
      <c r="K417" s="774">
        <f t="shared" si="13"/>
        <v>0</v>
      </c>
      <c r="M417" s="207"/>
    </row>
    <row r="418" spans="1:13" s="217" customFormat="1" ht="69.75" customHeight="1" x14ac:dyDescent="0.3">
      <c r="A418" s="48">
        <f>'Sch-1'!A418</f>
        <v>399</v>
      </c>
      <c r="B418" s="233">
        <f>'Sch-1'!B418</f>
        <v>7000031748</v>
      </c>
      <c r="C418" s="233">
        <f>'Sch-1'!C418</f>
        <v>10</v>
      </c>
      <c r="D418" s="234" t="str">
        <f>'Sch-1'!D418</f>
        <v xml:space="preserve">Supply BOQ for M-JKPTCL                 </v>
      </c>
      <c r="E418" s="233">
        <f>'Sch-1'!E418</f>
        <v>1000078084</v>
      </c>
      <c r="F418" s="234" t="str">
        <f>'Sch-1'!J418</f>
        <v>SUPPLY OF ROUTER AS PER TECHNICAL SPECIFICATION</v>
      </c>
      <c r="G418" s="233" t="str">
        <f>'Sch-1'!K418</f>
        <v xml:space="preserve">EA </v>
      </c>
      <c r="H418" s="233">
        <f>'Sch-1'!L418</f>
        <v>2</v>
      </c>
      <c r="I418" s="235"/>
      <c r="J418" s="773" t="str">
        <f t="shared" si="12"/>
        <v>Included</v>
      </c>
      <c r="K418" s="774">
        <f t="shared" si="13"/>
        <v>0</v>
      </c>
      <c r="M418" s="207"/>
    </row>
    <row r="419" spans="1:13" s="217" customFormat="1" ht="69.75" customHeight="1" x14ac:dyDescent="0.3">
      <c r="A419" s="48">
        <f>'Sch-1'!A419</f>
        <v>400</v>
      </c>
      <c r="B419" s="233">
        <f>'Sch-1'!B419</f>
        <v>7000031697</v>
      </c>
      <c r="C419" s="233">
        <f>'Sch-1'!C419</f>
        <v>10</v>
      </c>
      <c r="D419" s="234" t="str">
        <f>'Sch-1'!D419</f>
        <v xml:space="preserve">Supply BOQ for B-JKPTCL                 </v>
      </c>
      <c r="E419" s="233">
        <f>'Sch-1'!E419</f>
        <v>1000077713</v>
      </c>
      <c r="F419" s="234" t="str">
        <f>'Sch-1'!J419</f>
        <v>VOIP/SIP COMPLIANT SERVER HARDWARE AS PER TECHNICAL SPECIFICATION</v>
      </c>
      <c r="G419" s="233" t="str">
        <f>'Sch-1'!K419</f>
        <v xml:space="preserve">EA </v>
      </c>
      <c r="H419" s="233">
        <f>'Sch-1'!L419</f>
        <v>1</v>
      </c>
      <c r="I419" s="235"/>
      <c r="J419" s="773" t="str">
        <f t="shared" si="12"/>
        <v>Included</v>
      </c>
      <c r="K419" s="774">
        <f t="shared" si="13"/>
        <v>0</v>
      </c>
      <c r="M419" s="207"/>
    </row>
    <row r="420" spans="1:13" s="217" customFormat="1" ht="69.75" customHeight="1" x14ac:dyDescent="0.3">
      <c r="A420" s="48">
        <f>'Sch-1'!A420</f>
        <v>401</v>
      </c>
      <c r="B420" s="233">
        <f>'Sch-1'!B420</f>
        <v>7000031698</v>
      </c>
      <c r="C420" s="233">
        <f>'Sch-1'!C420</f>
        <v>10</v>
      </c>
      <c r="D420" s="234" t="str">
        <f>'Sch-1'!D420</f>
        <v xml:space="preserve">Supply BOQ for B-JKPTCL                 </v>
      </c>
      <c r="E420" s="233">
        <f>'Sch-1'!E420</f>
        <v>1000077753</v>
      </c>
      <c r="F420" s="234" t="str">
        <f>'Sch-1'!J420</f>
        <v>SOFTWARE FOR VOIP/SIP COMPLIANT SERVER</v>
      </c>
      <c r="G420" s="233" t="str">
        <f>'Sch-1'!K420</f>
        <v>LOT</v>
      </c>
      <c r="H420" s="233">
        <f>'Sch-1'!L420</f>
        <v>1</v>
      </c>
      <c r="I420" s="235"/>
      <c r="J420" s="773" t="str">
        <f t="shared" si="12"/>
        <v>Included</v>
      </c>
      <c r="K420" s="774">
        <f t="shared" si="13"/>
        <v>0</v>
      </c>
      <c r="M420" s="207"/>
    </row>
    <row r="421" spans="1:13" s="217" customFormat="1" ht="69.75" customHeight="1" x14ac:dyDescent="0.3">
      <c r="A421" s="48">
        <f>'Sch-1'!A421</f>
        <v>402</v>
      </c>
      <c r="B421" s="233">
        <f>'Sch-1'!B421</f>
        <v>7000031699</v>
      </c>
      <c r="C421" s="233">
        <f>'Sch-1'!C421</f>
        <v>10</v>
      </c>
      <c r="D421" s="234" t="str">
        <f>'Sch-1'!D421</f>
        <v xml:space="preserve">Supply BOQ for B-JKPTCL                 </v>
      </c>
      <c r="E421" s="233">
        <f>'Sch-1'!E421</f>
        <v>1000077573</v>
      </c>
      <c r="F421" s="234" t="str">
        <f>'Sch-1'!J421</f>
        <v>SERVER RACK  AS PER TECHNICAL SPECIFICATION</v>
      </c>
      <c r="G421" s="233" t="str">
        <f>'Sch-1'!K421</f>
        <v xml:space="preserve">EA </v>
      </c>
      <c r="H421" s="233">
        <f>'Sch-1'!L421</f>
        <v>1</v>
      </c>
      <c r="I421" s="235"/>
      <c r="J421" s="773" t="str">
        <f t="shared" si="12"/>
        <v>Included</v>
      </c>
      <c r="K421" s="774">
        <f t="shared" si="13"/>
        <v>0</v>
      </c>
      <c r="M421" s="207"/>
    </row>
    <row r="422" spans="1:13" s="217" customFormat="1" ht="69.75" customHeight="1" x14ac:dyDescent="0.3">
      <c r="A422" s="48">
        <f>'Sch-1'!A422</f>
        <v>403</v>
      </c>
      <c r="B422" s="233">
        <f>'Sch-1'!B422</f>
        <v>7000031700</v>
      </c>
      <c r="C422" s="233">
        <f>'Sch-1'!C422</f>
        <v>10</v>
      </c>
      <c r="D422" s="234" t="str">
        <f>'Sch-1'!D422</f>
        <v xml:space="preserve">Supply BOQ for B-JKPTCL                 </v>
      </c>
      <c r="E422" s="233">
        <f>'Sch-1'!E422</f>
        <v>1000077711</v>
      </c>
      <c r="F422" s="234" t="str">
        <f>'Sch-1'!J422</f>
        <v>SIP COMPLIANT VIDEO PHONE</v>
      </c>
      <c r="G422" s="233" t="str">
        <f>'Sch-1'!K422</f>
        <v xml:space="preserve">EA </v>
      </c>
      <c r="H422" s="233">
        <f>'Sch-1'!L422</f>
        <v>1</v>
      </c>
      <c r="I422" s="235"/>
      <c r="J422" s="773" t="str">
        <f t="shared" si="12"/>
        <v>Included</v>
      </c>
      <c r="K422" s="774">
        <f t="shared" si="13"/>
        <v>0</v>
      </c>
      <c r="M422" s="207"/>
    </row>
    <row r="423" spans="1:13" s="217" customFormat="1" ht="69.75" customHeight="1" x14ac:dyDescent="0.3">
      <c r="A423" s="48">
        <f>'Sch-1'!A423</f>
        <v>404</v>
      </c>
      <c r="B423" s="233">
        <f>'Sch-1'!B423</f>
        <v>7000031701</v>
      </c>
      <c r="C423" s="233">
        <f>'Sch-1'!C423</f>
        <v>10</v>
      </c>
      <c r="D423" s="234" t="str">
        <f>'Sch-1'!D423</f>
        <v xml:space="preserve">Supply BOQ for B-JKPTCL                 </v>
      </c>
      <c r="E423" s="233">
        <f>'Sch-1'!E423</f>
        <v>1000077750</v>
      </c>
      <c r="F423" s="234" t="str">
        <f>'Sch-1'!J423</f>
        <v>NMS SOFTWARE FOR VoIP</v>
      </c>
      <c r="G423" s="233" t="str">
        <f>'Sch-1'!K423</f>
        <v>LOT</v>
      </c>
      <c r="H423" s="233">
        <f>'Sch-1'!L423</f>
        <v>1</v>
      </c>
      <c r="I423" s="235"/>
      <c r="J423" s="773" t="str">
        <f t="shared" si="12"/>
        <v>Included</v>
      </c>
      <c r="K423" s="774">
        <f t="shared" si="13"/>
        <v>0</v>
      </c>
      <c r="M423" s="207"/>
    </row>
    <row r="424" spans="1:13" s="217" customFormat="1" ht="69.75" customHeight="1" x14ac:dyDescent="0.3">
      <c r="A424" s="48">
        <f>'Sch-1'!A424</f>
        <v>405</v>
      </c>
      <c r="B424" s="233">
        <f>'Sch-1'!B424</f>
        <v>7000031702</v>
      </c>
      <c r="C424" s="233">
        <f>'Sch-1'!C424</f>
        <v>10</v>
      </c>
      <c r="D424" s="234" t="str">
        <f>'Sch-1'!D424</f>
        <v xml:space="preserve">Supply BOQ for B-JKPTCL                 </v>
      </c>
      <c r="E424" s="233">
        <f>'Sch-1'!E424</f>
        <v>1000077561</v>
      </c>
      <c r="F424" s="234" t="str">
        <f>'Sch-1'!J424</f>
        <v>24 LAN L-3 SWITCH (MINIMUM 8X1 GBPS FIBRE OPTIC PORTS AND 4X 10 GBPSFIBER PORTS)</v>
      </c>
      <c r="G424" s="233" t="str">
        <f>'Sch-1'!K424</f>
        <v xml:space="preserve">EA </v>
      </c>
      <c r="H424" s="233">
        <f>'Sch-1'!L424</f>
        <v>2</v>
      </c>
      <c r="I424" s="235"/>
      <c r="J424" s="773" t="str">
        <f t="shared" si="12"/>
        <v>Included</v>
      </c>
      <c r="K424" s="774">
        <f t="shared" si="13"/>
        <v>0</v>
      </c>
      <c r="M424" s="207"/>
    </row>
    <row r="425" spans="1:13" s="217" customFormat="1" ht="69.75" customHeight="1" x14ac:dyDescent="0.3">
      <c r="A425" s="48">
        <f>'Sch-1'!A425</f>
        <v>406</v>
      </c>
      <c r="B425" s="233">
        <f>'Sch-1'!B425</f>
        <v>7000031703</v>
      </c>
      <c r="C425" s="233">
        <f>'Sch-1'!C425</f>
        <v>10</v>
      </c>
      <c r="D425" s="234" t="str">
        <f>'Sch-1'!D425</f>
        <v xml:space="preserve">Supply BOQ for B-JKPTCL                 </v>
      </c>
      <c r="E425" s="233">
        <f>'Sch-1'!E425</f>
        <v>1000077565</v>
      </c>
      <c r="F425" s="234" t="str">
        <f>'Sch-1'!J425</f>
        <v>NGFW AS PER TECHNICAL SPECIFICATION</v>
      </c>
      <c r="G425" s="233" t="str">
        <f>'Sch-1'!K425</f>
        <v xml:space="preserve">EA </v>
      </c>
      <c r="H425" s="233">
        <f>'Sch-1'!L425</f>
        <v>2</v>
      </c>
      <c r="I425" s="235"/>
      <c r="J425" s="773" t="str">
        <f t="shared" si="12"/>
        <v>Included</v>
      </c>
      <c r="K425" s="774">
        <f t="shared" si="13"/>
        <v>0</v>
      </c>
      <c r="M425" s="207"/>
    </row>
    <row r="426" spans="1:13" s="217" customFormat="1" ht="69.75" customHeight="1" x14ac:dyDescent="0.3">
      <c r="A426" s="48">
        <f>'Sch-1'!A426</f>
        <v>407</v>
      </c>
      <c r="B426" s="233">
        <f>'Sch-1'!B426</f>
        <v>7000031704</v>
      </c>
      <c r="C426" s="233">
        <f>'Sch-1'!C426</f>
        <v>10</v>
      </c>
      <c r="D426" s="234" t="str">
        <f>'Sch-1'!D426</f>
        <v xml:space="preserve">Supply BOQ for B-JKPTCL                 </v>
      </c>
      <c r="E426" s="233">
        <f>'Sch-1'!E426</f>
        <v>1000077751</v>
      </c>
      <c r="F426" s="234" t="str">
        <f>'Sch-1'!J426</f>
        <v>SOFTWARE FOR RECORDING</v>
      </c>
      <c r="G426" s="233" t="str">
        <f>'Sch-1'!K426</f>
        <v>LOT</v>
      </c>
      <c r="H426" s="233">
        <f>'Sch-1'!L426</f>
        <v>1</v>
      </c>
      <c r="I426" s="235"/>
      <c r="J426" s="773" t="str">
        <f t="shared" si="12"/>
        <v>Included</v>
      </c>
      <c r="K426" s="774">
        <f t="shared" si="13"/>
        <v>0</v>
      </c>
      <c r="M426" s="207"/>
    </row>
    <row r="427" spans="1:13" s="217" customFormat="1" ht="69.75" customHeight="1" x14ac:dyDescent="0.3">
      <c r="A427" s="48">
        <f>'Sch-1'!A427</f>
        <v>408</v>
      </c>
      <c r="B427" s="233">
        <f>'Sch-1'!B427</f>
        <v>7000031705</v>
      </c>
      <c r="C427" s="233">
        <f>'Sch-1'!C427</f>
        <v>10</v>
      </c>
      <c r="D427" s="234" t="str">
        <f>'Sch-1'!D427</f>
        <v xml:space="preserve">Supply BOQ for B-JKPTCL                 </v>
      </c>
      <c r="E427" s="233">
        <f>'Sch-1'!E427</f>
        <v>1000077568</v>
      </c>
      <c r="F427" s="234" t="str">
        <f>'Sch-1'!J427</f>
        <v>OPERATOR CONSOLE AS PER TECHNICAL SPECIFICATION</v>
      </c>
      <c r="G427" s="233" t="str">
        <f>'Sch-1'!K427</f>
        <v xml:space="preserve">EA </v>
      </c>
      <c r="H427" s="233">
        <f>'Sch-1'!L427</f>
        <v>1</v>
      </c>
      <c r="I427" s="235"/>
      <c r="J427" s="773" t="str">
        <f t="shared" si="12"/>
        <v>Included</v>
      </c>
      <c r="K427" s="774">
        <f t="shared" si="13"/>
        <v>0</v>
      </c>
      <c r="M427" s="207"/>
    </row>
    <row r="428" spans="1:13" s="217" customFormat="1" ht="69.75" customHeight="1" x14ac:dyDescent="0.3">
      <c r="A428" s="48">
        <f>'Sch-1'!A428</f>
        <v>409</v>
      </c>
      <c r="B428" s="233">
        <f>'Sch-1'!B428</f>
        <v>7000031706</v>
      </c>
      <c r="C428" s="233">
        <f>'Sch-1'!C428</f>
        <v>10</v>
      </c>
      <c r="D428" s="234" t="str">
        <f>'Sch-1'!D428</f>
        <v xml:space="preserve">Supply BOQ for B-JKPTCL                 </v>
      </c>
      <c r="E428" s="233">
        <f>'Sch-1'!E428</f>
        <v>1000028014</v>
      </c>
      <c r="F428" s="234" t="str">
        <f>'Sch-1'!J428</f>
        <v>Workstation Desk</v>
      </c>
      <c r="G428" s="233" t="str">
        <f>'Sch-1'!K428</f>
        <v xml:space="preserve">EA </v>
      </c>
      <c r="H428" s="233">
        <f>'Sch-1'!L428</f>
        <v>1</v>
      </c>
      <c r="I428" s="235"/>
      <c r="J428" s="773" t="str">
        <f t="shared" si="12"/>
        <v>Included</v>
      </c>
      <c r="K428" s="774">
        <f t="shared" si="13"/>
        <v>0</v>
      </c>
      <c r="M428" s="207"/>
    </row>
    <row r="429" spans="1:13" s="217" customFormat="1" ht="69.75" customHeight="1" x14ac:dyDescent="0.3">
      <c r="A429" s="48">
        <f>'Sch-1'!A429</f>
        <v>410</v>
      </c>
      <c r="B429" s="233">
        <f>'Sch-1'!B429</f>
        <v>7000031707</v>
      </c>
      <c r="C429" s="233">
        <f>'Sch-1'!C429</f>
        <v>10</v>
      </c>
      <c r="D429" s="234" t="str">
        <f>'Sch-1'!D429</f>
        <v xml:space="preserve">Supply BOQ for B-JKPTCL                 </v>
      </c>
      <c r="E429" s="233">
        <f>'Sch-1'!E429</f>
        <v>1000026380</v>
      </c>
      <c r="F429" s="234" t="str">
        <f>'Sch-1'!J429</f>
        <v>Chairs</v>
      </c>
      <c r="G429" s="233" t="str">
        <f>'Sch-1'!K429</f>
        <v>LOT</v>
      </c>
      <c r="H429" s="233">
        <f>'Sch-1'!L429</f>
        <v>1</v>
      </c>
      <c r="I429" s="235"/>
      <c r="J429" s="773" t="str">
        <f t="shared" si="12"/>
        <v>Included</v>
      </c>
      <c r="K429" s="774">
        <f t="shared" si="13"/>
        <v>0</v>
      </c>
      <c r="M429" s="207"/>
    </row>
    <row r="430" spans="1:13" s="217" customFormat="1" ht="69.75" customHeight="1" x14ac:dyDescent="0.3">
      <c r="A430" s="48">
        <f>'Sch-1'!A430</f>
        <v>411</v>
      </c>
      <c r="B430" s="233">
        <f>'Sch-1'!B430</f>
        <v>7000031728</v>
      </c>
      <c r="C430" s="233">
        <f>'Sch-1'!C430</f>
        <v>10</v>
      </c>
      <c r="D430" s="234" t="str">
        <f>'Sch-1'!D430</f>
        <v xml:space="preserve">Supply BOQ for B-JKPTCL                 </v>
      </c>
      <c r="E430" s="233">
        <f>'Sch-1'!E430</f>
        <v>1000077853</v>
      </c>
      <c r="F430" s="234" t="str">
        <f>'Sch-1'!J430</f>
        <v>SUPPLY OF BACKUP AND RESTORE SYSTEM INCLUDING NECESSARY HARDWARE ANDSOFTWARE AS PER TECHNICAL SPECIFICATION</v>
      </c>
      <c r="G430" s="233" t="str">
        <f>'Sch-1'!K430</f>
        <v xml:space="preserve">EA </v>
      </c>
      <c r="H430" s="233">
        <f>'Sch-1'!L430</f>
        <v>1</v>
      </c>
      <c r="I430" s="235"/>
      <c r="J430" s="773" t="str">
        <f t="shared" si="12"/>
        <v>Included</v>
      </c>
      <c r="K430" s="774">
        <f t="shared" si="13"/>
        <v>0</v>
      </c>
      <c r="M430" s="207"/>
    </row>
    <row r="431" spans="1:13" s="217" customFormat="1" ht="69.75" customHeight="1" x14ac:dyDescent="0.3">
      <c r="A431" s="48">
        <f>'Sch-1'!A431</f>
        <v>412</v>
      </c>
      <c r="B431" s="233">
        <f>'Sch-1'!B431</f>
        <v>7000031749</v>
      </c>
      <c r="C431" s="233">
        <f>'Sch-1'!C431</f>
        <v>10</v>
      </c>
      <c r="D431" s="234" t="str">
        <f>'Sch-1'!D431</f>
        <v xml:space="preserve">Supply BOQ for B-JKPTCL                 </v>
      </c>
      <c r="E431" s="233">
        <f>'Sch-1'!E431</f>
        <v>1000078084</v>
      </c>
      <c r="F431" s="234" t="str">
        <f>'Sch-1'!J431</f>
        <v>SUPPLY OF ROUTER AS PER TECHNICAL SPECIFICATION</v>
      </c>
      <c r="G431" s="233" t="str">
        <f>'Sch-1'!K431</f>
        <v xml:space="preserve">EA </v>
      </c>
      <c r="H431" s="233">
        <f>'Sch-1'!L431</f>
        <v>2</v>
      </c>
      <c r="I431" s="235"/>
      <c r="J431" s="773" t="str">
        <f t="shared" si="12"/>
        <v>Included</v>
      </c>
      <c r="K431" s="774">
        <f t="shared" si="13"/>
        <v>0</v>
      </c>
      <c r="M431" s="207"/>
    </row>
    <row r="432" spans="1:13" s="217" customFormat="1" ht="69.75" customHeight="1" x14ac:dyDescent="0.3">
      <c r="A432" s="48">
        <f>'Sch-1'!A432</f>
        <v>413</v>
      </c>
      <c r="B432" s="233">
        <f>'Sch-1'!B432</f>
        <v>7000031737</v>
      </c>
      <c r="C432" s="233">
        <f>'Sch-1'!C432</f>
        <v>10</v>
      </c>
      <c r="D432" s="234" t="str">
        <f>'Sch-1'!D432</f>
        <v xml:space="preserve">Supply of Video Phone for UNMS CC-NR2   </v>
      </c>
      <c r="E432" s="233">
        <f>'Sch-1'!E432</f>
        <v>1000077711</v>
      </c>
      <c r="F432" s="234" t="str">
        <f>'Sch-1'!J432</f>
        <v>SIP COMPLIANT VIDEO PHONE</v>
      </c>
      <c r="G432" s="233" t="str">
        <f>'Sch-1'!K432</f>
        <v xml:space="preserve">EA </v>
      </c>
      <c r="H432" s="233">
        <f>'Sch-1'!L432</f>
        <v>5</v>
      </c>
      <c r="I432" s="235"/>
      <c r="J432" s="773" t="str">
        <f t="shared" si="12"/>
        <v>Included</v>
      </c>
      <c r="K432" s="774">
        <f t="shared" si="13"/>
        <v>0</v>
      </c>
      <c r="M432" s="207"/>
    </row>
    <row r="433" spans="1:13" s="217" customFormat="1" ht="32.25" customHeight="1" x14ac:dyDescent="0.3">
      <c r="A433" s="766" t="str">
        <f>'Sch-1'!A433</f>
        <v>III</v>
      </c>
      <c r="B433" s="771" t="str">
        <f>'Sch-1'!B433</f>
        <v xml:space="preserve">VOIP Communication system for NR3  </v>
      </c>
      <c r="C433" s="766"/>
      <c r="D433" s="766"/>
      <c r="E433" s="766"/>
      <c r="F433" s="766"/>
      <c r="G433" s="766"/>
      <c r="H433" s="766"/>
      <c r="I433" s="766"/>
      <c r="J433" s="766"/>
      <c r="K433" s="774"/>
      <c r="M433" s="207"/>
    </row>
    <row r="434" spans="1:13" s="217" customFormat="1" ht="69.75" customHeight="1" x14ac:dyDescent="0.3">
      <c r="A434" s="48">
        <f>'Sch-1'!A434</f>
        <v>414</v>
      </c>
      <c r="B434" s="233">
        <f>'Sch-1'!B434</f>
        <v>7000031759</v>
      </c>
      <c r="C434" s="233">
        <f>'Sch-1'!C434</f>
        <v>10</v>
      </c>
      <c r="D434" s="234" t="str">
        <f>'Sch-1'!D434</f>
        <v xml:space="preserve">Supply BOQ for M-UPPTCL                 </v>
      </c>
      <c r="E434" s="233">
        <f>'Sch-1'!E434</f>
        <v>1000077713</v>
      </c>
      <c r="F434" s="234" t="str">
        <f>'Sch-1'!J434</f>
        <v>VOIP/SIP COMPLIANT SERVER HARDWARE AS PER TECHNICAL SPECIFICATION</v>
      </c>
      <c r="G434" s="233" t="str">
        <f>'Sch-1'!K434</f>
        <v xml:space="preserve">EA </v>
      </c>
      <c r="H434" s="233">
        <f>'Sch-1'!L434</f>
        <v>1</v>
      </c>
      <c r="I434" s="235"/>
      <c r="J434" s="773" t="str">
        <f t="shared" si="12"/>
        <v>Included</v>
      </c>
      <c r="K434" s="774">
        <f t="shared" si="13"/>
        <v>0</v>
      </c>
      <c r="M434" s="207"/>
    </row>
    <row r="435" spans="1:13" s="217" customFormat="1" ht="69.75" customHeight="1" x14ac:dyDescent="0.3">
      <c r="A435" s="48">
        <f>'Sch-1'!A435</f>
        <v>415</v>
      </c>
      <c r="B435" s="233">
        <f>'Sch-1'!B435</f>
        <v>7000031760</v>
      </c>
      <c r="C435" s="233">
        <f>'Sch-1'!C435</f>
        <v>10</v>
      </c>
      <c r="D435" s="234" t="str">
        <f>'Sch-1'!D435</f>
        <v xml:space="preserve">Supply BOQ for M-UPPTCL                 </v>
      </c>
      <c r="E435" s="233">
        <f>'Sch-1'!E435</f>
        <v>1000077753</v>
      </c>
      <c r="F435" s="234" t="str">
        <f>'Sch-1'!J435</f>
        <v>SOFTWARE FOR VOIP/SIP COMPLIANT SERVER</v>
      </c>
      <c r="G435" s="233" t="str">
        <f>'Sch-1'!K435</f>
        <v>LOT</v>
      </c>
      <c r="H435" s="233">
        <f>'Sch-1'!L435</f>
        <v>1</v>
      </c>
      <c r="I435" s="235"/>
      <c r="J435" s="773" t="str">
        <f t="shared" si="12"/>
        <v>Included</v>
      </c>
      <c r="K435" s="774">
        <f t="shared" si="13"/>
        <v>0</v>
      </c>
      <c r="M435" s="207"/>
    </row>
    <row r="436" spans="1:13" s="217" customFormat="1" ht="69.75" customHeight="1" x14ac:dyDescent="0.3">
      <c r="A436" s="48">
        <f>'Sch-1'!A436</f>
        <v>416</v>
      </c>
      <c r="B436" s="233">
        <f>'Sch-1'!B436</f>
        <v>7000031761</v>
      </c>
      <c r="C436" s="233">
        <f>'Sch-1'!C436</f>
        <v>10</v>
      </c>
      <c r="D436" s="234" t="str">
        <f>'Sch-1'!D436</f>
        <v xml:space="preserve">Supply BOQ for M-UPPTCL                 </v>
      </c>
      <c r="E436" s="233">
        <f>'Sch-1'!E436</f>
        <v>1000077573</v>
      </c>
      <c r="F436" s="234" t="str">
        <f>'Sch-1'!J436</f>
        <v>SERVER RACK  AS PER TECHNICAL SPECIFICATION</v>
      </c>
      <c r="G436" s="233" t="str">
        <f>'Sch-1'!K436</f>
        <v xml:space="preserve">EA </v>
      </c>
      <c r="H436" s="233">
        <f>'Sch-1'!L436</f>
        <v>1</v>
      </c>
      <c r="I436" s="235"/>
      <c r="J436" s="773" t="str">
        <f t="shared" si="12"/>
        <v>Included</v>
      </c>
      <c r="K436" s="774">
        <f t="shared" si="13"/>
        <v>0</v>
      </c>
      <c r="M436" s="207"/>
    </row>
    <row r="437" spans="1:13" s="217" customFormat="1" ht="69.75" customHeight="1" x14ac:dyDescent="0.3">
      <c r="A437" s="48">
        <f>'Sch-1'!A437</f>
        <v>417</v>
      </c>
      <c r="B437" s="233">
        <f>'Sch-1'!B437</f>
        <v>7000031762</v>
      </c>
      <c r="C437" s="233">
        <f>'Sch-1'!C437</f>
        <v>10</v>
      </c>
      <c r="D437" s="234" t="str">
        <f>'Sch-1'!D437</f>
        <v xml:space="preserve">Supply BOQ for M-UPPTCL                 </v>
      </c>
      <c r="E437" s="233">
        <f>'Sch-1'!E437</f>
        <v>1000077739</v>
      </c>
      <c r="F437" s="234" t="str">
        <f>'Sch-1'!J437</f>
        <v>SIP COMPLIANT VOIP PHONE FOR LOCAL LOCATIONS</v>
      </c>
      <c r="G437" s="233" t="str">
        <f>'Sch-1'!K437</f>
        <v xml:space="preserve">EA </v>
      </c>
      <c r="H437" s="233">
        <f>'Sch-1'!L437</f>
        <v>20</v>
      </c>
      <c r="I437" s="235"/>
      <c r="J437" s="773" t="str">
        <f t="shared" si="12"/>
        <v>Included</v>
      </c>
      <c r="K437" s="774">
        <f t="shared" si="13"/>
        <v>0</v>
      </c>
      <c r="M437" s="207"/>
    </row>
    <row r="438" spans="1:13" s="217" customFormat="1" ht="69.75" customHeight="1" x14ac:dyDescent="0.3">
      <c r="A438" s="48">
        <f>'Sch-1'!A438</f>
        <v>418</v>
      </c>
      <c r="B438" s="233">
        <f>'Sch-1'!B438</f>
        <v>7000031763</v>
      </c>
      <c r="C438" s="233">
        <f>'Sch-1'!C438</f>
        <v>10</v>
      </c>
      <c r="D438" s="234" t="str">
        <f>'Sch-1'!D438</f>
        <v xml:space="preserve">Supply BOQ for M-UPPTCL                 </v>
      </c>
      <c r="E438" s="233">
        <f>'Sch-1'!E438</f>
        <v>1000077740</v>
      </c>
      <c r="F438" s="234" t="str">
        <f>'Sch-1'!J438</f>
        <v>SIP COMPLIANT VOIP PHONE FOR REMOTE LOCATIONS</v>
      </c>
      <c r="G438" s="233" t="str">
        <f>'Sch-1'!K438</f>
        <v xml:space="preserve">EA </v>
      </c>
      <c r="H438" s="233">
        <f>'Sch-1'!L438</f>
        <v>800</v>
      </c>
      <c r="I438" s="235"/>
      <c r="J438" s="773" t="str">
        <f t="shared" si="12"/>
        <v>Included</v>
      </c>
      <c r="K438" s="774">
        <f t="shared" si="13"/>
        <v>0</v>
      </c>
      <c r="M438" s="207"/>
    </row>
    <row r="439" spans="1:13" s="217" customFormat="1" ht="69.75" customHeight="1" x14ac:dyDescent="0.3">
      <c r="A439" s="48">
        <f>'Sch-1'!A439</f>
        <v>419</v>
      </c>
      <c r="B439" s="233">
        <f>'Sch-1'!B439</f>
        <v>7000031764</v>
      </c>
      <c r="C439" s="233">
        <f>'Sch-1'!C439</f>
        <v>10</v>
      </c>
      <c r="D439" s="234" t="str">
        <f>'Sch-1'!D439</f>
        <v xml:space="preserve">Supply BOQ for M-UPPTCL                 </v>
      </c>
      <c r="E439" s="233">
        <f>'Sch-1'!E439</f>
        <v>1000077711</v>
      </c>
      <c r="F439" s="234" t="str">
        <f>'Sch-1'!J439</f>
        <v>SIP COMPLIANT VIDEO PHONE</v>
      </c>
      <c r="G439" s="233" t="str">
        <f>'Sch-1'!K439</f>
        <v xml:space="preserve">EA </v>
      </c>
      <c r="H439" s="233">
        <f>'Sch-1'!L439</f>
        <v>1</v>
      </c>
      <c r="I439" s="235"/>
      <c r="J439" s="773" t="str">
        <f t="shared" si="12"/>
        <v>Included</v>
      </c>
      <c r="K439" s="774">
        <f t="shared" si="13"/>
        <v>0</v>
      </c>
      <c r="M439" s="207"/>
    </row>
    <row r="440" spans="1:13" s="217" customFormat="1" ht="69.75" customHeight="1" x14ac:dyDescent="0.3">
      <c r="A440" s="48">
        <f>'Sch-1'!A440</f>
        <v>420</v>
      </c>
      <c r="B440" s="233">
        <f>'Sch-1'!B440</f>
        <v>7000031765</v>
      </c>
      <c r="C440" s="233">
        <f>'Sch-1'!C440</f>
        <v>10</v>
      </c>
      <c r="D440" s="234" t="str">
        <f>'Sch-1'!D440</f>
        <v xml:space="preserve">Supply BOQ for M-UPPTCL                 </v>
      </c>
      <c r="E440" s="233">
        <f>'Sch-1'!E440</f>
        <v>1000077750</v>
      </c>
      <c r="F440" s="234" t="str">
        <f>'Sch-1'!J440</f>
        <v>NMS SOFTWARE FOR VoIP</v>
      </c>
      <c r="G440" s="233" t="str">
        <f>'Sch-1'!K440</f>
        <v>LOT</v>
      </c>
      <c r="H440" s="233">
        <f>'Sch-1'!L440</f>
        <v>1</v>
      </c>
      <c r="I440" s="235"/>
      <c r="J440" s="773" t="str">
        <f t="shared" si="12"/>
        <v>Included</v>
      </c>
      <c r="K440" s="774">
        <f t="shared" si="13"/>
        <v>0</v>
      </c>
      <c r="M440" s="207"/>
    </row>
    <row r="441" spans="1:13" s="217" customFormat="1" ht="69.75" customHeight="1" x14ac:dyDescent="0.3">
      <c r="A441" s="48">
        <f>'Sch-1'!A441</f>
        <v>421</v>
      </c>
      <c r="B441" s="233">
        <f>'Sch-1'!B441</f>
        <v>7000031766</v>
      </c>
      <c r="C441" s="233">
        <f>'Sch-1'!C441</f>
        <v>10</v>
      </c>
      <c r="D441" s="234" t="str">
        <f>'Sch-1'!D441</f>
        <v xml:space="preserve">Supply BOQ for M-UPPTCL                 </v>
      </c>
      <c r="E441" s="233">
        <f>'Sch-1'!E441</f>
        <v>1000077709</v>
      </c>
      <c r="F441" s="234" t="str">
        <f>'Sch-1'!J441</f>
        <v>POE SWITCH  (WITH DUAL DC POWER SUPPLY)  AS PER TECHNICALSPECIFICATION</v>
      </c>
      <c r="G441" s="233" t="str">
        <f>'Sch-1'!K441</f>
        <v xml:space="preserve">EA </v>
      </c>
      <c r="H441" s="233">
        <f>'Sch-1'!L441</f>
        <v>800</v>
      </c>
      <c r="I441" s="235"/>
      <c r="J441" s="773" t="str">
        <f t="shared" si="12"/>
        <v>Included</v>
      </c>
      <c r="K441" s="774">
        <f t="shared" si="13"/>
        <v>0</v>
      </c>
      <c r="M441" s="207"/>
    </row>
    <row r="442" spans="1:13" s="217" customFormat="1" ht="69.75" customHeight="1" x14ac:dyDescent="0.3">
      <c r="A442" s="48">
        <f>'Sch-1'!A442</f>
        <v>422</v>
      </c>
      <c r="B442" s="233">
        <f>'Sch-1'!B442</f>
        <v>7000031767</v>
      </c>
      <c r="C442" s="233">
        <f>'Sch-1'!C442</f>
        <v>10</v>
      </c>
      <c r="D442" s="234" t="str">
        <f>'Sch-1'!D442</f>
        <v xml:space="preserve">Supply BOQ for M-UPPTCL                 </v>
      </c>
      <c r="E442" s="233">
        <f>'Sch-1'!E442</f>
        <v>1000077563</v>
      </c>
      <c r="F442" s="234" t="str">
        <f>'Sch-1'!J442</f>
        <v>CAT -6 CABLE (100 MM SET)</v>
      </c>
      <c r="G442" s="233" t="str">
        <f>'Sch-1'!K442</f>
        <v>SET</v>
      </c>
      <c r="H442" s="233">
        <f>'Sch-1'!L442</f>
        <v>800</v>
      </c>
      <c r="I442" s="235"/>
      <c r="J442" s="773" t="str">
        <f t="shared" si="12"/>
        <v>Included</v>
      </c>
      <c r="K442" s="774">
        <f t="shared" si="13"/>
        <v>0</v>
      </c>
      <c r="M442" s="207"/>
    </row>
    <row r="443" spans="1:13" s="217" customFormat="1" ht="69.75" customHeight="1" x14ac:dyDescent="0.3">
      <c r="A443" s="48">
        <f>'Sch-1'!A443</f>
        <v>423</v>
      </c>
      <c r="B443" s="233">
        <f>'Sch-1'!B443</f>
        <v>7000031768</v>
      </c>
      <c r="C443" s="233">
        <f>'Sch-1'!C443</f>
        <v>10</v>
      </c>
      <c r="D443" s="234" t="str">
        <f>'Sch-1'!D443</f>
        <v xml:space="preserve">Supply BOQ for M-UPPTCL                 </v>
      </c>
      <c r="E443" s="233">
        <f>'Sch-1'!E443</f>
        <v>1000077561</v>
      </c>
      <c r="F443" s="234" t="str">
        <f>'Sch-1'!J443</f>
        <v>24 LAN L-3 SWITCH (MINIMUM 8X1 GBPS FIBRE OPTIC PORTS AND 4X 10 GBPSFIBER PORTS)</v>
      </c>
      <c r="G443" s="233" t="str">
        <f>'Sch-1'!K443</f>
        <v xml:space="preserve">EA </v>
      </c>
      <c r="H443" s="233">
        <f>'Sch-1'!L443</f>
        <v>2</v>
      </c>
      <c r="I443" s="235"/>
      <c r="J443" s="773" t="str">
        <f t="shared" si="12"/>
        <v>Included</v>
      </c>
      <c r="K443" s="774">
        <f t="shared" si="13"/>
        <v>0</v>
      </c>
      <c r="M443" s="207"/>
    </row>
    <row r="444" spans="1:13" s="217" customFormat="1" ht="69.75" customHeight="1" x14ac:dyDescent="0.3">
      <c r="A444" s="48">
        <f>'Sch-1'!A444</f>
        <v>424</v>
      </c>
      <c r="B444" s="233">
        <f>'Sch-1'!B444</f>
        <v>7000031769</v>
      </c>
      <c r="C444" s="233">
        <f>'Sch-1'!C444</f>
        <v>10</v>
      </c>
      <c r="D444" s="234" t="str">
        <f>'Sch-1'!D444</f>
        <v xml:space="preserve">Supply BOQ for M-UPPTCL                 </v>
      </c>
      <c r="E444" s="233">
        <f>'Sch-1'!E444</f>
        <v>1000077565</v>
      </c>
      <c r="F444" s="234" t="str">
        <f>'Sch-1'!J444</f>
        <v>NGFW AS PER TECHNICAL SPECIFICATION</v>
      </c>
      <c r="G444" s="233" t="str">
        <f>'Sch-1'!K444</f>
        <v xml:space="preserve">EA </v>
      </c>
      <c r="H444" s="233">
        <f>'Sch-1'!L444</f>
        <v>2</v>
      </c>
      <c r="I444" s="235"/>
      <c r="J444" s="773" t="str">
        <f t="shared" si="12"/>
        <v>Included</v>
      </c>
      <c r="K444" s="774">
        <f t="shared" si="13"/>
        <v>0</v>
      </c>
      <c r="M444" s="207"/>
    </row>
    <row r="445" spans="1:13" s="217" customFormat="1" ht="69.75" customHeight="1" x14ac:dyDescent="0.3">
      <c r="A445" s="48">
        <f>'Sch-1'!A445</f>
        <v>425</v>
      </c>
      <c r="B445" s="233">
        <f>'Sch-1'!B445</f>
        <v>7000031770</v>
      </c>
      <c r="C445" s="233">
        <f>'Sch-1'!C445</f>
        <v>10</v>
      </c>
      <c r="D445" s="234" t="str">
        <f>'Sch-1'!D445</f>
        <v xml:space="preserve">Supply BOQ for M-UPPTCL                 </v>
      </c>
      <c r="E445" s="233">
        <f>'Sch-1'!E445</f>
        <v>1000077751</v>
      </c>
      <c r="F445" s="234" t="str">
        <f>'Sch-1'!J445</f>
        <v>SOFTWARE FOR RECORDING</v>
      </c>
      <c r="G445" s="233" t="str">
        <f>'Sch-1'!K445</f>
        <v>LOT</v>
      </c>
      <c r="H445" s="233">
        <f>'Sch-1'!L445</f>
        <v>1</v>
      </c>
      <c r="I445" s="235"/>
      <c r="J445" s="773" t="str">
        <f t="shared" si="12"/>
        <v>Included</v>
      </c>
      <c r="K445" s="774">
        <f t="shared" si="13"/>
        <v>0</v>
      </c>
      <c r="M445" s="207"/>
    </row>
    <row r="446" spans="1:13" s="217" customFormat="1" ht="69.75" customHeight="1" x14ac:dyDescent="0.3">
      <c r="A446" s="48">
        <f>'Sch-1'!A446</f>
        <v>426</v>
      </c>
      <c r="B446" s="233">
        <f>'Sch-1'!B446</f>
        <v>7000031771</v>
      </c>
      <c r="C446" s="233">
        <f>'Sch-1'!C446</f>
        <v>10</v>
      </c>
      <c r="D446" s="234" t="str">
        <f>'Sch-1'!D446</f>
        <v xml:space="preserve">Supply BOQ for M-UPPTCL                 </v>
      </c>
      <c r="E446" s="233">
        <f>'Sch-1'!E446</f>
        <v>1000077568</v>
      </c>
      <c r="F446" s="234" t="str">
        <f>'Sch-1'!J446</f>
        <v>OPERATOR CONSOLE AS PER TECHNICAL SPECIFICATION</v>
      </c>
      <c r="G446" s="233" t="str">
        <f>'Sch-1'!K446</f>
        <v xml:space="preserve">EA </v>
      </c>
      <c r="H446" s="233">
        <f>'Sch-1'!L446</f>
        <v>1</v>
      </c>
      <c r="I446" s="235"/>
      <c r="J446" s="773" t="str">
        <f t="shared" si="12"/>
        <v>Included</v>
      </c>
      <c r="K446" s="774">
        <f t="shared" si="13"/>
        <v>0</v>
      </c>
      <c r="M446" s="207"/>
    </row>
    <row r="447" spans="1:13" s="217" customFormat="1" ht="69.75" customHeight="1" x14ac:dyDescent="0.3">
      <c r="A447" s="48">
        <f>'Sch-1'!A447</f>
        <v>427</v>
      </c>
      <c r="B447" s="233">
        <f>'Sch-1'!B447</f>
        <v>7000031772</v>
      </c>
      <c r="C447" s="233">
        <f>'Sch-1'!C447</f>
        <v>10</v>
      </c>
      <c r="D447" s="234" t="str">
        <f>'Sch-1'!D447</f>
        <v xml:space="preserve">Supply BOQ for M-UPPTCL                 </v>
      </c>
      <c r="E447" s="233">
        <f>'Sch-1'!E447</f>
        <v>1000012788</v>
      </c>
      <c r="F447" s="234" t="str">
        <f>'Sch-1'!J447</f>
        <v>GPS Clock with antenna</v>
      </c>
      <c r="G447" s="233" t="str">
        <f>'Sch-1'!K447</f>
        <v xml:space="preserve">EA </v>
      </c>
      <c r="H447" s="233">
        <f>'Sch-1'!L447</f>
        <v>1</v>
      </c>
      <c r="I447" s="235"/>
      <c r="J447" s="773" t="str">
        <f t="shared" si="12"/>
        <v>Included</v>
      </c>
      <c r="K447" s="774">
        <f t="shared" si="13"/>
        <v>0</v>
      </c>
      <c r="M447" s="207"/>
    </row>
    <row r="448" spans="1:13" s="217" customFormat="1" ht="69.75" customHeight="1" x14ac:dyDescent="0.3">
      <c r="A448" s="48">
        <f>'Sch-1'!A448</f>
        <v>428</v>
      </c>
      <c r="B448" s="233">
        <f>'Sch-1'!B448</f>
        <v>7000031773</v>
      </c>
      <c r="C448" s="233">
        <f>'Sch-1'!C448</f>
        <v>10</v>
      </c>
      <c r="D448" s="234" t="str">
        <f>'Sch-1'!D448</f>
        <v xml:space="preserve">Supply BOQ for M-UPPTCL                 </v>
      </c>
      <c r="E448" s="233">
        <f>'Sch-1'!E448</f>
        <v>1000028014</v>
      </c>
      <c r="F448" s="234" t="str">
        <f>'Sch-1'!J448</f>
        <v>Workstation Desk</v>
      </c>
      <c r="G448" s="233" t="str">
        <f>'Sch-1'!K448</f>
        <v xml:space="preserve">EA </v>
      </c>
      <c r="H448" s="233">
        <f>'Sch-1'!L448</f>
        <v>1</v>
      </c>
      <c r="I448" s="235"/>
      <c r="J448" s="773" t="str">
        <f t="shared" si="12"/>
        <v>Included</v>
      </c>
      <c r="K448" s="774">
        <f t="shared" si="13"/>
        <v>0</v>
      </c>
      <c r="M448" s="207"/>
    </row>
    <row r="449" spans="1:13" s="217" customFormat="1" ht="69.75" customHeight="1" x14ac:dyDescent="0.3">
      <c r="A449" s="48">
        <f>'Sch-1'!A449</f>
        <v>429</v>
      </c>
      <c r="B449" s="233">
        <f>'Sch-1'!B449</f>
        <v>7000031774</v>
      </c>
      <c r="C449" s="233">
        <f>'Sch-1'!C449</f>
        <v>10</v>
      </c>
      <c r="D449" s="234" t="str">
        <f>'Sch-1'!D449</f>
        <v xml:space="preserve">Supply BOQ for M-UPPTCL                 </v>
      </c>
      <c r="E449" s="233">
        <f>'Sch-1'!E449</f>
        <v>1000026380</v>
      </c>
      <c r="F449" s="234" t="str">
        <f>'Sch-1'!J449</f>
        <v>Chairs</v>
      </c>
      <c r="G449" s="233" t="str">
        <f>'Sch-1'!K449</f>
        <v>LOT</v>
      </c>
      <c r="H449" s="233">
        <f>'Sch-1'!L449</f>
        <v>1</v>
      </c>
      <c r="I449" s="235"/>
      <c r="J449" s="773" t="str">
        <f t="shared" si="12"/>
        <v>Included</v>
      </c>
      <c r="K449" s="774">
        <f t="shared" si="13"/>
        <v>0</v>
      </c>
      <c r="M449" s="207"/>
    </row>
    <row r="450" spans="1:13" s="217" customFormat="1" ht="69.75" customHeight="1" x14ac:dyDescent="0.3">
      <c r="A450" s="48">
        <f>'Sch-1'!A450</f>
        <v>430</v>
      </c>
      <c r="B450" s="233">
        <f>'Sch-1'!B450</f>
        <v>7000031786</v>
      </c>
      <c r="C450" s="233">
        <f>'Sch-1'!C450</f>
        <v>10</v>
      </c>
      <c r="D450" s="234" t="str">
        <f>'Sch-1'!D450</f>
        <v xml:space="preserve">Supply BOQ for M-UPPTCL                 </v>
      </c>
      <c r="E450" s="233">
        <f>'Sch-1'!E450</f>
        <v>1000077853</v>
      </c>
      <c r="F450" s="234" t="str">
        <f>'Sch-1'!J450</f>
        <v>SUPPLY OF BACKUP AND RESTORE SYSTEM INCLUDING NECESSARY HARDWARE ANDSOFTWARE AS PER TECHNICAL SPECIFICATION</v>
      </c>
      <c r="G450" s="233" t="str">
        <f>'Sch-1'!K450</f>
        <v xml:space="preserve">EA </v>
      </c>
      <c r="H450" s="233">
        <f>'Sch-1'!L450</f>
        <v>1</v>
      </c>
      <c r="I450" s="235"/>
      <c r="J450" s="773" t="str">
        <f t="shared" si="12"/>
        <v>Included</v>
      </c>
      <c r="K450" s="774">
        <f t="shared" si="13"/>
        <v>0</v>
      </c>
      <c r="M450" s="207"/>
    </row>
    <row r="451" spans="1:13" s="217" customFormat="1" ht="69.75" customHeight="1" x14ac:dyDescent="0.3">
      <c r="A451" s="48">
        <f>'Sch-1'!A451</f>
        <v>431</v>
      </c>
      <c r="B451" s="233">
        <f>'Sch-1'!B451</f>
        <v>7000031787</v>
      </c>
      <c r="C451" s="233">
        <f>'Sch-1'!C451</f>
        <v>10</v>
      </c>
      <c r="D451" s="234" t="str">
        <f>'Sch-1'!D451</f>
        <v xml:space="preserve">Supply BOQ for M-UPPTCL                 </v>
      </c>
      <c r="E451" s="233">
        <f>'Sch-1'!E451</f>
        <v>1000077863</v>
      </c>
      <c r="F451" s="234" t="str">
        <f>'Sch-1'!J451</f>
        <v>SUPPLY OF APPLICATION SERVER AT SLDC /RLDC AS PER TECHNICALSPECIFICATION</v>
      </c>
      <c r="G451" s="233" t="str">
        <f>'Sch-1'!K451</f>
        <v xml:space="preserve">EA </v>
      </c>
      <c r="H451" s="233">
        <f>'Sch-1'!L451</f>
        <v>2</v>
      </c>
      <c r="I451" s="235"/>
      <c r="J451" s="773" t="str">
        <f t="shared" si="12"/>
        <v>Included</v>
      </c>
      <c r="K451" s="774">
        <f t="shared" si="13"/>
        <v>0</v>
      </c>
      <c r="M451" s="207"/>
    </row>
    <row r="452" spans="1:13" s="217" customFormat="1" ht="69.75" customHeight="1" x14ac:dyDescent="0.3">
      <c r="A452" s="48">
        <f>'Sch-1'!A452</f>
        <v>432</v>
      </c>
      <c r="B452" s="233">
        <f>'Sch-1'!B452</f>
        <v>7000031788</v>
      </c>
      <c r="C452" s="233">
        <f>'Sch-1'!C452</f>
        <v>10</v>
      </c>
      <c r="D452" s="234" t="str">
        <f>'Sch-1'!D452</f>
        <v xml:space="preserve">Supply BOQ for M-UPPTCL                 </v>
      </c>
      <c r="E452" s="233">
        <f>'Sch-1'!E452</f>
        <v>1000077866</v>
      </c>
      <c r="F452" s="234" t="str">
        <f>'Sch-1'!J452</f>
        <v>SUPPLY OF SIEM SOFTWARE AT SLDC/RLDCÃ‚Â AS PER TECHNICAL SPECIFICATION</v>
      </c>
      <c r="G452" s="233" t="str">
        <f>'Sch-1'!K452</f>
        <v>LOT</v>
      </c>
      <c r="H452" s="233">
        <f>'Sch-1'!L452</f>
        <v>1</v>
      </c>
      <c r="I452" s="235"/>
      <c r="J452" s="773" t="str">
        <f t="shared" si="12"/>
        <v>Included</v>
      </c>
      <c r="K452" s="774">
        <f t="shared" si="13"/>
        <v>0</v>
      </c>
      <c r="M452" s="207"/>
    </row>
    <row r="453" spans="1:13" s="217" customFormat="1" ht="69.75" customHeight="1" x14ac:dyDescent="0.3">
      <c r="A453" s="48">
        <f>'Sch-1'!A453</f>
        <v>433</v>
      </c>
      <c r="B453" s="233">
        <f>'Sch-1'!B453</f>
        <v>7000031789</v>
      </c>
      <c r="C453" s="233">
        <f>'Sch-1'!C453</f>
        <v>10</v>
      </c>
      <c r="D453" s="234" t="str">
        <f>'Sch-1'!D453</f>
        <v xml:space="preserve">Supply BOQ for M-UPPTCL                 </v>
      </c>
      <c r="E453" s="233">
        <f>'Sch-1'!E453</f>
        <v>1000077862</v>
      </c>
      <c r="F453" s="234" t="str">
        <f>'Sch-1'!J453</f>
        <v>POE SWITCHÃ‚Â ,48 PORT ,MANAGED L2 (WITH DUAL POWER SUPPLY)Ã‚Â AS PERTECHNICAL SPECIFICATION</v>
      </c>
      <c r="G453" s="233" t="str">
        <f>'Sch-1'!K453</f>
        <v xml:space="preserve">EA </v>
      </c>
      <c r="H453" s="233">
        <f>'Sch-1'!L453</f>
        <v>1</v>
      </c>
      <c r="I453" s="235"/>
      <c r="J453" s="773" t="str">
        <f t="shared" si="12"/>
        <v>Included</v>
      </c>
      <c r="K453" s="774">
        <f t="shared" si="13"/>
        <v>0</v>
      </c>
      <c r="M453" s="207"/>
    </row>
    <row r="454" spans="1:13" s="217" customFormat="1" ht="69.75" customHeight="1" x14ac:dyDescent="0.3">
      <c r="A454" s="48">
        <f>'Sch-1'!A454</f>
        <v>434</v>
      </c>
      <c r="B454" s="233">
        <f>'Sch-1'!B454</f>
        <v>7000031791</v>
      </c>
      <c r="C454" s="233">
        <f>'Sch-1'!C454</f>
        <v>10</v>
      </c>
      <c r="D454" s="234" t="str">
        <f>'Sch-1'!D454</f>
        <v xml:space="preserve">Supply BOQ for M-UPPTCL                 </v>
      </c>
      <c r="E454" s="233">
        <f>'Sch-1'!E454</f>
        <v>1000077899</v>
      </c>
      <c r="F454" s="234" t="str">
        <f>'Sch-1'!J454</f>
        <v>SUPPLY OF FXS MEDIA GATEWAY AS PER TECHNICAL SPECIFICATION</v>
      </c>
      <c r="G454" s="233" t="str">
        <f>'Sch-1'!K454</f>
        <v>SET</v>
      </c>
      <c r="H454" s="233">
        <f>'Sch-1'!L454</f>
        <v>1</v>
      </c>
      <c r="I454" s="235"/>
      <c r="J454" s="773" t="str">
        <f t="shared" si="12"/>
        <v>Included</v>
      </c>
      <c r="K454" s="774">
        <f t="shared" si="13"/>
        <v>0</v>
      </c>
      <c r="M454" s="207"/>
    </row>
    <row r="455" spans="1:13" s="217" customFormat="1" ht="69.75" customHeight="1" x14ac:dyDescent="0.3">
      <c r="A455" s="48">
        <f>'Sch-1'!A455</f>
        <v>435</v>
      </c>
      <c r="B455" s="233">
        <f>'Sch-1'!B455</f>
        <v>7000031792</v>
      </c>
      <c r="C455" s="233">
        <f>'Sch-1'!C455</f>
        <v>10</v>
      </c>
      <c r="D455" s="234" t="str">
        <f>'Sch-1'!D455</f>
        <v xml:space="preserve">Supply BOQ for M-UPPTCL                 </v>
      </c>
      <c r="E455" s="233">
        <f>'Sch-1'!E455</f>
        <v>1000031361</v>
      </c>
      <c r="F455" s="234" t="str">
        <f>'Sch-1'!J455</f>
        <v>WORKSTATION CONSOLE WITH ONE TFT WITH OSAND LICENSE</v>
      </c>
      <c r="G455" s="233" t="str">
        <f>'Sch-1'!K455</f>
        <v xml:space="preserve">EA </v>
      </c>
      <c r="H455" s="233">
        <f>'Sch-1'!L455</f>
        <v>1</v>
      </c>
      <c r="I455" s="235"/>
      <c r="J455" s="773" t="str">
        <f t="shared" si="12"/>
        <v>Included</v>
      </c>
      <c r="K455" s="774">
        <f t="shared" si="13"/>
        <v>0</v>
      </c>
      <c r="M455" s="207"/>
    </row>
    <row r="456" spans="1:13" s="217" customFormat="1" ht="69.75" customHeight="1" x14ac:dyDescent="0.3">
      <c r="A456" s="48">
        <f>'Sch-1'!A456</f>
        <v>436</v>
      </c>
      <c r="B456" s="233">
        <f>'Sch-1'!B456</f>
        <v>7000031794</v>
      </c>
      <c r="C456" s="233">
        <f>'Sch-1'!C456</f>
        <v>10</v>
      </c>
      <c r="D456" s="234" t="str">
        <f>'Sch-1'!D456</f>
        <v xml:space="preserve">Supply BOQ for M-UPPTCL                 </v>
      </c>
      <c r="E456" s="233">
        <f>'Sch-1'!E456</f>
        <v>1000077738</v>
      </c>
      <c r="F456" s="234" t="str">
        <f>'Sch-1'!J456</f>
        <v>SUPPLY OF PRI MEDIA GATEWAY AS PER TECHNICAL SPECIFICATION</v>
      </c>
      <c r="G456" s="233" t="str">
        <f>'Sch-1'!K456</f>
        <v xml:space="preserve">EA </v>
      </c>
      <c r="H456" s="233">
        <f>'Sch-1'!L456</f>
        <v>1</v>
      </c>
      <c r="I456" s="235"/>
      <c r="J456" s="773" t="str">
        <f t="shared" si="12"/>
        <v>Included</v>
      </c>
      <c r="K456" s="774">
        <f t="shared" si="13"/>
        <v>0</v>
      </c>
      <c r="M456" s="207"/>
    </row>
    <row r="457" spans="1:13" s="217" customFormat="1" ht="69.75" customHeight="1" x14ac:dyDescent="0.3">
      <c r="A457" s="48">
        <f>'Sch-1'!A457</f>
        <v>437</v>
      </c>
      <c r="B457" s="233">
        <f>'Sch-1'!B457</f>
        <v>7000031795</v>
      </c>
      <c r="C457" s="233">
        <f>'Sch-1'!C457</f>
        <v>10</v>
      </c>
      <c r="D457" s="234" t="str">
        <f>'Sch-1'!D457</f>
        <v xml:space="preserve">Supply BOQ for M-UPPTCL                 </v>
      </c>
      <c r="E457" s="233">
        <f>'Sch-1'!E457</f>
        <v>1000078084</v>
      </c>
      <c r="F457" s="234" t="str">
        <f>'Sch-1'!J457</f>
        <v>SUPPLY OF ROUTER AS PER TECHNICAL SPECIFICATION</v>
      </c>
      <c r="G457" s="233" t="str">
        <f>'Sch-1'!K457</f>
        <v xml:space="preserve">EA </v>
      </c>
      <c r="H457" s="233">
        <f>'Sch-1'!L457</f>
        <v>2</v>
      </c>
      <c r="I457" s="235"/>
      <c r="J457" s="773" t="str">
        <f t="shared" si="12"/>
        <v>Included</v>
      </c>
      <c r="K457" s="774">
        <f t="shared" si="13"/>
        <v>0</v>
      </c>
      <c r="M457" s="207"/>
    </row>
    <row r="458" spans="1:13" s="217" customFormat="1" ht="69.75" customHeight="1" x14ac:dyDescent="0.3">
      <c r="A458" s="48">
        <f>'Sch-1'!A458</f>
        <v>438</v>
      </c>
      <c r="B458" s="233">
        <f>'Sch-1'!B458</f>
        <v>7000031775</v>
      </c>
      <c r="C458" s="233">
        <f>'Sch-1'!C458</f>
        <v>10</v>
      </c>
      <c r="D458" s="234" t="str">
        <f>'Sch-1'!D458</f>
        <v xml:space="preserve">Supply BOQ for B-UPPTCL                 </v>
      </c>
      <c r="E458" s="233">
        <f>'Sch-1'!E458</f>
        <v>1000077713</v>
      </c>
      <c r="F458" s="234" t="str">
        <f>'Sch-1'!J458</f>
        <v>VOIP/SIP COMPLIANT SERVER HARDWARE AS PER TECHNICAL SPECIFICATION</v>
      </c>
      <c r="G458" s="233" t="str">
        <f>'Sch-1'!K458</f>
        <v xml:space="preserve">EA </v>
      </c>
      <c r="H458" s="233">
        <f>'Sch-1'!L458</f>
        <v>1</v>
      </c>
      <c r="I458" s="235"/>
      <c r="J458" s="773" t="str">
        <f t="shared" si="12"/>
        <v>Included</v>
      </c>
      <c r="K458" s="774">
        <f t="shared" si="13"/>
        <v>0</v>
      </c>
      <c r="M458" s="207"/>
    </row>
    <row r="459" spans="1:13" s="217" customFormat="1" ht="69.75" customHeight="1" x14ac:dyDescent="0.3">
      <c r="A459" s="48">
        <f>'Sch-1'!A459</f>
        <v>439</v>
      </c>
      <c r="B459" s="233">
        <f>'Sch-1'!B459</f>
        <v>7000031776</v>
      </c>
      <c r="C459" s="233">
        <f>'Sch-1'!C459</f>
        <v>10</v>
      </c>
      <c r="D459" s="234" t="str">
        <f>'Sch-1'!D459</f>
        <v xml:space="preserve">Supply BOQ for B-UPPTCL                 </v>
      </c>
      <c r="E459" s="233">
        <f>'Sch-1'!E459</f>
        <v>1000077753</v>
      </c>
      <c r="F459" s="234" t="str">
        <f>'Sch-1'!J459</f>
        <v>SOFTWARE FOR VOIP/SIP COMPLIANT SERVER</v>
      </c>
      <c r="G459" s="233" t="str">
        <f>'Sch-1'!K459</f>
        <v>LOT</v>
      </c>
      <c r="H459" s="233">
        <f>'Sch-1'!L459</f>
        <v>1</v>
      </c>
      <c r="I459" s="235"/>
      <c r="J459" s="773" t="str">
        <f t="shared" si="12"/>
        <v>Included</v>
      </c>
      <c r="K459" s="774">
        <f t="shared" si="13"/>
        <v>0</v>
      </c>
      <c r="M459" s="207"/>
    </row>
    <row r="460" spans="1:13" s="217" customFormat="1" ht="69.75" customHeight="1" x14ac:dyDescent="0.3">
      <c r="A460" s="48">
        <f>'Sch-1'!A460</f>
        <v>440</v>
      </c>
      <c r="B460" s="233">
        <f>'Sch-1'!B460</f>
        <v>7000031777</v>
      </c>
      <c r="C460" s="233">
        <f>'Sch-1'!C460</f>
        <v>10</v>
      </c>
      <c r="D460" s="234" t="str">
        <f>'Sch-1'!D460</f>
        <v xml:space="preserve">Supply BOQ for B-UPPTCL                 </v>
      </c>
      <c r="E460" s="233">
        <f>'Sch-1'!E460</f>
        <v>1000077573</v>
      </c>
      <c r="F460" s="234" t="str">
        <f>'Sch-1'!J460</f>
        <v>SERVER RACK  AS PER TECHNICAL SPECIFICATION</v>
      </c>
      <c r="G460" s="233" t="str">
        <f>'Sch-1'!K460</f>
        <v xml:space="preserve">EA </v>
      </c>
      <c r="H460" s="233">
        <f>'Sch-1'!L460</f>
        <v>1</v>
      </c>
      <c r="I460" s="235"/>
      <c r="J460" s="773" t="str">
        <f t="shared" si="12"/>
        <v>Included</v>
      </c>
      <c r="K460" s="774">
        <f t="shared" si="13"/>
        <v>0</v>
      </c>
      <c r="M460" s="207"/>
    </row>
    <row r="461" spans="1:13" s="217" customFormat="1" ht="69.75" customHeight="1" x14ac:dyDescent="0.3">
      <c r="A461" s="48">
        <f>'Sch-1'!A461</f>
        <v>441</v>
      </c>
      <c r="B461" s="233">
        <f>'Sch-1'!B461</f>
        <v>7000031778</v>
      </c>
      <c r="C461" s="233">
        <f>'Sch-1'!C461</f>
        <v>10</v>
      </c>
      <c r="D461" s="234" t="str">
        <f>'Sch-1'!D461</f>
        <v xml:space="preserve">Supply BOQ for B-UPPTCL                 </v>
      </c>
      <c r="E461" s="233">
        <f>'Sch-1'!E461</f>
        <v>1000077711</v>
      </c>
      <c r="F461" s="234" t="str">
        <f>'Sch-1'!J461</f>
        <v>SIP COMPLIANT VIDEO PHONE</v>
      </c>
      <c r="G461" s="233" t="str">
        <f>'Sch-1'!K461</f>
        <v xml:space="preserve">EA </v>
      </c>
      <c r="H461" s="233">
        <f>'Sch-1'!L461</f>
        <v>1</v>
      </c>
      <c r="I461" s="235"/>
      <c r="J461" s="773" t="str">
        <f t="shared" si="12"/>
        <v>Included</v>
      </c>
      <c r="K461" s="774">
        <f t="shared" si="13"/>
        <v>0</v>
      </c>
      <c r="M461" s="207"/>
    </row>
    <row r="462" spans="1:13" s="217" customFormat="1" ht="69.75" customHeight="1" x14ac:dyDescent="0.3">
      <c r="A462" s="48">
        <f>'Sch-1'!A462</f>
        <v>442</v>
      </c>
      <c r="B462" s="233">
        <f>'Sch-1'!B462</f>
        <v>7000031779</v>
      </c>
      <c r="C462" s="233">
        <f>'Sch-1'!C462</f>
        <v>10</v>
      </c>
      <c r="D462" s="234" t="str">
        <f>'Sch-1'!D462</f>
        <v xml:space="preserve">Supply BOQ for B-UPPTCL                 </v>
      </c>
      <c r="E462" s="233">
        <f>'Sch-1'!E462</f>
        <v>1000077750</v>
      </c>
      <c r="F462" s="234" t="str">
        <f>'Sch-1'!J462</f>
        <v>NMS SOFTWARE FOR VoIP</v>
      </c>
      <c r="G462" s="233" t="str">
        <f>'Sch-1'!K462</f>
        <v>LOT</v>
      </c>
      <c r="H462" s="233">
        <f>'Sch-1'!L462</f>
        <v>1</v>
      </c>
      <c r="I462" s="235"/>
      <c r="J462" s="773" t="str">
        <f t="shared" si="12"/>
        <v>Included</v>
      </c>
      <c r="K462" s="774">
        <f t="shared" si="13"/>
        <v>0</v>
      </c>
      <c r="M462" s="207"/>
    </row>
    <row r="463" spans="1:13" s="217" customFormat="1" ht="69.75" customHeight="1" x14ac:dyDescent="0.3">
      <c r="A463" s="48">
        <f>'Sch-1'!A463</f>
        <v>443</v>
      </c>
      <c r="B463" s="233">
        <f>'Sch-1'!B463</f>
        <v>7000031780</v>
      </c>
      <c r="C463" s="233">
        <f>'Sch-1'!C463</f>
        <v>10</v>
      </c>
      <c r="D463" s="234" t="str">
        <f>'Sch-1'!D463</f>
        <v xml:space="preserve">Supply BOQ for B-UPPTCL                 </v>
      </c>
      <c r="E463" s="233">
        <f>'Sch-1'!E463</f>
        <v>1000077561</v>
      </c>
      <c r="F463" s="234" t="str">
        <f>'Sch-1'!J463</f>
        <v>24 LAN L-3 SWITCH (MINIMUM 8X1 GBPS FIBRE OPTIC PORTS AND 4X 10 GBPSFIBER PORTS)</v>
      </c>
      <c r="G463" s="233" t="str">
        <f>'Sch-1'!K463</f>
        <v xml:space="preserve">EA </v>
      </c>
      <c r="H463" s="233">
        <f>'Sch-1'!L463</f>
        <v>2</v>
      </c>
      <c r="I463" s="235"/>
      <c r="J463" s="773" t="str">
        <f t="shared" si="12"/>
        <v>Included</v>
      </c>
      <c r="K463" s="774">
        <f t="shared" si="13"/>
        <v>0</v>
      </c>
      <c r="M463" s="207"/>
    </row>
    <row r="464" spans="1:13" s="217" customFormat="1" ht="69.75" customHeight="1" x14ac:dyDescent="0.3">
      <c r="A464" s="48">
        <f>'Sch-1'!A464</f>
        <v>444</v>
      </c>
      <c r="B464" s="233">
        <f>'Sch-1'!B464</f>
        <v>7000031781</v>
      </c>
      <c r="C464" s="233">
        <f>'Sch-1'!C464</f>
        <v>10</v>
      </c>
      <c r="D464" s="234" t="str">
        <f>'Sch-1'!D464</f>
        <v xml:space="preserve">Supply BOQ for B-UPPTCL                 </v>
      </c>
      <c r="E464" s="233">
        <f>'Sch-1'!E464</f>
        <v>1000077565</v>
      </c>
      <c r="F464" s="234" t="str">
        <f>'Sch-1'!J464</f>
        <v>NGFW AS PER TECHNICAL SPECIFICATION</v>
      </c>
      <c r="G464" s="233" t="str">
        <f>'Sch-1'!K464</f>
        <v xml:space="preserve">EA </v>
      </c>
      <c r="H464" s="233">
        <f>'Sch-1'!L464</f>
        <v>2</v>
      </c>
      <c r="I464" s="235"/>
      <c r="J464" s="773" t="str">
        <f t="shared" si="12"/>
        <v>Included</v>
      </c>
      <c r="K464" s="774">
        <f t="shared" si="13"/>
        <v>0</v>
      </c>
      <c r="M464" s="207"/>
    </row>
    <row r="465" spans="1:13" s="217" customFormat="1" ht="69.75" customHeight="1" x14ac:dyDescent="0.3">
      <c r="A465" s="48">
        <f>'Sch-1'!A465</f>
        <v>445</v>
      </c>
      <c r="B465" s="233">
        <f>'Sch-1'!B465</f>
        <v>7000031782</v>
      </c>
      <c r="C465" s="233">
        <f>'Sch-1'!C465</f>
        <v>10</v>
      </c>
      <c r="D465" s="234" t="str">
        <f>'Sch-1'!D465</f>
        <v xml:space="preserve">Supply BOQ for B-UPPTCL                 </v>
      </c>
      <c r="E465" s="233">
        <f>'Sch-1'!E465</f>
        <v>1000077751</v>
      </c>
      <c r="F465" s="234" t="str">
        <f>'Sch-1'!J465</f>
        <v>SOFTWARE FOR RECORDING</v>
      </c>
      <c r="G465" s="233" t="str">
        <f>'Sch-1'!K465</f>
        <v>LOT</v>
      </c>
      <c r="H465" s="233">
        <f>'Sch-1'!L465</f>
        <v>1</v>
      </c>
      <c r="I465" s="235"/>
      <c r="J465" s="773" t="str">
        <f t="shared" si="12"/>
        <v>Included</v>
      </c>
      <c r="K465" s="774">
        <f t="shared" si="13"/>
        <v>0</v>
      </c>
      <c r="M465" s="207"/>
    </row>
    <row r="466" spans="1:13" s="217" customFormat="1" ht="69.75" customHeight="1" x14ac:dyDescent="0.3">
      <c r="A466" s="48">
        <f>'Sch-1'!A466</f>
        <v>446</v>
      </c>
      <c r="B466" s="233">
        <f>'Sch-1'!B466</f>
        <v>7000031783</v>
      </c>
      <c r="C466" s="233">
        <f>'Sch-1'!C466</f>
        <v>10</v>
      </c>
      <c r="D466" s="234" t="str">
        <f>'Sch-1'!D466</f>
        <v xml:space="preserve">Supply BOQ for B-UPPTCL                 </v>
      </c>
      <c r="E466" s="233">
        <f>'Sch-1'!E466</f>
        <v>1000077568</v>
      </c>
      <c r="F466" s="234" t="str">
        <f>'Sch-1'!J466</f>
        <v>OPERATOR CONSOLE AS PER TECHNICAL SPECIFICATION</v>
      </c>
      <c r="G466" s="233" t="str">
        <f>'Sch-1'!K466</f>
        <v xml:space="preserve">EA </v>
      </c>
      <c r="H466" s="233">
        <f>'Sch-1'!L466</f>
        <v>1</v>
      </c>
      <c r="I466" s="235"/>
      <c r="J466" s="773" t="str">
        <f t="shared" si="12"/>
        <v>Included</v>
      </c>
      <c r="K466" s="774">
        <f t="shared" si="13"/>
        <v>0</v>
      </c>
      <c r="M466" s="207"/>
    </row>
    <row r="467" spans="1:13" s="217" customFormat="1" ht="69.75" customHeight="1" x14ac:dyDescent="0.3">
      <c r="A467" s="48">
        <f>'Sch-1'!A467</f>
        <v>447</v>
      </c>
      <c r="B467" s="233">
        <f>'Sch-1'!B467</f>
        <v>7000031784</v>
      </c>
      <c r="C467" s="233">
        <f>'Sch-1'!C467</f>
        <v>10</v>
      </c>
      <c r="D467" s="234" t="str">
        <f>'Sch-1'!D467</f>
        <v xml:space="preserve">Supply BOQ for B-UPPTCL                 </v>
      </c>
      <c r="E467" s="233">
        <f>'Sch-1'!E467</f>
        <v>1000028014</v>
      </c>
      <c r="F467" s="234" t="str">
        <f>'Sch-1'!J467</f>
        <v>Workstation Desk</v>
      </c>
      <c r="G467" s="233" t="str">
        <f>'Sch-1'!K467</f>
        <v xml:space="preserve">EA </v>
      </c>
      <c r="H467" s="233">
        <f>'Sch-1'!L467</f>
        <v>1</v>
      </c>
      <c r="I467" s="235"/>
      <c r="J467" s="773" t="str">
        <f t="shared" si="12"/>
        <v>Included</v>
      </c>
      <c r="K467" s="774">
        <f t="shared" si="13"/>
        <v>0</v>
      </c>
      <c r="M467" s="207"/>
    </row>
    <row r="468" spans="1:13" s="217" customFormat="1" ht="69.75" customHeight="1" x14ac:dyDescent="0.3">
      <c r="A468" s="48">
        <f>'Sch-1'!A468</f>
        <v>448</v>
      </c>
      <c r="B468" s="233">
        <f>'Sch-1'!B468</f>
        <v>7000031785</v>
      </c>
      <c r="C468" s="233">
        <f>'Sch-1'!C468</f>
        <v>10</v>
      </c>
      <c r="D468" s="234" t="str">
        <f>'Sch-1'!D468</f>
        <v xml:space="preserve">Supply BOQ for B-UPPTCL                 </v>
      </c>
      <c r="E468" s="233">
        <f>'Sch-1'!E468</f>
        <v>1000026380</v>
      </c>
      <c r="F468" s="234" t="str">
        <f>'Sch-1'!J468</f>
        <v>Chairs</v>
      </c>
      <c r="G468" s="233" t="str">
        <f>'Sch-1'!K468</f>
        <v>LOT</v>
      </c>
      <c r="H468" s="233">
        <f>'Sch-1'!L468</f>
        <v>1</v>
      </c>
      <c r="I468" s="235"/>
      <c r="J468" s="773" t="str">
        <f t="shared" ref="J468:J531" si="14">IF(I468=0, "Included",IF(ISERROR(H468*I468), I468, H468*I468))</f>
        <v>Included</v>
      </c>
      <c r="K468" s="774">
        <f t="shared" ref="K468:K531" si="15">+H468*I468</f>
        <v>0</v>
      </c>
      <c r="M468" s="207"/>
    </row>
    <row r="469" spans="1:13" s="217" customFormat="1" ht="69.75" customHeight="1" x14ac:dyDescent="0.3">
      <c r="A469" s="48">
        <f>'Sch-1'!A469</f>
        <v>449</v>
      </c>
      <c r="B469" s="233">
        <f>'Sch-1'!B469</f>
        <v>7000031790</v>
      </c>
      <c r="C469" s="233">
        <f>'Sch-1'!C469</f>
        <v>10</v>
      </c>
      <c r="D469" s="234" t="str">
        <f>'Sch-1'!D469</f>
        <v xml:space="preserve">Supply BOQ for B-UPPTCL                 </v>
      </c>
      <c r="E469" s="233">
        <f>'Sch-1'!E469</f>
        <v>1000077853</v>
      </c>
      <c r="F469" s="234" t="str">
        <f>'Sch-1'!J469</f>
        <v>SUPPLY OF BACKUP AND RESTORE SYSTEM INCLUDING NECESSARY HARDWARE ANDSOFTWARE AS PER TECHNICAL SPECIFICATION</v>
      </c>
      <c r="G469" s="233" t="str">
        <f>'Sch-1'!K469</f>
        <v xml:space="preserve">EA </v>
      </c>
      <c r="H469" s="233">
        <f>'Sch-1'!L469</f>
        <v>1</v>
      </c>
      <c r="I469" s="235"/>
      <c r="J469" s="773" t="str">
        <f t="shared" si="14"/>
        <v>Included</v>
      </c>
      <c r="K469" s="774">
        <f t="shared" si="15"/>
        <v>0</v>
      </c>
      <c r="M469" s="207"/>
    </row>
    <row r="470" spans="1:13" s="217" customFormat="1" ht="69.75" customHeight="1" x14ac:dyDescent="0.3">
      <c r="A470" s="48">
        <f>'Sch-1'!A470</f>
        <v>450</v>
      </c>
      <c r="B470" s="233">
        <f>'Sch-1'!B470</f>
        <v>7000031796</v>
      </c>
      <c r="C470" s="233">
        <f>'Sch-1'!C470</f>
        <v>10</v>
      </c>
      <c r="D470" s="234" t="str">
        <f>'Sch-1'!D470</f>
        <v xml:space="preserve">Supply BOQ for B-UPPTCL                 </v>
      </c>
      <c r="E470" s="233">
        <f>'Sch-1'!E470</f>
        <v>1000078084</v>
      </c>
      <c r="F470" s="234" t="str">
        <f>'Sch-1'!J470</f>
        <v>SUPPLY OF ROUTER AS PER TECHNICAL SPECIFICATION</v>
      </c>
      <c r="G470" s="233" t="str">
        <f>'Sch-1'!K470</f>
        <v xml:space="preserve">EA </v>
      </c>
      <c r="H470" s="233">
        <f>'Sch-1'!L470</f>
        <v>2</v>
      </c>
      <c r="I470" s="235"/>
      <c r="J470" s="773" t="str">
        <f t="shared" si="14"/>
        <v>Included</v>
      </c>
      <c r="K470" s="774">
        <f t="shared" si="15"/>
        <v>0</v>
      </c>
      <c r="M470" s="207"/>
    </row>
    <row r="471" spans="1:13" s="217" customFormat="1" ht="69.75" customHeight="1" x14ac:dyDescent="0.3">
      <c r="A471" s="48">
        <f>'Sch-1'!A471</f>
        <v>451</v>
      </c>
      <c r="B471" s="233">
        <f>'Sch-1'!B471</f>
        <v>7000031793</v>
      </c>
      <c r="C471" s="233">
        <f>'Sch-1'!C471</f>
        <v>10</v>
      </c>
      <c r="D471" s="234" t="str">
        <f>'Sch-1'!D471</f>
        <v xml:space="preserve">Supply of Video Phone for UNMS CC-NR3   </v>
      </c>
      <c r="E471" s="233">
        <f>'Sch-1'!E471</f>
        <v>1000077711</v>
      </c>
      <c r="F471" s="234" t="str">
        <f>'Sch-1'!J471</f>
        <v>SIP COMPLIANT VIDEO PHONE</v>
      </c>
      <c r="G471" s="233" t="str">
        <f>'Sch-1'!K471</f>
        <v xml:space="preserve">EA </v>
      </c>
      <c r="H471" s="233">
        <f>'Sch-1'!L471</f>
        <v>2</v>
      </c>
      <c r="I471" s="235"/>
      <c r="J471" s="773" t="str">
        <f t="shared" si="14"/>
        <v>Included</v>
      </c>
      <c r="K471" s="774">
        <f t="shared" si="15"/>
        <v>0</v>
      </c>
      <c r="M471" s="207"/>
    </row>
    <row r="472" spans="1:13" s="217" customFormat="1" ht="35.25" customHeight="1" x14ac:dyDescent="0.3">
      <c r="A472" s="766" t="str">
        <f>'Sch-1'!A472</f>
        <v>IV</v>
      </c>
      <c r="B472" s="771" t="str">
        <f>'Sch-1'!B472</f>
        <v xml:space="preserve">VOIP Communication system for ER1  </v>
      </c>
      <c r="C472" s="766"/>
      <c r="D472" s="766"/>
      <c r="E472" s="766"/>
      <c r="F472" s="766"/>
      <c r="G472" s="766"/>
      <c r="H472" s="766"/>
      <c r="I472" s="766"/>
      <c r="J472" s="766"/>
      <c r="K472" s="774"/>
      <c r="M472" s="207"/>
    </row>
    <row r="473" spans="1:13" s="217" customFormat="1" ht="69.75" customHeight="1" x14ac:dyDescent="0.3">
      <c r="A473" s="48">
        <f>'Sch-1'!A473</f>
        <v>452</v>
      </c>
      <c r="B473" s="233">
        <f>'Sch-1'!B473</f>
        <v>7000031813</v>
      </c>
      <c r="C473" s="233">
        <f>'Sch-1'!C473</f>
        <v>10</v>
      </c>
      <c r="D473" s="234" t="str">
        <f>'Sch-1'!D473</f>
        <v xml:space="preserve">Supply BOQ for M-SLDC Ranchi            </v>
      </c>
      <c r="E473" s="233">
        <f>'Sch-1'!E473</f>
        <v>1000077713</v>
      </c>
      <c r="F473" s="234" t="str">
        <f>'Sch-1'!J473</f>
        <v>VOIP/SIP COMPLIANT SERVER HARDWARE AS PER TECHNICAL SPECIFICATION</v>
      </c>
      <c r="G473" s="233" t="str">
        <f>'Sch-1'!K473</f>
        <v xml:space="preserve">EA </v>
      </c>
      <c r="H473" s="233">
        <f>'Sch-1'!L473</f>
        <v>1</v>
      </c>
      <c r="I473" s="235"/>
      <c r="J473" s="773" t="str">
        <f t="shared" si="14"/>
        <v>Included</v>
      </c>
      <c r="K473" s="774">
        <f t="shared" si="15"/>
        <v>0</v>
      </c>
      <c r="M473" s="207"/>
    </row>
    <row r="474" spans="1:13" s="217" customFormat="1" ht="69.75" customHeight="1" x14ac:dyDescent="0.3">
      <c r="A474" s="48">
        <f>'Sch-1'!A474</f>
        <v>453</v>
      </c>
      <c r="B474" s="233">
        <f>'Sch-1'!B474</f>
        <v>7000031814</v>
      </c>
      <c r="C474" s="233">
        <f>'Sch-1'!C474</f>
        <v>10</v>
      </c>
      <c r="D474" s="234" t="str">
        <f>'Sch-1'!D474</f>
        <v xml:space="preserve">Supply BOQ for M-SLDC Ranchi            </v>
      </c>
      <c r="E474" s="233">
        <f>'Sch-1'!E474</f>
        <v>1000077753</v>
      </c>
      <c r="F474" s="234" t="str">
        <f>'Sch-1'!J474</f>
        <v>SOFTWARE FOR VOIP/SIP COMPLIANT SERVER</v>
      </c>
      <c r="G474" s="233" t="str">
        <f>'Sch-1'!K474</f>
        <v>LOT</v>
      </c>
      <c r="H474" s="233">
        <f>'Sch-1'!L474</f>
        <v>1</v>
      </c>
      <c r="I474" s="235"/>
      <c r="J474" s="773" t="str">
        <f t="shared" si="14"/>
        <v>Included</v>
      </c>
      <c r="K474" s="774">
        <f t="shared" si="15"/>
        <v>0</v>
      </c>
      <c r="M474" s="207"/>
    </row>
    <row r="475" spans="1:13" s="217" customFormat="1" ht="69.75" customHeight="1" x14ac:dyDescent="0.3">
      <c r="A475" s="48">
        <f>'Sch-1'!A475</f>
        <v>454</v>
      </c>
      <c r="B475" s="233">
        <f>'Sch-1'!B475</f>
        <v>7000031815</v>
      </c>
      <c r="C475" s="233">
        <f>'Sch-1'!C475</f>
        <v>10</v>
      </c>
      <c r="D475" s="234" t="str">
        <f>'Sch-1'!D475</f>
        <v xml:space="preserve">Supply BOQ for M-SLDC Ranchi            </v>
      </c>
      <c r="E475" s="233">
        <f>'Sch-1'!E475</f>
        <v>1000077573</v>
      </c>
      <c r="F475" s="234" t="str">
        <f>'Sch-1'!J475</f>
        <v>SERVER RACK  AS PER TECHNICAL SPECIFICATION</v>
      </c>
      <c r="G475" s="233" t="str">
        <f>'Sch-1'!K475</f>
        <v xml:space="preserve">EA </v>
      </c>
      <c r="H475" s="233">
        <f>'Sch-1'!L475</f>
        <v>1</v>
      </c>
      <c r="I475" s="235"/>
      <c r="J475" s="773" t="str">
        <f t="shared" si="14"/>
        <v>Included</v>
      </c>
      <c r="K475" s="774">
        <f t="shared" si="15"/>
        <v>0</v>
      </c>
      <c r="M475" s="207"/>
    </row>
    <row r="476" spans="1:13" s="217" customFormat="1" ht="69.75" customHeight="1" x14ac:dyDescent="0.3">
      <c r="A476" s="48">
        <f>'Sch-1'!A476</f>
        <v>455</v>
      </c>
      <c r="B476" s="233">
        <f>'Sch-1'!B476</f>
        <v>7000031816</v>
      </c>
      <c r="C476" s="233">
        <f>'Sch-1'!C476</f>
        <v>10</v>
      </c>
      <c r="D476" s="234" t="str">
        <f>'Sch-1'!D476</f>
        <v xml:space="preserve">Supply BOQ for M-SLDC Ranchi            </v>
      </c>
      <c r="E476" s="233">
        <f>'Sch-1'!E476</f>
        <v>1000077739</v>
      </c>
      <c r="F476" s="234" t="str">
        <f>'Sch-1'!J476</f>
        <v>SIP COMPLIANT VOIP PHONE FOR LOCAL LOCATIONS</v>
      </c>
      <c r="G476" s="233" t="str">
        <f>'Sch-1'!K476</f>
        <v xml:space="preserve">EA </v>
      </c>
      <c r="H476" s="233">
        <f>'Sch-1'!L476</f>
        <v>10</v>
      </c>
      <c r="I476" s="235"/>
      <c r="J476" s="773" t="str">
        <f t="shared" si="14"/>
        <v>Included</v>
      </c>
      <c r="K476" s="774">
        <f t="shared" si="15"/>
        <v>0</v>
      </c>
      <c r="M476" s="207"/>
    </row>
    <row r="477" spans="1:13" s="217" customFormat="1" ht="69.75" customHeight="1" x14ac:dyDescent="0.3">
      <c r="A477" s="48">
        <f>'Sch-1'!A477</f>
        <v>456</v>
      </c>
      <c r="B477" s="233">
        <f>'Sch-1'!B477</f>
        <v>7000031817</v>
      </c>
      <c r="C477" s="233">
        <f>'Sch-1'!C477</f>
        <v>10</v>
      </c>
      <c r="D477" s="234" t="str">
        <f>'Sch-1'!D477</f>
        <v xml:space="preserve">Supply BOQ for M-SLDC Ranchi            </v>
      </c>
      <c r="E477" s="233">
        <f>'Sch-1'!E477</f>
        <v>1000077740</v>
      </c>
      <c r="F477" s="234" t="str">
        <f>'Sch-1'!J477</f>
        <v>SIP COMPLIANT VOIP PHONE FOR REMOTE LOCATIONS</v>
      </c>
      <c r="G477" s="233" t="str">
        <f>'Sch-1'!K477</f>
        <v xml:space="preserve">EA </v>
      </c>
      <c r="H477" s="233">
        <f>'Sch-1'!L477</f>
        <v>50</v>
      </c>
      <c r="I477" s="235"/>
      <c r="J477" s="773" t="str">
        <f t="shared" si="14"/>
        <v>Included</v>
      </c>
      <c r="K477" s="774">
        <f t="shared" si="15"/>
        <v>0</v>
      </c>
      <c r="M477" s="207"/>
    </row>
    <row r="478" spans="1:13" s="217" customFormat="1" ht="69.75" customHeight="1" x14ac:dyDescent="0.3">
      <c r="A478" s="48">
        <f>'Sch-1'!A478</f>
        <v>457</v>
      </c>
      <c r="B478" s="233">
        <f>'Sch-1'!B478</f>
        <v>7000031818</v>
      </c>
      <c r="C478" s="233">
        <f>'Sch-1'!C478</f>
        <v>10</v>
      </c>
      <c r="D478" s="234" t="str">
        <f>'Sch-1'!D478</f>
        <v xml:space="preserve">Supply BOQ for M-SLDC Ranchi            </v>
      </c>
      <c r="E478" s="233">
        <f>'Sch-1'!E478</f>
        <v>1000077711</v>
      </c>
      <c r="F478" s="234" t="str">
        <f>'Sch-1'!J478</f>
        <v>SIP COMPLIANT VIDEO PHONE</v>
      </c>
      <c r="G478" s="233" t="str">
        <f>'Sch-1'!K478</f>
        <v xml:space="preserve">EA </v>
      </c>
      <c r="H478" s="233">
        <f>'Sch-1'!L478</f>
        <v>1</v>
      </c>
      <c r="I478" s="235"/>
      <c r="J478" s="773" t="str">
        <f t="shared" si="14"/>
        <v>Included</v>
      </c>
      <c r="K478" s="774">
        <f t="shared" si="15"/>
        <v>0</v>
      </c>
      <c r="M478" s="207"/>
    </row>
    <row r="479" spans="1:13" s="217" customFormat="1" ht="69.75" customHeight="1" x14ac:dyDescent="0.3">
      <c r="A479" s="48">
        <f>'Sch-1'!A479</f>
        <v>458</v>
      </c>
      <c r="B479" s="233">
        <f>'Sch-1'!B479</f>
        <v>7000031819</v>
      </c>
      <c r="C479" s="233">
        <f>'Sch-1'!C479</f>
        <v>10</v>
      </c>
      <c r="D479" s="234" t="str">
        <f>'Sch-1'!D479</f>
        <v xml:space="preserve">Supply BOQ for M-SLDC Ranchi            </v>
      </c>
      <c r="E479" s="233">
        <f>'Sch-1'!E479</f>
        <v>1000077562</v>
      </c>
      <c r="F479" s="234" t="str">
        <f>'Sch-1'!J479</f>
        <v>ANALOG PHONE</v>
      </c>
      <c r="G479" s="233" t="str">
        <f>'Sch-1'!K479</f>
        <v xml:space="preserve">EA </v>
      </c>
      <c r="H479" s="233">
        <f>'Sch-1'!L479</f>
        <v>100</v>
      </c>
      <c r="I479" s="235"/>
      <c r="J479" s="773" t="str">
        <f t="shared" si="14"/>
        <v>Included</v>
      </c>
      <c r="K479" s="774">
        <f t="shared" si="15"/>
        <v>0</v>
      </c>
      <c r="M479" s="207"/>
    </row>
    <row r="480" spans="1:13" s="217" customFormat="1" ht="69.75" customHeight="1" x14ac:dyDescent="0.3">
      <c r="A480" s="48">
        <f>'Sch-1'!A480</f>
        <v>459</v>
      </c>
      <c r="B480" s="233">
        <f>'Sch-1'!B480</f>
        <v>7000031820</v>
      </c>
      <c r="C480" s="233">
        <f>'Sch-1'!C480</f>
        <v>10</v>
      </c>
      <c r="D480" s="234" t="str">
        <f>'Sch-1'!D480</f>
        <v xml:space="preserve">Supply BOQ for M-SLDC Ranchi            </v>
      </c>
      <c r="E480" s="233">
        <f>'Sch-1'!E480</f>
        <v>1000077750</v>
      </c>
      <c r="F480" s="234" t="str">
        <f>'Sch-1'!J480</f>
        <v>NMS SOFTWARE FOR VoIP</v>
      </c>
      <c r="G480" s="233" t="str">
        <f>'Sch-1'!K480</f>
        <v>LOT</v>
      </c>
      <c r="H480" s="233">
        <f>'Sch-1'!L480</f>
        <v>1</v>
      </c>
      <c r="I480" s="235"/>
      <c r="J480" s="773" t="str">
        <f t="shared" si="14"/>
        <v>Included</v>
      </c>
      <c r="K480" s="774">
        <f t="shared" si="15"/>
        <v>0</v>
      </c>
      <c r="M480" s="207"/>
    </row>
    <row r="481" spans="1:13" s="217" customFormat="1" ht="69.75" customHeight="1" x14ac:dyDescent="0.3">
      <c r="A481" s="48">
        <f>'Sch-1'!A481</f>
        <v>460</v>
      </c>
      <c r="B481" s="233">
        <f>'Sch-1'!B481</f>
        <v>7000031821</v>
      </c>
      <c r="C481" s="233">
        <f>'Sch-1'!C481</f>
        <v>10</v>
      </c>
      <c r="D481" s="234" t="str">
        <f>'Sch-1'!D481</f>
        <v xml:space="preserve">Supply BOQ for M-SLDC Ranchi            </v>
      </c>
      <c r="E481" s="233">
        <f>'Sch-1'!E481</f>
        <v>1000077709</v>
      </c>
      <c r="F481" s="234" t="str">
        <f>'Sch-1'!J481</f>
        <v>POE SWITCH  (WITH DUAL DC POWER SUPPLY)  AS PER TECHNICALSPECIFICATION</v>
      </c>
      <c r="G481" s="233" t="str">
        <f>'Sch-1'!K481</f>
        <v xml:space="preserve">EA </v>
      </c>
      <c r="H481" s="233">
        <f>'Sch-1'!L481</f>
        <v>60</v>
      </c>
      <c r="I481" s="235"/>
      <c r="J481" s="773" t="str">
        <f t="shared" si="14"/>
        <v>Included</v>
      </c>
      <c r="K481" s="774">
        <f t="shared" si="15"/>
        <v>0</v>
      </c>
      <c r="M481" s="207"/>
    </row>
    <row r="482" spans="1:13" s="217" customFormat="1" ht="69.75" customHeight="1" x14ac:dyDescent="0.3">
      <c r="A482" s="48">
        <f>'Sch-1'!A482</f>
        <v>461</v>
      </c>
      <c r="B482" s="233">
        <f>'Sch-1'!B482</f>
        <v>7000031822</v>
      </c>
      <c r="C482" s="233">
        <f>'Sch-1'!C482</f>
        <v>10</v>
      </c>
      <c r="D482" s="234" t="str">
        <f>'Sch-1'!D482</f>
        <v xml:space="preserve">Supply BOQ for M-SLDC Ranchi            </v>
      </c>
      <c r="E482" s="233">
        <f>'Sch-1'!E482</f>
        <v>1000077563</v>
      </c>
      <c r="F482" s="234" t="str">
        <f>'Sch-1'!J482</f>
        <v>CAT -6 CABLE (100 MM SET)</v>
      </c>
      <c r="G482" s="233" t="str">
        <f>'Sch-1'!K482</f>
        <v>SET</v>
      </c>
      <c r="H482" s="233">
        <f>'Sch-1'!L482</f>
        <v>60</v>
      </c>
      <c r="I482" s="235"/>
      <c r="J482" s="773" t="str">
        <f t="shared" si="14"/>
        <v>Included</v>
      </c>
      <c r="K482" s="774">
        <f t="shared" si="15"/>
        <v>0</v>
      </c>
      <c r="M482" s="207"/>
    </row>
    <row r="483" spans="1:13" s="217" customFormat="1" ht="69.75" customHeight="1" x14ac:dyDescent="0.3">
      <c r="A483" s="48">
        <f>'Sch-1'!A483</f>
        <v>462</v>
      </c>
      <c r="B483" s="233">
        <f>'Sch-1'!B483</f>
        <v>7000031823</v>
      </c>
      <c r="C483" s="233">
        <f>'Sch-1'!C483</f>
        <v>10</v>
      </c>
      <c r="D483" s="234" t="str">
        <f>'Sch-1'!D483</f>
        <v xml:space="preserve">Supply BOQ for M-SLDC Ranchi            </v>
      </c>
      <c r="E483" s="233">
        <f>'Sch-1'!E483</f>
        <v>1000077561</v>
      </c>
      <c r="F483" s="234" t="str">
        <f>'Sch-1'!J483</f>
        <v>24 LAN L-3 SWITCH (MINIMUM 8X1 GBPS FIBRE OPTIC PORTS AND 4X 10 GBPSFIBER PORTS)</v>
      </c>
      <c r="G483" s="233" t="str">
        <f>'Sch-1'!K483</f>
        <v xml:space="preserve">EA </v>
      </c>
      <c r="H483" s="233">
        <f>'Sch-1'!L483</f>
        <v>2</v>
      </c>
      <c r="I483" s="235"/>
      <c r="J483" s="773" t="str">
        <f t="shared" si="14"/>
        <v>Included</v>
      </c>
      <c r="K483" s="774">
        <f t="shared" si="15"/>
        <v>0</v>
      </c>
      <c r="M483" s="207"/>
    </row>
    <row r="484" spans="1:13" s="217" customFormat="1" ht="69.75" customHeight="1" x14ac:dyDescent="0.3">
      <c r="A484" s="48">
        <f>'Sch-1'!A484</f>
        <v>463</v>
      </c>
      <c r="B484" s="233">
        <f>'Sch-1'!B484</f>
        <v>7000031824</v>
      </c>
      <c r="C484" s="233">
        <f>'Sch-1'!C484</f>
        <v>10</v>
      </c>
      <c r="D484" s="234" t="str">
        <f>'Sch-1'!D484</f>
        <v xml:space="preserve">Supply BOQ for M-SLDC Ranchi            </v>
      </c>
      <c r="E484" s="233">
        <f>'Sch-1'!E484</f>
        <v>1000077565</v>
      </c>
      <c r="F484" s="234" t="str">
        <f>'Sch-1'!J484</f>
        <v>NGFW AS PER TECHNICAL SPECIFICATION</v>
      </c>
      <c r="G484" s="233" t="str">
        <f>'Sch-1'!K484</f>
        <v xml:space="preserve">EA </v>
      </c>
      <c r="H484" s="233">
        <f>'Sch-1'!L484</f>
        <v>2</v>
      </c>
      <c r="I484" s="235"/>
      <c r="J484" s="773" t="str">
        <f t="shared" si="14"/>
        <v>Included</v>
      </c>
      <c r="K484" s="774">
        <f t="shared" si="15"/>
        <v>0</v>
      </c>
      <c r="M484" s="207"/>
    </row>
    <row r="485" spans="1:13" s="217" customFormat="1" ht="69.75" customHeight="1" x14ac:dyDescent="0.3">
      <c r="A485" s="48">
        <f>'Sch-1'!A485</f>
        <v>464</v>
      </c>
      <c r="B485" s="233">
        <f>'Sch-1'!B485</f>
        <v>7000031825</v>
      </c>
      <c r="C485" s="233">
        <f>'Sch-1'!C485</f>
        <v>10</v>
      </c>
      <c r="D485" s="234" t="str">
        <f>'Sch-1'!D485</f>
        <v xml:space="preserve">Supply BOQ for M-SLDC Ranchi            </v>
      </c>
      <c r="E485" s="233">
        <f>'Sch-1'!E485</f>
        <v>1000077751</v>
      </c>
      <c r="F485" s="234" t="str">
        <f>'Sch-1'!J485</f>
        <v>SOFTWARE FOR RECORDING</v>
      </c>
      <c r="G485" s="233" t="str">
        <f>'Sch-1'!K485</f>
        <v>LOT</v>
      </c>
      <c r="H485" s="233">
        <f>'Sch-1'!L485</f>
        <v>1</v>
      </c>
      <c r="I485" s="235"/>
      <c r="J485" s="773" t="str">
        <f t="shared" si="14"/>
        <v>Included</v>
      </c>
      <c r="K485" s="774">
        <f t="shared" si="15"/>
        <v>0</v>
      </c>
      <c r="M485" s="207"/>
    </row>
    <row r="486" spans="1:13" s="217" customFormat="1" ht="69.75" customHeight="1" x14ac:dyDescent="0.3">
      <c r="A486" s="48">
        <f>'Sch-1'!A486</f>
        <v>465</v>
      </c>
      <c r="B486" s="233">
        <f>'Sch-1'!B486</f>
        <v>7000031826</v>
      </c>
      <c r="C486" s="233">
        <f>'Sch-1'!C486</f>
        <v>10</v>
      </c>
      <c r="D486" s="234" t="str">
        <f>'Sch-1'!D486</f>
        <v xml:space="preserve">Supply BOQ for M-SLDC Ranchi            </v>
      </c>
      <c r="E486" s="233">
        <f>'Sch-1'!E486</f>
        <v>1000077568</v>
      </c>
      <c r="F486" s="234" t="str">
        <f>'Sch-1'!J486</f>
        <v>OPERATOR CONSOLE AS PER TECHNICAL SPECIFICATION</v>
      </c>
      <c r="G486" s="233" t="str">
        <f>'Sch-1'!K486</f>
        <v xml:space="preserve">EA </v>
      </c>
      <c r="H486" s="233">
        <f>'Sch-1'!L486</f>
        <v>1</v>
      </c>
      <c r="I486" s="235"/>
      <c r="J486" s="773" t="str">
        <f t="shared" si="14"/>
        <v>Included</v>
      </c>
      <c r="K486" s="774">
        <f t="shared" si="15"/>
        <v>0</v>
      </c>
      <c r="M486" s="207"/>
    </row>
    <row r="487" spans="1:13" s="217" customFormat="1" ht="69.75" customHeight="1" x14ac:dyDescent="0.3">
      <c r="A487" s="48">
        <f>'Sch-1'!A487</f>
        <v>466</v>
      </c>
      <c r="B487" s="233">
        <f>'Sch-1'!B487</f>
        <v>7000031827</v>
      </c>
      <c r="C487" s="233">
        <f>'Sch-1'!C487</f>
        <v>10</v>
      </c>
      <c r="D487" s="234" t="str">
        <f>'Sch-1'!D487</f>
        <v xml:space="preserve">Supply BOQ for M-SLDC Ranchi            </v>
      </c>
      <c r="E487" s="233">
        <f>'Sch-1'!E487</f>
        <v>1000012788</v>
      </c>
      <c r="F487" s="234" t="str">
        <f>'Sch-1'!J487</f>
        <v>GPS Clock with antenna</v>
      </c>
      <c r="G487" s="233" t="str">
        <f>'Sch-1'!K487</f>
        <v xml:space="preserve">EA </v>
      </c>
      <c r="H487" s="233">
        <f>'Sch-1'!L487</f>
        <v>1</v>
      </c>
      <c r="I487" s="235"/>
      <c r="J487" s="773" t="str">
        <f t="shared" si="14"/>
        <v>Included</v>
      </c>
      <c r="K487" s="774">
        <f t="shared" si="15"/>
        <v>0</v>
      </c>
      <c r="M487" s="207"/>
    </row>
    <row r="488" spans="1:13" s="217" customFormat="1" ht="69.75" customHeight="1" x14ac:dyDescent="0.3">
      <c r="A488" s="48">
        <f>'Sch-1'!A488</f>
        <v>467</v>
      </c>
      <c r="B488" s="233">
        <f>'Sch-1'!B488</f>
        <v>7000031828</v>
      </c>
      <c r="C488" s="233">
        <f>'Sch-1'!C488</f>
        <v>10</v>
      </c>
      <c r="D488" s="234" t="str">
        <f>'Sch-1'!D488</f>
        <v xml:space="preserve">Supply BOQ for M-SLDC Ranchi            </v>
      </c>
      <c r="E488" s="233">
        <f>'Sch-1'!E488</f>
        <v>1000028014</v>
      </c>
      <c r="F488" s="234" t="str">
        <f>'Sch-1'!J488</f>
        <v>Workstation Desk</v>
      </c>
      <c r="G488" s="233" t="str">
        <f>'Sch-1'!K488</f>
        <v xml:space="preserve">EA </v>
      </c>
      <c r="H488" s="233">
        <f>'Sch-1'!L488</f>
        <v>1</v>
      </c>
      <c r="I488" s="235"/>
      <c r="J488" s="773" t="str">
        <f t="shared" si="14"/>
        <v>Included</v>
      </c>
      <c r="K488" s="774">
        <f t="shared" si="15"/>
        <v>0</v>
      </c>
      <c r="M488" s="207"/>
    </row>
    <row r="489" spans="1:13" s="217" customFormat="1" ht="69.75" customHeight="1" x14ac:dyDescent="0.3">
      <c r="A489" s="48">
        <f>'Sch-1'!A489</f>
        <v>468</v>
      </c>
      <c r="B489" s="233">
        <f>'Sch-1'!B489</f>
        <v>7000031829</v>
      </c>
      <c r="C489" s="233">
        <f>'Sch-1'!C489</f>
        <v>10</v>
      </c>
      <c r="D489" s="234" t="str">
        <f>'Sch-1'!D489</f>
        <v xml:space="preserve">Supply BOQ for M-SLDC Ranchi            </v>
      </c>
      <c r="E489" s="233">
        <f>'Sch-1'!E489</f>
        <v>1000026380</v>
      </c>
      <c r="F489" s="234" t="str">
        <f>'Sch-1'!J489</f>
        <v>Chairs</v>
      </c>
      <c r="G489" s="233" t="str">
        <f>'Sch-1'!K489</f>
        <v>LOT</v>
      </c>
      <c r="H489" s="233">
        <f>'Sch-1'!L489</f>
        <v>1</v>
      </c>
      <c r="I489" s="235"/>
      <c r="J489" s="773" t="str">
        <f t="shared" si="14"/>
        <v>Included</v>
      </c>
      <c r="K489" s="774">
        <f t="shared" si="15"/>
        <v>0</v>
      </c>
      <c r="M489" s="207"/>
    </row>
    <row r="490" spans="1:13" s="217" customFormat="1" ht="69.75" customHeight="1" x14ac:dyDescent="0.3">
      <c r="A490" s="48">
        <f>'Sch-1'!A490</f>
        <v>469</v>
      </c>
      <c r="B490" s="233">
        <f>'Sch-1'!B490</f>
        <v>7000031869</v>
      </c>
      <c r="C490" s="233">
        <f>'Sch-1'!C490</f>
        <v>10</v>
      </c>
      <c r="D490" s="234" t="str">
        <f>'Sch-1'!D490</f>
        <v xml:space="preserve">Supply BOQ for M-SLDC Ranchi            </v>
      </c>
      <c r="E490" s="233">
        <f>'Sch-1'!E490</f>
        <v>1000077853</v>
      </c>
      <c r="F490" s="234" t="str">
        <f>'Sch-1'!J490</f>
        <v>SUPPLY OF BACKUP AND RESTORE SYSTEM INCLUDING NECESSARY HARDWARE ANDSOFTWARE AS PER TECHNICAL SPECIFICATION</v>
      </c>
      <c r="G490" s="233" t="str">
        <f>'Sch-1'!K490</f>
        <v xml:space="preserve">EA </v>
      </c>
      <c r="H490" s="233">
        <f>'Sch-1'!L490</f>
        <v>1</v>
      </c>
      <c r="I490" s="235"/>
      <c r="J490" s="773" t="str">
        <f t="shared" si="14"/>
        <v>Included</v>
      </c>
      <c r="K490" s="774">
        <f t="shared" si="15"/>
        <v>0</v>
      </c>
      <c r="M490" s="207"/>
    </row>
    <row r="491" spans="1:13" s="217" customFormat="1" ht="69.75" customHeight="1" x14ac:dyDescent="0.3">
      <c r="A491" s="48">
        <f>'Sch-1'!A491</f>
        <v>470</v>
      </c>
      <c r="B491" s="233">
        <f>'Sch-1'!B491</f>
        <v>7000031870</v>
      </c>
      <c r="C491" s="233">
        <f>'Sch-1'!C491</f>
        <v>10</v>
      </c>
      <c r="D491" s="234" t="str">
        <f>'Sch-1'!D491</f>
        <v xml:space="preserve">Supply BOQ for M-SLDC Ranchi            </v>
      </c>
      <c r="E491" s="233">
        <f>'Sch-1'!E491</f>
        <v>1000077863</v>
      </c>
      <c r="F491" s="234" t="str">
        <f>'Sch-1'!J491</f>
        <v>SUPPLY OF APPLICATION SERVER AT SLDC /RLDC AS PER TECHNICALSPECIFICATION</v>
      </c>
      <c r="G491" s="233" t="str">
        <f>'Sch-1'!K491</f>
        <v xml:space="preserve">EA </v>
      </c>
      <c r="H491" s="233">
        <f>'Sch-1'!L491</f>
        <v>2</v>
      </c>
      <c r="I491" s="235"/>
      <c r="J491" s="773" t="str">
        <f t="shared" si="14"/>
        <v>Included</v>
      </c>
      <c r="K491" s="774">
        <f t="shared" si="15"/>
        <v>0</v>
      </c>
      <c r="M491" s="207"/>
    </row>
    <row r="492" spans="1:13" s="217" customFormat="1" ht="69.75" customHeight="1" x14ac:dyDescent="0.3">
      <c r="A492" s="48">
        <f>'Sch-1'!A492</f>
        <v>471</v>
      </c>
      <c r="B492" s="233">
        <f>'Sch-1'!B492</f>
        <v>7000031871</v>
      </c>
      <c r="C492" s="233">
        <f>'Sch-1'!C492</f>
        <v>10</v>
      </c>
      <c r="D492" s="234" t="str">
        <f>'Sch-1'!D492</f>
        <v xml:space="preserve">Supply BOQ for M-SLDC Ranchi            </v>
      </c>
      <c r="E492" s="233">
        <f>'Sch-1'!E492</f>
        <v>1000077866</v>
      </c>
      <c r="F492" s="234" t="str">
        <f>'Sch-1'!J492</f>
        <v>SUPPLY OF SIEM SOFTWARE AT SLDC/RLDCÃ‚Â AS PER TECHNICAL SPECIFICATION</v>
      </c>
      <c r="G492" s="233" t="str">
        <f>'Sch-1'!K492</f>
        <v>LOT</v>
      </c>
      <c r="H492" s="233">
        <f>'Sch-1'!L492</f>
        <v>1</v>
      </c>
      <c r="I492" s="235"/>
      <c r="J492" s="773" t="str">
        <f t="shared" si="14"/>
        <v>Included</v>
      </c>
      <c r="K492" s="774">
        <f t="shared" si="15"/>
        <v>0</v>
      </c>
      <c r="M492" s="207"/>
    </row>
    <row r="493" spans="1:13" s="217" customFormat="1" ht="69.75" customHeight="1" x14ac:dyDescent="0.3">
      <c r="A493" s="48">
        <f>'Sch-1'!A493</f>
        <v>472</v>
      </c>
      <c r="B493" s="233">
        <f>'Sch-1'!B493</f>
        <v>7000031872</v>
      </c>
      <c r="C493" s="233">
        <f>'Sch-1'!C493</f>
        <v>10</v>
      </c>
      <c r="D493" s="234" t="str">
        <f>'Sch-1'!D493</f>
        <v xml:space="preserve">Supply BOQ for M-SLDC Ranchi            </v>
      </c>
      <c r="E493" s="233">
        <f>'Sch-1'!E493</f>
        <v>1000077862</v>
      </c>
      <c r="F493" s="234" t="str">
        <f>'Sch-1'!J493</f>
        <v>POE SWITCHÃ‚Â ,48 PORT ,MANAGED L2 (WITH DUAL POWER SUPPLY)Ã‚Â AS PERTECHNICAL SPECIFICATION</v>
      </c>
      <c r="G493" s="233" t="str">
        <f>'Sch-1'!K493</f>
        <v xml:space="preserve">EA </v>
      </c>
      <c r="H493" s="233">
        <f>'Sch-1'!L493</f>
        <v>1</v>
      </c>
      <c r="I493" s="235"/>
      <c r="J493" s="773" t="str">
        <f t="shared" si="14"/>
        <v>Included</v>
      </c>
      <c r="K493" s="774">
        <f t="shared" si="15"/>
        <v>0</v>
      </c>
      <c r="M493" s="207"/>
    </row>
    <row r="494" spans="1:13" s="217" customFormat="1" ht="69.75" customHeight="1" x14ac:dyDescent="0.3">
      <c r="A494" s="48">
        <f>'Sch-1'!A494</f>
        <v>473</v>
      </c>
      <c r="B494" s="233">
        <f>'Sch-1'!B494</f>
        <v>7000031879</v>
      </c>
      <c r="C494" s="233">
        <f>'Sch-1'!C494</f>
        <v>10</v>
      </c>
      <c r="D494" s="234" t="str">
        <f>'Sch-1'!D494</f>
        <v xml:space="preserve">Supply BOQ for M-SLDC Ranchi            </v>
      </c>
      <c r="E494" s="233">
        <f>'Sch-1'!E494</f>
        <v>1000077899</v>
      </c>
      <c r="F494" s="234" t="str">
        <f>'Sch-1'!J494</f>
        <v>SUPPLY OF FXS MEDIA GATEWAY AS PER TECHNICAL SPECIFICATION</v>
      </c>
      <c r="G494" s="233" t="str">
        <f>'Sch-1'!K494</f>
        <v>SET</v>
      </c>
      <c r="H494" s="233">
        <f>'Sch-1'!L494</f>
        <v>1</v>
      </c>
      <c r="I494" s="235"/>
      <c r="J494" s="773" t="str">
        <f t="shared" si="14"/>
        <v>Included</v>
      </c>
      <c r="K494" s="774">
        <f t="shared" si="15"/>
        <v>0</v>
      </c>
      <c r="M494" s="207"/>
    </row>
    <row r="495" spans="1:13" s="217" customFormat="1" ht="69.75" customHeight="1" x14ac:dyDescent="0.3">
      <c r="A495" s="48">
        <f>'Sch-1'!A495</f>
        <v>474</v>
      </c>
      <c r="B495" s="233">
        <f>'Sch-1'!B495</f>
        <v>7000031880</v>
      </c>
      <c r="C495" s="233">
        <f>'Sch-1'!C495</f>
        <v>10</v>
      </c>
      <c r="D495" s="234" t="str">
        <f>'Sch-1'!D495</f>
        <v xml:space="preserve">Supply BOQ for M-SLDC Ranchi            </v>
      </c>
      <c r="E495" s="233">
        <f>'Sch-1'!E495</f>
        <v>1000031361</v>
      </c>
      <c r="F495" s="234" t="str">
        <f>'Sch-1'!J495</f>
        <v>WORKSTATION CONSOLE WITH ONE TFT WITH OSAND LICENSE</v>
      </c>
      <c r="G495" s="233" t="str">
        <f>'Sch-1'!K495</f>
        <v xml:space="preserve">EA </v>
      </c>
      <c r="H495" s="233">
        <f>'Sch-1'!L495</f>
        <v>1</v>
      </c>
      <c r="I495" s="235"/>
      <c r="J495" s="773" t="str">
        <f t="shared" si="14"/>
        <v>Included</v>
      </c>
      <c r="K495" s="774">
        <f t="shared" si="15"/>
        <v>0</v>
      </c>
      <c r="M495" s="207"/>
    </row>
    <row r="496" spans="1:13" s="217" customFormat="1" ht="69.75" customHeight="1" x14ac:dyDescent="0.3">
      <c r="A496" s="48">
        <f>'Sch-1'!A496</f>
        <v>475</v>
      </c>
      <c r="B496" s="233">
        <f>'Sch-1'!B496</f>
        <v>7000031884</v>
      </c>
      <c r="C496" s="233">
        <f>'Sch-1'!C496</f>
        <v>10</v>
      </c>
      <c r="D496" s="234" t="str">
        <f>'Sch-1'!D496</f>
        <v xml:space="preserve">Supply BOQ for M-SLDC Ranchi            </v>
      </c>
      <c r="E496" s="233">
        <f>'Sch-1'!E496</f>
        <v>1000077736</v>
      </c>
      <c r="F496" s="234" t="str">
        <f>'Sch-1'!J496</f>
        <v>SUPPLY OF PRI MEDIA GATEWAY AS PER TECHNICAL SPECIFICATION</v>
      </c>
      <c r="G496" s="233" t="str">
        <f>'Sch-1'!K496</f>
        <v xml:space="preserve">EA </v>
      </c>
      <c r="H496" s="233">
        <f>'Sch-1'!L496</f>
        <v>1</v>
      </c>
      <c r="I496" s="235"/>
      <c r="J496" s="773" t="str">
        <f t="shared" si="14"/>
        <v>Included</v>
      </c>
      <c r="K496" s="774">
        <f t="shared" si="15"/>
        <v>0</v>
      </c>
      <c r="M496" s="207"/>
    </row>
    <row r="497" spans="1:13" s="217" customFormat="1" ht="69.75" customHeight="1" x14ac:dyDescent="0.3">
      <c r="A497" s="48">
        <f>'Sch-1'!A497</f>
        <v>476</v>
      </c>
      <c r="B497" s="233">
        <f>'Sch-1'!B497</f>
        <v>7000031885</v>
      </c>
      <c r="C497" s="233">
        <f>'Sch-1'!C497</f>
        <v>10</v>
      </c>
      <c r="D497" s="234" t="str">
        <f>'Sch-1'!D497</f>
        <v xml:space="preserve">Supply BOQ for M-SLDC Ranchi            </v>
      </c>
      <c r="E497" s="233">
        <f>'Sch-1'!E497</f>
        <v>1000078084</v>
      </c>
      <c r="F497" s="234" t="str">
        <f>'Sch-1'!J497</f>
        <v>SUPPLY OF ROUTER AS PER TECHNICAL SPECIFICATION</v>
      </c>
      <c r="G497" s="233" t="str">
        <f>'Sch-1'!K497</f>
        <v xml:space="preserve">EA </v>
      </c>
      <c r="H497" s="233">
        <f>'Sch-1'!L497</f>
        <v>2</v>
      </c>
      <c r="I497" s="235"/>
      <c r="J497" s="773" t="str">
        <f t="shared" si="14"/>
        <v>Included</v>
      </c>
      <c r="K497" s="774">
        <f t="shared" si="15"/>
        <v>0</v>
      </c>
      <c r="M497" s="207"/>
    </row>
    <row r="498" spans="1:13" s="217" customFormat="1" ht="69.75" customHeight="1" x14ac:dyDescent="0.3">
      <c r="A498" s="48">
        <f>'Sch-1'!A498</f>
        <v>477</v>
      </c>
      <c r="B498" s="233">
        <f>'Sch-1'!B498</f>
        <v>7000031830</v>
      </c>
      <c r="C498" s="233">
        <f>'Sch-1'!C498</f>
        <v>10</v>
      </c>
      <c r="D498" s="234" t="str">
        <f>'Sch-1'!D498</f>
        <v xml:space="preserve">Supply BOQ for B-SLDC Ranchi            </v>
      </c>
      <c r="E498" s="233">
        <f>'Sch-1'!E498</f>
        <v>1000077713</v>
      </c>
      <c r="F498" s="234" t="str">
        <f>'Sch-1'!J498</f>
        <v>VOIP/SIP COMPLIANT SERVER HARDWARE AS PER TECHNICAL SPECIFICATION</v>
      </c>
      <c r="G498" s="233" t="str">
        <f>'Sch-1'!K498</f>
        <v xml:space="preserve">EA </v>
      </c>
      <c r="H498" s="233">
        <f>'Sch-1'!L498</f>
        <v>1</v>
      </c>
      <c r="I498" s="235"/>
      <c r="J498" s="773" t="str">
        <f t="shared" si="14"/>
        <v>Included</v>
      </c>
      <c r="K498" s="774">
        <f t="shared" si="15"/>
        <v>0</v>
      </c>
      <c r="M498" s="207"/>
    </row>
    <row r="499" spans="1:13" s="217" customFormat="1" ht="69.75" customHeight="1" x14ac:dyDescent="0.3">
      <c r="A499" s="48">
        <f>'Sch-1'!A499</f>
        <v>478</v>
      </c>
      <c r="B499" s="233">
        <f>'Sch-1'!B499</f>
        <v>7000031831</v>
      </c>
      <c r="C499" s="233">
        <f>'Sch-1'!C499</f>
        <v>10</v>
      </c>
      <c r="D499" s="234" t="str">
        <f>'Sch-1'!D499</f>
        <v xml:space="preserve">Supply BOQ for B-SLDC Ranchi            </v>
      </c>
      <c r="E499" s="233">
        <f>'Sch-1'!E499</f>
        <v>1000077753</v>
      </c>
      <c r="F499" s="234" t="str">
        <f>'Sch-1'!J499</f>
        <v>SOFTWARE FOR VOIP/SIP COMPLIANT SERVER</v>
      </c>
      <c r="G499" s="233" t="str">
        <f>'Sch-1'!K499</f>
        <v>LOT</v>
      </c>
      <c r="H499" s="233">
        <f>'Sch-1'!L499</f>
        <v>1</v>
      </c>
      <c r="I499" s="235"/>
      <c r="J499" s="773" t="str">
        <f t="shared" si="14"/>
        <v>Included</v>
      </c>
      <c r="K499" s="774">
        <f t="shared" si="15"/>
        <v>0</v>
      </c>
      <c r="M499" s="207"/>
    </row>
    <row r="500" spans="1:13" s="217" customFormat="1" ht="69.75" customHeight="1" x14ac:dyDescent="0.3">
      <c r="A500" s="48">
        <f>'Sch-1'!A500</f>
        <v>479</v>
      </c>
      <c r="B500" s="233">
        <f>'Sch-1'!B500</f>
        <v>7000031832</v>
      </c>
      <c r="C500" s="233">
        <f>'Sch-1'!C500</f>
        <v>10</v>
      </c>
      <c r="D500" s="234" t="str">
        <f>'Sch-1'!D500</f>
        <v xml:space="preserve">Supply BOQ for B-SLDC Ranchi            </v>
      </c>
      <c r="E500" s="233">
        <f>'Sch-1'!E500</f>
        <v>1000077573</v>
      </c>
      <c r="F500" s="234" t="str">
        <f>'Sch-1'!J500</f>
        <v>SERVER RACK  AS PER TECHNICAL SPECIFICATION</v>
      </c>
      <c r="G500" s="233" t="str">
        <f>'Sch-1'!K500</f>
        <v xml:space="preserve">EA </v>
      </c>
      <c r="H500" s="233">
        <f>'Sch-1'!L500</f>
        <v>1</v>
      </c>
      <c r="I500" s="235"/>
      <c r="J500" s="773" t="str">
        <f t="shared" si="14"/>
        <v>Included</v>
      </c>
      <c r="K500" s="774">
        <f t="shared" si="15"/>
        <v>0</v>
      </c>
      <c r="M500" s="207"/>
    </row>
    <row r="501" spans="1:13" s="217" customFormat="1" ht="69.75" customHeight="1" x14ac:dyDescent="0.3">
      <c r="A501" s="48">
        <f>'Sch-1'!A501</f>
        <v>480</v>
      </c>
      <c r="B501" s="233">
        <f>'Sch-1'!B501</f>
        <v>7000031833</v>
      </c>
      <c r="C501" s="233">
        <f>'Sch-1'!C501</f>
        <v>10</v>
      </c>
      <c r="D501" s="234" t="str">
        <f>'Sch-1'!D501</f>
        <v xml:space="preserve">Supply BOQ for B-SLDC Ranchi            </v>
      </c>
      <c r="E501" s="233">
        <f>'Sch-1'!E501</f>
        <v>1000077711</v>
      </c>
      <c r="F501" s="234" t="str">
        <f>'Sch-1'!J501</f>
        <v>SIP COMPLIANT VIDEO PHONE</v>
      </c>
      <c r="G501" s="233" t="str">
        <f>'Sch-1'!K501</f>
        <v xml:space="preserve">EA </v>
      </c>
      <c r="H501" s="233">
        <f>'Sch-1'!L501</f>
        <v>1</v>
      </c>
      <c r="I501" s="235"/>
      <c r="J501" s="773" t="str">
        <f t="shared" si="14"/>
        <v>Included</v>
      </c>
      <c r="K501" s="774">
        <f t="shared" si="15"/>
        <v>0</v>
      </c>
      <c r="M501" s="207"/>
    </row>
    <row r="502" spans="1:13" s="217" customFormat="1" ht="69.75" customHeight="1" x14ac:dyDescent="0.3">
      <c r="A502" s="48">
        <f>'Sch-1'!A502</f>
        <v>481</v>
      </c>
      <c r="B502" s="233">
        <f>'Sch-1'!B502</f>
        <v>7000031834</v>
      </c>
      <c r="C502" s="233">
        <f>'Sch-1'!C502</f>
        <v>10</v>
      </c>
      <c r="D502" s="234" t="str">
        <f>'Sch-1'!D502</f>
        <v xml:space="preserve">Supply BOQ for B-SLDC Ranchi            </v>
      </c>
      <c r="E502" s="233">
        <f>'Sch-1'!E502</f>
        <v>1000077750</v>
      </c>
      <c r="F502" s="234" t="str">
        <f>'Sch-1'!J502</f>
        <v>NMS SOFTWARE FOR VoIP</v>
      </c>
      <c r="G502" s="233" t="str">
        <f>'Sch-1'!K502</f>
        <v>LOT</v>
      </c>
      <c r="H502" s="233">
        <f>'Sch-1'!L502</f>
        <v>1</v>
      </c>
      <c r="I502" s="235"/>
      <c r="J502" s="773" t="str">
        <f t="shared" si="14"/>
        <v>Included</v>
      </c>
      <c r="K502" s="774">
        <f t="shared" si="15"/>
        <v>0</v>
      </c>
      <c r="M502" s="207"/>
    </row>
    <row r="503" spans="1:13" s="217" customFormat="1" ht="69.75" customHeight="1" x14ac:dyDescent="0.3">
      <c r="A503" s="48">
        <f>'Sch-1'!A503</f>
        <v>482</v>
      </c>
      <c r="B503" s="233">
        <f>'Sch-1'!B503</f>
        <v>7000031835</v>
      </c>
      <c r="C503" s="233">
        <f>'Sch-1'!C503</f>
        <v>10</v>
      </c>
      <c r="D503" s="234" t="str">
        <f>'Sch-1'!D503</f>
        <v xml:space="preserve">Supply BOQ for B-SLDC Ranchi            </v>
      </c>
      <c r="E503" s="233">
        <f>'Sch-1'!E503</f>
        <v>1000077561</v>
      </c>
      <c r="F503" s="234" t="str">
        <f>'Sch-1'!J503</f>
        <v>24 LAN L-3 SWITCH (MINIMUM 8X1 GBPS FIBRE OPTIC PORTS AND 4X 10 GBPSFIBER PORTS)</v>
      </c>
      <c r="G503" s="233" t="str">
        <f>'Sch-1'!K503</f>
        <v xml:space="preserve">EA </v>
      </c>
      <c r="H503" s="233">
        <f>'Sch-1'!L503</f>
        <v>2</v>
      </c>
      <c r="I503" s="235"/>
      <c r="J503" s="773" t="str">
        <f t="shared" si="14"/>
        <v>Included</v>
      </c>
      <c r="K503" s="774">
        <f t="shared" si="15"/>
        <v>0</v>
      </c>
      <c r="M503" s="207"/>
    </row>
    <row r="504" spans="1:13" s="217" customFormat="1" ht="69.75" customHeight="1" x14ac:dyDescent="0.3">
      <c r="A504" s="48">
        <f>'Sch-1'!A504</f>
        <v>483</v>
      </c>
      <c r="B504" s="233">
        <f>'Sch-1'!B504</f>
        <v>7000031836</v>
      </c>
      <c r="C504" s="233">
        <f>'Sch-1'!C504</f>
        <v>10</v>
      </c>
      <c r="D504" s="234" t="str">
        <f>'Sch-1'!D504</f>
        <v xml:space="preserve">Supply BOQ for B-SLDC Ranchi            </v>
      </c>
      <c r="E504" s="233">
        <f>'Sch-1'!E504</f>
        <v>1000077565</v>
      </c>
      <c r="F504" s="234" t="str">
        <f>'Sch-1'!J504</f>
        <v>NGFW AS PER TECHNICAL SPECIFICATION</v>
      </c>
      <c r="G504" s="233" t="str">
        <f>'Sch-1'!K504</f>
        <v xml:space="preserve">EA </v>
      </c>
      <c r="H504" s="233">
        <f>'Sch-1'!L504</f>
        <v>2</v>
      </c>
      <c r="I504" s="235"/>
      <c r="J504" s="773" t="str">
        <f t="shared" si="14"/>
        <v>Included</v>
      </c>
      <c r="K504" s="774">
        <f t="shared" si="15"/>
        <v>0</v>
      </c>
      <c r="M504" s="207"/>
    </row>
    <row r="505" spans="1:13" s="217" customFormat="1" ht="69.75" customHeight="1" x14ac:dyDescent="0.3">
      <c r="A505" s="48">
        <f>'Sch-1'!A505</f>
        <v>484</v>
      </c>
      <c r="B505" s="233">
        <f>'Sch-1'!B505</f>
        <v>7000031837</v>
      </c>
      <c r="C505" s="233">
        <f>'Sch-1'!C505</f>
        <v>10</v>
      </c>
      <c r="D505" s="234" t="str">
        <f>'Sch-1'!D505</f>
        <v xml:space="preserve">Supply BOQ for B-SLDC Ranchi            </v>
      </c>
      <c r="E505" s="233">
        <f>'Sch-1'!E505</f>
        <v>1000077751</v>
      </c>
      <c r="F505" s="234" t="str">
        <f>'Sch-1'!J505</f>
        <v>SOFTWARE FOR RECORDING</v>
      </c>
      <c r="G505" s="233" t="str">
        <f>'Sch-1'!K505</f>
        <v>LOT</v>
      </c>
      <c r="H505" s="233">
        <f>'Sch-1'!L505</f>
        <v>1</v>
      </c>
      <c r="I505" s="235"/>
      <c r="J505" s="773" t="str">
        <f t="shared" si="14"/>
        <v>Included</v>
      </c>
      <c r="K505" s="774">
        <f t="shared" si="15"/>
        <v>0</v>
      </c>
      <c r="M505" s="207"/>
    </row>
    <row r="506" spans="1:13" s="217" customFormat="1" ht="69.75" customHeight="1" x14ac:dyDescent="0.3">
      <c r="A506" s="48">
        <f>'Sch-1'!A506</f>
        <v>485</v>
      </c>
      <c r="B506" s="233">
        <f>'Sch-1'!B506</f>
        <v>7000031838</v>
      </c>
      <c r="C506" s="233">
        <f>'Sch-1'!C506</f>
        <v>10</v>
      </c>
      <c r="D506" s="234" t="str">
        <f>'Sch-1'!D506</f>
        <v xml:space="preserve">Supply BOQ for B-SLDC Ranchi            </v>
      </c>
      <c r="E506" s="233">
        <f>'Sch-1'!E506</f>
        <v>1000077568</v>
      </c>
      <c r="F506" s="234" t="str">
        <f>'Sch-1'!J506</f>
        <v>OPERATOR CONSOLE AS PER TECHNICAL SPECIFICATION</v>
      </c>
      <c r="G506" s="233" t="str">
        <f>'Sch-1'!K506</f>
        <v xml:space="preserve">EA </v>
      </c>
      <c r="H506" s="233">
        <f>'Sch-1'!L506</f>
        <v>1</v>
      </c>
      <c r="I506" s="235"/>
      <c r="J506" s="773" t="str">
        <f t="shared" si="14"/>
        <v>Included</v>
      </c>
      <c r="K506" s="774">
        <f t="shared" si="15"/>
        <v>0</v>
      </c>
      <c r="M506" s="207"/>
    </row>
    <row r="507" spans="1:13" s="217" customFormat="1" ht="69.75" customHeight="1" x14ac:dyDescent="0.3">
      <c r="A507" s="48">
        <f>'Sch-1'!A507</f>
        <v>486</v>
      </c>
      <c r="B507" s="233">
        <f>'Sch-1'!B507</f>
        <v>7000031839</v>
      </c>
      <c r="C507" s="233">
        <f>'Sch-1'!C507</f>
        <v>10</v>
      </c>
      <c r="D507" s="234" t="str">
        <f>'Sch-1'!D507</f>
        <v xml:space="preserve">Supply BOQ for B-SLDC Ranchi            </v>
      </c>
      <c r="E507" s="233">
        <f>'Sch-1'!E507</f>
        <v>1000028014</v>
      </c>
      <c r="F507" s="234" t="str">
        <f>'Sch-1'!J507</f>
        <v>Workstation Desk</v>
      </c>
      <c r="G507" s="233" t="str">
        <f>'Sch-1'!K507</f>
        <v xml:space="preserve">EA </v>
      </c>
      <c r="H507" s="233">
        <f>'Sch-1'!L507</f>
        <v>1</v>
      </c>
      <c r="I507" s="235"/>
      <c r="J507" s="773" t="str">
        <f t="shared" si="14"/>
        <v>Included</v>
      </c>
      <c r="K507" s="774">
        <f t="shared" si="15"/>
        <v>0</v>
      </c>
      <c r="M507" s="207"/>
    </row>
    <row r="508" spans="1:13" s="217" customFormat="1" ht="69.75" customHeight="1" x14ac:dyDescent="0.3">
      <c r="A508" s="48">
        <f>'Sch-1'!A508</f>
        <v>487</v>
      </c>
      <c r="B508" s="233">
        <f>'Sch-1'!B508</f>
        <v>7000031840</v>
      </c>
      <c r="C508" s="233">
        <f>'Sch-1'!C508</f>
        <v>10</v>
      </c>
      <c r="D508" s="234" t="str">
        <f>'Sch-1'!D508</f>
        <v xml:space="preserve">Supply BOQ for B-SLDC Ranchi            </v>
      </c>
      <c r="E508" s="233">
        <f>'Sch-1'!E508</f>
        <v>1000026380</v>
      </c>
      <c r="F508" s="234" t="str">
        <f>'Sch-1'!J508</f>
        <v>Chairs</v>
      </c>
      <c r="G508" s="233" t="str">
        <f>'Sch-1'!K508</f>
        <v>LOT</v>
      </c>
      <c r="H508" s="233">
        <f>'Sch-1'!L508</f>
        <v>1</v>
      </c>
      <c r="I508" s="235"/>
      <c r="J508" s="773" t="str">
        <f t="shared" si="14"/>
        <v>Included</v>
      </c>
      <c r="K508" s="774">
        <f t="shared" si="15"/>
        <v>0</v>
      </c>
      <c r="M508" s="207"/>
    </row>
    <row r="509" spans="1:13" s="217" customFormat="1" ht="69.75" customHeight="1" x14ac:dyDescent="0.3">
      <c r="A509" s="48">
        <f>'Sch-1'!A509</f>
        <v>488</v>
      </c>
      <c r="B509" s="233">
        <f>'Sch-1'!B509</f>
        <v>7000031877</v>
      </c>
      <c r="C509" s="233">
        <f>'Sch-1'!C509</f>
        <v>10</v>
      </c>
      <c r="D509" s="234" t="str">
        <f>'Sch-1'!D509</f>
        <v xml:space="preserve">Supply BOQ for B-SLDC Ranchi            </v>
      </c>
      <c r="E509" s="233">
        <f>'Sch-1'!E509</f>
        <v>1000077853</v>
      </c>
      <c r="F509" s="234" t="str">
        <f>'Sch-1'!J509</f>
        <v>SUPPLY OF BACKUP AND RESTORE SYSTEM INCLUDING NECESSARY HARDWARE ANDSOFTWARE AS PER TECHNICAL SPECIFICATION</v>
      </c>
      <c r="G509" s="233" t="str">
        <f>'Sch-1'!K509</f>
        <v xml:space="preserve">EA </v>
      </c>
      <c r="H509" s="233">
        <f>'Sch-1'!L509</f>
        <v>1</v>
      </c>
      <c r="I509" s="235"/>
      <c r="J509" s="773" t="str">
        <f t="shared" si="14"/>
        <v>Included</v>
      </c>
      <c r="K509" s="774">
        <f t="shared" si="15"/>
        <v>0</v>
      </c>
      <c r="M509" s="207"/>
    </row>
    <row r="510" spans="1:13" s="217" customFormat="1" ht="69.75" customHeight="1" x14ac:dyDescent="0.3">
      <c r="A510" s="48">
        <f>'Sch-1'!A510</f>
        <v>489</v>
      </c>
      <c r="B510" s="233">
        <f>'Sch-1'!B510</f>
        <v>7000031886</v>
      </c>
      <c r="C510" s="233">
        <f>'Sch-1'!C510</f>
        <v>10</v>
      </c>
      <c r="D510" s="234" t="str">
        <f>'Sch-1'!D510</f>
        <v xml:space="preserve">Supply BOQ for B-SLDC Ranchi            </v>
      </c>
      <c r="E510" s="233">
        <f>'Sch-1'!E510</f>
        <v>1000078084</v>
      </c>
      <c r="F510" s="234" t="str">
        <f>'Sch-1'!J510</f>
        <v>SUPPLY OF ROUTER AS PER TECHNICAL SPECIFICATION</v>
      </c>
      <c r="G510" s="233" t="str">
        <f>'Sch-1'!K510</f>
        <v xml:space="preserve">EA </v>
      </c>
      <c r="H510" s="233">
        <f>'Sch-1'!L510</f>
        <v>2</v>
      </c>
      <c r="I510" s="235"/>
      <c r="J510" s="773" t="str">
        <f t="shared" si="14"/>
        <v>Included</v>
      </c>
      <c r="K510" s="774">
        <f t="shared" si="15"/>
        <v>0</v>
      </c>
      <c r="M510" s="207"/>
    </row>
    <row r="511" spans="1:13" s="217" customFormat="1" ht="69.75" customHeight="1" x14ac:dyDescent="0.3">
      <c r="A511" s="48">
        <f>'Sch-1'!A511</f>
        <v>490</v>
      </c>
      <c r="B511" s="233">
        <f>'Sch-1'!B511</f>
        <v>7000031841</v>
      </c>
      <c r="C511" s="233">
        <f>'Sch-1'!C511</f>
        <v>10</v>
      </c>
      <c r="D511" s="234" t="str">
        <f>'Sch-1'!D511</f>
        <v xml:space="preserve">Supply BOQ for M-SLDC Patna             </v>
      </c>
      <c r="E511" s="233">
        <f>'Sch-1'!E511</f>
        <v>1000077713</v>
      </c>
      <c r="F511" s="234" t="str">
        <f>'Sch-1'!J511</f>
        <v>VOIP/SIP COMPLIANT SERVER HARDWARE AS PER TECHNICAL SPECIFICATION</v>
      </c>
      <c r="G511" s="233" t="str">
        <f>'Sch-1'!K511</f>
        <v xml:space="preserve">EA </v>
      </c>
      <c r="H511" s="233">
        <f>'Sch-1'!L511</f>
        <v>1</v>
      </c>
      <c r="I511" s="235"/>
      <c r="J511" s="773" t="str">
        <f t="shared" si="14"/>
        <v>Included</v>
      </c>
      <c r="K511" s="774">
        <f t="shared" si="15"/>
        <v>0</v>
      </c>
      <c r="M511" s="207"/>
    </row>
    <row r="512" spans="1:13" s="217" customFormat="1" ht="69.75" customHeight="1" x14ac:dyDescent="0.3">
      <c r="A512" s="48">
        <f>'Sch-1'!A512</f>
        <v>491</v>
      </c>
      <c r="B512" s="233">
        <f>'Sch-1'!B512</f>
        <v>7000031842</v>
      </c>
      <c r="C512" s="233">
        <f>'Sch-1'!C512</f>
        <v>10</v>
      </c>
      <c r="D512" s="234" t="str">
        <f>'Sch-1'!D512</f>
        <v xml:space="preserve">Supply BOQ for M-SLDC Patna             </v>
      </c>
      <c r="E512" s="233">
        <f>'Sch-1'!E512</f>
        <v>1000077753</v>
      </c>
      <c r="F512" s="234" t="str">
        <f>'Sch-1'!J512</f>
        <v>SOFTWARE FOR VOIP/SIP COMPLIANT SERVER</v>
      </c>
      <c r="G512" s="233" t="str">
        <f>'Sch-1'!K512</f>
        <v>LOT</v>
      </c>
      <c r="H512" s="233">
        <f>'Sch-1'!L512</f>
        <v>1</v>
      </c>
      <c r="I512" s="235"/>
      <c r="J512" s="773" t="str">
        <f t="shared" si="14"/>
        <v>Included</v>
      </c>
      <c r="K512" s="774">
        <f t="shared" si="15"/>
        <v>0</v>
      </c>
      <c r="M512" s="207"/>
    </row>
    <row r="513" spans="1:13" s="217" customFormat="1" ht="69.75" customHeight="1" x14ac:dyDescent="0.3">
      <c r="A513" s="48">
        <f>'Sch-1'!A513</f>
        <v>492</v>
      </c>
      <c r="B513" s="233">
        <f>'Sch-1'!B513</f>
        <v>7000031843</v>
      </c>
      <c r="C513" s="233">
        <f>'Sch-1'!C513</f>
        <v>10</v>
      </c>
      <c r="D513" s="234" t="str">
        <f>'Sch-1'!D513</f>
        <v xml:space="preserve">Supply BOQ for M-SLDC Patna             </v>
      </c>
      <c r="E513" s="233">
        <f>'Sch-1'!E513</f>
        <v>1000077573</v>
      </c>
      <c r="F513" s="234" t="str">
        <f>'Sch-1'!J513</f>
        <v>SERVER RACK  AS PER TECHNICAL SPECIFICATION</v>
      </c>
      <c r="G513" s="233" t="str">
        <f>'Sch-1'!K513</f>
        <v xml:space="preserve">EA </v>
      </c>
      <c r="H513" s="233">
        <f>'Sch-1'!L513</f>
        <v>1</v>
      </c>
      <c r="I513" s="235"/>
      <c r="J513" s="773" t="str">
        <f t="shared" si="14"/>
        <v>Included</v>
      </c>
      <c r="K513" s="774">
        <f t="shared" si="15"/>
        <v>0</v>
      </c>
      <c r="M513" s="207"/>
    </row>
    <row r="514" spans="1:13" s="217" customFormat="1" ht="69.75" customHeight="1" x14ac:dyDescent="0.3">
      <c r="A514" s="48">
        <f>'Sch-1'!A514</f>
        <v>493</v>
      </c>
      <c r="B514" s="233">
        <f>'Sch-1'!B514</f>
        <v>7000031844</v>
      </c>
      <c r="C514" s="233">
        <f>'Sch-1'!C514</f>
        <v>10</v>
      </c>
      <c r="D514" s="234" t="str">
        <f>'Sch-1'!D514</f>
        <v xml:space="preserve">Supply BOQ for M-SLDC Patna             </v>
      </c>
      <c r="E514" s="233">
        <f>'Sch-1'!E514</f>
        <v>1000077739</v>
      </c>
      <c r="F514" s="234" t="str">
        <f>'Sch-1'!J514</f>
        <v>SIP COMPLIANT VOIP PHONE FOR LOCAL LOCATIONS</v>
      </c>
      <c r="G514" s="233" t="str">
        <f>'Sch-1'!K514</f>
        <v xml:space="preserve">EA </v>
      </c>
      <c r="H514" s="233">
        <f>'Sch-1'!L514</f>
        <v>30</v>
      </c>
      <c r="I514" s="235"/>
      <c r="J514" s="773" t="str">
        <f t="shared" si="14"/>
        <v>Included</v>
      </c>
      <c r="K514" s="774">
        <f t="shared" si="15"/>
        <v>0</v>
      </c>
      <c r="M514" s="207"/>
    </row>
    <row r="515" spans="1:13" s="217" customFormat="1" ht="69.75" customHeight="1" x14ac:dyDescent="0.3">
      <c r="A515" s="48">
        <f>'Sch-1'!A515</f>
        <v>494</v>
      </c>
      <c r="B515" s="233">
        <f>'Sch-1'!B515</f>
        <v>7000031845</v>
      </c>
      <c r="C515" s="233">
        <f>'Sch-1'!C515</f>
        <v>10</v>
      </c>
      <c r="D515" s="234" t="str">
        <f>'Sch-1'!D515</f>
        <v xml:space="preserve">Supply BOQ for M-SLDC Patna             </v>
      </c>
      <c r="E515" s="233">
        <f>'Sch-1'!E515</f>
        <v>1000077740</v>
      </c>
      <c r="F515" s="234" t="str">
        <f>'Sch-1'!J515</f>
        <v>SIP COMPLIANT VOIP PHONE FOR REMOTE LOCATIONS</v>
      </c>
      <c r="G515" s="233" t="str">
        <f>'Sch-1'!K515</f>
        <v xml:space="preserve">EA </v>
      </c>
      <c r="H515" s="233">
        <f>'Sch-1'!L515</f>
        <v>152</v>
      </c>
      <c r="I515" s="235"/>
      <c r="J515" s="773" t="str">
        <f t="shared" si="14"/>
        <v>Included</v>
      </c>
      <c r="K515" s="774">
        <f t="shared" si="15"/>
        <v>0</v>
      </c>
      <c r="M515" s="207"/>
    </row>
    <row r="516" spans="1:13" s="217" customFormat="1" ht="69.75" customHeight="1" x14ac:dyDescent="0.3">
      <c r="A516" s="48">
        <f>'Sch-1'!A516</f>
        <v>495</v>
      </c>
      <c r="B516" s="233">
        <f>'Sch-1'!B516</f>
        <v>7000031846</v>
      </c>
      <c r="C516" s="233">
        <f>'Sch-1'!C516</f>
        <v>10</v>
      </c>
      <c r="D516" s="234" t="str">
        <f>'Sch-1'!D516</f>
        <v xml:space="preserve">Supply BOQ for M-SLDC Patna             </v>
      </c>
      <c r="E516" s="233">
        <f>'Sch-1'!E516</f>
        <v>1000077711</v>
      </c>
      <c r="F516" s="234" t="str">
        <f>'Sch-1'!J516</f>
        <v>SIP COMPLIANT VIDEO PHONE</v>
      </c>
      <c r="G516" s="233" t="str">
        <f>'Sch-1'!K516</f>
        <v xml:space="preserve">EA </v>
      </c>
      <c r="H516" s="233">
        <f>'Sch-1'!L516</f>
        <v>1</v>
      </c>
      <c r="I516" s="235"/>
      <c r="J516" s="773" t="str">
        <f t="shared" si="14"/>
        <v>Included</v>
      </c>
      <c r="K516" s="774">
        <f t="shared" si="15"/>
        <v>0</v>
      </c>
      <c r="M516" s="207"/>
    </row>
    <row r="517" spans="1:13" s="217" customFormat="1" ht="69.75" customHeight="1" x14ac:dyDescent="0.3">
      <c r="A517" s="48">
        <f>'Sch-1'!A517</f>
        <v>496</v>
      </c>
      <c r="B517" s="233">
        <f>'Sch-1'!B517</f>
        <v>7000031847</v>
      </c>
      <c r="C517" s="233">
        <f>'Sch-1'!C517</f>
        <v>10</v>
      </c>
      <c r="D517" s="234" t="str">
        <f>'Sch-1'!D517</f>
        <v xml:space="preserve">Supply BOQ for M-SLDC Patna             </v>
      </c>
      <c r="E517" s="233">
        <f>'Sch-1'!E517</f>
        <v>1000077562</v>
      </c>
      <c r="F517" s="234" t="str">
        <f>'Sch-1'!J517</f>
        <v>ANALOG PHONE</v>
      </c>
      <c r="G517" s="233" t="str">
        <f>'Sch-1'!K517</f>
        <v xml:space="preserve">EA </v>
      </c>
      <c r="H517" s="233">
        <f>'Sch-1'!L517</f>
        <v>212</v>
      </c>
      <c r="I517" s="235"/>
      <c r="J517" s="773" t="str">
        <f t="shared" si="14"/>
        <v>Included</v>
      </c>
      <c r="K517" s="774">
        <f t="shared" si="15"/>
        <v>0</v>
      </c>
      <c r="M517" s="207"/>
    </row>
    <row r="518" spans="1:13" s="217" customFormat="1" ht="69.75" customHeight="1" x14ac:dyDescent="0.3">
      <c r="A518" s="48">
        <f>'Sch-1'!A518</f>
        <v>497</v>
      </c>
      <c r="B518" s="233">
        <f>'Sch-1'!B518</f>
        <v>7000031848</v>
      </c>
      <c r="C518" s="233">
        <f>'Sch-1'!C518</f>
        <v>10</v>
      </c>
      <c r="D518" s="234" t="str">
        <f>'Sch-1'!D518</f>
        <v xml:space="preserve">Supply BOQ for M-SLDC Patna             </v>
      </c>
      <c r="E518" s="233">
        <f>'Sch-1'!E518</f>
        <v>1000077750</v>
      </c>
      <c r="F518" s="234" t="str">
        <f>'Sch-1'!J518</f>
        <v>NMS SOFTWARE FOR VoIP</v>
      </c>
      <c r="G518" s="233" t="str">
        <f>'Sch-1'!K518</f>
        <v>LOT</v>
      </c>
      <c r="H518" s="233">
        <f>'Sch-1'!L518</f>
        <v>1</v>
      </c>
      <c r="I518" s="235"/>
      <c r="J518" s="773" t="str">
        <f t="shared" si="14"/>
        <v>Included</v>
      </c>
      <c r="K518" s="774">
        <f t="shared" si="15"/>
        <v>0</v>
      </c>
      <c r="M518" s="207"/>
    </row>
    <row r="519" spans="1:13" s="217" customFormat="1" ht="69.75" customHeight="1" x14ac:dyDescent="0.3">
      <c r="A519" s="48">
        <f>'Sch-1'!A519</f>
        <v>498</v>
      </c>
      <c r="B519" s="233">
        <f>'Sch-1'!B519</f>
        <v>7000031849</v>
      </c>
      <c r="C519" s="233">
        <f>'Sch-1'!C519</f>
        <v>10</v>
      </c>
      <c r="D519" s="234" t="str">
        <f>'Sch-1'!D519</f>
        <v xml:space="preserve">Supply BOQ for M-SLDC Patna             </v>
      </c>
      <c r="E519" s="233">
        <f>'Sch-1'!E519</f>
        <v>1000077709</v>
      </c>
      <c r="F519" s="234" t="str">
        <f>'Sch-1'!J519</f>
        <v>POE SWITCH  (WITH DUAL DC POWER SUPPLY)  AS PER TECHNICALSPECIFICATION</v>
      </c>
      <c r="G519" s="233" t="str">
        <f>'Sch-1'!K519</f>
        <v xml:space="preserve">EA </v>
      </c>
      <c r="H519" s="233">
        <f>'Sch-1'!L519</f>
        <v>152</v>
      </c>
      <c r="I519" s="235"/>
      <c r="J519" s="773" t="str">
        <f t="shared" si="14"/>
        <v>Included</v>
      </c>
      <c r="K519" s="774">
        <f t="shared" si="15"/>
        <v>0</v>
      </c>
      <c r="M519" s="207"/>
    </row>
    <row r="520" spans="1:13" s="217" customFormat="1" ht="69.75" customHeight="1" x14ac:dyDescent="0.3">
      <c r="A520" s="48">
        <f>'Sch-1'!A520</f>
        <v>499</v>
      </c>
      <c r="B520" s="233">
        <f>'Sch-1'!B520</f>
        <v>7000031850</v>
      </c>
      <c r="C520" s="233">
        <f>'Sch-1'!C520</f>
        <v>10</v>
      </c>
      <c r="D520" s="234" t="str">
        <f>'Sch-1'!D520</f>
        <v xml:space="preserve">Supply BOQ for M-SLDC Patna             </v>
      </c>
      <c r="E520" s="233">
        <f>'Sch-1'!E520</f>
        <v>1000077563</v>
      </c>
      <c r="F520" s="234" t="str">
        <f>'Sch-1'!J520</f>
        <v>CAT -6 CABLE (100 MM SET)</v>
      </c>
      <c r="G520" s="233" t="str">
        <f>'Sch-1'!K520</f>
        <v>SET</v>
      </c>
      <c r="H520" s="233">
        <f>'Sch-1'!L520</f>
        <v>152</v>
      </c>
      <c r="I520" s="235"/>
      <c r="J520" s="773" t="str">
        <f t="shared" si="14"/>
        <v>Included</v>
      </c>
      <c r="K520" s="774">
        <f t="shared" si="15"/>
        <v>0</v>
      </c>
      <c r="M520" s="207"/>
    </row>
    <row r="521" spans="1:13" s="217" customFormat="1" ht="69.75" customHeight="1" x14ac:dyDescent="0.3">
      <c r="A521" s="48">
        <f>'Sch-1'!A521</f>
        <v>500</v>
      </c>
      <c r="B521" s="233">
        <f>'Sch-1'!B521</f>
        <v>7000031851</v>
      </c>
      <c r="C521" s="233">
        <f>'Sch-1'!C521</f>
        <v>10</v>
      </c>
      <c r="D521" s="234" t="str">
        <f>'Sch-1'!D521</f>
        <v xml:space="preserve">Supply BOQ for M-SLDC Patna             </v>
      </c>
      <c r="E521" s="233">
        <f>'Sch-1'!E521</f>
        <v>1000077561</v>
      </c>
      <c r="F521" s="234" t="str">
        <f>'Sch-1'!J521</f>
        <v>24 LAN L-3 SWITCH (MINIMUM 8X1 GBPS FIBRE OPTIC PORTS AND 4X 10 GBPSFIBER PORTS)</v>
      </c>
      <c r="G521" s="233" t="str">
        <f>'Sch-1'!K521</f>
        <v xml:space="preserve">EA </v>
      </c>
      <c r="H521" s="233">
        <f>'Sch-1'!L521</f>
        <v>2</v>
      </c>
      <c r="I521" s="235"/>
      <c r="J521" s="773" t="str">
        <f t="shared" si="14"/>
        <v>Included</v>
      </c>
      <c r="K521" s="774">
        <f t="shared" si="15"/>
        <v>0</v>
      </c>
      <c r="M521" s="207"/>
    </row>
    <row r="522" spans="1:13" s="217" customFormat="1" ht="69.75" customHeight="1" x14ac:dyDescent="0.3">
      <c r="A522" s="48">
        <f>'Sch-1'!A522</f>
        <v>501</v>
      </c>
      <c r="B522" s="233">
        <f>'Sch-1'!B522</f>
        <v>7000031852</v>
      </c>
      <c r="C522" s="233">
        <f>'Sch-1'!C522</f>
        <v>10</v>
      </c>
      <c r="D522" s="234" t="str">
        <f>'Sch-1'!D522</f>
        <v xml:space="preserve">Supply BOQ for M-SLDC Patna             </v>
      </c>
      <c r="E522" s="233">
        <f>'Sch-1'!E522</f>
        <v>1000077565</v>
      </c>
      <c r="F522" s="234" t="str">
        <f>'Sch-1'!J522</f>
        <v>NGFW AS PER TECHNICAL SPECIFICATION</v>
      </c>
      <c r="G522" s="233" t="str">
        <f>'Sch-1'!K522</f>
        <v xml:space="preserve">EA </v>
      </c>
      <c r="H522" s="233">
        <f>'Sch-1'!L522</f>
        <v>2</v>
      </c>
      <c r="I522" s="235"/>
      <c r="J522" s="773" t="str">
        <f t="shared" si="14"/>
        <v>Included</v>
      </c>
      <c r="K522" s="774">
        <f t="shared" si="15"/>
        <v>0</v>
      </c>
      <c r="M522" s="207"/>
    </row>
    <row r="523" spans="1:13" s="217" customFormat="1" ht="69.75" customHeight="1" x14ac:dyDescent="0.3">
      <c r="A523" s="48">
        <f>'Sch-1'!A523</f>
        <v>502</v>
      </c>
      <c r="B523" s="233">
        <f>'Sch-1'!B523</f>
        <v>7000031853</v>
      </c>
      <c r="C523" s="233">
        <f>'Sch-1'!C523</f>
        <v>10</v>
      </c>
      <c r="D523" s="234" t="str">
        <f>'Sch-1'!D523</f>
        <v xml:space="preserve">Supply BOQ for M-SLDC Patna             </v>
      </c>
      <c r="E523" s="233">
        <f>'Sch-1'!E523</f>
        <v>1000077751</v>
      </c>
      <c r="F523" s="234" t="str">
        <f>'Sch-1'!J523</f>
        <v>SOFTWARE FOR RECORDING</v>
      </c>
      <c r="G523" s="233" t="str">
        <f>'Sch-1'!K523</f>
        <v>LOT</v>
      </c>
      <c r="H523" s="233">
        <f>'Sch-1'!L523</f>
        <v>1</v>
      </c>
      <c r="I523" s="235"/>
      <c r="J523" s="773" t="str">
        <f t="shared" si="14"/>
        <v>Included</v>
      </c>
      <c r="K523" s="774">
        <f t="shared" si="15"/>
        <v>0</v>
      </c>
      <c r="M523" s="207"/>
    </row>
    <row r="524" spans="1:13" s="217" customFormat="1" ht="69.75" customHeight="1" x14ac:dyDescent="0.3">
      <c r="A524" s="48">
        <f>'Sch-1'!A524</f>
        <v>503</v>
      </c>
      <c r="B524" s="233">
        <f>'Sch-1'!B524</f>
        <v>7000031854</v>
      </c>
      <c r="C524" s="233">
        <f>'Sch-1'!C524</f>
        <v>10</v>
      </c>
      <c r="D524" s="234" t="str">
        <f>'Sch-1'!D524</f>
        <v xml:space="preserve">Supply BOQ for M-SLDC Patna             </v>
      </c>
      <c r="E524" s="233">
        <f>'Sch-1'!E524</f>
        <v>1000077568</v>
      </c>
      <c r="F524" s="234" t="str">
        <f>'Sch-1'!J524</f>
        <v>OPERATOR CONSOLE AS PER TECHNICAL SPECIFICATION</v>
      </c>
      <c r="G524" s="233" t="str">
        <f>'Sch-1'!K524</f>
        <v xml:space="preserve">EA </v>
      </c>
      <c r="H524" s="233">
        <f>'Sch-1'!L524</f>
        <v>1</v>
      </c>
      <c r="I524" s="235"/>
      <c r="J524" s="773" t="str">
        <f t="shared" si="14"/>
        <v>Included</v>
      </c>
      <c r="K524" s="774">
        <f t="shared" si="15"/>
        <v>0</v>
      </c>
      <c r="M524" s="207"/>
    </row>
    <row r="525" spans="1:13" s="217" customFormat="1" ht="69.75" customHeight="1" x14ac:dyDescent="0.3">
      <c r="A525" s="48">
        <f>'Sch-1'!A525</f>
        <v>504</v>
      </c>
      <c r="B525" s="233">
        <f>'Sch-1'!B525</f>
        <v>7000031855</v>
      </c>
      <c r="C525" s="233">
        <f>'Sch-1'!C525</f>
        <v>10</v>
      </c>
      <c r="D525" s="234" t="str">
        <f>'Sch-1'!D525</f>
        <v xml:space="preserve">Supply BOQ for M-SLDC Patna             </v>
      </c>
      <c r="E525" s="233">
        <f>'Sch-1'!E525</f>
        <v>1000012788</v>
      </c>
      <c r="F525" s="234" t="str">
        <f>'Sch-1'!J525</f>
        <v>GPS Clock with antenna</v>
      </c>
      <c r="G525" s="233" t="str">
        <f>'Sch-1'!K525</f>
        <v xml:space="preserve">EA </v>
      </c>
      <c r="H525" s="233">
        <f>'Sch-1'!L525</f>
        <v>1</v>
      </c>
      <c r="I525" s="235"/>
      <c r="J525" s="773" t="str">
        <f t="shared" si="14"/>
        <v>Included</v>
      </c>
      <c r="K525" s="774">
        <f t="shared" si="15"/>
        <v>0</v>
      </c>
      <c r="M525" s="207"/>
    </row>
    <row r="526" spans="1:13" s="217" customFormat="1" ht="69.75" customHeight="1" x14ac:dyDescent="0.3">
      <c r="A526" s="48">
        <f>'Sch-1'!A526</f>
        <v>505</v>
      </c>
      <c r="B526" s="233">
        <f>'Sch-1'!B526</f>
        <v>7000031856</v>
      </c>
      <c r="C526" s="233">
        <f>'Sch-1'!C526</f>
        <v>10</v>
      </c>
      <c r="D526" s="234" t="str">
        <f>'Sch-1'!D526</f>
        <v xml:space="preserve">Supply BOQ for M-SLDC Patna             </v>
      </c>
      <c r="E526" s="233">
        <f>'Sch-1'!E526</f>
        <v>1000028014</v>
      </c>
      <c r="F526" s="234" t="str">
        <f>'Sch-1'!J526</f>
        <v>Workstation Desk</v>
      </c>
      <c r="G526" s="233" t="str">
        <f>'Sch-1'!K526</f>
        <v xml:space="preserve">EA </v>
      </c>
      <c r="H526" s="233">
        <f>'Sch-1'!L526</f>
        <v>1</v>
      </c>
      <c r="I526" s="235"/>
      <c r="J526" s="773" t="str">
        <f t="shared" si="14"/>
        <v>Included</v>
      </c>
      <c r="K526" s="774">
        <f t="shared" si="15"/>
        <v>0</v>
      </c>
      <c r="M526" s="207"/>
    </row>
    <row r="527" spans="1:13" s="217" customFormat="1" ht="69.75" customHeight="1" x14ac:dyDescent="0.3">
      <c r="A527" s="48">
        <f>'Sch-1'!A527</f>
        <v>506</v>
      </c>
      <c r="B527" s="233">
        <f>'Sch-1'!B527</f>
        <v>7000031857</v>
      </c>
      <c r="C527" s="233">
        <f>'Sch-1'!C527</f>
        <v>10</v>
      </c>
      <c r="D527" s="234" t="str">
        <f>'Sch-1'!D527</f>
        <v xml:space="preserve">Supply BOQ for M-SLDC Patna             </v>
      </c>
      <c r="E527" s="233">
        <f>'Sch-1'!E527</f>
        <v>1000026380</v>
      </c>
      <c r="F527" s="234" t="str">
        <f>'Sch-1'!J527</f>
        <v>Chairs</v>
      </c>
      <c r="G527" s="233" t="str">
        <f>'Sch-1'!K527</f>
        <v>LOT</v>
      </c>
      <c r="H527" s="233">
        <f>'Sch-1'!L527</f>
        <v>1</v>
      </c>
      <c r="I527" s="235"/>
      <c r="J527" s="773" t="str">
        <f t="shared" si="14"/>
        <v>Included</v>
      </c>
      <c r="K527" s="774">
        <f t="shared" si="15"/>
        <v>0</v>
      </c>
      <c r="M527" s="207"/>
    </row>
    <row r="528" spans="1:13" s="217" customFormat="1" ht="69.75" customHeight="1" x14ac:dyDescent="0.3">
      <c r="A528" s="48">
        <f>'Sch-1'!A528</f>
        <v>507</v>
      </c>
      <c r="B528" s="233">
        <f>'Sch-1'!B528</f>
        <v>7000031873</v>
      </c>
      <c r="C528" s="233">
        <f>'Sch-1'!C528</f>
        <v>10</v>
      </c>
      <c r="D528" s="234" t="str">
        <f>'Sch-1'!D528</f>
        <v xml:space="preserve">Supply BOQ for M-SLDC Patna             </v>
      </c>
      <c r="E528" s="233">
        <f>'Sch-1'!E528</f>
        <v>1000077853</v>
      </c>
      <c r="F528" s="234" t="str">
        <f>'Sch-1'!J528</f>
        <v>SUPPLY OF BACKUP AND RESTORE SYSTEM INCLUDING NECESSARY HARDWARE ANDSOFTWARE AS PER TECHNICAL SPECIFICATION</v>
      </c>
      <c r="G528" s="233" t="str">
        <f>'Sch-1'!K528</f>
        <v xml:space="preserve">EA </v>
      </c>
      <c r="H528" s="233">
        <f>'Sch-1'!L528</f>
        <v>1</v>
      </c>
      <c r="I528" s="235"/>
      <c r="J528" s="773" t="str">
        <f t="shared" si="14"/>
        <v>Included</v>
      </c>
      <c r="K528" s="774">
        <f t="shared" si="15"/>
        <v>0</v>
      </c>
      <c r="M528" s="207"/>
    </row>
    <row r="529" spans="1:13" s="217" customFormat="1" ht="69.75" customHeight="1" x14ac:dyDescent="0.3">
      <c r="A529" s="48">
        <f>'Sch-1'!A529</f>
        <v>508</v>
      </c>
      <c r="B529" s="233">
        <f>'Sch-1'!B529</f>
        <v>7000031874</v>
      </c>
      <c r="C529" s="233">
        <f>'Sch-1'!C529</f>
        <v>10</v>
      </c>
      <c r="D529" s="234" t="str">
        <f>'Sch-1'!D529</f>
        <v xml:space="preserve">Supply BOQ for M-SLDC Patna             </v>
      </c>
      <c r="E529" s="233">
        <f>'Sch-1'!E529</f>
        <v>1000077863</v>
      </c>
      <c r="F529" s="234" t="str">
        <f>'Sch-1'!J529</f>
        <v>SUPPLY OF APPLICATION SERVER AT SLDC /RLDC AS PER TECHNICALSPECIFICATION</v>
      </c>
      <c r="G529" s="233" t="str">
        <f>'Sch-1'!K529</f>
        <v xml:space="preserve">EA </v>
      </c>
      <c r="H529" s="233">
        <f>'Sch-1'!L529</f>
        <v>2</v>
      </c>
      <c r="I529" s="235"/>
      <c r="J529" s="773" t="str">
        <f t="shared" si="14"/>
        <v>Included</v>
      </c>
      <c r="K529" s="774">
        <f t="shared" si="15"/>
        <v>0</v>
      </c>
      <c r="M529" s="207"/>
    </row>
    <row r="530" spans="1:13" s="217" customFormat="1" ht="69.75" customHeight="1" x14ac:dyDescent="0.3">
      <c r="A530" s="48">
        <f>'Sch-1'!A530</f>
        <v>509</v>
      </c>
      <c r="B530" s="233">
        <f>'Sch-1'!B530</f>
        <v>7000031875</v>
      </c>
      <c r="C530" s="233">
        <f>'Sch-1'!C530</f>
        <v>10</v>
      </c>
      <c r="D530" s="234" t="str">
        <f>'Sch-1'!D530</f>
        <v xml:space="preserve">Supply BOQ for M-SLDC Patna             </v>
      </c>
      <c r="E530" s="233">
        <f>'Sch-1'!E530</f>
        <v>1000077866</v>
      </c>
      <c r="F530" s="234" t="str">
        <f>'Sch-1'!J530</f>
        <v>SUPPLY OF SIEM SOFTWARE AT SLDC/RLDCÃ‚Â AS PER TECHNICAL SPECIFICATION</v>
      </c>
      <c r="G530" s="233" t="str">
        <f>'Sch-1'!K530</f>
        <v>LOT</v>
      </c>
      <c r="H530" s="233">
        <f>'Sch-1'!L530</f>
        <v>1</v>
      </c>
      <c r="I530" s="235"/>
      <c r="J530" s="773" t="str">
        <f t="shared" si="14"/>
        <v>Included</v>
      </c>
      <c r="K530" s="774">
        <f t="shared" si="15"/>
        <v>0</v>
      </c>
      <c r="M530" s="207"/>
    </row>
    <row r="531" spans="1:13" s="217" customFormat="1" ht="69.75" customHeight="1" x14ac:dyDescent="0.3">
      <c r="A531" s="48">
        <f>'Sch-1'!A531</f>
        <v>510</v>
      </c>
      <c r="B531" s="233">
        <f>'Sch-1'!B531</f>
        <v>7000031876</v>
      </c>
      <c r="C531" s="233">
        <f>'Sch-1'!C531</f>
        <v>10</v>
      </c>
      <c r="D531" s="234" t="str">
        <f>'Sch-1'!D531</f>
        <v xml:space="preserve">Supply BOQ for M-SLDC Patna             </v>
      </c>
      <c r="E531" s="233">
        <f>'Sch-1'!E531</f>
        <v>1000077862</v>
      </c>
      <c r="F531" s="234" t="str">
        <f>'Sch-1'!J531</f>
        <v>POE SWITCHÃ‚Â ,48 PORT ,MANAGED L2 (WITH DUAL POWER SUPPLY)Ã‚Â AS PERTECHNICAL SPECIFICATION</v>
      </c>
      <c r="G531" s="233" t="str">
        <f>'Sch-1'!K531</f>
        <v xml:space="preserve">EA </v>
      </c>
      <c r="H531" s="233">
        <f>'Sch-1'!L531</f>
        <v>1</v>
      </c>
      <c r="I531" s="235"/>
      <c r="J531" s="773" t="str">
        <f t="shared" si="14"/>
        <v>Included</v>
      </c>
      <c r="K531" s="774">
        <f t="shared" si="15"/>
        <v>0</v>
      </c>
      <c r="M531" s="207"/>
    </row>
    <row r="532" spans="1:13" s="217" customFormat="1" ht="69.75" customHeight="1" x14ac:dyDescent="0.3">
      <c r="A532" s="48">
        <f>'Sch-1'!A532</f>
        <v>511</v>
      </c>
      <c r="B532" s="233">
        <f>'Sch-1'!B532</f>
        <v>7000031881</v>
      </c>
      <c r="C532" s="233">
        <f>'Sch-1'!C532</f>
        <v>10</v>
      </c>
      <c r="D532" s="234" t="str">
        <f>'Sch-1'!D532</f>
        <v xml:space="preserve">Supply BOQ for M-SLDC Patna             </v>
      </c>
      <c r="E532" s="233">
        <f>'Sch-1'!E532</f>
        <v>1000077899</v>
      </c>
      <c r="F532" s="234" t="str">
        <f>'Sch-1'!J532</f>
        <v>SUPPLY OF FXS MEDIA GATEWAY AS PER TECHNICAL SPECIFICATION</v>
      </c>
      <c r="G532" s="233" t="str">
        <f>'Sch-1'!K532</f>
        <v>SET</v>
      </c>
      <c r="H532" s="233">
        <f>'Sch-1'!L532</f>
        <v>1</v>
      </c>
      <c r="I532" s="235"/>
      <c r="J532" s="773" t="str">
        <f t="shared" ref="J532:J595" si="16">IF(I532=0, "Included",IF(ISERROR(H532*I532), I532, H532*I532))</f>
        <v>Included</v>
      </c>
      <c r="K532" s="774">
        <f t="shared" ref="K532:K595" si="17">+H532*I532</f>
        <v>0</v>
      </c>
      <c r="M532" s="207"/>
    </row>
    <row r="533" spans="1:13" s="217" customFormat="1" ht="69.75" customHeight="1" x14ac:dyDescent="0.3">
      <c r="A533" s="48">
        <f>'Sch-1'!A533</f>
        <v>512</v>
      </c>
      <c r="B533" s="233">
        <f>'Sch-1'!B533</f>
        <v>7000031882</v>
      </c>
      <c r="C533" s="233">
        <f>'Sch-1'!C533</f>
        <v>10</v>
      </c>
      <c r="D533" s="234" t="str">
        <f>'Sch-1'!D533</f>
        <v xml:space="preserve">Supply BOQ for M-SLDC Patna             </v>
      </c>
      <c r="E533" s="233">
        <f>'Sch-1'!E533</f>
        <v>1000031361</v>
      </c>
      <c r="F533" s="234" t="str">
        <f>'Sch-1'!J533</f>
        <v>WORKSTATION CONSOLE WITH ONE TFT WITH OSAND LICENSE</v>
      </c>
      <c r="G533" s="233" t="str">
        <f>'Sch-1'!K533</f>
        <v xml:space="preserve">EA </v>
      </c>
      <c r="H533" s="233">
        <f>'Sch-1'!L533</f>
        <v>1</v>
      </c>
      <c r="I533" s="235"/>
      <c r="J533" s="773" t="str">
        <f t="shared" si="16"/>
        <v>Included</v>
      </c>
      <c r="K533" s="774">
        <f t="shared" si="17"/>
        <v>0</v>
      </c>
      <c r="M533" s="207"/>
    </row>
    <row r="534" spans="1:13" s="217" customFormat="1" ht="69.75" customHeight="1" x14ac:dyDescent="0.3">
      <c r="A534" s="48">
        <f>'Sch-1'!A534</f>
        <v>513</v>
      </c>
      <c r="B534" s="233">
        <f>'Sch-1'!B534</f>
        <v>7000031887</v>
      </c>
      <c r="C534" s="233">
        <f>'Sch-1'!C534</f>
        <v>10</v>
      </c>
      <c r="D534" s="234" t="str">
        <f>'Sch-1'!D534</f>
        <v xml:space="preserve">Supply BOQ for M-SLDC Patna             </v>
      </c>
      <c r="E534" s="233">
        <f>'Sch-1'!E534</f>
        <v>1000077737</v>
      </c>
      <c r="F534" s="234" t="str">
        <f>'Sch-1'!J534</f>
        <v>SUPPLY OF PRI MEDIA GATEWAY AS PER TECHNICAL SPECIFICATION</v>
      </c>
      <c r="G534" s="233" t="str">
        <f>'Sch-1'!K534</f>
        <v xml:space="preserve">EA </v>
      </c>
      <c r="H534" s="233">
        <f>'Sch-1'!L534</f>
        <v>1</v>
      </c>
      <c r="I534" s="235"/>
      <c r="J534" s="773" t="str">
        <f t="shared" si="16"/>
        <v>Included</v>
      </c>
      <c r="K534" s="774">
        <f t="shared" si="17"/>
        <v>0</v>
      </c>
      <c r="M534" s="207"/>
    </row>
    <row r="535" spans="1:13" s="217" customFormat="1" ht="69.75" customHeight="1" x14ac:dyDescent="0.3">
      <c r="A535" s="48">
        <f>'Sch-1'!A535</f>
        <v>514</v>
      </c>
      <c r="B535" s="233">
        <f>'Sch-1'!B535</f>
        <v>7000031888</v>
      </c>
      <c r="C535" s="233">
        <f>'Sch-1'!C535</f>
        <v>10</v>
      </c>
      <c r="D535" s="234" t="str">
        <f>'Sch-1'!D535</f>
        <v xml:space="preserve">Supply BOQ for M-SLDC Patna             </v>
      </c>
      <c r="E535" s="233">
        <f>'Sch-1'!E535</f>
        <v>1000078084</v>
      </c>
      <c r="F535" s="234" t="str">
        <f>'Sch-1'!J535</f>
        <v>SUPPLY OF ROUTER AS PER TECHNICAL SPECIFICATION</v>
      </c>
      <c r="G535" s="233" t="str">
        <f>'Sch-1'!K535</f>
        <v xml:space="preserve">EA </v>
      </c>
      <c r="H535" s="233">
        <f>'Sch-1'!L535</f>
        <v>2</v>
      </c>
      <c r="I535" s="235"/>
      <c r="J535" s="773" t="str">
        <f t="shared" si="16"/>
        <v>Included</v>
      </c>
      <c r="K535" s="774">
        <f t="shared" si="17"/>
        <v>0</v>
      </c>
      <c r="M535" s="207"/>
    </row>
    <row r="536" spans="1:13" s="217" customFormat="1" ht="69.75" customHeight="1" x14ac:dyDescent="0.3">
      <c r="A536" s="48">
        <f>'Sch-1'!A536</f>
        <v>515</v>
      </c>
      <c r="B536" s="233">
        <f>'Sch-1'!B536</f>
        <v>7000031858</v>
      </c>
      <c r="C536" s="233">
        <f>'Sch-1'!C536</f>
        <v>10</v>
      </c>
      <c r="D536" s="234" t="str">
        <f>'Sch-1'!D536</f>
        <v xml:space="preserve">Supply BOQ for B-SLDC Patna             </v>
      </c>
      <c r="E536" s="233">
        <f>'Sch-1'!E536</f>
        <v>1000077713</v>
      </c>
      <c r="F536" s="234" t="str">
        <f>'Sch-1'!J536</f>
        <v>VOIP/SIP COMPLIANT SERVER HARDWARE AS PER TECHNICAL SPECIFICATION</v>
      </c>
      <c r="G536" s="233" t="str">
        <f>'Sch-1'!K536</f>
        <v xml:space="preserve">EA </v>
      </c>
      <c r="H536" s="233">
        <f>'Sch-1'!L536</f>
        <v>1</v>
      </c>
      <c r="I536" s="235"/>
      <c r="J536" s="773" t="str">
        <f t="shared" si="16"/>
        <v>Included</v>
      </c>
      <c r="K536" s="774">
        <f t="shared" si="17"/>
        <v>0</v>
      </c>
      <c r="M536" s="207"/>
    </row>
    <row r="537" spans="1:13" s="217" customFormat="1" ht="69.75" customHeight="1" x14ac:dyDescent="0.3">
      <c r="A537" s="48">
        <f>'Sch-1'!A537</f>
        <v>516</v>
      </c>
      <c r="B537" s="233">
        <f>'Sch-1'!B537</f>
        <v>7000031859</v>
      </c>
      <c r="C537" s="233">
        <f>'Sch-1'!C537</f>
        <v>10</v>
      </c>
      <c r="D537" s="234" t="str">
        <f>'Sch-1'!D537</f>
        <v xml:space="preserve">Supply BOQ for B-SLDC Patna             </v>
      </c>
      <c r="E537" s="233">
        <f>'Sch-1'!E537</f>
        <v>1000077753</v>
      </c>
      <c r="F537" s="234" t="str">
        <f>'Sch-1'!J537</f>
        <v>SOFTWARE FOR VOIP/SIP COMPLIANT SERVER</v>
      </c>
      <c r="G537" s="233" t="str">
        <f>'Sch-1'!K537</f>
        <v>LOT</v>
      </c>
      <c r="H537" s="233">
        <f>'Sch-1'!L537</f>
        <v>1</v>
      </c>
      <c r="I537" s="235"/>
      <c r="J537" s="773" t="str">
        <f t="shared" si="16"/>
        <v>Included</v>
      </c>
      <c r="K537" s="774">
        <f t="shared" si="17"/>
        <v>0</v>
      </c>
      <c r="M537" s="207"/>
    </row>
    <row r="538" spans="1:13" s="217" customFormat="1" ht="69.75" customHeight="1" x14ac:dyDescent="0.3">
      <c r="A538" s="48">
        <f>'Sch-1'!A538</f>
        <v>517</v>
      </c>
      <c r="B538" s="233">
        <f>'Sch-1'!B538</f>
        <v>7000031860</v>
      </c>
      <c r="C538" s="233">
        <f>'Sch-1'!C538</f>
        <v>10</v>
      </c>
      <c r="D538" s="234" t="str">
        <f>'Sch-1'!D538</f>
        <v xml:space="preserve">Supply BOQ for B-SLDC Patna             </v>
      </c>
      <c r="E538" s="233">
        <f>'Sch-1'!E538</f>
        <v>1000077573</v>
      </c>
      <c r="F538" s="234" t="str">
        <f>'Sch-1'!J538</f>
        <v>SERVER RACK  AS PER TECHNICAL SPECIFICATION</v>
      </c>
      <c r="G538" s="233" t="str">
        <f>'Sch-1'!K538</f>
        <v xml:space="preserve">EA </v>
      </c>
      <c r="H538" s="233">
        <f>'Sch-1'!L538</f>
        <v>1</v>
      </c>
      <c r="I538" s="235"/>
      <c r="J538" s="773" t="str">
        <f t="shared" si="16"/>
        <v>Included</v>
      </c>
      <c r="K538" s="774">
        <f t="shared" si="17"/>
        <v>0</v>
      </c>
      <c r="M538" s="207"/>
    </row>
    <row r="539" spans="1:13" s="217" customFormat="1" ht="69.75" customHeight="1" x14ac:dyDescent="0.3">
      <c r="A539" s="48">
        <f>'Sch-1'!A539</f>
        <v>518</v>
      </c>
      <c r="B539" s="233">
        <f>'Sch-1'!B539</f>
        <v>7000031861</v>
      </c>
      <c r="C539" s="233">
        <f>'Sch-1'!C539</f>
        <v>10</v>
      </c>
      <c r="D539" s="234" t="str">
        <f>'Sch-1'!D539</f>
        <v xml:space="preserve">Supply BOQ for B-SLDC Patna             </v>
      </c>
      <c r="E539" s="233">
        <f>'Sch-1'!E539</f>
        <v>1000077711</v>
      </c>
      <c r="F539" s="234" t="str">
        <f>'Sch-1'!J539</f>
        <v>SIP COMPLIANT VIDEO PHONE</v>
      </c>
      <c r="G539" s="233" t="str">
        <f>'Sch-1'!K539</f>
        <v xml:space="preserve">EA </v>
      </c>
      <c r="H539" s="233">
        <f>'Sch-1'!L539</f>
        <v>1</v>
      </c>
      <c r="I539" s="235"/>
      <c r="J539" s="773" t="str">
        <f t="shared" si="16"/>
        <v>Included</v>
      </c>
      <c r="K539" s="774">
        <f t="shared" si="17"/>
        <v>0</v>
      </c>
      <c r="M539" s="207"/>
    </row>
    <row r="540" spans="1:13" s="217" customFormat="1" ht="69.75" customHeight="1" x14ac:dyDescent="0.3">
      <c r="A540" s="48">
        <f>'Sch-1'!A540</f>
        <v>519</v>
      </c>
      <c r="B540" s="233">
        <f>'Sch-1'!B540</f>
        <v>7000031862</v>
      </c>
      <c r="C540" s="233">
        <f>'Sch-1'!C540</f>
        <v>10</v>
      </c>
      <c r="D540" s="234" t="str">
        <f>'Sch-1'!D540</f>
        <v xml:space="preserve">Supply BOQ for B-SLDC Patna             </v>
      </c>
      <c r="E540" s="233">
        <f>'Sch-1'!E540</f>
        <v>1000077750</v>
      </c>
      <c r="F540" s="234" t="str">
        <f>'Sch-1'!J540</f>
        <v>NMS SOFTWARE FOR VoIP</v>
      </c>
      <c r="G540" s="233" t="str">
        <f>'Sch-1'!K540</f>
        <v>LOT</v>
      </c>
      <c r="H540" s="233">
        <f>'Sch-1'!L540</f>
        <v>1</v>
      </c>
      <c r="I540" s="235"/>
      <c r="J540" s="773" t="str">
        <f t="shared" si="16"/>
        <v>Included</v>
      </c>
      <c r="K540" s="774">
        <f t="shared" si="17"/>
        <v>0</v>
      </c>
      <c r="M540" s="207"/>
    </row>
    <row r="541" spans="1:13" s="217" customFormat="1" ht="69.75" customHeight="1" x14ac:dyDescent="0.3">
      <c r="A541" s="48">
        <f>'Sch-1'!A541</f>
        <v>520</v>
      </c>
      <c r="B541" s="233">
        <f>'Sch-1'!B541</f>
        <v>7000031863</v>
      </c>
      <c r="C541" s="233">
        <f>'Sch-1'!C541</f>
        <v>10</v>
      </c>
      <c r="D541" s="234" t="str">
        <f>'Sch-1'!D541</f>
        <v xml:space="preserve">Supply BOQ for B-SLDC Patna             </v>
      </c>
      <c r="E541" s="233">
        <f>'Sch-1'!E541</f>
        <v>1000077561</v>
      </c>
      <c r="F541" s="234" t="str">
        <f>'Sch-1'!J541</f>
        <v>24 LAN L-3 SWITCH (MINIMUM 8X1 GBPS FIBRE OPTIC PORTS AND 4X 10 GBPSFIBER PORTS)</v>
      </c>
      <c r="G541" s="233" t="str">
        <f>'Sch-1'!K541</f>
        <v xml:space="preserve">EA </v>
      </c>
      <c r="H541" s="233">
        <f>'Sch-1'!L541</f>
        <v>2</v>
      </c>
      <c r="I541" s="235"/>
      <c r="J541" s="773" t="str">
        <f t="shared" si="16"/>
        <v>Included</v>
      </c>
      <c r="K541" s="774">
        <f t="shared" si="17"/>
        <v>0</v>
      </c>
      <c r="M541" s="207"/>
    </row>
    <row r="542" spans="1:13" s="217" customFormat="1" ht="69.75" customHeight="1" x14ac:dyDescent="0.3">
      <c r="A542" s="48">
        <f>'Sch-1'!A542</f>
        <v>521</v>
      </c>
      <c r="B542" s="233">
        <f>'Sch-1'!B542</f>
        <v>7000031864</v>
      </c>
      <c r="C542" s="233">
        <f>'Sch-1'!C542</f>
        <v>10</v>
      </c>
      <c r="D542" s="234" t="str">
        <f>'Sch-1'!D542</f>
        <v xml:space="preserve">Supply BOQ for B-SLDC Patna             </v>
      </c>
      <c r="E542" s="233">
        <f>'Sch-1'!E542</f>
        <v>1000077565</v>
      </c>
      <c r="F542" s="234" t="str">
        <f>'Sch-1'!J542</f>
        <v>NGFW AS PER TECHNICAL SPECIFICATION</v>
      </c>
      <c r="G542" s="233" t="str">
        <f>'Sch-1'!K542</f>
        <v xml:space="preserve">EA </v>
      </c>
      <c r="H542" s="233">
        <f>'Sch-1'!L542</f>
        <v>2</v>
      </c>
      <c r="I542" s="235"/>
      <c r="J542" s="773" t="str">
        <f t="shared" si="16"/>
        <v>Included</v>
      </c>
      <c r="K542" s="774">
        <f t="shared" si="17"/>
        <v>0</v>
      </c>
      <c r="M542" s="207"/>
    </row>
    <row r="543" spans="1:13" s="217" customFormat="1" ht="69.75" customHeight="1" x14ac:dyDescent="0.3">
      <c r="A543" s="48">
        <f>'Sch-1'!A543</f>
        <v>522</v>
      </c>
      <c r="B543" s="233">
        <f>'Sch-1'!B543</f>
        <v>7000031865</v>
      </c>
      <c r="C543" s="233">
        <f>'Sch-1'!C543</f>
        <v>10</v>
      </c>
      <c r="D543" s="234" t="str">
        <f>'Sch-1'!D543</f>
        <v xml:space="preserve">Supply BOQ for B-SLDC Patna             </v>
      </c>
      <c r="E543" s="233">
        <f>'Sch-1'!E543</f>
        <v>1000077751</v>
      </c>
      <c r="F543" s="234" t="str">
        <f>'Sch-1'!J543</f>
        <v>SOFTWARE FOR RECORDING</v>
      </c>
      <c r="G543" s="233" t="str">
        <f>'Sch-1'!K543</f>
        <v>LOT</v>
      </c>
      <c r="H543" s="233">
        <f>'Sch-1'!L543</f>
        <v>1</v>
      </c>
      <c r="I543" s="235"/>
      <c r="J543" s="773" t="str">
        <f t="shared" si="16"/>
        <v>Included</v>
      </c>
      <c r="K543" s="774">
        <f t="shared" si="17"/>
        <v>0</v>
      </c>
      <c r="M543" s="207"/>
    </row>
    <row r="544" spans="1:13" s="217" customFormat="1" ht="69.75" customHeight="1" x14ac:dyDescent="0.3">
      <c r="A544" s="48">
        <f>'Sch-1'!A544</f>
        <v>523</v>
      </c>
      <c r="B544" s="233">
        <f>'Sch-1'!B544</f>
        <v>7000031866</v>
      </c>
      <c r="C544" s="233">
        <f>'Sch-1'!C544</f>
        <v>10</v>
      </c>
      <c r="D544" s="234" t="str">
        <f>'Sch-1'!D544</f>
        <v xml:space="preserve">Supply BOQ for B-SLDC Patna             </v>
      </c>
      <c r="E544" s="233">
        <f>'Sch-1'!E544</f>
        <v>1000077568</v>
      </c>
      <c r="F544" s="234" t="str">
        <f>'Sch-1'!J544</f>
        <v>OPERATOR CONSOLE AS PER TECHNICAL SPECIFICATION</v>
      </c>
      <c r="G544" s="233" t="str">
        <f>'Sch-1'!K544</f>
        <v xml:space="preserve">EA </v>
      </c>
      <c r="H544" s="233">
        <f>'Sch-1'!L544</f>
        <v>1</v>
      </c>
      <c r="I544" s="235"/>
      <c r="J544" s="773" t="str">
        <f t="shared" si="16"/>
        <v>Included</v>
      </c>
      <c r="K544" s="774">
        <f t="shared" si="17"/>
        <v>0</v>
      </c>
      <c r="M544" s="207"/>
    </row>
    <row r="545" spans="1:13" s="217" customFormat="1" ht="69.75" customHeight="1" x14ac:dyDescent="0.3">
      <c r="A545" s="48">
        <f>'Sch-1'!A545</f>
        <v>524</v>
      </c>
      <c r="B545" s="233">
        <f>'Sch-1'!B545</f>
        <v>7000031867</v>
      </c>
      <c r="C545" s="233">
        <f>'Sch-1'!C545</f>
        <v>10</v>
      </c>
      <c r="D545" s="234" t="str">
        <f>'Sch-1'!D545</f>
        <v xml:space="preserve">Supply BOQ for B-SLDC Patna             </v>
      </c>
      <c r="E545" s="233">
        <f>'Sch-1'!E545</f>
        <v>1000028014</v>
      </c>
      <c r="F545" s="234" t="str">
        <f>'Sch-1'!J545</f>
        <v>Workstation Desk</v>
      </c>
      <c r="G545" s="233" t="str">
        <f>'Sch-1'!K545</f>
        <v xml:space="preserve">EA </v>
      </c>
      <c r="H545" s="233">
        <f>'Sch-1'!L545</f>
        <v>1</v>
      </c>
      <c r="I545" s="235"/>
      <c r="J545" s="773" t="str">
        <f t="shared" si="16"/>
        <v>Included</v>
      </c>
      <c r="K545" s="774">
        <f t="shared" si="17"/>
        <v>0</v>
      </c>
      <c r="M545" s="207"/>
    </row>
    <row r="546" spans="1:13" s="217" customFormat="1" ht="69.75" customHeight="1" x14ac:dyDescent="0.3">
      <c r="A546" s="48">
        <f>'Sch-1'!A546</f>
        <v>525</v>
      </c>
      <c r="B546" s="233">
        <f>'Sch-1'!B546</f>
        <v>7000031868</v>
      </c>
      <c r="C546" s="233">
        <f>'Sch-1'!C546</f>
        <v>10</v>
      </c>
      <c r="D546" s="234" t="str">
        <f>'Sch-1'!D546</f>
        <v xml:space="preserve">Supply BOQ for B-SLDC Patna             </v>
      </c>
      <c r="E546" s="233">
        <f>'Sch-1'!E546</f>
        <v>1000026380</v>
      </c>
      <c r="F546" s="234" t="str">
        <f>'Sch-1'!J546</f>
        <v>Chairs</v>
      </c>
      <c r="G546" s="233" t="str">
        <f>'Sch-1'!K546</f>
        <v>LOT</v>
      </c>
      <c r="H546" s="233">
        <f>'Sch-1'!L546</f>
        <v>1</v>
      </c>
      <c r="I546" s="235"/>
      <c r="J546" s="773" t="str">
        <f t="shared" si="16"/>
        <v>Included</v>
      </c>
      <c r="K546" s="774">
        <f t="shared" si="17"/>
        <v>0</v>
      </c>
      <c r="M546" s="207"/>
    </row>
    <row r="547" spans="1:13" s="217" customFormat="1" ht="69.75" customHeight="1" x14ac:dyDescent="0.3">
      <c r="A547" s="48">
        <f>'Sch-1'!A547</f>
        <v>526</v>
      </c>
      <c r="B547" s="233">
        <f>'Sch-1'!B547</f>
        <v>7000031878</v>
      </c>
      <c r="C547" s="233">
        <f>'Sch-1'!C547</f>
        <v>10</v>
      </c>
      <c r="D547" s="234" t="str">
        <f>'Sch-1'!D547</f>
        <v xml:space="preserve">Supply BOQ for B-SLDC Patna             </v>
      </c>
      <c r="E547" s="233">
        <f>'Sch-1'!E547</f>
        <v>1000077853</v>
      </c>
      <c r="F547" s="234" t="str">
        <f>'Sch-1'!J547</f>
        <v>SUPPLY OF BACKUP AND RESTORE SYSTEM INCLUDING NECESSARY HARDWARE ANDSOFTWARE AS PER TECHNICAL SPECIFICATION</v>
      </c>
      <c r="G547" s="233" t="str">
        <f>'Sch-1'!K547</f>
        <v xml:space="preserve">EA </v>
      </c>
      <c r="H547" s="233">
        <f>'Sch-1'!L547</f>
        <v>1</v>
      </c>
      <c r="I547" s="235"/>
      <c r="J547" s="773" t="str">
        <f t="shared" si="16"/>
        <v>Included</v>
      </c>
      <c r="K547" s="774">
        <f t="shared" si="17"/>
        <v>0</v>
      </c>
      <c r="M547" s="207"/>
    </row>
    <row r="548" spans="1:13" s="217" customFormat="1" ht="69.75" customHeight="1" x14ac:dyDescent="0.3">
      <c r="A548" s="48">
        <f>'Sch-1'!A548</f>
        <v>527</v>
      </c>
      <c r="B548" s="233">
        <f>'Sch-1'!B548</f>
        <v>7000031889</v>
      </c>
      <c r="C548" s="233">
        <f>'Sch-1'!C548</f>
        <v>10</v>
      </c>
      <c r="D548" s="234" t="str">
        <f>'Sch-1'!D548</f>
        <v xml:space="preserve">Supply BOQ for B-SLDC Patna             </v>
      </c>
      <c r="E548" s="233">
        <f>'Sch-1'!E548</f>
        <v>1000078084</v>
      </c>
      <c r="F548" s="234" t="str">
        <f>'Sch-1'!J548</f>
        <v>SUPPLY OF ROUTER AS PER TECHNICAL SPECIFICATION</v>
      </c>
      <c r="G548" s="233" t="str">
        <f>'Sch-1'!K548</f>
        <v xml:space="preserve">EA </v>
      </c>
      <c r="H548" s="233">
        <f>'Sch-1'!L548</f>
        <v>2</v>
      </c>
      <c r="I548" s="235"/>
      <c r="J548" s="773" t="str">
        <f t="shared" si="16"/>
        <v>Included</v>
      </c>
      <c r="K548" s="774">
        <f t="shared" si="17"/>
        <v>0</v>
      </c>
      <c r="M548" s="207"/>
    </row>
    <row r="549" spans="1:13" s="217" customFormat="1" ht="69.75" customHeight="1" x14ac:dyDescent="0.3">
      <c r="A549" s="48">
        <f>'Sch-1'!A549</f>
        <v>528</v>
      </c>
      <c r="B549" s="233">
        <f>'Sch-1'!B549</f>
        <v>7000031883</v>
      </c>
      <c r="C549" s="233">
        <f>'Sch-1'!C549</f>
        <v>10</v>
      </c>
      <c r="D549" s="234" t="str">
        <f>'Sch-1'!D549</f>
        <v xml:space="preserve">Supply of Video Phone for UNMS CC-ER1   </v>
      </c>
      <c r="E549" s="233">
        <f>'Sch-1'!E549</f>
        <v>1000077711</v>
      </c>
      <c r="F549" s="234" t="str">
        <f>'Sch-1'!J549</f>
        <v>SIP COMPLIANT VIDEO PHONE</v>
      </c>
      <c r="G549" s="233" t="str">
        <f>'Sch-1'!K549</f>
        <v xml:space="preserve">EA </v>
      </c>
      <c r="H549" s="233">
        <f>'Sch-1'!L549</f>
        <v>3</v>
      </c>
      <c r="I549" s="235"/>
      <c r="J549" s="773" t="str">
        <f t="shared" si="16"/>
        <v>Included</v>
      </c>
      <c r="K549" s="774">
        <f t="shared" si="17"/>
        <v>0</v>
      </c>
      <c r="M549" s="207"/>
    </row>
    <row r="550" spans="1:13" s="217" customFormat="1" ht="27" customHeight="1" x14ac:dyDescent="0.3">
      <c r="A550" s="766" t="str">
        <f>'Sch-1'!A550</f>
        <v>V</v>
      </c>
      <c r="B550" s="771" t="str">
        <f>'Sch-1'!B550</f>
        <v xml:space="preserve">VOIP Communication system for ER2  </v>
      </c>
      <c r="C550" s="766"/>
      <c r="D550" s="766"/>
      <c r="E550" s="766"/>
      <c r="F550" s="766"/>
      <c r="G550" s="766"/>
      <c r="H550" s="766"/>
      <c r="I550" s="766"/>
      <c r="J550" s="766"/>
      <c r="K550" s="774"/>
      <c r="M550" s="207"/>
    </row>
    <row r="551" spans="1:13" s="217" customFormat="1" ht="69.75" customHeight="1" x14ac:dyDescent="0.3">
      <c r="A551" s="48">
        <f>'Sch-1'!A551</f>
        <v>529</v>
      </c>
      <c r="B551" s="233">
        <f>'Sch-1'!B551</f>
        <v>7000031926</v>
      </c>
      <c r="C551" s="233">
        <f>'Sch-1'!C551</f>
        <v>10</v>
      </c>
      <c r="D551" s="234" t="str">
        <f>'Sch-1'!D551</f>
        <v xml:space="preserve">Supply BOQ for M-ERLDC Kolkata          </v>
      </c>
      <c r="E551" s="233">
        <f>'Sch-1'!E551</f>
        <v>1000077713</v>
      </c>
      <c r="F551" s="234" t="str">
        <f>'Sch-1'!J551</f>
        <v>VOIP/SIP COMPLIANT SERVER HARDWARE AS PER TECHNICAL SPECIFICATION</v>
      </c>
      <c r="G551" s="233" t="str">
        <f>'Sch-1'!K551</f>
        <v xml:space="preserve">EA </v>
      </c>
      <c r="H551" s="233">
        <f>'Sch-1'!L551</f>
        <v>2</v>
      </c>
      <c r="I551" s="235"/>
      <c r="J551" s="773" t="str">
        <f t="shared" si="16"/>
        <v>Included</v>
      </c>
      <c r="K551" s="774">
        <f t="shared" si="17"/>
        <v>0</v>
      </c>
      <c r="M551" s="207"/>
    </row>
    <row r="552" spans="1:13" s="217" customFormat="1" ht="69.75" customHeight="1" x14ac:dyDescent="0.3">
      <c r="A552" s="48">
        <f>'Sch-1'!A552</f>
        <v>530</v>
      </c>
      <c r="B552" s="233">
        <f>'Sch-1'!B552</f>
        <v>7000031927</v>
      </c>
      <c r="C552" s="233">
        <f>'Sch-1'!C552</f>
        <v>10</v>
      </c>
      <c r="D552" s="234" t="str">
        <f>'Sch-1'!D552</f>
        <v xml:space="preserve">Supply BOQ for M-ERLDC Kolkata          </v>
      </c>
      <c r="E552" s="233">
        <f>'Sch-1'!E552</f>
        <v>1000077753</v>
      </c>
      <c r="F552" s="234" t="str">
        <f>'Sch-1'!J552</f>
        <v>SOFTWARE FOR VOIP/SIP COMPLIANT SERVER</v>
      </c>
      <c r="G552" s="233" t="str">
        <f>'Sch-1'!K552</f>
        <v>LOT</v>
      </c>
      <c r="H552" s="233">
        <f>'Sch-1'!L552</f>
        <v>1</v>
      </c>
      <c r="I552" s="235"/>
      <c r="J552" s="773" t="str">
        <f t="shared" si="16"/>
        <v>Included</v>
      </c>
      <c r="K552" s="774">
        <f t="shared" si="17"/>
        <v>0</v>
      </c>
      <c r="M552" s="207"/>
    </row>
    <row r="553" spans="1:13" s="217" customFormat="1" ht="69.75" customHeight="1" x14ac:dyDescent="0.3">
      <c r="A553" s="48">
        <f>'Sch-1'!A553</f>
        <v>531</v>
      </c>
      <c r="B553" s="233">
        <f>'Sch-1'!B553</f>
        <v>7000031928</v>
      </c>
      <c r="C553" s="233">
        <f>'Sch-1'!C553</f>
        <v>10</v>
      </c>
      <c r="D553" s="234" t="str">
        <f>'Sch-1'!D553</f>
        <v xml:space="preserve">Supply BOQ for M-ERLDC Kolkata          </v>
      </c>
      <c r="E553" s="233">
        <f>'Sch-1'!E553</f>
        <v>1000077573</v>
      </c>
      <c r="F553" s="234" t="str">
        <f>'Sch-1'!J553</f>
        <v>SERVER RACK  AS PER TECHNICAL SPECIFICATION</v>
      </c>
      <c r="G553" s="233" t="str">
        <f>'Sch-1'!K553</f>
        <v xml:space="preserve">EA </v>
      </c>
      <c r="H553" s="233">
        <f>'Sch-1'!L553</f>
        <v>2</v>
      </c>
      <c r="I553" s="235"/>
      <c r="J553" s="773" t="str">
        <f t="shared" si="16"/>
        <v>Included</v>
      </c>
      <c r="K553" s="774">
        <f t="shared" si="17"/>
        <v>0</v>
      </c>
      <c r="M553" s="207"/>
    </row>
    <row r="554" spans="1:13" s="217" customFormat="1" ht="69.75" customHeight="1" x14ac:dyDescent="0.3">
      <c r="A554" s="48">
        <f>'Sch-1'!A554</f>
        <v>532</v>
      </c>
      <c r="B554" s="233">
        <f>'Sch-1'!B554</f>
        <v>7000031929</v>
      </c>
      <c r="C554" s="233">
        <f>'Sch-1'!C554</f>
        <v>10</v>
      </c>
      <c r="D554" s="234" t="str">
        <f>'Sch-1'!D554</f>
        <v xml:space="preserve">Supply BOQ for M-ERLDC Kolkata          </v>
      </c>
      <c r="E554" s="233">
        <f>'Sch-1'!E554</f>
        <v>1000077739</v>
      </c>
      <c r="F554" s="234" t="str">
        <f>'Sch-1'!J554</f>
        <v>SIP COMPLIANT VOIP PHONE FOR LOCAL LOCATIONS</v>
      </c>
      <c r="G554" s="233" t="str">
        <f>'Sch-1'!K554</f>
        <v xml:space="preserve">EA </v>
      </c>
      <c r="H554" s="233">
        <f>'Sch-1'!L554</f>
        <v>150</v>
      </c>
      <c r="I554" s="235"/>
      <c r="J554" s="773" t="str">
        <f t="shared" si="16"/>
        <v>Included</v>
      </c>
      <c r="K554" s="774">
        <f t="shared" si="17"/>
        <v>0</v>
      </c>
      <c r="M554" s="207"/>
    </row>
    <row r="555" spans="1:13" s="217" customFormat="1" ht="69.75" customHeight="1" x14ac:dyDescent="0.3">
      <c r="A555" s="48">
        <f>'Sch-1'!A555</f>
        <v>533</v>
      </c>
      <c r="B555" s="233">
        <f>'Sch-1'!B555</f>
        <v>7000031930</v>
      </c>
      <c r="C555" s="233">
        <f>'Sch-1'!C555</f>
        <v>10</v>
      </c>
      <c r="D555" s="234" t="str">
        <f>'Sch-1'!D555</f>
        <v xml:space="preserve">Supply BOQ for M-ERLDC Kolkata          </v>
      </c>
      <c r="E555" s="233">
        <f>'Sch-1'!E555</f>
        <v>1000077740</v>
      </c>
      <c r="F555" s="234" t="str">
        <f>'Sch-1'!J555</f>
        <v>SIP COMPLIANT VOIP PHONE FOR REMOTE LOCATIONS</v>
      </c>
      <c r="G555" s="233" t="str">
        <f>'Sch-1'!K555</f>
        <v xml:space="preserve">EA </v>
      </c>
      <c r="H555" s="233">
        <f>'Sch-1'!L555</f>
        <v>200</v>
      </c>
      <c r="I555" s="235"/>
      <c r="J555" s="773" t="str">
        <f t="shared" si="16"/>
        <v>Included</v>
      </c>
      <c r="K555" s="774">
        <f t="shared" si="17"/>
        <v>0</v>
      </c>
      <c r="M555" s="207"/>
    </row>
    <row r="556" spans="1:13" s="217" customFormat="1" ht="69.75" customHeight="1" x14ac:dyDescent="0.3">
      <c r="A556" s="48">
        <f>'Sch-1'!A556</f>
        <v>534</v>
      </c>
      <c r="B556" s="233">
        <f>'Sch-1'!B556</f>
        <v>7000031931</v>
      </c>
      <c r="C556" s="233">
        <f>'Sch-1'!C556</f>
        <v>10</v>
      </c>
      <c r="D556" s="234" t="str">
        <f>'Sch-1'!D556</f>
        <v xml:space="preserve">Supply BOQ for M-ERLDC Kolkata          </v>
      </c>
      <c r="E556" s="233">
        <f>'Sch-1'!E556</f>
        <v>1000077711</v>
      </c>
      <c r="F556" s="234" t="str">
        <f>'Sch-1'!J556</f>
        <v>SIP COMPLIANT VIDEO PHONE</v>
      </c>
      <c r="G556" s="233" t="str">
        <f>'Sch-1'!K556</f>
        <v xml:space="preserve">EA </v>
      </c>
      <c r="H556" s="233">
        <f>'Sch-1'!L556</f>
        <v>1</v>
      </c>
      <c r="I556" s="235"/>
      <c r="J556" s="773" t="str">
        <f t="shared" si="16"/>
        <v>Included</v>
      </c>
      <c r="K556" s="774">
        <f t="shared" si="17"/>
        <v>0</v>
      </c>
      <c r="M556" s="207"/>
    </row>
    <row r="557" spans="1:13" s="217" customFormat="1" ht="69.75" customHeight="1" x14ac:dyDescent="0.3">
      <c r="A557" s="48">
        <f>'Sch-1'!A557</f>
        <v>535</v>
      </c>
      <c r="B557" s="233">
        <f>'Sch-1'!B557</f>
        <v>7000031932</v>
      </c>
      <c r="C557" s="233">
        <f>'Sch-1'!C557</f>
        <v>10</v>
      </c>
      <c r="D557" s="234" t="str">
        <f>'Sch-1'!D557</f>
        <v xml:space="preserve">Supply BOQ for M-ERLDC Kolkata          </v>
      </c>
      <c r="E557" s="233">
        <f>'Sch-1'!E557</f>
        <v>1000077562</v>
      </c>
      <c r="F557" s="234" t="str">
        <f>'Sch-1'!J557</f>
        <v>ANALOG PHONE</v>
      </c>
      <c r="G557" s="233" t="str">
        <f>'Sch-1'!K557</f>
        <v xml:space="preserve">EA </v>
      </c>
      <c r="H557" s="233">
        <f>'Sch-1'!L557</f>
        <v>100</v>
      </c>
      <c r="I557" s="235"/>
      <c r="J557" s="773" t="str">
        <f t="shared" si="16"/>
        <v>Included</v>
      </c>
      <c r="K557" s="774">
        <f t="shared" si="17"/>
        <v>0</v>
      </c>
      <c r="M557" s="207"/>
    </row>
    <row r="558" spans="1:13" s="217" customFormat="1" ht="69.75" customHeight="1" x14ac:dyDescent="0.3">
      <c r="A558" s="48">
        <f>'Sch-1'!A558</f>
        <v>536</v>
      </c>
      <c r="B558" s="233">
        <f>'Sch-1'!B558</f>
        <v>7000031933</v>
      </c>
      <c r="C558" s="233">
        <f>'Sch-1'!C558</f>
        <v>10</v>
      </c>
      <c r="D558" s="234" t="str">
        <f>'Sch-1'!D558</f>
        <v xml:space="preserve">Supply BOQ for M-ERLDC Kolkata          </v>
      </c>
      <c r="E558" s="233">
        <f>'Sch-1'!E558</f>
        <v>1000077750</v>
      </c>
      <c r="F558" s="234" t="str">
        <f>'Sch-1'!J558</f>
        <v>NMS SOFTWARE FOR VoIP</v>
      </c>
      <c r="G558" s="233" t="str">
        <f>'Sch-1'!K558</f>
        <v>LOT</v>
      </c>
      <c r="H558" s="233">
        <f>'Sch-1'!L558</f>
        <v>1</v>
      </c>
      <c r="I558" s="235"/>
      <c r="J558" s="773" t="str">
        <f t="shared" si="16"/>
        <v>Included</v>
      </c>
      <c r="K558" s="774">
        <f t="shared" si="17"/>
        <v>0</v>
      </c>
      <c r="M558" s="207"/>
    </row>
    <row r="559" spans="1:13" s="217" customFormat="1" ht="69.75" customHeight="1" x14ac:dyDescent="0.3">
      <c r="A559" s="48">
        <f>'Sch-1'!A559</f>
        <v>537</v>
      </c>
      <c r="B559" s="233">
        <f>'Sch-1'!B559</f>
        <v>7000031934</v>
      </c>
      <c r="C559" s="233">
        <f>'Sch-1'!C559</f>
        <v>10</v>
      </c>
      <c r="D559" s="234" t="str">
        <f>'Sch-1'!D559</f>
        <v xml:space="preserve">Supply BOQ for M-ERLDC Kolkata          </v>
      </c>
      <c r="E559" s="233">
        <f>'Sch-1'!E559</f>
        <v>1000077709</v>
      </c>
      <c r="F559" s="234" t="str">
        <f>'Sch-1'!J559</f>
        <v>POE SWITCH  (WITH DUAL DC POWER SUPPLY)  AS PER TECHNICALSPECIFICATION</v>
      </c>
      <c r="G559" s="233" t="str">
        <f>'Sch-1'!K559</f>
        <v xml:space="preserve">EA </v>
      </c>
      <c r="H559" s="233">
        <f>'Sch-1'!L559</f>
        <v>200</v>
      </c>
      <c r="I559" s="235"/>
      <c r="J559" s="773" t="str">
        <f t="shared" si="16"/>
        <v>Included</v>
      </c>
      <c r="K559" s="774">
        <f t="shared" si="17"/>
        <v>0</v>
      </c>
      <c r="M559" s="207"/>
    </row>
    <row r="560" spans="1:13" s="217" customFormat="1" ht="69.75" customHeight="1" x14ac:dyDescent="0.3">
      <c r="A560" s="48">
        <f>'Sch-1'!A560</f>
        <v>538</v>
      </c>
      <c r="B560" s="233">
        <f>'Sch-1'!B560</f>
        <v>7000031935</v>
      </c>
      <c r="C560" s="233">
        <f>'Sch-1'!C560</f>
        <v>10</v>
      </c>
      <c r="D560" s="234" t="str">
        <f>'Sch-1'!D560</f>
        <v xml:space="preserve">Supply BOQ for M-ERLDC Kolkata          </v>
      </c>
      <c r="E560" s="233">
        <f>'Sch-1'!E560</f>
        <v>1000077563</v>
      </c>
      <c r="F560" s="234" t="str">
        <f>'Sch-1'!J560</f>
        <v>CAT -6 CABLE (100 MM SET)</v>
      </c>
      <c r="G560" s="233" t="str">
        <f>'Sch-1'!K560</f>
        <v>SET</v>
      </c>
      <c r="H560" s="233">
        <f>'Sch-1'!L560</f>
        <v>200</v>
      </c>
      <c r="I560" s="235"/>
      <c r="J560" s="773" t="str">
        <f t="shared" si="16"/>
        <v>Included</v>
      </c>
      <c r="K560" s="774">
        <f t="shared" si="17"/>
        <v>0</v>
      </c>
      <c r="M560" s="207"/>
    </row>
    <row r="561" spans="1:13" s="217" customFormat="1" ht="69.75" customHeight="1" x14ac:dyDescent="0.3">
      <c r="A561" s="48">
        <f>'Sch-1'!A561</f>
        <v>539</v>
      </c>
      <c r="B561" s="233">
        <f>'Sch-1'!B561</f>
        <v>7000031936</v>
      </c>
      <c r="C561" s="233">
        <f>'Sch-1'!C561</f>
        <v>10</v>
      </c>
      <c r="D561" s="234" t="str">
        <f>'Sch-1'!D561</f>
        <v xml:space="preserve">Supply BOQ for M-ERLDC Kolkata          </v>
      </c>
      <c r="E561" s="233">
        <f>'Sch-1'!E561</f>
        <v>1000077561</v>
      </c>
      <c r="F561" s="234" t="str">
        <f>'Sch-1'!J561</f>
        <v>24 LAN L-3 SWITCH (MINIMUM 8X1 GBPS FIBRE OPTIC PORTS AND 4X 10 GBPSFIBER PORTS)</v>
      </c>
      <c r="G561" s="233" t="str">
        <f>'Sch-1'!K561</f>
        <v xml:space="preserve">EA </v>
      </c>
      <c r="H561" s="233">
        <f>'Sch-1'!L561</f>
        <v>4</v>
      </c>
      <c r="I561" s="235"/>
      <c r="J561" s="773" t="str">
        <f t="shared" si="16"/>
        <v>Included</v>
      </c>
      <c r="K561" s="774">
        <f t="shared" si="17"/>
        <v>0</v>
      </c>
      <c r="M561" s="207"/>
    </row>
    <row r="562" spans="1:13" s="217" customFormat="1" ht="69.75" customHeight="1" x14ac:dyDescent="0.3">
      <c r="A562" s="48">
        <f>'Sch-1'!A562</f>
        <v>540</v>
      </c>
      <c r="B562" s="233">
        <f>'Sch-1'!B562</f>
        <v>7000031937</v>
      </c>
      <c r="C562" s="233">
        <f>'Sch-1'!C562</f>
        <v>10</v>
      </c>
      <c r="D562" s="234" t="str">
        <f>'Sch-1'!D562</f>
        <v xml:space="preserve">Supply BOQ for M-ERLDC Kolkata          </v>
      </c>
      <c r="E562" s="233">
        <f>'Sch-1'!E562</f>
        <v>1000077565</v>
      </c>
      <c r="F562" s="234" t="str">
        <f>'Sch-1'!J562</f>
        <v>NGFW AS PER TECHNICAL SPECIFICATION</v>
      </c>
      <c r="G562" s="233" t="str">
        <f>'Sch-1'!K562</f>
        <v xml:space="preserve">EA </v>
      </c>
      <c r="H562" s="233">
        <f>'Sch-1'!L562</f>
        <v>4</v>
      </c>
      <c r="I562" s="235"/>
      <c r="J562" s="773" t="str">
        <f t="shared" si="16"/>
        <v>Included</v>
      </c>
      <c r="K562" s="774">
        <f t="shared" si="17"/>
        <v>0</v>
      </c>
      <c r="M562" s="207"/>
    </row>
    <row r="563" spans="1:13" s="217" customFormat="1" ht="69.75" customHeight="1" x14ac:dyDescent="0.3">
      <c r="A563" s="48">
        <f>'Sch-1'!A563</f>
        <v>541</v>
      </c>
      <c r="B563" s="233">
        <f>'Sch-1'!B563</f>
        <v>7000031938</v>
      </c>
      <c r="C563" s="233">
        <f>'Sch-1'!C563</f>
        <v>10</v>
      </c>
      <c r="D563" s="234" t="str">
        <f>'Sch-1'!D563</f>
        <v xml:space="preserve">Supply BOQ for M-ERLDC Kolkata          </v>
      </c>
      <c r="E563" s="233">
        <f>'Sch-1'!E563</f>
        <v>1000077751</v>
      </c>
      <c r="F563" s="234" t="str">
        <f>'Sch-1'!J563</f>
        <v>SOFTWARE FOR RECORDING</v>
      </c>
      <c r="G563" s="233" t="str">
        <f>'Sch-1'!K563</f>
        <v>LOT</v>
      </c>
      <c r="H563" s="233">
        <f>'Sch-1'!L563</f>
        <v>1</v>
      </c>
      <c r="I563" s="235"/>
      <c r="J563" s="773" t="str">
        <f t="shared" si="16"/>
        <v>Included</v>
      </c>
      <c r="K563" s="774">
        <f t="shared" si="17"/>
        <v>0</v>
      </c>
      <c r="M563" s="207"/>
    </row>
    <row r="564" spans="1:13" s="217" customFormat="1" ht="69.75" customHeight="1" x14ac:dyDescent="0.3">
      <c r="A564" s="48">
        <f>'Sch-1'!A564</f>
        <v>542</v>
      </c>
      <c r="B564" s="233">
        <f>'Sch-1'!B564</f>
        <v>7000031939</v>
      </c>
      <c r="C564" s="233">
        <f>'Sch-1'!C564</f>
        <v>10</v>
      </c>
      <c r="D564" s="234" t="str">
        <f>'Sch-1'!D564</f>
        <v xml:space="preserve">Supply BOQ for M-ERLDC Kolkata          </v>
      </c>
      <c r="E564" s="233">
        <f>'Sch-1'!E564</f>
        <v>1000077568</v>
      </c>
      <c r="F564" s="234" t="str">
        <f>'Sch-1'!J564</f>
        <v>OPERATOR CONSOLE AS PER TECHNICAL SPECIFICATION</v>
      </c>
      <c r="G564" s="233" t="str">
        <f>'Sch-1'!K564</f>
        <v xml:space="preserve">EA </v>
      </c>
      <c r="H564" s="233">
        <f>'Sch-1'!L564</f>
        <v>1</v>
      </c>
      <c r="I564" s="235"/>
      <c r="J564" s="773" t="str">
        <f t="shared" si="16"/>
        <v>Included</v>
      </c>
      <c r="K564" s="774">
        <f t="shared" si="17"/>
        <v>0</v>
      </c>
      <c r="M564" s="207"/>
    </row>
    <row r="565" spans="1:13" s="217" customFormat="1" ht="69.75" customHeight="1" x14ac:dyDescent="0.3">
      <c r="A565" s="48">
        <f>'Sch-1'!A565</f>
        <v>543</v>
      </c>
      <c r="B565" s="233">
        <f>'Sch-1'!B565</f>
        <v>7000031940</v>
      </c>
      <c r="C565" s="233">
        <f>'Sch-1'!C565</f>
        <v>10</v>
      </c>
      <c r="D565" s="234" t="str">
        <f>'Sch-1'!D565</f>
        <v xml:space="preserve">Supply BOQ for M-ERLDC Kolkata          </v>
      </c>
      <c r="E565" s="233">
        <f>'Sch-1'!E565</f>
        <v>1000012788</v>
      </c>
      <c r="F565" s="234" t="str">
        <f>'Sch-1'!J565</f>
        <v>GPS Clock with antenna</v>
      </c>
      <c r="G565" s="233" t="str">
        <f>'Sch-1'!K565</f>
        <v xml:space="preserve">EA </v>
      </c>
      <c r="H565" s="233">
        <f>'Sch-1'!L565</f>
        <v>1</v>
      </c>
      <c r="I565" s="235"/>
      <c r="J565" s="773" t="str">
        <f t="shared" si="16"/>
        <v>Included</v>
      </c>
      <c r="K565" s="774">
        <f t="shared" si="17"/>
        <v>0</v>
      </c>
      <c r="M565" s="207"/>
    </row>
    <row r="566" spans="1:13" s="217" customFormat="1" ht="69.75" customHeight="1" x14ac:dyDescent="0.3">
      <c r="A566" s="48">
        <f>'Sch-1'!A566</f>
        <v>544</v>
      </c>
      <c r="B566" s="233">
        <f>'Sch-1'!B566</f>
        <v>7000031941</v>
      </c>
      <c r="C566" s="233">
        <f>'Sch-1'!C566</f>
        <v>10</v>
      </c>
      <c r="D566" s="234" t="str">
        <f>'Sch-1'!D566</f>
        <v xml:space="preserve">Supply BOQ for M-ERLDC Kolkata          </v>
      </c>
      <c r="E566" s="233">
        <f>'Sch-1'!E566</f>
        <v>1000028014</v>
      </c>
      <c r="F566" s="234" t="str">
        <f>'Sch-1'!J566</f>
        <v>Workstation Desk</v>
      </c>
      <c r="G566" s="233" t="str">
        <f>'Sch-1'!K566</f>
        <v xml:space="preserve">EA </v>
      </c>
      <c r="H566" s="233">
        <f>'Sch-1'!L566</f>
        <v>1</v>
      </c>
      <c r="I566" s="235"/>
      <c r="J566" s="773" t="str">
        <f t="shared" si="16"/>
        <v>Included</v>
      </c>
      <c r="K566" s="774">
        <f t="shared" si="17"/>
        <v>0</v>
      </c>
      <c r="M566" s="207"/>
    </row>
    <row r="567" spans="1:13" s="217" customFormat="1" ht="69.75" customHeight="1" x14ac:dyDescent="0.3">
      <c r="A567" s="48">
        <f>'Sch-1'!A567</f>
        <v>545</v>
      </c>
      <c r="B567" s="233">
        <f>'Sch-1'!B567</f>
        <v>7000031942</v>
      </c>
      <c r="C567" s="233">
        <f>'Sch-1'!C567</f>
        <v>10</v>
      </c>
      <c r="D567" s="234" t="str">
        <f>'Sch-1'!D567</f>
        <v xml:space="preserve">Supply BOQ for M-ERLDC Kolkata          </v>
      </c>
      <c r="E567" s="233">
        <f>'Sch-1'!E567</f>
        <v>1000026380</v>
      </c>
      <c r="F567" s="234" t="str">
        <f>'Sch-1'!J567</f>
        <v>Chairs</v>
      </c>
      <c r="G567" s="233" t="str">
        <f>'Sch-1'!K567</f>
        <v>LOT</v>
      </c>
      <c r="H567" s="233">
        <f>'Sch-1'!L567</f>
        <v>1</v>
      </c>
      <c r="I567" s="235"/>
      <c r="J567" s="773" t="str">
        <f t="shared" si="16"/>
        <v>Included</v>
      </c>
      <c r="K567" s="774">
        <f t="shared" si="17"/>
        <v>0</v>
      </c>
      <c r="M567" s="207"/>
    </row>
    <row r="568" spans="1:13" s="217" customFormat="1" ht="69.75" customHeight="1" x14ac:dyDescent="0.3">
      <c r="A568" s="48">
        <f>'Sch-1'!A568</f>
        <v>546</v>
      </c>
      <c r="B568" s="233">
        <f>'Sch-1'!B568</f>
        <v>7000032038</v>
      </c>
      <c r="C568" s="233">
        <f>'Sch-1'!C568</f>
        <v>10</v>
      </c>
      <c r="D568" s="234" t="str">
        <f>'Sch-1'!D568</f>
        <v xml:space="preserve">Supply BOQ for M-ERLDC Kolkata          </v>
      </c>
      <c r="E568" s="233">
        <f>'Sch-1'!E568</f>
        <v>1000077853</v>
      </c>
      <c r="F568" s="234" t="str">
        <f>'Sch-1'!J568</f>
        <v>SUPPLY OF BACKUP AND RESTORE SYSTEM INCLUDING NECESSARY HARDWARE ANDSOFTWARE AS PER TECHNICAL SPECIFICATION</v>
      </c>
      <c r="G568" s="233" t="str">
        <f>'Sch-1'!K568</f>
        <v xml:space="preserve">EA </v>
      </c>
      <c r="H568" s="233">
        <f>'Sch-1'!L568</f>
        <v>1</v>
      </c>
      <c r="I568" s="235"/>
      <c r="J568" s="773" t="str">
        <f t="shared" si="16"/>
        <v>Included</v>
      </c>
      <c r="K568" s="774">
        <f t="shared" si="17"/>
        <v>0</v>
      </c>
      <c r="M568" s="207"/>
    </row>
    <row r="569" spans="1:13" s="217" customFormat="1" ht="69.75" customHeight="1" x14ac:dyDescent="0.3">
      <c r="A569" s="48">
        <f>'Sch-1'!A569</f>
        <v>547</v>
      </c>
      <c r="B569" s="233">
        <f>'Sch-1'!B569</f>
        <v>7000032039</v>
      </c>
      <c r="C569" s="233">
        <f>'Sch-1'!C569</f>
        <v>10</v>
      </c>
      <c r="D569" s="234" t="str">
        <f>'Sch-1'!D569</f>
        <v xml:space="preserve">Supply BOQ for M-ERLDC Kolkata          </v>
      </c>
      <c r="E569" s="233">
        <f>'Sch-1'!E569</f>
        <v>1000077632</v>
      </c>
      <c r="F569" s="234" t="str">
        <f>'Sch-1'!J569</f>
        <v>DATA DIODE AS PER TS</v>
      </c>
      <c r="G569" s="233" t="str">
        <f>'Sch-1'!K569</f>
        <v xml:space="preserve">EA </v>
      </c>
      <c r="H569" s="233">
        <f>'Sch-1'!L569</f>
        <v>2</v>
      </c>
      <c r="I569" s="235"/>
      <c r="J569" s="773" t="str">
        <f t="shared" si="16"/>
        <v>Included</v>
      </c>
      <c r="K569" s="774">
        <f t="shared" si="17"/>
        <v>0</v>
      </c>
      <c r="M569" s="207"/>
    </row>
    <row r="570" spans="1:13" s="217" customFormat="1" ht="69.75" customHeight="1" x14ac:dyDescent="0.3">
      <c r="A570" s="48">
        <f>'Sch-1'!A570</f>
        <v>548</v>
      </c>
      <c r="B570" s="233">
        <f>'Sch-1'!B570</f>
        <v>7000032040</v>
      </c>
      <c r="C570" s="233">
        <f>'Sch-1'!C570</f>
        <v>10</v>
      </c>
      <c r="D570" s="234" t="str">
        <f>'Sch-1'!D570</f>
        <v xml:space="preserve">Supply BOQ for M-ERLDC Kolkata          </v>
      </c>
      <c r="E570" s="233">
        <f>'Sch-1'!E570</f>
        <v>1000077863</v>
      </c>
      <c r="F570" s="234" t="str">
        <f>'Sch-1'!J570</f>
        <v>SUPPLY OF APPLICATION SERVER AT SLDC /RLDC AS PER TECHNICALSPECIFICATION</v>
      </c>
      <c r="G570" s="233" t="str">
        <f>'Sch-1'!K570</f>
        <v xml:space="preserve">EA </v>
      </c>
      <c r="H570" s="233">
        <f>'Sch-1'!L570</f>
        <v>2</v>
      </c>
      <c r="I570" s="235"/>
      <c r="J570" s="773" t="str">
        <f t="shared" si="16"/>
        <v>Included</v>
      </c>
      <c r="K570" s="774">
        <f t="shared" si="17"/>
        <v>0</v>
      </c>
      <c r="M570" s="207"/>
    </row>
    <row r="571" spans="1:13" s="217" customFormat="1" ht="69.75" customHeight="1" x14ac:dyDescent="0.3">
      <c r="A571" s="48">
        <f>'Sch-1'!A571</f>
        <v>549</v>
      </c>
      <c r="B571" s="233">
        <f>'Sch-1'!B571</f>
        <v>7000032041</v>
      </c>
      <c r="C571" s="233">
        <f>'Sch-1'!C571</f>
        <v>10</v>
      </c>
      <c r="D571" s="234" t="str">
        <f>'Sch-1'!D571</f>
        <v xml:space="preserve">Supply BOQ for M-ERLDC Kolkata          </v>
      </c>
      <c r="E571" s="233">
        <f>'Sch-1'!E571</f>
        <v>1000077866</v>
      </c>
      <c r="F571" s="234" t="str">
        <f>'Sch-1'!J571</f>
        <v>SUPPLY OF SIEM SOFTWARE AT SLDC/RLDCÃ‚Â AS PER TECHNICAL SPECIFICATION</v>
      </c>
      <c r="G571" s="233" t="str">
        <f>'Sch-1'!K571</f>
        <v>LOT</v>
      </c>
      <c r="H571" s="233">
        <f>'Sch-1'!L571</f>
        <v>1</v>
      </c>
      <c r="I571" s="235"/>
      <c r="J571" s="773" t="str">
        <f t="shared" si="16"/>
        <v>Included</v>
      </c>
      <c r="K571" s="774">
        <f t="shared" si="17"/>
        <v>0</v>
      </c>
      <c r="M571" s="207"/>
    </row>
    <row r="572" spans="1:13" s="217" customFormat="1" ht="69.75" customHeight="1" x14ac:dyDescent="0.3">
      <c r="A572" s="48">
        <f>'Sch-1'!A572</f>
        <v>550</v>
      </c>
      <c r="B572" s="233">
        <f>'Sch-1'!B572</f>
        <v>7000032042</v>
      </c>
      <c r="C572" s="233">
        <f>'Sch-1'!C572</f>
        <v>10</v>
      </c>
      <c r="D572" s="234" t="str">
        <f>'Sch-1'!D572</f>
        <v xml:space="preserve">Supply BOQ for M-ERLDC Kolkata          </v>
      </c>
      <c r="E572" s="233">
        <f>'Sch-1'!E572</f>
        <v>1000077865</v>
      </c>
      <c r="F572" s="234" t="str">
        <f>'Sch-1'!J572</f>
        <v>SUPPLY OF PATCH SOFTWARE AT SLDC/RLDCÃ‚Â AS PER TECHNICAL SPECIFICATION</v>
      </c>
      <c r="G572" s="233" t="str">
        <f>'Sch-1'!K572</f>
        <v>LOT</v>
      </c>
      <c r="H572" s="233">
        <f>'Sch-1'!L572</f>
        <v>1</v>
      </c>
      <c r="I572" s="235"/>
      <c r="J572" s="773" t="str">
        <f t="shared" si="16"/>
        <v>Included</v>
      </c>
      <c r="K572" s="774">
        <f t="shared" si="17"/>
        <v>0</v>
      </c>
      <c r="M572" s="207"/>
    </row>
    <row r="573" spans="1:13" s="217" customFormat="1" ht="69.75" customHeight="1" x14ac:dyDescent="0.3">
      <c r="A573" s="48">
        <f>'Sch-1'!A573</f>
        <v>551</v>
      </c>
      <c r="B573" s="233">
        <f>'Sch-1'!B573</f>
        <v>7000032043</v>
      </c>
      <c r="C573" s="233">
        <f>'Sch-1'!C573</f>
        <v>10</v>
      </c>
      <c r="D573" s="234" t="str">
        <f>'Sch-1'!D573</f>
        <v xml:space="preserve">Supply BOQ for M-ERLDC Kolkata          </v>
      </c>
      <c r="E573" s="233">
        <f>'Sch-1'!E573</f>
        <v>1000077862</v>
      </c>
      <c r="F573" s="234" t="str">
        <f>'Sch-1'!J573</f>
        <v>POE SWITCHÃ‚Â ,48 PORT ,MANAGED L2 (WITH DUAL POWER SUPPLY)Ã‚Â AS PERTECHNICAL SPECIFICATION</v>
      </c>
      <c r="G573" s="233" t="str">
        <f>'Sch-1'!K573</f>
        <v xml:space="preserve">EA </v>
      </c>
      <c r="H573" s="233">
        <f>'Sch-1'!L573</f>
        <v>4</v>
      </c>
      <c r="I573" s="235"/>
      <c r="J573" s="773" t="str">
        <f t="shared" si="16"/>
        <v>Included</v>
      </c>
      <c r="K573" s="774">
        <f t="shared" si="17"/>
        <v>0</v>
      </c>
      <c r="M573" s="207"/>
    </row>
    <row r="574" spans="1:13" s="217" customFormat="1" ht="69.75" customHeight="1" x14ac:dyDescent="0.3">
      <c r="A574" s="48">
        <f>'Sch-1'!A574</f>
        <v>552</v>
      </c>
      <c r="B574" s="233">
        <f>'Sch-1'!B574</f>
        <v>7000032066</v>
      </c>
      <c r="C574" s="233">
        <f>'Sch-1'!C574</f>
        <v>10</v>
      </c>
      <c r="D574" s="234" t="str">
        <f>'Sch-1'!D574</f>
        <v xml:space="preserve">Supply BOQ for M-ERLDC Kolkata          </v>
      </c>
      <c r="E574" s="233">
        <f>'Sch-1'!E574</f>
        <v>1000077899</v>
      </c>
      <c r="F574" s="234" t="str">
        <f>'Sch-1'!J574</f>
        <v>SUPPLY OF FXS MEDIA GATEWAY AS PER TECHNICAL SPECIFICATION</v>
      </c>
      <c r="G574" s="233" t="str">
        <f>'Sch-1'!K574</f>
        <v>SET</v>
      </c>
      <c r="H574" s="233">
        <f>'Sch-1'!L574</f>
        <v>1</v>
      </c>
      <c r="I574" s="235"/>
      <c r="J574" s="773" t="str">
        <f t="shared" si="16"/>
        <v>Included</v>
      </c>
      <c r="K574" s="774">
        <f t="shared" si="17"/>
        <v>0</v>
      </c>
      <c r="M574" s="207"/>
    </row>
    <row r="575" spans="1:13" s="217" customFormat="1" ht="69.75" customHeight="1" x14ac:dyDescent="0.3">
      <c r="A575" s="48">
        <f>'Sch-1'!A575</f>
        <v>553</v>
      </c>
      <c r="B575" s="233">
        <f>'Sch-1'!B575</f>
        <v>7000032067</v>
      </c>
      <c r="C575" s="233">
        <f>'Sch-1'!C575</f>
        <v>10</v>
      </c>
      <c r="D575" s="234" t="str">
        <f>'Sch-1'!D575</f>
        <v xml:space="preserve">Supply BOQ for M-ERLDC Kolkata          </v>
      </c>
      <c r="E575" s="233">
        <f>'Sch-1'!E575</f>
        <v>1000031361</v>
      </c>
      <c r="F575" s="234" t="str">
        <f>'Sch-1'!J575</f>
        <v>WORKSTATION CONSOLE WITH ONE TFT WITH OSAND LICENSE</v>
      </c>
      <c r="G575" s="233" t="str">
        <f>'Sch-1'!K575</f>
        <v xml:space="preserve">EA </v>
      </c>
      <c r="H575" s="233">
        <f>'Sch-1'!L575</f>
        <v>1</v>
      </c>
      <c r="I575" s="235"/>
      <c r="J575" s="773" t="str">
        <f t="shared" si="16"/>
        <v>Included</v>
      </c>
      <c r="K575" s="774">
        <f t="shared" si="17"/>
        <v>0</v>
      </c>
      <c r="M575" s="207"/>
    </row>
    <row r="576" spans="1:13" s="217" customFormat="1" ht="69.75" customHeight="1" x14ac:dyDescent="0.3">
      <c r="A576" s="48">
        <f>'Sch-1'!A576</f>
        <v>554</v>
      </c>
      <c r="B576" s="233">
        <f>'Sch-1'!B576</f>
        <v>7000032098</v>
      </c>
      <c r="C576" s="233">
        <f>'Sch-1'!C576</f>
        <v>10</v>
      </c>
      <c r="D576" s="234" t="str">
        <f>'Sch-1'!D576</f>
        <v xml:space="preserve">Supply BOQ for M-ERLDC Kolkata          </v>
      </c>
      <c r="E576" s="233">
        <f>'Sch-1'!E576</f>
        <v>1000077737</v>
      </c>
      <c r="F576" s="234" t="str">
        <f>'Sch-1'!J576</f>
        <v>SUPPLY OF PRI MEDIA GATEWAY AS PER TECHNICAL SPECIFICATION</v>
      </c>
      <c r="G576" s="233" t="str">
        <f>'Sch-1'!K576</f>
        <v xml:space="preserve">EA </v>
      </c>
      <c r="H576" s="233">
        <f>'Sch-1'!L576</f>
        <v>1</v>
      </c>
      <c r="I576" s="235"/>
      <c r="J576" s="773" t="str">
        <f t="shared" si="16"/>
        <v>Included</v>
      </c>
      <c r="K576" s="774">
        <f t="shared" si="17"/>
        <v>0</v>
      </c>
      <c r="M576" s="207"/>
    </row>
    <row r="577" spans="1:13" s="217" customFormat="1" ht="69.75" customHeight="1" x14ac:dyDescent="0.3">
      <c r="A577" s="48">
        <f>'Sch-1'!A577</f>
        <v>555</v>
      </c>
      <c r="B577" s="233">
        <f>'Sch-1'!B577</f>
        <v>7000032099</v>
      </c>
      <c r="C577" s="233">
        <f>'Sch-1'!C577</f>
        <v>10</v>
      </c>
      <c r="D577" s="234" t="str">
        <f>'Sch-1'!D577</f>
        <v xml:space="preserve">Supply BOQ for M-ERLDC Kolkata          </v>
      </c>
      <c r="E577" s="233">
        <f>'Sch-1'!E577</f>
        <v>1000078084</v>
      </c>
      <c r="F577" s="234" t="str">
        <f>'Sch-1'!J577</f>
        <v>SUPPLY OF ROUTER AS PER TECHNICAL SPECIFICATION</v>
      </c>
      <c r="G577" s="233" t="str">
        <f>'Sch-1'!K577</f>
        <v xml:space="preserve">EA </v>
      </c>
      <c r="H577" s="233">
        <f>'Sch-1'!L577</f>
        <v>2</v>
      </c>
      <c r="I577" s="235"/>
      <c r="J577" s="773" t="str">
        <f t="shared" si="16"/>
        <v>Included</v>
      </c>
      <c r="K577" s="774">
        <f t="shared" si="17"/>
        <v>0</v>
      </c>
      <c r="M577" s="207"/>
    </row>
    <row r="578" spans="1:13" s="217" customFormat="1" ht="69.75" customHeight="1" x14ac:dyDescent="0.3">
      <c r="A578" s="48">
        <f>'Sch-1'!A578</f>
        <v>556</v>
      </c>
      <c r="B578" s="233">
        <f>'Sch-1'!B578</f>
        <v>7000032060</v>
      </c>
      <c r="C578" s="233">
        <f>'Sch-1'!C578</f>
        <v>10</v>
      </c>
      <c r="D578" s="234" t="str">
        <f>'Sch-1'!D578</f>
        <v xml:space="preserve">Spares at ERLDC                         </v>
      </c>
      <c r="E578" s="233">
        <f>'Sch-1'!E578</f>
        <v>1000077712</v>
      </c>
      <c r="F578" s="234" t="str">
        <f>'Sch-1'!J578</f>
        <v>SIP COMPLIANT VOIP PHONE</v>
      </c>
      <c r="G578" s="233" t="str">
        <f>'Sch-1'!K578</f>
        <v xml:space="preserve">EA </v>
      </c>
      <c r="H578" s="233">
        <f>'Sch-1'!L578</f>
        <v>62</v>
      </c>
      <c r="I578" s="235"/>
      <c r="J578" s="773" t="str">
        <f t="shared" si="16"/>
        <v>Included</v>
      </c>
      <c r="K578" s="774">
        <f t="shared" si="17"/>
        <v>0</v>
      </c>
      <c r="M578" s="207"/>
    </row>
    <row r="579" spans="1:13" s="217" customFormat="1" ht="69.75" customHeight="1" x14ac:dyDescent="0.3">
      <c r="A579" s="48">
        <f>'Sch-1'!A579</f>
        <v>557</v>
      </c>
      <c r="B579" s="233">
        <f>'Sch-1'!B579</f>
        <v>7000032061</v>
      </c>
      <c r="C579" s="233">
        <f>'Sch-1'!C579</f>
        <v>10</v>
      </c>
      <c r="D579" s="234" t="str">
        <f>'Sch-1'!D579</f>
        <v xml:space="preserve">Spares at ERLDC                         </v>
      </c>
      <c r="E579" s="233">
        <f>'Sch-1'!E579</f>
        <v>1000077711</v>
      </c>
      <c r="F579" s="234" t="str">
        <f>'Sch-1'!J579</f>
        <v>SIP COMPLIANT VIDEO PHONE</v>
      </c>
      <c r="G579" s="233" t="str">
        <f>'Sch-1'!K579</f>
        <v xml:space="preserve">EA </v>
      </c>
      <c r="H579" s="233">
        <f>'Sch-1'!L579</f>
        <v>1</v>
      </c>
      <c r="I579" s="235"/>
      <c r="J579" s="773" t="str">
        <f t="shared" si="16"/>
        <v>Included</v>
      </c>
      <c r="K579" s="774">
        <f t="shared" si="17"/>
        <v>0</v>
      </c>
      <c r="M579" s="207"/>
    </row>
    <row r="580" spans="1:13" s="217" customFormat="1" ht="69.75" customHeight="1" x14ac:dyDescent="0.3">
      <c r="A580" s="48">
        <f>'Sch-1'!A580</f>
        <v>558</v>
      </c>
      <c r="B580" s="233">
        <f>'Sch-1'!B580</f>
        <v>7000032062</v>
      </c>
      <c r="C580" s="233">
        <f>'Sch-1'!C580</f>
        <v>10</v>
      </c>
      <c r="D580" s="234" t="str">
        <f>'Sch-1'!D580</f>
        <v xml:space="preserve">Spares at ERLDC                         </v>
      </c>
      <c r="E580" s="233">
        <f>'Sch-1'!E580</f>
        <v>1000077562</v>
      </c>
      <c r="F580" s="234" t="str">
        <f>'Sch-1'!J580</f>
        <v>ANALOG PHONE</v>
      </c>
      <c r="G580" s="233" t="str">
        <f>'Sch-1'!K580</f>
        <v xml:space="preserve">EA </v>
      </c>
      <c r="H580" s="233">
        <f>'Sch-1'!L580</f>
        <v>55</v>
      </c>
      <c r="I580" s="235"/>
      <c r="J580" s="773" t="str">
        <f t="shared" si="16"/>
        <v>Included</v>
      </c>
      <c r="K580" s="774">
        <f t="shared" si="17"/>
        <v>0</v>
      </c>
      <c r="M580" s="207"/>
    </row>
    <row r="581" spans="1:13" s="217" customFormat="1" ht="69.75" customHeight="1" x14ac:dyDescent="0.3">
      <c r="A581" s="48">
        <f>'Sch-1'!A581</f>
        <v>559</v>
      </c>
      <c r="B581" s="233">
        <f>'Sch-1'!B581</f>
        <v>7000032063</v>
      </c>
      <c r="C581" s="233">
        <f>'Sch-1'!C581</f>
        <v>10</v>
      </c>
      <c r="D581" s="234" t="str">
        <f>'Sch-1'!D581</f>
        <v xml:space="preserve">Spares at ERLDC                         </v>
      </c>
      <c r="E581" s="233">
        <f>'Sch-1'!E581</f>
        <v>1000077709</v>
      </c>
      <c r="F581" s="234" t="str">
        <f>'Sch-1'!J581</f>
        <v>POE SWITCH  (WITH DUAL DC POWER SUPPLY)  AS PER TECHNICALSPECIFICATION</v>
      </c>
      <c r="G581" s="233" t="str">
        <f>'Sch-1'!K581</f>
        <v xml:space="preserve">EA </v>
      </c>
      <c r="H581" s="233">
        <f>'Sch-1'!L581</f>
        <v>46</v>
      </c>
      <c r="I581" s="235"/>
      <c r="J581" s="773" t="str">
        <f t="shared" si="16"/>
        <v>Included</v>
      </c>
      <c r="K581" s="774">
        <f t="shared" si="17"/>
        <v>0</v>
      </c>
      <c r="M581" s="207"/>
    </row>
    <row r="582" spans="1:13" s="217" customFormat="1" ht="69.75" customHeight="1" x14ac:dyDescent="0.3">
      <c r="A582" s="48">
        <f>'Sch-1'!A582</f>
        <v>560</v>
      </c>
      <c r="B582" s="233">
        <f>'Sch-1'!B582</f>
        <v>7000032064</v>
      </c>
      <c r="C582" s="233">
        <f>'Sch-1'!C582</f>
        <v>10</v>
      </c>
      <c r="D582" s="234" t="str">
        <f>'Sch-1'!D582</f>
        <v xml:space="preserve">Spares at ERLDC                         </v>
      </c>
      <c r="E582" s="233">
        <f>'Sch-1'!E582</f>
        <v>1000077563</v>
      </c>
      <c r="F582" s="234" t="str">
        <f>'Sch-1'!J582</f>
        <v>CAT -6 CABLE (100 MM SET)</v>
      </c>
      <c r="G582" s="233" t="str">
        <f>'Sch-1'!K582</f>
        <v>SET</v>
      </c>
      <c r="H582" s="233">
        <f>'Sch-1'!L582</f>
        <v>46</v>
      </c>
      <c r="I582" s="235"/>
      <c r="J582" s="773" t="str">
        <f t="shared" si="16"/>
        <v>Included</v>
      </c>
      <c r="K582" s="774">
        <f t="shared" si="17"/>
        <v>0</v>
      </c>
      <c r="M582" s="207"/>
    </row>
    <row r="583" spans="1:13" s="217" customFormat="1" ht="69.75" customHeight="1" x14ac:dyDescent="0.3">
      <c r="A583" s="48">
        <f>'Sch-1'!A583</f>
        <v>561</v>
      </c>
      <c r="B583" s="233">
        <f>'Sch-1'!B583</f>
        <v>7000032065</v>
      </c>
      <c r="C583" s="233">
        <f>'Sch-1'!C583</f>
        <v>10</v>
      </c>
      <c r="D583" s="234" t="str">
        <f>'Sch-1'!D583</f>
        <v xml:space="preserve">Spares at ERLDC                         </v>
      </c>
      <c r="E583" s="233">
        <f>'Sch-1'!E583</f>
        <v>1000077862</v>
      </c>
      <c r="F583" s="234" t="str">
        <f>'Sch-1'!J583</f>
        <v>POE SWITCHÃ‚Â ,48 PORT ,MANAGED L2 (WITH DUAL POWER SUPPLY)Ã‚Â AS PERTECHNICAL SPECIFICATION</v>
      </c>
      <c r="G583" s="233" t="str">
        <f>'Sch-1'!K583</f>
        <v xml:space="preserve">EA </v>
      </c>
      <c r="H583" s="233">
        <f>'Sch-1'!L583</f>
        <v>1</v>
      </c>
      <c r="I583" s="235"/>
      <c r="J583" s="773" t="str">
        <f t="shared" si="16"/>
        <v>Included</v>
      </c>
      <c r="K583" s="774">
        <f t="shared" si="17"/>
        <v>0</v>
      </c>
      <c r="M583" s="207"/>
    </row>
    <row r="584" spans="1:13" s="217" customFormat="1" ht="69.75" customHeight="1" x14ac:dyDescent="0.3">
      <c r="A584" s="48">
        <f>'Sch-1'!A584</f>
        <v>562</v>
      </c>
      <c r="B584" s="233">
        <f>'Sch-1'!B584</f>
        <v>7000031943</v>
      </c>
      <c r="C584" s="233">
        <f>'Sch-1'!C584</f>
        <v>10</v>
      </c>
      <c r="D584" s="234" t="str">
        <f>'Sch-1'!D584</f>
        <v xml:space="preserve">Supply BOQ for M-SLDC WB                </v>
      </c>
      <c r="E584" s="233">
        <f>'Sch-1'!E584</f>
        <v>1000077713</v>
      </c>
      <c r="F584" s="234" t="str">
        <f>'Sch-1'!J584</f>
        <v>VOIP/SIP COMPLIANT SERVER HARDWARE AS PER TECHNICAL SPECIFICATION</v>
      </c>
      <c r="G584" s="233" t="str">
        <f>'Sch-1'!K584</f>
        <v xml:space="preserve">EA </v>
      </c>
      <c r="H584" s="233">
        <f>'Sch-1'!L584</f>
        <v>1</v>
      </c>
      <c r="I584" s="235"/>
      <c r="J584" s="773" t="str">
        <f t="shared" si="16"/>
        <v>Included</v>
      </c>
      <c r="K584" s="774">
        <f t="shared" si="17"/>
        <v>0</v>
      </c>
      <c r="M584" s="207"/>
    </row>
    <row r="585" spans="1:13" s="217" customFormat="1" ht="69.75" customHeight="1" x14ac:dyDescent="0.3">
      <c r="A585" s="48">
        <f>'Sch-1'!A585</f>
        <v>563</v>
      </c>
      <c r="B585" s="233">
        <f>'Sch-1'!B585</f>
        <v>7000031944</v>
      </c>
      <c r="C585" s="233">
        <f>'Sch-1'!C585</f>
        <v>10</v>
      </c>
      <c r="D585" s="234" t="str">
        <f>'Sch-1'!D585</f>
        <v xml:space="preserve">Supply BOQ for M-SLDC WB                </v>
      </c>
      <c r="E585" s="233">
        <f>'Sch-1'!E585</f>
        <v>1000077753</v>
      </c>
      <c r="F585" s="234" t="str">
        <f>'Sch-1'!J585</f>
        <v>SOFTWARE FOR VOIP/SIP COMPLIANT SERVER</v>
      </c>
      <c r="G585" s="233" t="str">
        <f>'Sch-1'!K585</f>
        <v>LOT</v>
      </c>
      <c r="H585" s="233">
        <f>'Sch-1'!L585</f>
        <v>1</v>
      </c>
      <c r="I585" s="235"/>
      <c r="J585" s="773" t="str">
        <f t="shared" si="16"/>
        <v>Included</v>
      </c>
      <c r="K585" s="774">
        <f t="shared" si="17"/>
        <v>0</v>
      </c>
      <c r="M585" s="207"/>
    </row>
    <row r="586" spans="1:13" s="217" customFormat="1" ht="69.75" customHeight="1" x14ac:dyDescent="0.3">
      <c r="A586" s="48">
        <f>'Sch-1'!A586</f>
        <v>564</v>
      </c>
      <c r="B586" s="233">
        <f>'Sch-1'!B586</f>
        <v>7000031945</v>
      </c>
      <c r="C586" s="233">
        <f>'Sch-1'!C586</f>
        <v>10</v>
      </c>
      <c r="D586" s="234" t="str">
        <f>'Sch-1'!D586</f>
        <v xml:space="preserve">Supply BOQ for M-SLDC WB                </v>
      </c>
      <c r="E586" s="233">
        <f>'Sch-1'!E586</f>
        <v>1000077573</v>
      </c>
      <c r="F586" s="234" t="str">
        <f>'Sch-1'!J586</f>
        <v>SERVER RACK  AS PER TECHNICAL SPECIFICATION</v>
      </c>
      <c r="G586" s="233" t="str">
        <f>'Sch-1'!K586</f>
        <v xml:space="preserve">EA </v>
      </c>
      <c r="H586" s="233">
        <f>'Sch-1'!L586</f>
        <v>1</v>
      </c>
      <c r="I586" s="235"/>
      <c r="J586" s="773" t="str">
        <f t="shared" si="16"/>
        <v>Included</v>
      </c>
      <c r="K586" s="774">
        <f t="shared" si="17"/>
        <v>0</v>
      </c>
      <c r="M586" s="207"/>
    </row>
    <row r="587" spans="1:13" s="217" customFormat="1" ht="69.75" customHeight="1" x14ac:dyDescent="0.3">
      <c r="A587" s="48">
        <f>'Sch-1'!A587</f>
        <v>565</v>
      </c>
      <c r="B587" s="233">
        <f>'Sch-1'!B587</f>
        <v>7000031946</v>
      </c>
      <c r="C587" s="233">
        <f>'Sch-1'!C587</f>
        <v>10</v>
      </c>
      <c r="D587" s="234" t="str">
        <f>'Sch-1'!D587</f>
        <v xml:space="preserve">Supply BOQ for M-SLDC WB                </v>
      </c>
      <c r="E587" s="233">
        <f>'Sch-1'!E587</f>
        <v>1000077739</v>
      </c>
      <c r="F587" s="234" t="str">
        <f>'Sch-1'!J587</f>
        <v>SIP COMPLIANT VOIP PHONE FOR LOCAL LOCATIONS</v>
      </c>
      <c r="G587" s="233" t="str">
        <f>'Sch-1'!K587</f>
        <v xml:space="preserve">EA </v>
      </c>
      <c r="H587" s="233">
        <f>'Sch-1'!L587</f>
        <v>30</v>
      </c>
      <c r="I587" s="235"/>
      <c r="J587" s="773" t="str">
        <f t="shared" si="16"/>
        <v>Included</v>
      </c>
      <c r="K587" s="774">
        <f t="shared" si="17"/>
        <v>0</v>
      </c>
      <c r="M587" s="207"/>
    </row>
    <row r="588" spans="1:13" s="217" customFormat="1" ht="69.75" customHeight="1" x14ac:dyDescent="0.3">
      <c r="A588" s="48">
        <f>'Sch-1'!A588</f>
        <v>566</v>
      </c>
      <c r="B588" s="233">
        <f>'Sch-1'!B588</f>
        <v>7000031947</v>
      </c>
      <c r="C588" s="233">
        <f>'Sch-1'!C588</f>
        <v>10</v>
      </c>
      <c r="D588" s="234" t="str">
        <f>'Sch-1'!D588</f>
        <v xml:space="preserve">Supply BOQ for M-SLDC WB                </v>
      </c>
      <c r="E588" s="233">
        <f>'Sch-1'!E588</f>
        <v>1000077740</v>
      </c>
      <c r="F588" s="234" t="str">
        <f>'Sch-1'!J588</f>
        <v>SIP COMPLIANT VOIP PHONE FOR REMOTE LOCATIONS</v>
      </c>
      <c r="G588" s="233" t="str">
        <f>'Sch-1'!K588</f>
        <v xml:space="preserve">EA </v>
      </c>
      <c r="H588" s="233">
        <f>'Sch-1'!L588</f>
        <v>152</v>
      </c>
      <c r="I588" s="235"/>
      <c r="J588" s="773" t="str">
        <f t="shared" si="16"/>
        <v>Included</v>
      </c>
      <c r="K588" s="774">
        <f t="shared" si="17"/>
        <v>0</v>
      </c>
      <c r="M588" s="207"/>
    </row>
    <row r="589" spans="1:13" s="217" customFormat="1" ht="69.75" customHeight="1" x14ac:dyDescent="0.3">
      <c r="A589" s="48">
        <f>'Sch-1'!A589</f>
        <v>567</v>
      </c>
      <c r="B589" s="233">
        <f>'Sch-1'!B589</f>
        <v>7000031948</v>
      </c>
      <c r="C589" s="233">
        <f>'Sch-1'!C589</f>
        <v>10</v>
      </c>
      <c r="D589" s="234" t="str">
        <f>'Sch-1'!D589</f>
        <v xml:space="preserve">Supply BOQ for M-SLDC WB                </v>
      </c>
      <c r="E589" s="233">
        <f>'Sch-1'!E589</f>
        <v>1000077711</v>
      </c>
      <c r="F589" s="234" t="str">
        <f>'Sch-1'!J589</f>
        <v>SIP COMPLIANT VIDEO PHONE</v>
      </c>
      <c r="G589" s="233" t="str">
        <f>'Sch-1'!K589</f>
        <v xml:space="preserve">EA </v>
      </c>
      <c r="H589" s="233">
        <f>'Sch-1'!L589</f>
        <v>1</v>
      </c>
      <c r="I589" s="235"/>
      <c r="J589" s="773" t="str">
        <f t="shared" si="16"/>
        <v>Included</v>
      </c>
      <c r="K589" s="774">
        <f t="shared" si="17"/>
        <v>0</v>
      </c>
      <c r="M589" s="207"/>
    </row>
    <row r="590" spans="1:13" s="217" customFormat="1" ht="69.75" customHeight="1" x14ac:dyDescent="0.3">
      <c r="A590" s="48">
        <f>'Sch-1'!A590</f>
        <v>568</v>
      </c>
      <c r="B590" s="233">
        <f>'Sch-1'!B590</f>
        <v>7000031949</v>
      </c>
      <c r="C590" s="233">
        <f>'Sch-1'!C590</f>
        <v>10</v>
      </c>
      <c r="D590" s="234" t="str">
        <f>'Sch-1'!D590</f>
        <v xml:space="preserve">Supply BOQ for M-SLDC WB                </v>
      </c>
      <c r="E590" s="233">
        <f>'Sch-1'!E590</f>
        <v>1000077562</v>
      </c>
      <c r="F590" s="234" t="str">
        <f>'Sch-1'!J590</f>
        <v>ANALOG PHONE</v>
      </c>
      <c r="G590" s="233" t="str">
        <f>'Sch-1'!K590</f>
        <v xml:space="preserve">EA </v>
      </c>
      <c r="H590" s="233">
        <f>'Sch-1'!L590</f>
        <v>212</v>
      </c>
      <c r="I590" s="235"/>
      <c r="J590" s="773" t="str">
        <f t="shared" si="16"/>
        <v>Included</v>
      </c>
      <c r="K590" s="774">
        <f t="shared" si="17"/>
        <v>0</v>
      </c>
      <c r="M590" s="207"/>
    </row>
    <row r="591" spans="1:13" s="217" customFormat="1" ht="69.75" customHeight="1" x14ac:dyDescent="0.3">
      <c r="A591" s="48">
        <f>'Sch-1'!A591</f>
        <v>569</v>
      </c>
      <c r="B591" s="233">
        <f>'Sch-1'!B591</f>
        <v>7000031950</v>
      </c>
      <c r="C591" s="233">
        <f>'Sch-1'!C591</f>
        <v>10</v>
      </c>
      <c r="D591" s="234" t="str">
        <f>'Sch-1'!D591</f>
        <v xml:space="preserve">Supply BOQ for M-SLDC WB                </v>
      </c>
      <c r="E591" s="233">
        <f>'Sch-1'!E591</f>
        <v>1000077750</v>
      </c>
      <c r="F591" s="234" t="str">
        <f>'Sch-1'!J591</f>
        <v>NMS SOFTWARE FOR VoIP</v>
      </c>
      <c r="G591" s="233" t="str">
        <f>'Sch-1'!K591</f>
        <v>LOT</v>
      </c>
      <c r="H591" s="233">
        <f>'Sch-1'!L591</f>
        <v>1</v>
      </c>
      <c r="I591" s="235"/>
      <c r="J591" s="773" t="str">
        <f t="shared" si="16"/>
        <v>Included</v>
      </c>
      <c r="K591" s="774">
        <f t="shared" si="17"/>
        <v>0</v>
      </c>
      <c r="M591" s="207"/>
    </row>
    <row r="592" spans="1:13" s="217" customFormat="1" ht="69.75" customHeight="1" x14ac:dyDescent="0.3">
      <c r="A592" s="48">
        <f>'Sch-1'!A592</f>
        <v>570</v>
      </c>
      <c r="B592" s="233">
        <f>'Sch-1'!B592</f>
        <v>7000031951</v>
      </c>
      <c r="C592" s="233">
        <f>'Sch-1'!C592</f>
        <v>10</v>
      </c>
      <c r="D592" s="234" t="str">
        <f>'Sch-1'!D592</f>
        <v xml:space="preserve">Supply BOQ for M-SLDC WB                </v>
      </c>
      <c r="E592" s="233">
        <f>'Sch-1'!E592</f>
        <v>1000077709</v>
      </c>
      <c r="F592" s="234" t="str">
        <f>'Sch-1'!J592</f>
        <v>POE SWITCH  (WITH DUAL DC POWER SUPPLY)  AS PER TECHNICALSPECIFICATION</v>
      </c>
      <c r="G592" s="233" t="str">
        <f>'Sch-1'!K592</f>
        <v xml:space="preserve">EA </v>
      </c>
      <c r="H592" s="233">
        <f>'Sch-1'!L592</f>
        <v>152</v>
      </c>
      <c r="I592" s="235"/>
      <c r="J592" s="773" t="str">
        <f t="shared" si="16"/>
        <v>Included</v>
      </c>
      <c r="K592" s="774">
        <f t="shared" si="17"/>
        <v>0</v>
      </c>
      <c r="M592" s="207"/>
    </row>
    <row r="593" spans="1:13" s="217" customFormat="1" ht="69.75" customHeight="1" x14ac:dyDescent="0.3">
      <c r="A593" s="48">
        <f>'Sch-1'!A593</f>
        <v>571</v>
      </c>
      <c r="B593" s="233">
        <f>'Sch-1'!B593</f>
        <v>7000031952</v>
      </c>
      <c r="C593" s="233">
        <f>'Sch-1'!C593</f>
        <v>10</v>
      </c>
      <c r="D593" s="234" t="str">
        <f>'Sch-1'!D593</f>
        <v xml:space="preserve">Supply BOQ for M-SLDC WB                </v>
      </c>
      <c r="E593" s="233">
        <f>'Sch-1'!E593</f>
        <v>1000077563</v>
      </c>
      <c r="F593" s="234" t="str">
        <f>'Sch-1'!J593</f>
        <v>CAT -6 CABLE (100 MM SET)</v>
      </c>
      <c r="G593" s="233" t="str">
        <f>'Sch-1'!K593</f>
        <v>SET</v>
      </c>
      <c r="H593" s="233">
        <f>'Sch-1'!L593</f>
        <v>152</v>
      </c>
      <c r="I593" s="235"/>
      <c r="J593" s="773" t="str">
        <f t="shared" si="16"/>
        <v>Included</v>
      </c>
      <c r="K593" s="774">
        <f t="shared" si="17"/>
        <v>0</v>
      </c>
      <c r="M593" s="207"/>
    </row>
    <row r="594" spans="1:13" s="217" customFormat="1" ht="69.75" customHeight="1" x14ac:dyDescent="0.3">
      <c r="A594" s="48">
        <f>'Sch-1'!A594</f>
        <v>572</v>
      </c>
      <c r="B594" s="233">
        <f>'Sch-1'!B594</f>
        <v>7000031953</v>
      </c>
      <c r="C594" s="233">
        <f>'Sch-1'!C594</f>
        <v>10</v>
      </c>
      <c r="D594" s="234" t="str">
        <f>'Sch-1'!D594</f>
        <v xml:space="preserve">Supply BOQ for M-SLDC WB                </v>
      </c>
      <c r="E594" s="233">
        <f>'Sch-1'!E594</f>
        <v>1000077561</v>
      </c>
      <c r="F594" s="234" t="str">
        <f>'Sch-1'!J594</f>
        <v>24 LAN L-3 SWITCH (MINIMUM 8X1 GBPS FIBRE OPTIC PORTS AND 4X 10 GBPSFIBER PORTS)</v>
      </c>
      <c r="G594" s="233" t="str">
        <f>'Sch-1'!K594</f>
        <v xml:space="preserve">EA </v>
      </c>
      <c r="H594" s="233">
        <f>'Sch-1'!L594</f>
        <v>2</v>
      </c>
      <c r="I594" s="235"/>
      <c r="J594" s="773" t="str">
        <f t="shared" si="16"/>
        <v>Included</v>
      </c>
      <c r="K594" s="774">
        <f t="shared" si="17"/>
        <v>0</v>
      </c>
      <c r="M594" s="207"/>
    </row>
    <row r="595" spans="1:13" s="217" customFormat="1" ht="69.75" customHeight="1" x14ac:dyDescent="0.3">
      <c r="A595" s="48">
        <f>'Sch-1'!A595</f>
        <v>573</v>
      </c>
      <c r="B595" s="233">
        <f>'Sch-1'!B595</f>
        <v>7000031954</v>
      </c>
      <c r="C595" s="233">
        <f>'Sch-1'!C595</f>
        <v>10</v>
      </c>
      <c r="D595" s="234" t="str">
        <f>'Sch-1'!D595</f>
        <v xml:space="preserve">Supply BOQ for M-SLDC WB                </v>
      </c>
      <c r="E595" s="233">
        <f>'Sch-1'!E595</f>
        <v>1000077565</v>
      </c>
      <c r="F595" s="234" t="str">
        <f>'Sch-1'!J595</f>
        <v>NGFW AS PER TECHNICAL SPECIFICATION</v>
      </c>
      <c r="G595" s="233" t="str">
        <f>'Sch-1'!K595</f>
        <v xml:space="preserve">EA </v>
      </c>
      <c r="H595" s="233">
        <f>'Sch-1'!L595</f>
        <v>2</v>
      </c>
      <c r="I595" s="235"/>
      <c r="J595" s="773" t="str">
        <f t="shared" si="16"/>
        <v>Included</v>
      </c>
      <c r="K595" s="774">
        <f t="shared" si="17"/>
        <v>0</v>
      </c>
      <c r="M595" s="207"/>
    </row>
    <row r="596" spans="1:13" s="217" customFormat="1" ht="69.75" customHeight="1" x14ac:dyDescent="0.3">
      <c r="A596" s="48">
        <f>'Sch-1'!A596</f>
        <v>574</v>
      </c>
      <c r="B596" s="233">
        <f>'Sch-1'!B596</f>
        <v>7000031955</v>
      </c>
      <c r="C596" s="233">
        <f>'Sch-1'!C596</f>
        <v>10</v>
      </c>
      <c r="D596" s="234" t="str">
        <f>'Sch-1'!D596</f>
        <v xml:space="preserve">Supply BOQ for M-SLDC WB                </v>
      </c>
      <c r="E596" s="233">
        <f>'Sch-1'!E596</f>
        <v>1000077751</v>
      </c>
      <c r="F596" s="234" t="str">
        <f>'Sch-1'!J596</f>
        <v>SOFTWARE FOR RECORDING</v>
      </c>
      <c r="G596" s="233" t="str">
        <f>'Sch-1'!K596</f>
        <v>LOT</v>
      </c>
      <c r="H596" s="233">
        <f>'Sch-1'!L596</f>
        <v>1</v>
      </c>
      <c r="I596" s="235"/>
      <c r="J596" s="773" t="str">
        <f t="shared" ref="J596:J659" si="18">IF(I596=0, "Included",IF(ISERROR(H596*I596), I596, H596*I596))</f>
        <v>Included</v>
      </c>
      <c r="K596" s="774">
        <f t="shared" ref="K596:K659" si="19">+H596*I596</f>
        <v>0</v>
      </c>
      <c r="M596" s="207"/>
    </row>
    <row r="597" spans="1:13" s="217" customFormat="1" ht="69.75" customHeight="1" x14ac:dyDescent="0.3">
      <c r="A597" s="48">
        <f>'Sch-1'!A597</f>
        <v>575</v>
      </c>
      <c r="B597" s="233">
        <f>'Sch-1'!B597</f>
        <v>7000031956</v>
      </c>
      <c r="C597" s="233">
        <f>'Sch-1'!C597</f>
        <v>10</v>
      </c>
      <c r="D597" s="234" t="str">
        <f>'Sch-1'!D597</f>
        <v xml:space="preserve">Supply BOQ for M-SLDC WB                </v>
      </c>
      <c r="E597" s="233">
        <f>'Sch-1'!E597</f>
        <v>1000077568</v>
      </c>
      <c r="F597" s="234" t="str">
        <f>'Sch-1'!J597</f>
        <v>OPERATOR CONSOLE AS PER TECHNICAL SPECIFICATION</v>
      </c>
      <c r="G597" s="233" t="str">
        <f>'Sch-1'!K597</f>
        <v xml:space="preserve">EA </v>
      </c>
      <c r="H597" s="233">
        <f>'Sch-1'!L597</f>
        <v>1</v>
      </c>
      <c r="I597" s="235"/>
      <c r="J597" s="773" t="str">
        <f t="shared" si="18"/>
        <v>Included</v>
      </c>
      <c r="K597" s="774">
        <f t="shared" si="19"/>
        <v>0</v>
      </c>
      <c r="M597" s="207"/>
    </row>
    <row r="598" spans="1:13" s="217" customFormat="1" ht="69.75" customHeight="1" x14ac:dyDescent="0.3">
      <c r="A598" s="48">
        <f>'Sch-1'!A598</f>
        <v>576</v>
      </c>
      <c r="B598" s="233">
        <f>'Sch-1'!B598</f>
        <v>7000031957</v>
      </c>
      <c r="C598" s="233">
        <f>'Sch-1'!C598</f>
        <v>10</v>
      </c>
      <c r="D598" s="234" t="str">
        <f>'Sch-1'!D598</f>
        <v xml:space="preserve">Supply BOQ for M-SLDC WB                </v>
      </c>
      <c r="E598" s="233">
        <f>'Sch-1'!E598</f>
        <v>1000012788</v>
      </c>
      <c r="F598" s="234" t="str">
        <f>'Sch-1'!J598</f>
        <v>GPS Clock with antenna</v>
      </c>
      <c r="G598" s="233" t="str">
        <f>'Sch-1'!K598</f>
        <v xml:space="preserve">EA </v>
      </c>
      <c r="H598" s="233">
        <f>'Sch-1'!L598</f>
        <v>1</v>
      </c>
      <c r="I598" s="235"/>
      <c r="J598" s="773" t="str">
        <f t="shared" si="18"/>
        <v>Included</v>
      </c>
      <c r="K598" s="774">
        <f t="shared" si="19"/>
        <v>0</v>
      </c>
      <c r="M598" s="207"/>
    </row>
    <row r="599" spans="1:13" s="217" customFormat="1" ht="69.75" customHeight="1" x14ac:dyDescent="0.3">
      <c r="A599" s="48">
        <f>'Sch-1'!A599</f>
        <v>577</v>
      </c>
      <c r="B599" s="233">
        <f>'Sch-1'!B599</f>
        <v>7000031958</v>
      </c>
      <c r="C599" s="233">
        <f>'Sch-1'!C599</f>
        <v>10</v>
      </c>
      <c r="D599" s="234" t="str">
        <f>'Sch-1'!D599</f>
        <v xml:space="preserve">Supply BOQ for M-SLDC WB                </v>
      </c>
      <c r="E599" s="233">
        <f>'Sch-1'!E599</f>
        <v>1000028014</v>
      </c>
      <c r="F599" s="234" t="str">
        <f>'Sch-1'!J599</f>
        <v>Workstation Desk</v>
      </c>
      <c r="G599" s="233" t="str">
        <f>'Sch-1'!K599</f>
        <v xml:space="preserve">EA </v>
      </c>
      <c r="H599" s="233">
        <f>'Sch-1'!L599</f>
        <v>1</v>
      </c>
      <c r="I599" s="235"/>
      <c r="J599" s="773" t="str">
        <f t="shared" si="18"/>
        <v>Included</v>
      </c>
      <c r="K599" s="774">
        <f t="shared" si="19"/>
        <v>0</v>
      </c>
      <c r="M599" s="207"/>
    </row>
    <row r="600" spans="1:13" s="217" customFormat="1" ht="69.75" customHeight="1" x14ac:dyDescent="0.3">
      <c r="A600" s="48">
        <f>'Sch-1'!A600</f>
        <v>578</v>
      </c>
      <c r="B600" s="233">
        <f>'Sch-1'!B600</f>
        <v>7000031959</v>
      </c>
      <c r="C600" s="233">
        <f>'Sch-1'!C600</f>
        <v>10</v>
      </c>
      <c r="D600" s="234" t="str">
        <f>'Sch-1'!D600</f>
        <v xml:space="preserve">Supply BOQ for M-SLDC WB                </v>
      </c>
      <c r="E600" s="233">
        <f>'Sch-1'!E600</f>
        <v>1000026380</v>
      </c>
      <c r="F600" s="234" t="str">
        <f>'Sch-1'!J600</f>
        <v>Chairs</v>
      </c>
      <c r="G600" s="233" t="str">
        <f>'Sch-1'!K600</f>
        <v>LOT</v>
      </c>
      <c r="H600" s="233">
        <f>'Sch-1'!L600</f>
        <v>1</v>
      </c>
      <c r="I600" s="235"/>
      <c r="J600" s="773" t="str">
        <f t="shared" si="18"/>
        <v>Included</v>
      </c>
      <c r="K600" s="774">
        <f t="shared" si="19"/>
        <v>0</v>
      </c>
      <c r="M600" s="207"/>
    </row>
    <row r="601" spans="1:13" s="217" customFormat="1" ht="69.75" customHeight="1" x14ac:dyDescent="0.3">
      <c r="A601" s="48">
        <f>'Sch-1'!A601</f>
        <v>579</v>
      </c>
      <c r="B601" s="233">
        <f>'Sch-1'!B601</f>
        <v>7000032044</v>
      </c>
      <c r="C601" s="233">
        <f>'Sch-1'!C601</f>
        <v>10</v>
      </c>
      <c r="D601" s="234" t="str">
        <f>'Sch-1'!D601</f>
        <v xml:space="preserve">Supply BOQ for M-SLDC WB                </v>
      </c>
      <c r="E601" s="233">
        <f>'Sch-1'!E601</f>
        <v>1000077853</v>
      </c>
      <c r="F601" s="234" t="str">
        <f>'Sch-1'!J601</f>
        <v>SUPPLY OF BACKUP AND RESTORE SYSTEM INCLUDING NECESSARY HARDWARE ANDSOFTWARE AS PER TECHNICAL SPECIFICATION</v>
      </c>
      <c r="G601" s="233" t="str">
        <f>'Sch-1'!K601</f>
        <v xml:space="preserve">EA </v>
      </c>
      <c r="H601" s="233">
        <f>'Sch-1'!L601</f>
        <v>1</v>
      </c>
      <c r="I601" s="235"/>
      <c r="J601" s="773" t="str">
        <f t="shared" si="18"/>
        <v>Included</v>
      </c>
      <c r="K601" s="774">
        <f t="shared" si="19"/>
        <v>0</v>
      </c>
      <c r="M601" s="207"/>
    </row>
    <row r="602" spans="1:13" s="217" customFormat="1" ht="69.75" customHeight="1" x14ac:dyDescent="0.3">
      <c r="A602" s="48">
        <f>'Sch-1'!A602</f>
        <v>580</v>
      </c>
      <c r="B602" s="233">
        <f>'Sch-1'!B602</f>
        <v>7000032045</v>
      </c>
      <c r="C602" s="233">
        <f>'Sch-1'!C602</f>
        <v>10</v>
      </c>
      <c r="D602" s="234" t="str">
        <f>'Sch-1'!D602</f>
        <v xml:space="preserve">Supply BOQ for M-SLDC WB                </v>
      </c>
      <c r="E602" s="233">
        <f>'Sch-1'!E602</f>
        <v>1000077863</v>
      </c>
      <c r="F602" s="234" t="str">
        <f>'Sch-1'!J602</f>
        <v>SUPPLY OF APPLICATION SERVER AT SLDC /RLDC AS PER TECHNICALSPECIFICATION</v>
      </c>
      <c r="G602" s="233" t="str">
        <f>'Sch-1'!K602</f>
        <v xml:space="preserve">EA </v>
      </c>
      <c r="H602" s="233">
        <f>'Sch-1'!L602</f>
        <v>2</v>
      </c>
      <c r="I602" s="235"/>
      <c r="J602" s="773" t="str">
        <f t="shared" si="18"/>
        <v>Included</v>
      </c>
      <c r="K602" s="774">
        <f t="shared" si="19"/>
        <v>0</v>
      </c>
      <c r="M602" s="207"/>
    </row>
    <row r="603" spans="1:13" s="217" customFormat="1" ht="69.75" customHeight="1" x14ac:dyDescent="0.3">
      <c r="A603" s="48">
        <f>'Sch-1'!A603</f>
        <v>581</v>
      </c>
      <c r="B603" s="233">
        <f>'Sch-1'!B603</f>
        <v>7000032046</v>
      </c>
      <c r="C603" s="233">
        <f>'Sch-1'!C603</f>
        <v>10</v>
      </c>
      <c r="D603" s="234" t="str">
        <f>'Sch-1'!D603</f>
        <v xml:space="preserve">Supply BOQ for M-SLDC WB                </v>
      </c>
      <c r="E603" s="233">
        <f>'Sch-1'!E603</f>
        <v>1000077866</v>
      </c>
      <c r="F603" s="234" t="str">
        <f>'Sch-1'!J603</f>
        <v>SUPPLY OF SIEM SOFTWARE AT SLDC/RLDCÃ‚Â AS PER TECHNICAL SPECIFICATION</v>
      </c>
      <c r="G603" s="233" t="str">
        <f>'Sch-1'!K603</f>
        <v>LOT</v>
      </c>
      <c r="H603" s="233">
        <f>'Sch-1'!L603</f>
        <v>1</v>
      </c>
      <c r="I603" s="235"/>
      <c r="J603" s="773" t="str">
        <f t="shared" si="18"/>
        <v>Included</v>
      </c>
      <c r="K603" s="774">
        <f t="shared" si="19"/>
        <v>0</v>
      </c>
      <c r="M603" s="207"/>
    </row>
    <row r="604" spans="1:13" s="217" customFormat="1" ht="69.75" customHeight="1" x14ac:dyDescent="0.3">
      <c r="A604" s="48">
        <f>'Sch-1'!A604</f>
        <v>582</v>
      </c>
      <c r="B604" s="233">
        <f>'Sch-1'!B604</f>
        <v>7000032047</v>
      </c>
      <c r="C604" s="233">
        <f>'Sch-1'!C604</f>
        <v>10</v>
      </c>
      <c r="D604" s="234" t="str">
        <f>'Sch-1'!D604</f>
        <v xml:space="preserve">Supply BOQ for M-SLDC WB                </v>
      </c>
      <c r="E604" s="233">
        <f>'Sch-1'!E604</f>
        <v>1000077862</v>
      </c>
      <c r="F604" s="234" t="str">
        <f>'Sch-1'!J604</f>
        <v>POE SWITCHÃ‚Â ,48 PORT ,MANAGED L2 (WITH DUAL POWER SUPPLY)Ã‚Â AS PERTECHNICAL SPECIFICATION</v>
      </c>
      <c r="G604" s="233" t="str">
        <f>'Sch-1'!K604</f>
        <v xml:space="preserve">EA </v>
      </c>
      <c r="H604" s="233">
        <f>'Sch-1'!L604</f>
        <v>1</v>
      </c>
      <c r="I604" s="235"/>
      <c r="J604" s="773" t="str">
        <f t="shared" si="18"/>
        <v>Included</v>
      </c>
      <c r="K604" s="774">
        <f t="shared" si="19"/>
        <v>0</v>
      </c>
      <c r="M604" s="207"/>
    </row>
    <row r="605" spans="1:13" s="217" customFormat="1" ht="69.75" customHeight="1" x14ac:dyDescent="0.3">
      <c r="A605" s="48">
        <f>'Sch-1'!A605</f>
        <v>583</v>
      </c>
      <c r="B605" s="233">
        <f>'Sch-1'!B605</f>
        <v>7000032068</v>
      </c>
      <c r="C605" s="233">
        <f>'Sch-1'!C605</f>
        <v>10</v>
      </c>
      <c r="D605" s="234" t="str">
        <f>'Sch-1'!D605</f>
        <v xml:space="preserve">Supply BOQ for M-SLDC WB                </v>
      </c>
      <c r="E605" s="233">
        <f>'Sch-1'!E605</f>
        <v>1000077899</v>
      </c>
      <c r="F605" s="234" t="str">
        <f>'Sch-1'!J605</f>
        <v>SUPPLY OF FXS MEDIA GATEWAY AS PER TECHNICAL SPECIFICATION</v>
      </c>
      <c r="G605" s="233" t="str">
        <f>'Sch-1'!K605</f>
        <v>SET</v>
      </c>
      <c r="H605" s="233">
        <f>'Sch-1'!L605</f>
        <v>1</v>
      </c>
      <c r="I605" s="235"/>
      <c r="J605" s="773" t="str">
        <f t="shared" si="18"/>
        <v>Included</v>
      </c>
      <c r="K605" s="774">
        <f t="shared" si="19"/>
        <v>0</v>
      </c>
      <c r="M605" s="207"/>
    </row>
    <row r="606" spans="1:13" s="217" customFormat="1" ht="69.75" customHeight="1" x14ac:dyDescent="0.3">
      <c r="A606" s="48">
        <f>'Sch-1'!A606</f>
        <v>584</v>
      </c>
      <c r="B606" s="233">
        <f>'Sch-1'!B606</f>
        <v>7000032069</v>
      </c>
      <c r="C606" s="233">
        <f>'Sch-1'!C606</f>
        <v>10</v>
      </c>
      <c r="D606" s="234" t="str">
        <f>'Sch-1'!D606</f>
        <v xml:space="preserve">Supply BOQ for M-SLDC WB                </v>
      </c>
      <c r="E606" s="233">
        <f>'Sch-1'!E606</f>
        <v>1000031361</v>
      </c>
      <c r="F606" s="234" t="str">
        <f>'Sch-1'!J606</f>
        <v>WORKSTATION CONSOLE WITH ONE TFT WITH OSAND LICENSE</v>
      </c>
      <c r="G606" s="233" t="str">
        <f>'Sch-1'!K606</f>
        <v xml:space="preserve">EA </v>
      </c>
      <c r="H606" s="233">
        <f>'Sch-1'!L606</f>
        <v>1</v>
      </c>
      <c r="I606" s="235"/>
      <c r="J606" s="773" t="str">
        <f t="shared" si="18"/>
        <v>Included</v>
      </c>
      <c r="K606" s="774">
        <f t="shared" si="19"/>
        <v>0</v>
      </c>
      <c r="M606" s="207"/>
    </row>
    <row r="607" spans="1:13" s="217" customFormat="1" ht="69.75" customHeight="1" x14ac:dyDescent="0.3">
      <c r="A607" s="48">
        <f>'Sch-1'!A607</f>
        <v>585</v>
      </c>
      <c r="B607" s="233">
        <f>'Sch-1'!B607</f>
        <v>7000032100</v>
      </c>
      <c r="C607" s="233">
        <f>'Sch-1'!C607</f>
        <v>10</v>
      </c>
      <c r="D607" s="234" t="str">
        <f>'Sch-1'!D607</f>
        <v xml:space="preserve">Supply BOQ for M-SLDC WB                </v>
      </c>
      <c r="E607" s="233">
        <f>'Sch-1'!E607</f>
        <v>1000077737</v>
      </c>
      <c r="F607" s="234" t="str">
        <f>'Sch-1'!J607</f>
        <v>SUPPLY OF PRI MEDIA GATEWAY AS PER TECHNICAL SPECIFICATION</v>
      </c>
      <c r="G607" s="233" t="str">
        <f>'Sch-1'!K607</f>
        <v xml:space="preserve">EA </v>
      </c>
      <c r="H607" s="233">
        <f>'Sch-1'!L607</f>
        <v>1</v>
      </c>
      <c r="I607" s="235"/>
      <c r="J607" s="773" t="str">
        <f t="shared" si="18"/>
        <v>Included</v>
      </c>
      <c r="K607" s="774">
        <f t="shared" si="19"/>
        <v>0</v>
      </c>
      <c r="M607" s="207"/>
    </row>
    <row r="608" spans="1:13" s="217" customFormat="1" ht="69.75" customHeight="1" x14ac:dyDescent="0.3">
      <c r="A608" s="48">
        <f>'Sch-1'!A608</f>
        <v>586</v>
      </c>
      <c r="B608" s="233">
        <f>'Sch-1'!B608</f>
        <v>7000032101</v>
      </c>
      <c r="C608" s="233">
        <f>'Sch-1'!C608</f>
        <v>10</v>
      </c>
      <c r="D608" s="234" t="str">
        <f>'Sch-1'!D608</f>
        <v xml:space="preserve">Supply BOQ for M-SLDC WB                </v>
      </c>
      <c r="E608" s="233">
        <f>'Sch-1'!E608</f>
        <v>1000078084</v>
      </c>
      <c r="F608" s="234" t="str">
        <f>'Sch-1'!J608</f>
        <v>SUPPLY OF ROUTER AS PER TECHNICAL SPECIFICATION</v>
      </c>
      <c r="G608" s="233" t="str">
        <f>'Sch-1'!K608</f>
        <v xml:space="preserve">EA </v>
      </c>
      <c r="H608" s="233">
        <f>'Sch-1'!L608</f>
        <v>2</v>
      </c>
      <c r="I608" s="235"/>
      <c r="J608" s="773" t="str">
        <f t="shared" si="18"/>
        <v>Included</v>
      </c>
      <c r="K608" s="774">
        <f t="shared" si="19"/>
        <v>0</v>
      </c>
      <c r="M608" s="207"/>
    </row>
    <row r="609" spans="1:13" s="217" customFormat="1" ht="69.75" customHeight="1" x14ac:dyDescent="0.3">
      <c r="A609" s="48">
        <f>'Sch-1'!A609</f>
        <v>587</v>
      </c>
      <c r="B609" s="233">
        <f>'Sch-1'!B609</f>
        <v>7000031960</v>
      </c>
      <c r="C609" s="233">
        <f>'Sch-1'!C609</f>
        <v>10</v>
      </c>
      <c r="D609" s="234" t="str">
        <f>'Sch-1'!D609</f>
        <v xml:space="preserve">Supply BOQ for B-SLDC WB                </v>
      </c>
      <c r="E609" s="233">
        <f>'Sch-1'!E609</f>
        <v>1000077713</v>
      </c>
      <c r="F609" s="234" t="str">
        <f>'Sch-1'!J609</f>
        <v>VOIP/SIP COMPLIANT SERVER HARDWARE AS PER TECHNICAL SPECIFICATION</v>
      </c>
      <c r="G609" s="233" t="str">
        <f>'Sch-1'!K609</f>
        <v xml:space="preserve">EA </v>
      </c>
      <c r="H609" s="233">
        <f>'Sch-1'!L609</f>
        <v>1</v>
      </c>
      <c r="I609" s="235"/>
      <c r="J609" s="773" t="str">
        <f t="shared" si="18"/>
        <v>Included</v>
      </c>
      <c r="K609" s="774">
        <f t="shared" si="19"/>
        <v>0</v>
      </c>
      <c r="M609" s="207"/>
    </row>
    <row r="610" spans="1:13" s="217" customFormat="1" ht="69.75" customHeight="1" x14ac:dyDescent="0.3">
      <c r="A610" s="48">
        <f>'Sch-1'!A610</f>
        <v>588</v>
      </c>
      <c r="B610" s="233">
        <f>'Sch-1'!B610</f>
        <v>7000031961</v>
      </c>
      <c r="C610" s="233">
        <f>'Sch-1'!C610</f>
        <v>10</v>
      </c>
      <c r="D610" s="234" t="str">
        <f>'Sch-1'!D610</f>
        <v xml:space="preserve">Supply BOQ for B-SLDC WB                </v>
      </c>
      <c r="E610" s="233">
        <f>'Sch-1'!E610</f>
        <v>1000077753</v>
      </c>
      <c r="F610" s="234" t="str">
        <f>'Sch-1'!J610</f>
        <v>SOFTWARE FOR VOIP/SIP COMPLIANT SERVER</v>
      </c>
      <c r="G610" s="233" t="str">
        <f>'Sch-1'!K610</f>
        <v>LOT</v>
      </c>
      <c r="H610" s="233">
        <f>'Sch-1'!L610</f>
        <v>1</v>
      </c>
      <c r="I610" s="235"/>
      <c r="J610" s="773" t="str">
        <f t="shared" si="18"/>
        <v>Included</v>
      </c>
      <c r="K610" s="774">
        <f t="shared" si="19"/>
        <v>0</v>
      </c>
      <c r="M610" s="207"/>
    </row>
    <row r="611" spans="1:13" s="217" customFormat="1" ht="69.75" customHeight="1" x14ac:dyDescent="0.3">
      <c r="A611" s="48">
        <f>'Sch-1'!A611</f>
        <v>589</v>
      </c>
      <c r="B611" s="233">
        <f>'Sch-1'!B611</f>
        <v>7000031962</v>
      </c>
      <c r="C611" s="233">
        <f>'Sch-1'!C611</f>
        <v>10</v>
      </c>
      <c r="D611" s="234" t="str">
        <f>'Sch-1'!D611</f>
        <v xml:space="preserve">Supply BOQ for B-SLDC WB                </v>
      </c>
      <c r="E611" s="233">
        <f>'Sch-1'!E611</f>
        <v>1000077573</v>
      </c>
      <c r="F611" s="234" t="str">
        <f>'Sch-1'!J611</f>
        <v>SERVER RACK  AS PER TECHNICAL SPECIFICATION</v>
      </c>
      <c r="G611" s="233" t="str">
        <f>'Sch-1'!K611</f>
        <v xml:space="preserve">EA </v>
      </c>
      <c r="H611" s="233">
        <f>'Sch-1'!L611</f>
        <v>1</v>
      </c>
      <c r="I611" s="235"/>
      <c r="J611" s="773" t="str">
        <f t="shared" si="18"/>
        <v>Included</v>
      </c>
      <c r="K611" s="774">
        <f t="shared" si="19"/>
        <v>0</v>
      </c>
      <c r="M611" s="207"/>
    </row>
    <row r="612" spans="1:13" s="217" customFormat="1" ht="69.75" customHeight="1" x14ac:dyDescent="0.3">
      <c r="A612" s="48">
        <f>'Sch-1'!A612</f>
        <v>590</v>
      </c>
      <c r="B612" s="233">
        <f>'Sch-1'!B612</f>
        <v>7000031963</v>
      </c>
      <c r="C612" s="233">
        <f>'Sch-1'!C612</f>
        <v>10</v>
      </c>
      <c r="D612" s="234" t="str">
        <f>'Sch-1'!D612</f>
        <v xml:space="preserve">Supply BOQ for B-SLDC WB                </v>
      </c>
      <c r="E612" s="233">
        <f>'Sch-1'!E612</f>
        <v>1000077711</v>
      </c>
      <c r="F612" s="234" t="str">
        <f>'Sch-1'!J612</f>
        <v>SIP COMPLIANT VIDEO PHONE</v>
      </c>
      <c r="G612" s="233" t="str">
        <f>'Sch-1'!K612</f>
        <v xml:space="preserve">EA </v>
      </c>
      <c r="H612" s="233">
        <f>'Sch-1'!L612</f>
        <v>1</v>
      </c>
      <c r="I612" s="235"/>
      <c r="J612" s="773" t="str">
        <f t="shared" si="18"/>
        <v>Included</v>
      </c>
      <c r="K612" s="774">
        <f t="shared" si="19"/>
        <v>0</v>
      </c>
      <c r="M612" s="207"/>
    </row>
    <row r="613" spans="1:13" s="217" customFormat="1" ht="69.75" customHeight="1" x14ac:dyDescent="0.3">
      <c r="A613" s="48">
        <f>'Sch-1'!A613</f>
        <v>591</v>
      </c>
      <c r="B613" s="233">
        <f>'Sch-1'!B613</f>
        <v>7000031964</v>
      </c>
      <c r="C613" s="233">
        <f>'Sch-1'!C613</f>
        <v>10</v>
      </c>
      <c r="D613" s="234" t="str">
        <f>'Sch-1'!D613</f>
        <v xml:space="preserve">Supply BOQ for B-SLDC WB                </v>
      </c>
      <c r="E613" s="233">
        <f>'Sch-1'!E613</f>
        <v>1000077750</v>
      </c>
      <c r="F613" s="234" t="str">
        <f>'Sch-1'!J613</f>
        <v>NMS SOFTWARE FOR VoIP</v>
      </c>
      <c r="G613" s="233" t="str">
        <f>'Sch-1'!K613</f>
        <v>LOT</v>
      </c>
      <c r="H613" s="233">
        <f>'Sch-1'!L613</f>
        <v>1</v>
      </c>
      <c r="I613" s="235"/>
      <c r="J613" s="773" t="str">
        <f t="shared" si="18"/>
        <v>Included</v>
      </c>
      <c r="K613" s="774">
        <f t="shared" si="19"/>
        <v>0</v>
      </c>
      <c r="M613" s="207"/>
    </row>
    <row r="614" spans="1:13" s="217" customFormat="1" ht="69.75" customHeight="1" x14ac:dyDescent="0.3">
      <c r="A614" s="48">
        <f>'Sch-1'!A614</f>
        <v>592</v>
      </c>
      <c r="B614" s="233">
        <f>'Sch-1'!B614</f>
        <v>7000031965</v>
      </c>
      <c r="C614" s="233">
        <f>'Sch-1'!C614</f>
        <v>10</v>
      </c>
      <c r="D614" s="234" t="str">
        <f>'Sch-1'!D614</f>
        <v xml:space="preserve">Supply BOQ for B-SLDC WB                </v>
      </c>
      <c r="E614" s="233">
        <f>'Sch-1'!E614</f>
        <v>1000077561</v>
      </c>
      <c r="F614" s="234" t="str">
        <f>'Sch-1'!J614</f>
        <v>24 LAN L-3 SWITCH (MINIMUM 8X1 GBPS FIBRE OPTIC PORTS AND 4X 10 GBPSFIBER PORTS)</v>
      </c>
      <c r="G614" s="233" t="str">
        <f>'Sch-1'!K614</f>
        <v xml:space="preserve">EA </v>
      </c>
      <c r="H614" s="233">
        <f>'Sch-1'!L614</f>
        <v>2</v>
      </c>
      <c r="I614" s="235"/>
      <c r="J614" s="773" t="str">
        <f t="shared" si="18"/>
        <v>Included</v>
      </c>
      <c r="K614" s="774">
        <f t="shared" si="19"/>
        <v>0</v>
      </c>
      <c r="M614" s="207"/>
    </row>
    <row r="615" spans="1:13" s="217" customFormat="1" ht="69.75" customHeight="1" x14ac:dyDescent="0.3">
      <c r="A615" s="48">
        <f>'Sch-1'!A615</f>
        <v>593</v>
      </c>
      <c r="B615" s="233">
        <f>'Sch-1'!B615</f>
        <v>7000031966</v>
      </c>
      <c r="C615" s="233">
        <f>'Sch-1'!C615</f>
        <v>10</v>
      </c>
      <c r="D615" s="234" t="str">
        <f>'Sch-1'!D615</f>
        <v xml:space="preserve">Supply BOQ for B-SLDC WB                </v>
      </c>
      <c r="E615" s="233">
        <f>'Sch-1'!E615</f>
        <v>1000077565</v>
      </c>
      <c r="F615" s="234" t="str">
        <f>'Sch-1'!J615</f>
        <v>NGFW AS PER TECHNICAL SPECIFICATION</v>
      </c>
      <c r="G615" s="233" t="str">
        <f>'Sch-1'!K615</f>
        <v xml:space="preserve">EA </v>
      </c>
      <c r="H615" s="233">
        <f>'Sch-1'!L615</f>
        <v>2</v>
      </c>
      <c r="I615" s="235"/>
      <c r="J615" s="773" t="str">
        <f t="shared" si="18"/>
        <v>Included</v>
      </c>
      <c r="K615" s="774">
        <f t="shared" si="19"/>
        <v>0</v>
      </c>
      <c r="M615" s="207"/>
    </row>
    <row r="616" spans="1:13" s="217" customFormat="1" ht="69.75" customHeight="1" x14ac:dyDescent="0.3">
      <c r="A616" s="48">
        <f>'Sch-1'!A616</f>
        <v>594</v>
      </c>
      <c r="B616" s="233">
        <f>'Sch-1'!B616</f>
        <v>7000031967</v>
      </c>
      <c r="C616" s="233">
        <f>'Sch-1'!C616</f>
        <v>10</v>
      </c>
      <c r="D616" s="234" t="str">
        <f>'Sch-1'!D616</f>
        <v xml:space="preserve">Supply BOQ for B-SLDC WB                </v>
      </c>
      <c r="E616" s="233">
        <f>'Sch-1'!E616</f>
        <v>1000077751</v>
      </c>
      <c r="F616" s="234" t="str">
        <f>'Sch-1'!J616</f>
        <v>SOFTWARE FOR RECORDING</v>
      </c>
      <c r="G616" s="233" t="str">
        <f>'Sch-1'!K616</f>
        <v>LOT</v>
      </c>
      <c r="H616" s="233">
        <f>'Sch-1'!L616</f>
        <v>1</v>
      </c>
      <c r="I616" s="235"/>
      <c r="J616" s="773" t="str">
        <f t="shared" si="18"/>
        <v>Included</v>
      </c>
      <c r="K616" s="774">
        <f t="shared" si="19"/>
        <v>0</v>
      </c>
      <c r="M616" s="207"/>
    </row>
    <row r="617" spans="1:13" s="217" customFormat="1" ht="69.75" customHeight="1" x14ac:dyDescent="0.3">
      <c r="A617" s="48">
        <f>'Sch-1'!A617</f>
        <v>595</v>
      </c>
      <c r="B617" s="233">
        <f>'Sch-1'!B617</f>
        <v>7000031968</v>
      </c>
      <c r="C617" s="233">
        <f>'Sch-1'!C617</f>
        <v>10</v>
      </c>
      <c r="D617" s="234" t="str">
        <f>'Sch-1'!D617</f>
        <v xml:space="preserve">Supply BOQ for B-SLDC WB                </v>
      </c>
      <c r="E617" s="233">
        <f>'Sch-1'!E617</f>
        <v>1000077568</v>
      </c>
      <c r="F617" s="234" t="str">
        <f>'Sch-1'!J617</f>
        <v>OPERATOR CONSOLE AS PER TECHNICAL SPECIFICATION</v>
      </c>
      <c r="G617" s="233" t="str">
        <f>'Sch-1'!K617</f>
        <v xml:space="preserve">EA </v>
      </c>
      <c r="H617" s="233">
        <f>'Sch-1'!L617</f>
        <v>1</v>
      </c>
      <c r="I617" s="235"/>
      <c r="J617" s="773" t="str">
        <f t="shared" si="18"/>
        <v>Included</v>
      </c>
      <c r="K617" s="774">
        <f t="shared" si="19"/>
        <v>0</v>
      </c>
      <c r="M617" s="207"/>
    </row>
    <row r="618" spans="1:13" s="217" customFormat="1" ht="69.75" customHeight="1" x14ac:dyDescent="0.3">
      <c r="A618" s="48">
        <f>'Sch-1'!A618</f>
        <v>596</v>
      </c>
      <c r="B618" s="233">
        <f>'Sch-1'!B618</f>
        <v>7000031969</v>
      </c>
      <c r="C618" s="233">
        <f>'Sch-1'!C618</f>
        <v>10</v>
      </c>
      <c r="D618" s="234" t="str">
        <f>'Sch-1'!D618</f>
        <v xml:space="preserve">Supply BOQ for B-SLDC WB                </v>
      </c>
      <c r="E618" s="233">
        <f>'Sch-1'!E618</f>
        <v>1000028014</v>
      </c>
      <c r="F618" s="234" t="str">
        <f>'Sch-1'!J618</f>
        <v>Workstation Desk</v>
      </c>
      <c r="G618" s="233" t="str">
        <f>'Sch-1'!K618</f>
        <v xml:space="preserve">EA </v>
      </c>
      <c r="H618" s="233">
        <f>'Sch-1'!L618</f>
        <v>1</v>
      </c>
      <c r="I618" s="235"/>
      <c r="J618" s="773" t="str">
        <f t="shared" si="18"/>
        <v>Included</v>
      </c>
      <c r="K618" s="774">
        <f t="shared" si="19"/>
        <v>0</v>
      </c>
      <c r="M618" s="207"/>
    </row>
    <row r="619" spans="1:13" s="217" customFormat="1" ht="69.75" customHeight="1" x14ac:dyDescent="0.3">
      <c r="A619" s="48">
        <f>'Sch-1'!A619</f>
        <v>597</v>
      </c>
      <c r="B619" s="233">
        <f>'Sch-1'!B619</f>
        <v>7000031970</v>
      </c>
      <c r="C619" s="233">
        <f>'Sch-1'!C619</f>
        <v>10</v>
      </c>
      <c r="D619" s="234" t="str">
        <f>'Sch-1'!D619</f>
        <v xml:space="preserve">Supply BOQ for B-SLDC WB                </v>
      </c>
      <c r="E619" s="233">
        <f>'Sch-1'!E619</f>
        <v>1000026380</v>
      </c>
      <c r="F619" s="234" t="str">
        <f>'Sch-1'!J619</f>
        <v>Chairs</v>
      </c>
      <c r="G619" s="233" t="str">
        <f>'Sch-1'!K619</f>
        <v>LOT</v>
      </c>
      <c r="H619" s="233">
        <f>'Sch-1'!L619</f>
        <v>1</v>
      </c>
      <c r="I619" s="235"/>
      <c r="J619" s="773" t="str">
        <f t="shared" si="18"/>
        <v>Included</v>
      </c>
      <c r="K619" s="774">
        <f t="shared" si="19"/>
        <v>0</v>
      </c>
      <c r="M619" s="207"/>
    </row>
    <row r="620" spans="1:13" s="217" customFormat="1" ht="69.75" customHeight="1" x14ac:dyDescent="0.3">
      <c r="A620" s="48">
        <f>'Sch-1'!A620</f>
        <v>598</v>
      </c>
      <c r="B620" s="233">
        <f>'Sch-1'!B620</f>
        <v>7000032048</v>
      </c>
      <c r="C620" s="233">
        <f>'Sch-1'!C620</f>
        <v>10</v>
      </c>
      <c r="D620" s="234" t="str">
        <f>'Sch-1'!D620</f>
        <v xml:space="preserve">Supply BOQ for B-SLDC WB                </v>
      </c>
      <c r="E620" s="233">
        <f>'Sch-1'!E620</f>
        <v>1000077853</v>
      </c>
      <c r="F620" s="234" t="str">
        <f>'Sch-1'!J620</f>
        <v>SUPPLY OF BACKUP AND RESTORE SYSTEM INCLUDING NECESSARY HARDWARE ANDSOFTWARE AS PER TECHNICAL SPECIFICATION</v>
      </c>
      <c r="G620" s="233" t="str">
        <f>'Sch-1'!K620</f>
        <v xml:space="preserve">EA </v>
      </c>
      <c r="H620" s="233">
        <f>'Sch-1'!L620</f>
        <v>1</v>
      </c>
      <c r="I620" s="235"/>
      <c r="J620" s="773" t="str">
        <f t="shared" si="18"/>
        <v>Included</v>
      </c>
      <c r="K620" s="774">
        <f t="shared" si="19"/>
        <v>0</v>
      </c>
      <c r="M620" s="207"/>
    </row>
    <row r="621" spans="1:13" s="217" customFormat="1" ht="69.75" customHeight="1" x14ac:dyDescent="0.3">
      <c r="A621" s="48">
        <f>'Sch-1'!A621</f>
        <v>599</v>
      </c>
      <c r="B621" s="233">
        <f>'Sch-1'!B621</f>
        <v>7000032102</v>
      </c>
      <c r="C621" s="233">
        <f>'Sch-1'!C621</f>
        <v>10</v>
      </c>
      <c r="D621" s="234" t="str">
        <f>'Sch-1'!D621</f>
        <v xml:space="preserve">Supply BOQ for B-SLDC WB                </v>
      </c>
      <c r="E621" s="233">
        <f>'Sch-1'!E621</f>
        <v>1000078084</v>
      </c>
      <c r="F621" s="234" t="str">
        <f>'Sch-1'!J621</f>
        <v>SUPPLY OF ROUTER AS PER TECHNICAL SPECIFICATION</v>
      </c>
      <c r="G621" s="233" t="str">
        <f>'Sch-1'!K621</f>
        <v xml:space="preserve">EA </v>
      </c>
      <c r="H621" s="233">
        <f>'Sch-1'!L621</f>
        <v>2</v>
      </c>
      <c r="I621" s="235"/>
      <c r="J621" s="773" t="str">
        <f t="shared" si="18"/>
        <v>Included</v>
      </c>
      <c r="K621" s="774">
        <f t="shared" si="19"/>
        <v>0</v>
      </c>
      <c r="M621" s="207"/>
    </row>
    <row r="622" spans="1:13" s="217" customFormat="1" ht="69.75" customHeight="1" x14ac:dyDescent="0.3">
      <c r="A622" s="48">
        <f>'Sch-1'!A622</f>
        <v>600</v>
      </c>
      <c r="B622" s="233">
        <f>'Sch-1'!B622</f>
        <v>7000031971</v>
      </c>
      <c r="C622" s="233">
        <f>'Sch-1'!C622</f>
        <v>10</v>
      </c>
      <c r="D622" s="234" t="str">
        <f>'Sch-1'!D622</f>
        <v xml:space="preserve">Supply BOQ for M-DVC Kolkata            </v>
      </c>
      <c r="E622" s="233">
        <f>'Sch-1'!E622</f>
        <v>1000077713</v>
      </c>
      <c r="F622" s="234" t="str">
        <f>'Sch-1'!J622</f>
        <v>VOIP/SIP COMPLIANT SERVER HARDWARE AS PER TECHNICAL SPECIFICATION</v>
      </c>
      <c r="G622" s="233" t="str">
        <f>'Sch-1'!K622</f>
        <v xml:space="preserve">EA </v>
      </c>
      <c r="H622" s="233">
        <f>'Sch-1'!L622</f>
        <v>1</v>
      </c>
      <c r="I622" s="235"/>
      <c r="J622" s="773" t="str">
        <f t="shared" si="18"/>
        <v>Included</v>
      </c>
      <c r="K622" s="774">
        <f t="shared" si="19"/>
        <v>0</v>
      </c>
      <c r="M622" s="207"/>
    </row>
    <row r="623" spans="1:13" s="217" customFormat="1" ht="69.75" customHeight="1" x14ac:dyDescent="0.3">
      <c r="A623" s="48">
        <f>'Sch-1'!A623</f>
        <v>601</v>
      </c>
      <c r="B623" s="233">
        <f>'Sch-1'!B623</f>
        <v>7000031972</v>
      </c>
      <c r="C623" s="233">
        <f>'Sch-1'!C623</f>
        <v>10</v>
      </c>
      <c r="D623" s="234" t="str">
        <f>'Sch-1'!D623</f>
        <v xml:space="preserve">Supply BOQ for M-DVC Kolkata            </v>
      </c>
      <c r="E623" s="233">
        <f>'Sch-1'!E623</f>
        <v>1000077753</v>
      </c>
      <c r="F623" s="234" t="str">
        <f>'Sch-1'!J623</f>
        <v>SOFTWARE FOR VOIP/SIP COMPLIANT SERVER</v>
      </c>
      <c r="G623" s="233" t="str">
        <f>'Sch-1'!K623</f>
        <v>LOT</v>
      </c>
      <c r="H623" s="233">
        <f>'Sch-1'!L623</f>
        <v>1</v>
      </c>
      <c r="I623" s="235"/>
      <c r="J623" s="773" t="str">
        <f t="shared" si="18"/>
        <v>Included</v>
      </c>
      <c r="K623" s="774">
        <f t="shared" si="19"/>
        <v>0</v>
      </c>
      <c r="M623" s="207"/>
    </row>
    <row r="624" spans="1:13" s="217" customFormat="1" ht="69.75" customHeight="1" x14ac:dyDescent="0.3">
      <c r="A624" s="48">
        <f>'Sch-1'!A624</f>
        <v>602</v>
      </c>
      <c r="B624" s="233">
        <f>'Sch-1'!B624</f>
        <v>7000031973</v>
      </c>
      <c r="C624" s="233">
        <f>'Sch-1'!C624</f>
        <v>10</v>
      </c>
      <c r="D624" s="234" t="str">
        <f>'Sch-1'!D624</f>
        <v xml:space="preserve">Supply BOQ for M-DVC Kolkata            </v>
      </c>
      <c r="E624" s="233">
        <f>'Sch-1'!E624</f>
        <v>1000077573</v>
      </c>
      <c r="F624" s="234" t="str">
        <f>'Sch-1'!J624</f>
        <v>SERVER RACK  AS PER TECHNICAL SPECIFICATION</v>
      </c>
      <c r="G624" s="233" t="str">
        <f>'Sch-1'!K624</f>
        <v xml:space="preserve">EA </v>
      </c>
      <c r="H624" s="233">
        <f>'Sch-1'!L624</f>
        <v>1</v>
      </c>
      <c r="I624" s="235"/>
      <c r="J624" s="773" t="str">
        <f t="shared" si="18"/>
        <v>Included</v>
      </c>
      <c r="K624" s="774">
        <f t="shared" si="19"/>
        <v>0</v>
      </c>
      <c r="M624" s="207"/>
    </row>
    <row r="625" spans="1:13" s="217" customFormat="1" ht="69.75" customHeight="1" x14ac:dyDescent="0.3">
      <c r="A625" s="48">
        <f>'Sch-1'!A625</f>
        <v>603</v>
      </c>
      <c r="B625" s="233">
        <f>'Sch-1'!B625</f>
        <v>7000031974</v>
      </c>
      <c r="C625" s="233">
        <f>'Sch-1'!C625</f>
        <v>10</v>
      </c>
      <c r="D625" s="234" t="str">
        <f>'Sch-1'!D625</f>
        <v xml:space="preserve">Supply BOQ for M-DVC Kolkata            </v>
      </c>
      <c r="E625" s="233">
        <f>'Sch-1'!E625</f>
        <v>1000077739</v>
      </c>
      <c r="F625" s="234" t="str">
        <f>'Sch-1'!J625</f>
        <v>SIP COMPLIANT VOIP PHONE FOR LOCAL LOCATIONS</v>
      </c>
      <c r="G625" s="233" t="str">
        <f>'Sch-1'!K625</f>
        <v xml:space="preserve">EA </v>
      </c>
      <c r="H625" s="233">
        <f>'Sch-1'!L625</f>
        <v>27</v>
      </c>
      <c r="I625" s="235"/>
      <c r="J625" s="773" t="str">
        <f t="shared" si="18"/>
        <v>Included</v>
      </c>
      <c r="K625" s="774">
        <f t="shared" si="19"/>
        <v>0</v>
      </c>
      <c r="M625" s="207"/>
    </row>
    <row r="626" spans="1:13" s="217" customFormat="1" ht="69.75" customHeight="1" x14ac:dyDescent="0.3">
      <c r="A626" s="48">
        <f>'Sch-1'!A626</f>
        <v>604</v>
      </c>
      <c r="B626" s="233">
        <f>'Sch-1'!B626</f>
        <v>7000031975</v>
      </c>
      <c r="C626" s="233">
        <f>'Sch-1'!C626</f>
        <v>10</v>
      </c>
      <c r="D626" s="234" t="str">
        <f>'Sch-1'!D626</f>
        <v xml:space="preserve">Supply BOQ for M-DVC Kolkata            </v>
      </c>
      <c r="E626" s="233">
        <f>'Sch-1'!E626</f>
        <v>1000077740</v>
      </c>
      <c r="F626" s="234" t="str">
        <f>'Sch-1'!J626</f>
        <v>SIP COMPLIANT VOIP PHONE FOR REMOTE LOCATIONS</v>
      </c>
      <c r="G626" s="233" t="str">
        <f>'Sch-1'!K626</f>
        <v xml:space="preserve">EA </v>
      </c>
      <c r="H626" s="233">
        <f>'Sch-1'!L626</f>
        <v>54</v>
      </c>
      <c r="I626" s="235"/>
      <c r="J626" s="773" t="str">
        <f t="shared" si="18"/>
        <v>Included</v>
      </c>
      <c r="K626" s="774">
        <f t="shared" si="19"/>
        <v>0</v>
      </c>
      <c r="M626" s="207"/>
    </row>
    <row r="627" spans="1:13" s="217" customFormat="1" ht="69.75" customHeight="1" x14ac:dyDescent="0.3">
      <c r="A627" s="48">
        <f>'Sch-1'!A627</f>
        <v>605</v>
      </c>
      <c r="B627" s="233">
        <f>'Sch-1'!B627</f>
        <v>7000031976</v>
      </c>
      <c r="C627" s="233">
        <f>'Sch-1'!C627</f>
        <v>10</v>
      </c>
      <c r="D627" s="234" t="str">
        <f>'Sch-1'!D627</f>
        <v xml:space="preserve">Supply BOQ for M-DVC Kolkata            </v>
      </c>
      <c r="E627" s="233">
        <f>'Sch-1'!E627</f>
        <v>1000077711</v>
      </c>
      <c r="F627" s="234" t="str">
        <f>'Sch-1'!J627</f>
        <v>SIP COMPLIANT VIDEO PHONE</v>
      </c>
      <c r="G627" s="233" t="str">
        <f>'Sch-1'!K627</f>
        <v xml:space="preserve">EA </v>
      </c>
      <c r="H627" s="233">
        <f>'Sch-1'!L627</f>
        <v>1</v>
      </c>
      <c r="I627" s="235"/>
      <c r="J627" s="773" t="str">
        <f t="shared" si="18"/>
        <v>Included</v>
      </c>
      <c r="K627" s="774">
        <f t="shared" si="19"/>
        <v>0</v>
      </c>
      <c r="M627" s="207"/>
    </row>
    <row r="628" spans="1:13" s="217" customFormat="1" ht="69.75" customHeight="1" x14ac:dyDescent="0.3">
      <c r="A628" s="48">
        <f>'Sch-1'!A628</f>
        <v>606</v>
      </c>
      <c r="B628" s="233">
        <f>'Sch-1'!B628</f>
        <v>7000031977</v>
      </c>
      <c r="C628" s="233">
        <f>'Sch-1'!C628</f>
        <v>10</v>
      </c>
      <c r="D628" s="234" t="str">
        <f>'Sch-1'!D628</f>
        <v xml:space="preserve">Supply BOQ for M-DVC Kolkata            </v>
      </c>
      <c r="E628" s="233">
        <f>'Sch-1'!E628</f>
        <v>1000077562</v>
      </c>
      <c r="F628" s="234" t="str">
        <f>'Sch-1'!J628</f>
        <v>ANALOG PHONE</v>
      </c>
      <c r="G628" s="233" t="str">
        <f>'Sch-1'!K628</f>
        <v xml:space="preserve">EA </v>
      </c>
      <c r="H628" s="233">
        <f>'Sch-1'!L628</f>
        <v>150</v>
      </c>
      <c r="I628" s="235"/>
      <c r="J628" s="773" t="str">
        <f t="shared" si="18"/>
        <v>Included</v>
      </c>
      <c r="K628" s="774">
        <f t="shared" si="19"/>
        <v>0</v>
      </c>
      <c r="M628" s="207"/>
    </row>
    <row r="629" spans="1:13" s="217" customFormat="1" ht="69.75" customHeight="1" x14ac:dyDescent="0.3">
      <c r="A629" s="48">
        <f>'Sch-1'!A629</f>
        <v>607</v>
      </c>
      <c r="B629" s="233">
        <f>'Sch-1'!B629</f>
        <v>7000031978</v>
      </c>
      <c r="C629" s="233">
        <f>'Sch-1'!C629</f>
        <v>10</v>
      </c>
      <c r="D629" s="234" t="str">
        <f>'Sch-1'!D629</f>
        <v xml:space="preserve">Supply BOQ for M-DVC Kolkata            </v>
      </c>
      <c r="E629" s="233">
        <f>'Sch-1'!E629</f>
        <v>1000077750</v>
      </c>
      <c r="F629" s="234" t="str">
        <f>'Sch-1'!J629</f>
        <v>NMS SOFTWARE FOR VoIP</v>
      </c>
      <c r="G629" s="233" t="str">
        <f>'Sch-1'!K629</f>
        <v>LOT</v>
      </c>
      <c r="H629" s="233">
        <f>'Sch-1'!L629</f>
        <v>1</v>
      </c>
      <c r="I629" s="235"/>
      <c r="J629" s="773" t="str">
        <f t="shared" si="18"/>
        <v>Included</v>
      </c>
      <c r="K629" s="774">
        <f t="shared" si="19"/>
        <v>0</v>
      </c>
      <c r="M629" s="207"/>
    </row>
    <row r="630" spans="1:13" s="217" customFormat="1" ht="69.75" customHeight="1" x14ac:dyDescent="0.3">
      <c r="A630" s="48">
        <f>'Sch-1'!A630</f>
        <v>608</v>
      </c>
      <c r="B630" s="233">
        <f>'Sch-1'!B630</f>
        <v>7000031979</v>
      </c>
      <c r="C630" s="233">
        <f>'Sch-1'!C630</f>
        <v>10</v>
      </c>
      <c r="D630" s="234" t="str">
        <f>'Sch-1'!D630</f>
        <v xml:space="preserve">Supply BOQ for M-DVC Kolkata            </v>
      </c>
      <c r="E630" s="233">
        <f>'Sch-1'!E630</f>
        <v>1000077709</v>
      </c>
      <c r="F630" s="234" t="str">
        <f>'Sch-1'!J630</f>
        <v>POE SWITCH  (WITH DUAL DC POWER SUPPLY)  AS PER TECHNICALSPECIFICATION</v>
      </c>
      <c r="G630" s="233" t="str">
        <f>'Sch-1'!K630</f>
        <v xml:space="preserve">EA </v>
      </c>
      <c r="H630" s="233">
        <f>'Sch-1'!L630</f>
        <v>54</v>
      </c>
      <c r="I630" s="235"/>
      <c r="J630" s="773" t="str">
        <f t="shared" si="18"/>
        <v>Included</v>
      </c>
      <c r="K630" s="774">
        <f t="shared" si="19"/>
        <v>0</v>
      </c>
      <c r="M630" s="207"/>
    </row>
    <row r="631" spans="1:13" s="217" customFormat="1" ht="69.75" customHeight="1" x14ac:dyDescent="0.3">
      <c r="A631" s="48">
        <f>'Sch-1'!A631</f>
        <v>609</v>
      </c>
      <c r="B631" s="233">
        <f>'Sch-1'!B631</f>
        <v>7000031980</v>
      </c>
      <c r="C631" s="233">
        <f>'Sch-1'!C631</f>
        <v>10</v>
      </c>
      <c r="D631" s="234" t="str">
        <f>'Sch-1'!D631</f>
        <v xml:space="preserve">Supply BOQ for M-DVC Kolkata            </v>
      </c>
      <c r="E631" s="233">
        <f>'Sch-1'!E631</f>
        <v>1000077563</v>
      </c>
      <c r="F631" s="234" t="str">
        <f>'Sch-1'!J631</f>
        <v>CAT -6 CABLE (100 MM SET)</v>
      </c>
      <c r="G631" s="233" t="str">
        <f>'Sch-1'!K631</f>
        <v>SET</v>
      </c>
      <c r="H631" s="233">
        <f>'Sch-1'!L631</f>
        <v>54</v>
      </c>
      <c r="I631" s="235"/>
      <c r="J631" s="773" t="str">
        <f t="shared" si="18"/>
        <v>Included</v>
      </c>
      <c r="K631" s="774">
        <f t="shared" si="19"/>
        <v>0</v>
      </c>
      <c r="M631" s="207"/>
    </row>
    <row r="632" spans="1:13" s="217" customFormat="1" ht="69.75" customHeight="1" x14ac:dyDescent="0.3">
      <c r="A632" s="48">
        <f>'Sch-1'!A632</f>
        <v>610</v>
      </c>
      <c r="B632" s="233">
        <f>'Sch-1'!B632</f>
        <v>7000031981</v>
      </c>
      <c r="C632" s="233">
        <f>'Sch-1'!C632</f>
        <v>10</v>
      </c>
      <c r="D632" s="234" t="str">
        <f>'Sch-1'!D632</f>
        <v xml:space="preserve">Supply BOQ for M-DVC Kolkata            </v>
      </c>
      <c r="E632" s="233">
        <f>'Sch-1'!E632</f>
        <v>1000077561</v>
      </c>
      <c r="F632" s="234" t="str">
        <f>'Sch-1'!J632</f>
        <v>24 LAN L-3 SWITCH (MINIMUM 8X1 GBPS FIBRE OPTIC PORTS AND 4X 10 GBPSFIBER PORTS)</v>
      </c>
      <c r="G632" s="233" t="str">
        <f>'Sch-1'!K632</f>
        <v xml:space="preserve">EA </v>
      </c>
      <c r="H632" s="233">
        <f>'Sch-1'!L632</f>
        <v>2</v>
      </c>
      <c r="I632" s="235"/>
      <c r="J632" s="773" t="str">
        <f t="shared" si="18"/>
        <v>Included</v>
      </c>
      <c r="K632" s="774">
        <f t="shared" si="19"/>
        <v>0</v>
      </c>
      <c r="M632" s="207"/>
    </row>
    <row r="633" spans="1:13" s="217" customFormat="1" ht="69.75" customHeight="1" x14ac:dyDescent="0.3">
      <c r="A633" s="48">
        <f>'Sch-1'!A633</f>
        <v>611</v>
      </c>
      <c r="B633" s="233">
        <f>'Sch-1'!B633</f>
        <v>7000031982</v>
      </c>
      <c r="C633" s="233">
        <f>'Sch-1'!C633</f>
        <v>10</v>
      </c>
      <c r="D633" s="234" t="str">
        <f>'Sch-1'!D633</f>
        <v xml:space="preserve">Supply BOQ for M-DVC Kolkata            </v>
      </c>
      <c r="E633" s="233">
        <f>'Sch-1'!E633</f>
        <v>1000077565</v>
      </c>
      <c r="F633" s="234" t="str">
        <f>'Sch-1'!J633</f>
        <v>NGFW AS PER TECHNICAL SPECIFICATION</v>
      </c>
      <c r="G633" s="233" t="str">
        <f>'Sch-1'!K633</f>
        <v xml:space="preserve">EA </v>
      </c>
      <c r="H633" s="233">
        <f>'Sch-1'!L633</f>
        <v>2</v>
      </c>
      <c r="I633" s="235"/>
      <c r="J633" s="773" t="str">
        <f t="shared" si="18"/>
        <v>Included</v>
      </c>
      <c r="K633" s="774">
        <f t="shared" si="19"/>
        <v>0</v>
      </c>
      <c r="M633" s="207"/>
    </row>
    <row r="634" spans="1:13" s="217" customFormat="1" ht="69.75" customHeight="1" x14ac:dyDescent="0.3">
      <c r="A634" s="48">
        <f>'Sch-1'!A634</f>
        <v>612</v>
      </c>
      <c r="B634" s="233">
        <f>'Sch-1'!B634</f>
        <v>7000032037</v>
      </c>
      <c r="C634" s="233">
        <f>'Sch-1'!C634</f>
        <v>10</v>
      </c>
      <c r="D634" s="234" t="str">
        <f>'Sch-1'!D634</f>
        <v xml:space="preserve">Supply BOQ for M-DVC Kolkata            </v>
      </c>
      <c r="E634" s="233">
        <f>'Sch-1'!E634</f>
        <v>1000077751</v>
      </c>
      <c r="F634" s="234" t="str">
        <f>'Sch-1'!J634</f>
        <v>SOFTWARE FOR RECORDING</v>
      </c>
      <c r="G634" s="233" t="str">
        <f>'Sch-1'!K634</f>
        <v>LOT</v>
      </c>
      <c r="H634" s="233">
        <f>'Sch-1'!L634</f>
        <v>1</v>
      </c>
      <c r="I634" s="235"/>
      <c r="J634" s="773" t="str">
        <f t="shared" si="18"/>
        <v>Included</v>
      </c>
      <c r="K634" s="774">
        <f t="shared" si="19"/>
        <v>0</v>
      </c>
      <c r="M634" s="207"/>
    </row>
    <row r="635" spans="1:13" s="217" customFormat="1" ht="69.75" customHeight="1" x14ac:dyDescent="0.3">
      <c r="A635" s="48">
        <f>'Sch-1'!A635</f>
        <v>613</v>
      </c>
      <c r="B635" s="233">
        <f>'Sch-1'!B635</f>
        <v>7000031983</v>
      </c>
      <c r="C635" s="233">
        <f>'Sch-1'!C635</f>
        <v>10</v>
      </c>
      <c r="D635" s="234" t="str">
        <f>'Sch-1'!D635</f>
        <v xml:space="preserve">Supply BOQ for M-DVC Kolkata            </v>
      </c>
      <c r="E635" s="233">
        <f>'Sch-1'!E635</f>
        <v>1000077568</v>
      </c>
      <c r="F635" s="234" t="str">
        <f>'Sch-1'!J635</f>
        <v>OPERATOR CONSOLE AS PER TECHNICAL SPECIFICATION</v>
      </c>
      <c r="G635" s="233" t="str">
        <f>'Sch-1'!K635</f>
        <v xml:space="preserve">EA </v>
      </c>
      <c r="H635" s="233">
        <f>'Sch-1'!L635</f>
        <v>1</v>
      </c>
      <c r="I635" s="235"/>
      <c r="J635" s="773" t="str">
        <f t="shared" si="18"/>
        <v>Included</v>
      </c>
      <c r="K635" s="774">
        <f t="shared" si="19"/>
        <v>0</v>
      </c>
      <c r="M635" s="207"/>
    </row>
    <row r="636" spans="1:13" s="217" customFormat="1" ht="69.75" customHeight="1" x14ac:dyDescent="0.3">
      <c r="A636" s="48">
        <f>'Sch-1'!A636</f>
        <v>614</v>
      </c>
      <c r="B636" s="233">
        <f>'Sch-1'!B636</f>
        <v>7000031984</v>
      </c>
      <c r="C636" s="233">
        <f>'Sch-1'!C636</f>
        <v>10</v>
      </c>
      <c r="D636" s="234" t="str">
        <f>'Sch-1'!D636</f>
        <v xml:space="preserve">Supply BOQ for M-DVC Kolkata            </v>
      </c>
      <c r="E636" s="233">
        <f>'Sch-1'!E636</f>
        <v>1000012788</v>
      </c>
      <c r="F636" s="234" t="str">
        <f>'Sch-1'!J636</f>
        <v>GPS Clock with antenna</v>
      </c>
      <c r="G636" s="233" t="str">
        <f>'Sch-1'!K636</f>
        <v xml:space="preserve">EA </v>
      </c>
      <c r="H636" s="233">
        <f>'Sch-1'!L636</f>
        <v>1</v>
      </c>
      <c r="I636" s="235"/>
      <c r="J636" s="773" t="str">
        <f t="shared" si="18"/>
        <v>Included</v>
      </c>
      <c r="K636" s="774">
        <f t="shared" si="19"/>
        <v>0</v>
      </c>
      <c r="M636" s="207"/>
    </row>
    <row r="637" spans="1:13" s="217" customFormat="1" ht="69.75" customHeight="1" x14ac:dyDescent="0.3">
      <c r="A637" s="48">
        <f>'Sch-1'!A637</f>
        <v>615</v>
      </c>
      <c r="B637" s="233">
        <f>'Sch-1'!B637</f>
        <v>7000031985</v>
      </c>
      <c r="C637" s="233">
        <f>'Sch-1'!C637</f>
        <v>10</v>
      </c>
      <c r="D637" s="234" t="str">
        <f>'Sch-1'!D637</f>
        <v xml:space="preserve">Supply BOQ for M-DVC Kolkata            </v>
      </c>
      <c r="E637" s="233">
        <f>'Sch-1'!E637</f>
        <v>1000028014</v>
      </c>
      <c r="F637" s="234" t="str">
        <f>'Sch-1'!J637</f>
        <v>Workstation Desk</v>
      </c>
      <c r="G637" s="233" t="str">
        <f>'Sch-1'!K637</f>
        <v xml:space="preserve">EA </v>
      </c>
      <c r="H637" s="233">
        <f>'Sch-1'!L637</f>
        <v>1</v>
      </c>
      <c r="I637" s="235"/>
      <c r="J637" s="773" t="str">
        <f t="shared" si="18"/>
        <v>Included</v>
      </c>
      <c r="K637" s="774">
        <f t="shared" si="19"/>
        <v>0</v>
      </c>
      <c r="M637" s="207"/>
    </row>
    <row r="638" spans="1:13" s="217" customFormat="1" ht="69.75" customHeight="1" x14ac:dyDescent="0.3">
      <c r="A638" s="48">
        <f>'Sch-1'!A638</f>
        <v>616</v>
      </c>
      <c r="B638" s="233">
        <f>'Sch-1'!B638</f>
        <v>7000031986</v>
      </c>
      <c r="C638" s="233">
        <f>'Sch-1'!C638</f>
        <v>10</v>
      </c>
      <c r="D638" s="234" t="str">
        <f>'Sch-1'!D638</f>
        <v xml:space="preserve">Supply BOQ for M-DVC Kolkata            </v>
      </c>
      <c r="E638" s="233">
        <f>'Sch-1'!E638</f>
        <v>1000026380</v>
      </c>
      <c r="F638" s="234" t="str">
        <f>'Sch-1'!J638</f>
        <v>Chairs</v>
      </c>
      <c r="G638" s="233" t="str">
        <f>'Sch-1'!K638</f>
        <v>LOT</v>
      </c>
      <c r="H638" s="233">
        <f>'Sch-1'!L638</f>
        <v>1</v>
      </c>
      <c r="I638" s="235"/>
      <c r="J638" s="773" t="str">
        <f t="shared" si="18"/>
        <v>Included</v>
      </c>
      <c r="K638" s="774">
        <f t="shared" si="19"/>
        <v>0</v>
      </c>
      <c r="M638" s="207"/>
    </row>
    <row r="639" spans="1:13" s="217" customFormat="1" ht="69.75" customHeight="1" x14ac:dyDescent="0.3">
      <c r="A639" s="48">
        <f>'Sch-1'!A639</f>
        <v>617</v>
      </c>
      <c r="B639" s="233">
        <f>'Sch-1'!B639</f>
        <v>7000032049</v>
      </c>
      <c r="C639" s="233">
        <f>'Sch-1'!C639</f>
        <v>10</v>
      </c>
      <c r="D639" s="234" t="str">
        <f>'Sch-1'!D639</f>
        <v xml:space="preserve">Supply BOQ for M-DVC Kolkata            </v>
      </c>
      <c r="E639" s="233">
        <f>'Sch-1'!E639</f>
        <v>1000077853</v>
      </c>
      <c r="F639" s="234" t="str">
        <f>'Sch-1'!J639</f>
        <v>SUPPLY OF BACKUP AND RESTORE SYSTEM INCLUDING NECESSARY HARDWARE ANDSOFTWARE AS PER TECHNICAL SPECIFICATION</v>
      </c>
      <c r="G639" s="233" t="str">
        <f>'Sch-1'!K639</f>
        <v xml:space="preserve">EA </v>
      </c>
      <c r="H639" s="233">
        <f>'Sch-1'!L639</f>
        <v>1</v>
      </c>
      <c r="I639" s="235"/>
      <c r="J639" s="773" t="str">
        <f t="shared" si="18"/>
        <v>Included</v>
      </c>
      <c r="K639" s="774">
        <f t="shared" si="19"/>
        <v>0</v>
      </c>
      <c r="M639" s="207"/>
    </row>
    <row r="640" spans="1:13" s="217" customFormat="1" ht="69.75" customHeight="1" x14ac:dyDescent="0.3">
      <c r="A640" s="48">
        <f>'Sch-1'!A640</f>
        <v>618</v>
      </c>
      <c r="B640" s="233">
        <f>'Sch-1'!B640</f>
        <v>7000032050</v>
      </c>
      <c r="C640" s="233">
        <f>'Sch-1'!C640</f>
        <v>10</v>
      </c>
      <c r="D640" s="234" t="str">
        <f>'Sch-1'!D640</f>
        <v xml:space="preserve">Supply BOQ for M-DVC Kolkata            </v>
      </c>
      <c r="E640" s="233">
        <f>'Sch-1'!E640</f>
        <v>1000077863</v>
      </c>
      <c r="F640" s="234" t="str">
        <f>'Sch-1'!J640</f>
        <v>SUPPLY OF APPLICATION SERVER AT SLDC /RLDC AS PER TECHNICALSPECIFICATION</v>
      </c>
      <c r="G640" s="233" t="str">
        <f>'Sch-1'!K640</f>
        <v xml:space="preserve">EA </v>
      </c>
      <c r="H640" s="233">
        <f>'Sch-1'!L640</f>
        <v>2</v>
      </c>
      <c r="I640" s="235"/>
      <c r="J640" s="773" t="str">
        <f t="shared" si="18"/>
        <v>Included</v>
      </c>
      <c r="K640" s="774">
        <f t="shared" si="19"/>
        <v>0</v>
      </c>
      <c r="M640" s="207"/>
    </row>
    <row r="641" spans="1:13" s="217" customFormat="1" ht="69.75" customHeight="1" x14ac:dyDescent="0.3">
      <c r="A641" s="48">
        <f>'Sch-1'!A641</f>
        <v>619</v>
      </c>
      <c r="B641" s="233">
        <f>'Sch-1'!B641</f>
        <v>7000032051</v>
      </c>
      <c r="C641" s="233">
        <f>'Sch-1'!C641</f>
        <v>10</v>
      </c>
      <c r="D641" s="234" t="str">
        <f>'Sch-1'!D641</f>
        <v xml:space="preserve">Supply BOQ for M-DVC Kolkata            </v>
      </c>
      <c r="E641" s="233">
        <f>'Sch-1'!E641</f>
        <v>1000077866</v>
      </c>
      <c r="F641" s="234" t="str">
        <f>'Sch-1'!J641</f>
        <v>SUPPLY OF SIEM SOFTWARE AT SLDC/RLDCÃ‚Â AS PER TECHNICAL SPECIFICATION</v>
      </c>
      <c r="G641" s="233" t="str">
        <f>'Sch-1'!K641</f>
        <v>LOT</v>
      </c>
      <c r="H641" s="233">
        <f>'Sch-1'!L641</f>
        <v>1</v>
      </c>
      <c r="I641" s="235"/>
      <c r="J641" s="773" t="str">
        <f t="shared" si="18"/>
        <v>Included</v>
      </c>
      <c r="K641" s="774">
        <f t="shared" si="19"/>
        <v>0</v>
      </c>
      <c r="M641" s="207"/>
    </row>
    <row r="642" spans="1:13" s="217" customFormat="1" ht="69.75" customHeight="1" x14ac:dyDescent="0.3">
      <c r="A642" s="48">
        <f>'Sch-1'!A642</f>
        <v>620</v>
      </c>
      <c r="B642" s="233">
        <f>'Sch-1'!B642</f>
        <v>7000032052</v>
      </c>
      <c r="C642" s="233">
        <f>'Sch-1'!C642</f>
        <v>10</v>
      </c>
      <c r="D642" s="234" t="str">
        <f>'Sch-1'!D642</f>
        <v xml:space="preserve">Supply BOQ for M-DVC Kolkata            </v>
      </c>
      <c r="E642" s="233">
        <f>'Sch-1'!E642</f>
        <v>1000077862</v>
      </c>
      <c r="F642" s="234" t="str">
        <f>'Sch-1'!J642</f>
        <v>POE SWITCHÃ‚Â ,48 PORT ,MANAGED L2 (WITH DUAL POWER SUPPLY)Ã‚Â AS PERTECHNICAL SPECIFICATION</v>
      </c>
      <c r="G642" s="233" t="str">
        <f>'Sch-1'!K642</f>
        <v xml:space="preserve">EA </v>
      </c>
      <c r="H642" s="233">
        <f>'Sch-1'!L642</f>
        <v>1</v>
      </c>
      <c r="I642" s="235"/>
      <c r="J642" s="773" t="str">
        <f t="shared" si="18"/>
        <v>Included</v>
      </c>
      <c r="K642" s="774">
        <f t="shared" si="19"/>
        <v>0</v>
      </c>
      <c r="M642" s="207"/>
    </row>
    <row r="643" spans="1:13" s="217" customFormat="1" ht="69.75" customHeight="1" x14ac:dyDescent="0.3">
      <c r="A643" s="48">
        <f>'Sch-1'!A643</f>
        <v>621</v>
      </c>
      <c r="B643" s="233">
        <f>'Sch-1'!B643</f>
        <v>7000032070</v>
      </c>
      <c r="C643" s="233">
        <f>'Sch-1'!C643</f>
        <v>10</v>
      </c>
      <c r="D643" s="234" t="str">
        <f>'Sch-1'!D643</f>
        <v xml:space="preserve">Supply BOQ for M-DVC Kolkata            </v>
      </c>
      <c r="E643" s="233">
        <f>'Sch-1'!E643</f>
        <v>1000077899</v>
      </c>
      <c r="F643" s="234" t="str">
        <f>'Sch-1'!J643</f>
        <v>SUPPLY OF FXS MEDIA GATEWAY AS PER TECHNICAL SPECIFICATION</v>
      </c>
      <c r="G643" s="233" t="str">
        <f>'Sch-1'!K643</f>
        <v>SET</v>
      </c>
      <c r="H643" s="233">
        <f>'Sch-1'!L643</f>
        <v>1</v>
      </c>
      <c r="I643" s="235"/>
      <c r="J643" s="773" t="str">
        <f t="shared" si="18"/>
        <v>Included</v>
      </c>
      <c r="K643" s="774">
        <f t="shared" si="19"/>
        <v>0</v>
      </c>
      <c r="M643" s="207"/>
    </row>
    <row r="644" spans="1:13" s="217" customFormat="1" ht="69.75" customHeight="1" x14ac:dyDescent="0.3">
      <c r="A644" s="48">
        <f>'Sch-1'!A644</f>
        <v>622</v>
      </c>
      <c r="B644" s="233">
        <f>'Sch-1'!B644</f>
        <v>7000032071</v>
      </c>
      <c r="C644" s="233">
        <f>'Sch-1'!C644</f>
        <v>10</v>
      </c>
      <c r="D644" s="234" t="str">
        <f>'Sch-1'!D644</f>
        <v xml:space="preserve">Supply BOQ for M-DVC Kolkata            </v>
      </c>
      <c r="E644" s="233">
        <f>'Sch-1'!E644</f>
        <v>1000031361</v>
      </c>
      <c r="F644" s="234" t="str">
        <f>'Sch-1'!J644</f>
        <v>WORKSTATION CONSOLE WITH ONE TFT WITH OSAND LICENSE</v>
      </c>
      <c r="G644" s="233" t="str">
        <f>'Sch-1'!K644</f>
        <v xml:space="preserve">EA </v>
      </c>
      <c r="H644" s="233">
        <f>'Sch-1'!L644</f>
        <v>1</v>
      </c>
      <c r="I644" s="235"/>
      <c r="J644" s="773" t="str">
        <f t="shared" si="18"/>
        <v>Included</v>
      </c>
      <c r="K644" s="774">
        <f t="shared" si="19"/>
        <v>0</v>
      </c>
      <c r="M644" s="207"/>
    </row>
    <row r="645" spans="1:13" s="217" customFormat="1" ht="69.75" customHeight="1" x14ac:dyDescent="0.3">
      <c r="A645" s="48">
        <f>'Sch-1'!A645</f>
        <v>623</v>
      </c>
      <c r="B645" s="233">
        <f>'Sch-1'!B645</f>
        <v>7000032103</v>
      </c>
      <c r="C645" s="233">
        <f>'Sch-1'!C645</f>
        <v>10</v>
      </c>
      <c r="D645" s="234" t="str">
        <f>'Sch-1'!D645</f>
        <v xml:space="preserve">Supply BOQ for M-DVC Kolkata            </v>
      </c>
      <c r="E645" s="233">
        <f>'Sch-1'!E645</f>
        <v>1000077738</v>
      </c>
      <c r="F645" s="234" t="str">
        <f>'Sch-1'!J645</f>
        <v>SUPPLY OF PRI MEDIA GATEWAY AS PER TECHNICAL SPECIFICATION</v>
      </c>
      <c r="G645" s="233" t="str">
        <f>'Sch-1'!K645</f>
        <v xml:space="preserve">EA </v>
      </c>
      <c r="H645" s="233">
        <f>'Sch-1'!L645</f>
        <v>1</v>
      </c>
      <c r="I645" s="235"/>
      <c r="J645" s="773" t="str">
        <f t="shared" si="18"/>
        <v>Included</v>
      </c>
      <c r="K645" s="774">
        <f t="shared" si="19"/>
        <v>0</v>
      </c>
      <c r="M645" s="207"/>
    </row>
    <row r="646" spans="1:13" s="217" customFormat="1" ht="69.75" customHeight="1" x14ac:dyDescent="0.3">
      <c r="A646" s="48">
        <f>'Sch-1'!A646</f>
        <v>624</v>
      </c>
      <c r="B646" s="233">
        <f>'Sch-1'!B646</f>
        <v>7000032104</v>
      </c>
      <c r="C646" s="233">
        <f>'Sch-1'!C646</f>
        <v>10</v>
      </c>
      <c r="D646" s="234" t="str">
        <f>'Sch-1'!D646</f>
        <v xml:space="preserve">Supply BOQ for M-DVC Kolkata            </v>
      </c>
      <c r="E646" s="233">
        <f>'Sch-1'!E646</f>
        <v>1000078084</v>
      </c>
      <c r="F646" s="234" t="str">
        <f>'Sch-1'!J646</f>
        <v>SUPPLY OF ROUTER AS PER TECHNICAL SPECIFICATION</v>
      </c>
      <c r="G646" s="233" t="str">
        <f>'Sch-1'!K646</f>
        <v xml:space="preserve">EA </v>
      </c>
      <c r="H646" s="233">
        <f>'Sch-1'!L646</f>
        <v>2</v>
      </c>
      <c r="I646" s="235"/>
      <c r="J646" s="773" t="str">
        <f t="shared" si="18"/>
        <v>Included</v>
      </c>
      <c r="K646" s="774">
        <f t="shared" si="19"/>
        <v>0</v>
      </c>
      <c r="M646" s="207"/>
    </row>
    <row r="647" spans="1:13" s="217" customFormat="1" ht="69.75" customHeight="1" x14ac:dyDescent="0.3">
      <c r="A647" s="48">
        <f>'Sch-1'!A647</f>
        <v>625</v>
      </c>
      <c r="B647" s="233">
        <f>'Sch-1'!B647</f>
        <v>7000031987</v>
      </c>
      <c r="C647" s="233">
        <f>'Sch-1'!C647</f>
        <v>10</v>
      </c>
      <c r="D647" s="234" t="str">
        <f>'Sch-1'!D647</f>
        <v xml:space="preserve">Supply BOQ for M-SLDC Sikkim            </v>
      </c>
      <c r="E647" s="233">
        <f>'Sch-1'!E647</f>
        <v>1000077713</v>
      </c>
      <c r="F647" s="234" t="str">
        <f>'Sch-1'!J647</f>
        <v>VOIP/SIP COMPLIANT SERVER HARDWARE AS PER TECHNICAL SPECIFICATION</v>
      </c>
      <c r="G647" s="233" t="str">
        <f>'Sch-1'!K647</f>
        <v xml:space="preserve">EA </v>
      </c>
      <c r="H647" s="233">
        <f>'Sch-1'!L647</f>
        <v>1</v>
      </c>
      <c r="I647" s="235"/>
      <c r="J647" s="773" t="str">
        <f t="shared" si="18"/>
        <v>Included</v>
      </c>
      <c r="K647" s="774">
        <f t="shared" si="19"/>
        <v>0</v>
      </c>
      <c r="M647" s="207"/>
    </row>
    <row r="648" spans="1:13" s="217" customFormat="1" ht="69.75" customHeight="1" x14ac:dyDescent="0.3">
      <c r="A648" s="48">
        <f>'Sch-1'!A648</f>
        <v>626</v>
      </c>
      <c r="B648" s="233">
        <f>'Sch-1'!B648</f>
        <v>7000031988</v>
      </c>
      <c r="C648" s="233">
        <f>'Sch-1'!C648</f>
        <v>10</v>
      </c>
      <c r="D648" s="234" t="str">
        <f>'Sch-1'!D648</f>
        <v xml:space="preserve">Supply BOQ for M-SLDC Sikkim            </v>
      </c>
      <c r="E648" s="233">
        <f>'Sch-1'!E648</f>
        <v>1000077753</v>
      </c>
      <c r="F648" s="234" t="str">
        <f>'Sch-1'!J648</f>
        <v>SOFTWARE FOR VOIP/SIP COMPLIANT SERVER</v>
      </c>
      <c r="G648" s="233" t="str">
        <f>'Sch-1'!K648</f>
        <v>LOT</v>
      </c>
      <c r="H648" s="233">
        <f>'Sch-1'!L648</f>
        <v>1</v>
      </c>
      <c r="I648" s="235"/>
      <c r="J648" s="773" t="str">
        <f t="shared" si="18"/>
        <v>Included</v>
      </c>
      <c r="K648" s="774">
        <f t="shared" si="19"/>
        <v>0</v>
      </c>
      <c r="M648" s="207"/>
    </row>
    <row r="649" spans="1:13" s="217" customFormat="1" ht="69.75" customHeight="1" x14ac:dyDescent="0.3">
      <c r="A649" s="48">
        <f>'Sch-1'!A649</f>
        <v>627</v>
      </c>
      <c r="B649" s="233">
        <f>'Sch-1'!B649</f>
        <v>7000031989</v>
      </c>
      <c r="C649" s="233">
        <f>'Sch-1'!C649</f>
        <v>10</v>
      </c>
      <c r="D649" s="234" t="str">
        <f>'Sch-1'!D649</f>
        <v xml:space="preserve">Supply BOQ for M-SLDC Sikkim            </v>
      </c>
      <c r="E649" s="233">
        <f>'Sch-1'!E649</f>
        <v>1000077573</v>
      </c>
      <c r="F649" s="234" t="str">
        <f>'Sch-1'!J649</f>
        <v>SERVER RACK  AS PER TECHNICAL SPECIFICATION</v>
      </c>
      <c r="G649" s="233" t="str">
        <f>'Sch-1'!K649</f>
        <v xml:space="preserve">EA </v>
      </c>
      <c r="H649" s="233">
        <f>'Sch-1'!L649</f>
        <v>1</v>
      </c>
      <c r="I649" s="235"/>
      <c r="J649" s="773" t="str">
        <f t="shared" si="18"/>
        <v>Included</v>
      </c>
      <c r="K649" s="774">
        <f t="shared" si="19"/>
        <v>0</v>
      </c>
      <c r="M649" s="207"/>
    </row>
    <row r="650" spans="1:13" s="217" customFormat="1" ht="69.75" customHeight="1" x14ac:dyDescent="0.3">
      <c r="A650" s="48">
        <f>'Sch-1'!A650</f>
        <v>628</v>
      </c>
      <c r="B650" s="233">
        <f>'Sch-1'!B650</f>
        <v>7000031990</v>
      </c>
      <c r="C650" s="233">
        <f>'Sch-1'!C650</f>
        <v>10</v>
      </c>
      <c r="D650" s="234" t="str">
        <f>'Sch-1'!D650</f>
        <v xml:space="preserve">Supply BOQ for M-SLDC Sikkim            </v>
      </c>
      <c r="E650" s="233">
        <f>'Sch-1'!E650</f>
        <v>1000077739</v>
      </c>
      <c r="F650" s="234" t="str">
        <f>'Sch-1'!J650</f>
        <v>SIP COMPLIANT VOIP PHONE FOR LOCAL LOCATIONS</v>
      </c>
      <c r="G650" s="233" t="str">
        <f>'Sch-1'!K650</f>
        <v xml:space="preserve">EA </v>
      </c>
      <c r="H650" s="233">
        <f>'Sch-1'!L650</f>
        <v>30</v>
      </c>
      <c r="I650" s="235"/>
      <c r="J650" s="773" t="str">
        <f t="shared" si="18"/>
        <v>Included</v>
      </c>
      <c r="K650" s="774">
        <f t="shared" si="19"/>
        <v>0</v>
      </c>
      <c r="M650" s="207"/>
    </row>
    <row r="651" spans="1:13" s="217" customFormat="1" ht="69.75" customHeight="1" x14ac:dyDescent="0.3">
      <c r="A651" s="48">
        <f>'Sch-1'!A651</f>
        <v>629</v>
      </c>
      <c r="B651" s="233">
        <f>'Sch-1'!B651</f>
        <v>7000031991</v>
      </c>
      <c r="C651" s="233">
        <f>'Sch-1'!C651</f>
        <v>10</v>
      </c>
      <c r="D651" s="234" t="str">
        <f>'Sch-1'!D651</f>
        <v xml:space="preserve">Supply BOQ for M-SLDC Sikkim            </v>
      </c>
      <c r="E651" s="233">
        <f>'Sch-1'!E651</f>
        <v>1000077740</v>
      </c>
      <c r="F651" s="234" t="str">
        <f>'Sch-1'!J651</f>
        <v>SIP COMPLIANT VOIP PHONE FOR REMOTE LOCATIONS</v>
      </c>
      <c r="G651" s="233" t="str">
        <f>'Sch-1'!K651</f>
        <v xml:space="preserve">EA </v>
      </c>
      <c r="H651" s="233">
        <f>'Sch-1'!L651</f>
        <v>152</v>
      </c>
      <c r="I651" s="235"/>
      <c r="J651" s="773" t="str">
        <f t="shared" si="18"/>
        <v>Included</v>
      </c>
      <c r="K651" s="774">
        <f t="shared" si="19"/>
        <v>0</v>
      </c>
      <c r="M651" s="207"/>
    </row>
    <row r="652" spans="1:13" s="217" customFormat="1" ht="69.75" customHeight="1" x14ac:dyDescent="0.3">
      <c r="A652" s="48">
        <f>'Sch-1'!A652</f>
        <v>630</v>
      </c>
      <c r="B652" s="233">
        <f>'Sch-1'!B652</f>
        <v>7000031992</v>
      </c>
      <c r="C652" s="233">
        <f>'Sch-1'!C652</f>
        <v>10</v>
      </c>
      <c r="D652" s="234" t="str">
        <f>'Sch-1'!D652</f>
        <v xml:space="preserve">Supply BOQ for M-SLDC Sikkim            </v>
      </c>
      <c r="E652" s="233">
        <f>'Sch-1'!E652</f>
        <v>1000077711</v>
      </c>
      <c r="F652" s="234" t="str">
        <f>'Sch-1'!J652</f>
        <v>SIP COMPLIANT VIDEO PHONE</v>
      </c>
      <c r="G652" s="233" t="str">
        <f>'Sch-1'!K652</f>
        <v xml:space="preserve">EA </v>
      </c>
      <c r="H652" s="233">
        <f>'Sch-1'!L652</f>
        <v>1</v>
      </c>
      <c r="I652" s="235"/>
      <c r="J652" s="773" t="str">
        <f t="shared" si="18"/>
        <v>Included</v>
      </c>
      <c r="K652" s="774">
        <f t="shared" si="19"/>
        <v>0</v>
      </c>
      <c r="M652" s="207"/>
    </row>
    <row r="653" spans="1:13" s="217" customFormat="1" ht="69.75" customHeight="1" x14ac:dyDescent="0.3">
      <c r="A653" s="48">
        <f>'Sch-1'!A653</f>
        <v>631</v>
      </c>
      <c r="B653" s="233">
        <f>'Sch-1'!B653</f>
        <v>7000031993</v>
      </c>
      <c r="C653" s="233">
        <f>'Sch-1'!C653</f>
        <v>10</v>
      </c>
      <c r="D653" s="234" t="str">
        <f>'Sch-1'!D653</f>
        <v xml:space="preserve">Supply BOQ for M-SLDC Sikkim            </v>
      </c>
      <c r="E653" s="233">
        <f>'Sch-1'!E653</f>
        <v>1000077562</v>
      </c>
      <c r="F653" s="234" t="str">
        <f>'Sch-1'!J653</f>
        <v>ANALOG PHONE</v>
      </c>
      <c r="G653" s="233" t="str">
        <f>'Sch-1'!K653</f>
        <v xml:space="preserve">EA </v>
      </c>
      <c r="H653" s="233">
        <f>'Sch-1'!L653</f>
        <v>84</v>
      </c>
      <c r="I653" s="235"/>
      <c r="J653" s="773" t="str">
        <f t="shared" si="18"/>
        <v>Included</v>
      </c>
      <c r="K653" s="774">
        <f t="shared" si="19"/>
        <v>0</v>
      </c>
      <c r="M653" s="207"/>
    </row>
    <row r="654" spans="1:13" s="217" customFormat="1" ht="69.75" customHeight="1" x14ac:dyDescent="0.3">
      <c r="A654" s="48">
        <f>'Sch-1'!A654</f>
        <v>632</v>
      </c>
      <c r="B654" s="233">
        <f>'Sch-1'!B654</f>
        <v>7000031994</v>
      </c>
      <c r="C654" s="233">
        <f>'Sch-1'!C654</f>
        <v>10</v>
      </c>
      <c r="D654" s="234" t="str">
        <f>'Sch-1'!D654</f>
        <v xml:space="preserve">Supply BOQ for M-SLDC Sikkim            </v>
      </c>
      <c r="E654" s="233">
        <f>'Sch-1'!E654</f>
        <v>1000077750</v>
      </c>
      <c r="F654" s="234" t="str">
        <f>'Sch-1'!J654</f>
        <v>NMS SOFTWARE FOR VoIP</v>
      </c>
      <c r="G654" s="233" t="str">
        <f>'Sch-1'!K654</f>
        <v>LOT</v>
      </c>
      <c r="H654" s="233">
        <f>'Sch-1'!L654</f>
        <v>1</v>
      </c>
      <c r="I654" s="235"/>
      <c r="J654" s="773" t="str">
        <f t="shared" si="18"/>
        <v>Included</v>
      </c>
      <c r="K654" s="774">
        <f t="shared" si="19"/>
        <v>0</v>
      </c>
      <c r="M654" s="207"/>
    </row>
    <row r="655" spans="1:13" s="217" customFormat="1" ht="69.75" customHeight="1" x14ac:dyDescent="0.3">
      <c r="A655" s="48">
        <f>'Sch-1'!A655</f>
        <v>633</v>
      </c>
      <c r="B655" s="233">
        <f>'Sch-1'!B655</f>
        <v>7000031995</v>
      </c>
      <c r="C655" s="233">
        <f>'Sch-1'!C655</f>
        <v>10</v>
      </c>
      <c r="D655" s="234" t="str">
        <f>'Sch-1'!D655</f>
        <v xml:space="preserve">Supply BOQ for M-SLDC Sikkim            </v>
      </c>
      <c r="E655" s="233">
        <f>'Sch-1'!E655</f>
        <v>1000077709</v>
      </c>
      <c r="F655" s="234" t="str">
        <f>'Sch-1'!J655</f>
        <v>POE SWITCH  (WITH DUAL DC POWER SUPPLY)  AS PER TECHNICALSPECIFICATION</v>
      </c>
      <c r="G655" s="233" t="str">
        <f>'Sch-1'!K655</f>
        <v xml:space="preserve">EA </v>
      </c>
      <c r="H655" s="233">
        <f>'Sch-1'!L655</f>
        <v>152</v>
      </c>
      <c r="I655" s="235"/>
      <c r="J655" s="773" t="str">
        <f t="shared" si="18"/>
        <v>Included</v>
      </c>
      <c r="K655" s="774">
        <f t="shared" si="19"/>
        <v>0</v>
      </c>
      <c r="M655" s="207"/>
    </row>
    <row r="656" spans="1:13" s="217" customFormat="1" ht="69.75" customHeight="1" x14ac:dyDescent="0.3">
      <c r="A656" s="48">
        <f>'Sch-1'!A656</f>
        <v>634</v>
      </c>
      <c r="B656" s="233">
        <f>'Sch-1'!B656</f>
        <v>7000031996</v>
      </c>
      <c r="C656" s="233">
        <f>'Sch-1'!C656</f>
        <v>10</v>
      </c>
      <c r="D656" s="234" t="str">
        <f>'Sch-1'!D656</f>
        <v xml:space="preserve">Supply BOQ for M-SLDC Sikkim            </v>
      </c>
      <c r="E656" s="233">
        <f>'Sch-1'!E656</f>
        <v>1000077563</v>
      </c>
      <c r="F656" s="234" t="str">
        <f>'Sch-1'!J656</f>
        <v>CAT -6 CABLE (100 MM SET)</v>
      </c>
      <c r="G656" s="233" t="str">
        <f>'Sch-1'!K656</f>
        <v>SET</v>
      </c>
      <c r="H656" s="233">
        <f>'Sch-1'!L656</f>
        <v>152</v>
      </c>
      <c r="I656" s="235"/>
      <c r="J656" s="773" t="str">
        <f t="shared" si="18"/>
        <v>Included</v>
      </c>
      <c r="K656" s="774">
        <f t="shared" si="19"/>
        <v>0</v>
      </c>
      <c r="M656" s="207"/>
    </row>
    <row r="657" spans="1:13" s="217" customFormat="1" ht="69.75" customHeight="1" x14ac:dyDescent="0.3">
      <c r="A657" s="48">
        <f>'Sch-1'!A657</f>
        <v>635</v>
      </c>
      <c r="B657" s="233">
        <f>'Sch-1'!B657</f>
        <v>7000031997</v>
      </c>
      <c r="C657" s="233">
        <f>'Sch-1'!C657</f>
        <v>10</v>
      </c>
      <c r="D657" s="234" t="str">
        <f>'Sch-1'!D657</f>
        <v xml:space="preserve">Supply BOQ for M-SLDC Sikkim            </v>
      </c>
      <c r="E657" s="233">
        <f>'Sch-1'!E657</f>
        <v>1000077561</v>
      </c>
      <c r="F657" s="234" t="str">
        <f>'Sch-1'!J657</f>
        <v>24 LAN L-3 SWITCH (MINIMUM 8X1 GBPS FIBRE OPTIC PORTS AND 4X 10 GBPSFIBER PORTS)</v>
      </c>
      <c r="G657" s="233" t="str">
        <f>'Sch-1'!K657</f>
        <v xml:space="preserve">EA </v>
      </c>
      <c r="H657" s="233">
        <f>'Sch-1'!L657</f>
        <v>2</v>
      </c>
      <c r="I657" s="235"/>
      <c r="J657" s="773" t="str">
        <f t="shared" si="18"/>
        <v>Included</v>
      </c>
      <c r="K657" s="774">
        <f t="shared" si="19"/>
        <v>0</v>
      </c>
      <c r="M657" s="207"/>
    </row>
    <row r="658" spans="1:13" s="217" customFormat="1" ht="69.75" customHeight="1" x14ac:dyDescent="0.3">
      <c r="A658" s="48">
        <f>'Sch-1'!A658</f>
        <v>636</v>
      </c>
      <c r="B658" s="233">
        <f>'Sch-1'!B658</f>
        <v>7000031998</v>
      </c>
      <c r="C658" s="233">
        <f>'Sch-1'!C658</f>
        <v>10</v>
      </c>
      <c r="D658" s="234" t="str">
        <f>'Sch-1'!D658</f>
        <v xml:space="preserve">Supply BOQ for M-SLDC Sikkim            </v>
      </c>
      <c r="E658" s="233">
        <f>'Sch-1'!E658</f>
        <v>1000077565</v>
      </c>
      <c r="F658" s="234" t="str">
        <f>'Sch-1'!J658</f>
        <v>NGFW AS PER TECHNICAL SPECIFICATION</v>
      </c>
      <c r="G658" s="233" t="str">
        <f>'Sch-1'!K658</f>
        <v xml:space="preserve">EA </v>
      </c>
      <c r="H658" s="233">
        <f>'Sch-1'!L658</f>
        <v>2</v>
      </c>
      <c r="I658" s="235"/>
      <c r="J658" s="773" t="str">
        <f t="shared" si="18"/>
        <v>Included</v>
      </c>
      <c r="K658" s="774">
        <f t="shared" si="19"/>
        <v>0</v>
      </c>
      <c r="M658" s="207"/>
    </row>
    <row r="659" spans="1:13" s="217" customFormat="1" ht="69.75" customHeight="1" x14ac:dyDescent="0.3">
      <c r="A659" s="48">
        <f>'Sch-1'!A659</f>
        <v>637</v>
      </c>
      <c r="B659" s="233">
        <f>'Sch-1'!B659</f>
        <v>7000031999</v>
      </c>
      <c r="C659" s="233">
        <f>'Sch-1'!C659</f>
        <v>10</v>
      </c>
      <c r="D659" s="234" t="str">
        <f>'Sch-1'!D659</f>
        <v xml:space="preserve">Supply BOQ for M-SLDC Sikkim            </v>
      </c>
      <c r="E659" s="233">
        <f>'Sch-1'!E659</f>
        <v>1000077751</v>
      </c>
      <c r="F659" s="234" t="str">
        <f>'Sch-1'!J659</f>
        <v>SOFTWARE FOR RECORDING</v>
      </c>
      <c r="G659" s="233" t="str">
        <f>'Sch-1'!K659</f>
        <v>LOT</v>
      </c>
      <c r="H659" s="233">
        <f>'Sch-1'!L659</f>
        <v>1</v>
      </c>
      <c r="I659" s="235"/>
      <c r="J659" s="773" t="str">
        <f t="shared" si="18"/>
        <v>Included</v>
      </c>
      <c r="K659" s="774">
        <f t="shared" si="19"/>
        <v>0</v>
      </c>
      <c r="M659" s="207"/>
    </row>
    <row r="660" spans="1:13" s="217" customFormat="1" ht="69.75" customHeight="1" x14ac:dyDescent="0.3">
      <c r="A660" s="48">
        <f>'Sch-1'!A660</f>
        <v>638</v>
      </c>
      <c r="B660" s="233">
        <f>'Sch-1'!B660</f>
        <v>7000032000</v>
      </c>
      <c r="C660" s="233">
        <f>'Sch-1'!C660</f>
        <v>10</v>
      </c>
      <c r="D660" s="234" t="str">
        <f>'Sch-1'!D660</f>
        <v xml:space="preserve">Supply BOQ for M-SLDC Sikkim            </v>
      </c>
      <c r="E660" s="233">
        <f>'Sch-1'!E660</f>
        <v>1000077568</v>
      </c>
      <c r="F660" s="234" t="str">
        <f>'Sch-1'!J660</f>
        <v>OPERATOR CONSOLE AS PER TECHNICAL SPECIFICATION</v>
      </c>
      <c r="G660" s="233" t="str">
        <f>'Sch-1'!K660</f>
        <v xml:space="preserve">EA </v>
      </c>
      <c r="H660" s="233">
        <f>'Sch-1'!L660</f>
        <v>1</v>
      </c>
      <c r="I660" s="235"/>
      <c r="J660" s="773" t="str">
        <f t="shared" ref="J660:J723" si="20">IF(I660=0, "Included",IF(ISERROR(H660*I660), I660, H660*I660))</f>
        <v>Included</v>
      </c>
      <c r="K660" s="774">
        <f t="shared" ref="K660:K723" si="21">+H660*I660</f>
        <v>0</v>
      </c>
      <c r="M660" s="207"/>
    </row>
    <row r="661" spans="1:13" s="217" customFormat="1" ht="69.75" customHeight="1" x14ac:dyDescent="0.3">
      <c r="A661" s="48">
        <f>'Sch-1'!A661</f>
        <v>639</v>
      </c>
      <c r="B661" s="233">
        <f>'Sch-1'!B661</f>
        <v>7000032001</v>
      </c>
      <c r="C661" s="233">
        <f>'Sch-1'!C661</f>
        <v>10</v>
      </c>
      <c r="D661" s="234" t="str">
        <f>'Sch-1'!D661</f>
        <v xml:space="preserve">Supply BOQ for M-SLDC Sikkim            </v>
      </c>
      <c r="E661" s="233">
        <f>'Sch-1'!E661</f>
        <v>1000012788</v>
      </c>
      <c r="F661" s="234" t="str">
        <f>'Sch-1'!J661</f>
        <v>GPS Clock with antenna</v>
      </c>
      <c r="G661" s="233" t="str">
        <f>'Sch-1'!K661</f>
        <v xml:space="preserve">EA </v>
      </c>
      <c r="H661" s="233">
        <f>'Sch-1'!L661</f>
        <v>1</v>
      </c>
      <c r="I661" s="235"/>
      <c r="J661" s="773" t="str">
        <f t="shared" si="20"/>
        <v>Included</v>
      </c>
      <c r="K661" s="774">
        <f t="shared" si="21"/>
        <v>0</v>
      </c>
      <c r="M661" s="207"/>
    </row>
    <row r="662" spans="1:13" s="217" customFormat="1" ht="69.75" customHeight="1" x14ac:dyDescent="0.3">
      <c r="A662" s="48">
        <f>'Sch-1'!A662</f>
        <v>640</v>
      </c>
      <c r="B662" s="233">
        <f>'Sch-1'!B662</f>
        <v>7000032002</v>
      </c>
      <c r="C662" s="233">
        <f>'Sch-1'!C662</f>
        <v>10</v>
      </c>
      <c r="D662" s="234" t="str">
        <f>'Sch-1'!D662</f>
        <v xml:space="preserve">Supply BOQ for M-SLDC Sikkim            </v>
      </c>
      <c r="E662" s="233">
        <f>'Sch-1'!E662</f>
        <v>1000028014</v>
      </c>
      <c r="F662" s="234" t="str">
        <f>'Sch-1'!J662</f>
        <v>Workstation Desk</v>
      </c>
      <c r="G662" s="233" t="str">
        <f>'Sch-1'!K662</f>
        <v xml:space="preserve">EA </v>
      </c>
      <c r="H662" s="233">
        <f>'Sch-1'!L662</f>
        <v>1</v>
      </c>
      <c r="I662" s="235"/>
      <c r="J662" s="773" t="str">
        <f t="shared" si="20"/>
        <v>Included</v>
      </c>
      <c r="K662" s="774">
        <f t="shared" si="21"/>
        <v>0</v>
      </c>
      <c r="M662" s="207"/>
    </row>
    <row r="663" spans="1:13" s="217" customFormat="1" ht="69.75" customHeight="1" x14ac:dyDescent="0.3">
      <c r="A663" s="48">
        <f>'Sch-1'!A663</f>
        <v>641</v>
      </c>
      <c r="B663" s="233">
        <f>'Sch-1'!B663</f>
        <v>7000032003</v>
      </c>
      <c r="C663" s="233">
        <f>'Sch-1'!C663</f>
        <v>10</v>
      </c>
      <c r="D663" s="234" t="str">
        <f>'Sch-1'!D663</f>
        <v xml:space="preserve">Supply BOQ for M-SLDC Sikkim            </v>
      </c>
      <c r="E663" s="233">
        <f>'Sch-1'!E663</f>
        <v>1000026380</v>
      </c>
      <c r="F663" s="234" t="str">
        <f>'Sch-1'!J663</f>
        <v>Chairs</v>
      </c>
      <c r="G663" s="233" t="str">
        <f>'Sch-1'!K663</f>
        <v>LOT</v>
      </c>
      <c r="H663" s="233">
        <f>'Sch-1'!L663</f>
        <v>1</v>
      </c>
      <c r="I663" s="235"/>
      <c r="J663" s="773" t="str">
        <f t="shared" si="20"/>
        <v>Included</v>
      </c>
      <c r="K663" s="774">
        <f t="shared" si="21"/>
        <v>0</v>
      </c>
      <c r="M663" s="207"/>
    </row>
    <row r="664" spans="1:13" s="217" customFormat="1" ht="69.75" customHeight="1" x14ac:dyDescent="0.3">
      <c r="A664" s="48">
        <f>'Sch-1'!A664</f>
        <v>642</v>
      </c>
      <c r="B664" s="233">
        <f>'Sch-1'!B664</f>
        <v>7000032053</v>
      </c>
      <c r="C664" s="233">
        <f>'Sch-1'!C664</f>
        <v>10</v>
      </c>
      <c r="D664" s="234" t="str">
        <f>'Sch-1'!D664</f>
        <v xml:space="preserve">Supply BOQ for M-SLDC Sikkim            </v>
      </c>
      <c r="E664" s="233">
        <f>'Sch-1'!E664</f>
        <v>1000077853</v>
      </c>
      <c r="F664" s="234" t="str">
        <f>'Sch-1'!J664</f>
        <v>SUPPLY OF BACKUP AND RESTORE SYSTEM INCLUDING NECESSARY HARDWARE ANDSOFTWARE AS PER TECHNICAL SPECIFICATION</v>
      </c>
      <c r="G664" s="233" t="str">
        <f>'Sch-1'!K664</f>
        <v xml:space="preserve">EA </v>
      </c>
      <c r="H664" s="233">
        <f>'Sch-1'!L664</f>
        <v>1</v>
      </c>
      <c r="I664" s="235"/>
      <c r="J664" s="773" t="str">
        <f t="shared" si="20"/>
        <v>Included</v>
      </c>
      <c r="K664" s="774">
        <f t="shared" si="21"/>
        <v>0</v>
      </c>
      <c r="M664" s="207"/>
    </row>
    <row r="665" spans="1:13" s="217" customFormat="1" ht="69.75" customHeight="1" x14ac:dyDescent="0.3">
      <c r="A665" s="48">
        <f>'Sch-1'!A665</f>
        <v>643</v>
      </c>
      <c r="B665" s="233">
        <f>'Sch-1'!B665</f>
        <v>7000032054</v>
      </c>
      <c r="C665" s="233">
        <f>'Sch-1'!C665</f>
        <v>10</v>
      </c>
      <c r="D665" s="234" t="str">
        <f>'Sch-1'!D665</f>
        <v xml:space="preserve">Supply BOQ for M-SLDC Sikkim            </v>
      </c>
      <c r="E665" s="233">
        <f>'Sch-1'!E665</f>
        <v>1000077863</v>
      </c>
      <c r="F665" s="234" t="str">
        <f>'Sch-1'!J665</f>
        <v>SUPPLY OF APPLICATION SERVER AT SLDC /RLDC AS PER TECHNICALSPECIFICATION</v>
      </c>
      <c r="G665" s="233" t="str">
        <f>'Sch-1'!K665</f>
        <v xml:space="preserve">EA </v>
      </c>
      <c r="H665" s="233">
        <f>'Sch-1'!L665</f>
        <v>2</v>
      </c>
      <c r="I665" s="235"/>
      <c r="J665" s="773" t="str">
        <f t="shared" si="20"/>
        <v>Included</v>
      </c>
      <c r="K665" s="774">
        <f t="shared" si="21"/>
        <v>0</v>
      </c>
      <c r="M665" s="207"/>
    </row>
    <row r="666" spans="1:13" s="217" customFormat="1" ht="69.75" customHeight="1" x14ac:dyDescent="0.3">
      <c r="A666" s="48">
        <f>'Sch-1'!A666</f>
        <v>644</v>
      </c>
      <c r="B666" s="233">
        <f>'Sch-1'!B666</f>
        <v>7000032055</v>
      </c>
      <c r="C666" s="233">
        <f>'Sch-1'!C666</f>
        <v>10</v>
      </c>
      <c r="D666" s="234" t="str">
        <f>'Sch-1'!D666</f>
        <v xml:space="preserve">Supply BOQ for M-SLDC Sikkim            </v>
      </c>
      <c r="E666" s="233">
        <f>'Sch-1'!E666</f>
        <v>1000077866</v>
      </c>
      <c r="F666" s="234" t="str">
        <f>'Sch-1'!J666</f>
        <v>SUPPLY OF SIEM SOFTWARE AT SLDC/RLDCÃ‚Â AS PER TECHNICAL SPECIFICATION</v>
      </c>
      <c r="G666" s="233" t="str">
        <f>'Sch-1'!K666</f>
        <v>LOT</v>
      </c>
      <c r="H666" s="233">
        <f>'Sch-1'!L666</f>
        <v>1</v>
      </c>
      <c r="I666" s="235"/>
      <c r="J666" s="773" t="str">
        <f t="shared" si="20"/>
        <v>Included</v>
      </c>
      <c r="K666" s="774">
        <f t="shared" si="21"/>
        <v>0</v>
      </c>
      <c r="M666" s="207"/>
    </row>
    <row r="667" spans="1:13" s="217" customFormat="1" ht="69.75" customHeight="1" x14ac:dyDescent="0.3">
      <c r="A667" s="48">
        <f>'Sch-1'!A667</f>
        <v>645</v>
      </c>
      <c r="B667" s="233">
        <f>'Sch-1'!B667</f>
        <v>7000032056</v>
      </c>
      <c r="C667" s="233">
        <f>'Sch-1'!C667</f>
        <v>10</v>
      </c>
      <c r="D667" s="234" t="str">
        <f>'Sch-1'!D667</f>
        <v xml:space="preserve">Supply BOQ for M-SLDC Sikkim            </v>
      </c>
      <c r="E667" s="233">
        <f>'Sch-1'!E667</f>
        <v>1000077862</v>
      </c>
      <c r="F667" s="234" t="str">
        <f>'Sch-1'!J667</f>
        <v>POE SWITCHÃ‚Â ,48 PORT ,MANAGED L2 (WITH DUAL POWER SUPPLY)Ã‚Â AS PERTECHNICAL SPECIFICATION</v>
      </c>
      <c r="G667" s="233" t="str">
        <f>'Sch-1'!K667</f>
        <v xml:space="preserve">EA </v>
      </c>
      <c r="H667" s="233">
        <f>'Sch-1'!L667</f>
        <v>1</v>
      </c>
      <c r="I667" s="235"/>
      <c r="J667" s="773" t="str">
        <f t="shared" si="20"/>
        <v>Included</v>
      </c>
      <c r="K667" s="774">
        <f t="shared" si="21"/>
        <v>0</v>
      </c>
      <c r="M667" s="207"/>
    </row>
    <row r="668" spans="1:13" s="217" customFormat="1" ht="69.75" customHeight="1" x14ac:dyDescent="0.3">
      <c r="A668" s="48">
        <f>'Sch-1'!A668</f>
        <v>646</v>
      </c>
      <c r="B668" s="233">
        <f>'Sch-1'!B668</f>
        <v>7000032072</v>
      </c>
      <c r="C668" s="233">
        <f>'Sch-1'!C668</f>
        <v>10</v>
      </c>
      <c r="D668" s="234" t="str">
        <f>'Sch-1'!D668</f>
        <v xml:space="preserve">Supply BOQ for M-SLDC Sikkim            </v>
      </c>
      <c r="E668" s="233">
        <f>'Sch-1'!E668</f>
        <v>1000077899</v>
      </c>
      <c r="F668" s="234" t="str">
        <f>'Sch-1'!J668</f>
        <v>SUPPLY OF FXS MEDIA GATEWAY AS PER TECHNICAL SPECIFICATION</v>
      </c>
      <c r="G668" s="233" t="str">
        <f>'Sch-1'!K668</f>
        <v>SET</v>
      </c>
      <c r="H668" s="233">
        <f>'Sch-1'!L668</f>
        <v>1</v>
      </c>
      <c r="I668" s="235"/>
      <c r="J668" s="773" t="str">
        <f t="shared" si="20"/>
        <v>Included</v>
      </c>
      <c r="K668" s="774">
        <f t="shared" si="21"/>
        <v>0</v>
      </c>
      <c r="M668" s="207"/>
    </row>
    <row r="669" spans="1:13" s="217" customFormat="1" ht="69.75" customHeight="1" x14ac:dyDescent="0.3">
      <c r="A669" s="48">
        <f>'Sch-1'!A669</f>
        <v>647</v>
      </c>
      <c r="B669" s="233">
        <f>'Sch-1'!B669</f>
        <v>7000032073</v>
      </c>
      <c r="C669" s="233">
        <f>'Sch-1'!C669</f>
        <v>10</v>
      </c>
      <c r="D669" s="234" t="str">
        <f>'Sch-1'!D669</f>
        <v xml:space="preserve">Supply BOQ for M-SLDC Sikkim            </v>
      </c>
      <c r="E669" s="233">
        <f>'Sch-1'!E669</f>
        <v>1000031361</v>
      </c>
      <c r="F669" s="234" t="str">
        <f>'Sch-1'!J669</f>
        <v>WORKSTATION CONSOLE WITH ONE TFT WITH OSAND LICENSE</v>
      </c>
      <c r="G669" s="233" t="str">
        <f>'Sch-1'!K669</f>
        <v xml:space="preserve">EA </v>
      </c>
      <c r="H669" s="233">
        <f>'Sch-1'!L669</f>
        <v>1</v>
      </c>
      <c r="I669" s="235"/>
      <c r="J669" s="773" t="str">
        <f t="shared" si="20"/>
        <v>Included</v>
      </c>
      <c r="K669" s="774">
        <f t="shared" si="21"/>
        <v>0</v>
      </c>
      <c r="M669" s="207"/>
    </row>
    <row r="670" spans="1:13" s="217" customFormat="1" ht="69.75" customHeight="1" x14ac:dyDescent="0.3">
      <c r="A670" s="48">
        <f>'Sch-1'!A670</f>
        <v>648</v>
      </c>
      <c r="B670" s="233">
        <f>'Sch-1'!B670</f>
        <v>7000032105</v>
      </c>
      <c r="C670" s="233">
        <f>'Sch-1'!C670</f>
        <v>10</v>
      </c>
      <c r="D670" s="234" t="str">
        <f>'Sch-1'!D670</f>
        <v xml:space="preserve">Supply BOQ for M-SLDC Sikkim            </v>
      </c>
      <c r="E670" s="233">
        <f>'Sch-1'!E670</f>
        <v>1000077738</v>
      </c>
      <c r="F670" s="234" t="str">
        <f>'Sch-1'!J670</f>
        <v>SUPPLY OF PRI MEDIA GATEWAY AS PER TECHNICAL SPECIFICATION</v>
      </c>
      <c r="G670" s="233" t="str">
        <f>'Sch-1'!K670</f>
        <v xml:space="preserve">EA </v>
      </c>
      <c r="H670" s="233">
        <f>'Sch-1'!L670</f>
        <v>1</v>
      </c>
      <c r="I670" s="235"/>
      <c r="J670" s="773" t="str">
        <f t="shared" si="20"/>
        <v>Included</v>
      </c>
      <c r="K670" s="774">
        <f t="shared" si="21"/>
        <v>0</v>
      </c>
      <c r="M670" s="207"/>
    </row>
    <row r="671" spans="1:13" s="217" customFormat="1" ht="69.75" customHeight="1" x14ac:dyDescent="0.3">
      <c r="A671" s="48">
        <f>'Sch-1'!A671</f>
        <v>649</v>
      </c>
      <c r="B671" s="233">
        <f>'Sch-1'!B671</f>
        <v>7000032106</v>
      </c>
      <c r="C671" s="233">
        <f>'Sch-1'!C671</f>
        <v>10</v>
      </c>
      <c r="D671" s="234" t="str">
        <f>'Sch-1'!D671</f>
        <v xml:space="preserve">Supply BOQ for M-SLDC Sikkim            </v>
      </c>
      <c r="E671" s="233">
        <f>'Sch-1'!E671</f>
        <v>1000078084</v>
      </c>
      <c r="F671" s="234" t="str">
        <f>'Sch-1'!J671</f>
        <v>SUPPLY OF ROUTER AS PER TECHNICAL SPECIFICATION</v>
      </c>
      <c r="G671" s="233" t="str">
        <f>'Sch-1'!K671</f>
        <v xml:space="preserve">EA </v>
      </c>
      <c r="H671" s="233">
        <f>'Sch-1'!L671</f>
        <v>2</v>
      </c>
      <c r="I671" s="235"/>
      <c r="J671" s="773" t="str">
        <f t="shared" si="20"/>
        <v>Included</v>
      </c>
      <c r="K671" s="774">
        <f t="shared" si="21"/>
        <v>0</v>
      </c>
      <c r="M671" s="207"/>
    </row>
    <row r="672" spans="1:13" s="217" customFormat="1" ht="69.75" customHeight="1" x14ac:dyDescent="0.3">
      <c r="A672" s="48">
        <f>'Sch-1'!A672</f>
        <v>650</v>
      </c>
      <c r="B672" s="233">
        <f>'Sch-1'!B672</f>
        <v>7000032004</v>
      </c>
      <c r="C672" s="233">
        <f>'Sch-1'!C672</f>
        <v>10</v>
      </c>
      <c r="D672" s="234" t="str">
        <f>'Sch-1'!D672</f>
        <v xml:space="preserve">Supply BOQ for B-SLDC Sikkim            </v>
      </c>
      <c r="E672" s="233">
        <f>'Sch-1'!E672</f>
        <v>1000077713</v>
      </c>
      <c r="F672" s="234" t="str">
        <f>'Sch-1'!J672</f>
        <v>VOIP/SIP COMPLIANT SERVER HARDWARE AS PER TECHNICAL SPECIFICATION</v>
      </c>
      <c r="G672" s="233" t="str">
        <f>'Sch-1'!K672</f>
        <v xml:space="preserve">EA </v>
      </c>
      <c r="H672" s="233">
        <f>'Sch-1'!L672</f>
        <v>1</v>
      </c>
      <c r="I672" s="235"/>
      <c r="J672" s="773" t="str">
        <f t="shared" si="20"/>
        <v>Included</v>
      </c>
      <c r="K672" s="774">
        <f t="shared" si="21"/>
        <v>0</v>
      </c>
      <c r="M672" s="207"/>
    </row>
    <row r="673" spans="1:13" s="217" customFormat="1" ht="69.75" customHeight="1" x14ac:dyDescent="0.3">
      <c r="A673" s="48">
        <f>'Sch-1'!A673</f>
        <v>651</v>
      </c>
      <c r="B673" s="233">
        <f>'Sch-1'!B673</f>
        <v>7000032005</v>
      </c>
      <c r="C673" s="233">
        <f>'Sch-1'!C673</f>
        <v>10</v>
      </c>
      <c r="D673" s="234" t="str">
        <f>'Sch-1'!D673</f>
        <v xml:space="preserve">Supply BOQ for B-SLDC Sikkim            </v>
      </c>
      <c r="E673" s="233">
        <f>'Sch-1'!E673</f>
        <v>1000077753</v>
      </c>
      <c r="F673" s="234" t="str">
        <f>'Sch-1'!J673</f>
        <v>SOFTWARE FOR VOIP/SIP COMPLIANT SERVER</v>
      </c>
      <c r="G673" s="233" t="str">
        <f>'Sch-1'!K673</f>
        <v>LOT</v>
      </c>
      <c r="H673" s="233">
        <f>'Sch-1'!L673</f>
        <v>1</v>
      </c>
      <c r="I673" s="235"/>
      <c r="J673" s="773" t="str">
        <f t="shared" si="20"/>
        <v>Included</v>
      </c>
      <c r="K673" s="774">
        <f t="shared" si="21"/>
        <v>0</v>
      </c>
      <c r="M673" s="207"/>
    </row>
    <row r="674" spans="1:13" s="217" customFormat="1" ht="69.75" customHeight="1" x14ac:dyDescent="0.3">
      <c r="A674" s="48">
        <f>'Sch-1'!A674</f>
        <v>652</v>
      </c>
      <c r="B674" s="233">
        <f>'Sch-1'!B674</f>
        <v>7000032006</v>
      </c>
      <c r="C674" s="233">
        <f>'Sch-1'!C674</f>
        <v>10</v>
      </c>
      <c r="D674" s="234" t="str">
        <f>'Sch-1'!D674</f>
        <v xml:space="preserve">Supply BOQ for B-SLDC Sikkim            </v>
      </c>
      <c r="E674" s="233">
        <f>'Sch-1'!E674</f>
        <v>1000077573</v>
      </c>
      <c r="F674" s="234" t="str">
        <f>'Sch-1'!J674</f>
        <v>SERVER RACK  AS PER TECHNICAL SPECIFICATION</v>
      </c>
      <c r="G674" s="233" t="str">
        <f>'Sch-1'!K674</f>
        <v xml:space="preserve">EA </v>
      </c>
      <c r="H674" s="233">
        <f>'Sch-1'!L674</f>
        <v>1</v>
      </c>
      <c r="I674" s="235"/>
      <c r="J674" s="773" t="str">
        <f t="shared" si="20"/>
        <v>Included</v>
      </c>
      <c r="K674" s="774">
        <f t="shared" si="21"/>
        <v>0</v>
      </c>
      <c r="M674" s="207"/>
    </row>
    <row r="675" spans="1:13" s="217" customFormat="1" ht="69.75" customHeight="1" x14ac:dyDescent="0.3">
      <c r="A675" s="48">
        <f>'Sch-1'!A675</f>
        <v>653</v>
      </c>
      <c r="B675" s="233">
        <f>'Sch-1'!B675</f>
        <v>7000032007</v>
      </c>
      <c r="C675" s="233">
        <f>'Sch-1'!C675</f>
        <v>10</v>
      </c>
      <c r="D675" s="234" t="str">
        <f>'Sch-1'!D675</f>
        <v xml:space="preserve">Supply BOQ for B-SLDC Sikkim            </v>
      </c>
      <c r="E675" s="233">
        <f>'Sch-1'!E675</f>
        <v>1000077711</v>
      </c>
      <c r="F675" s="234" t="str">
        <f>'Sch-1'!J675</f>
        <v>SIP COMPLIANT VIDEO PHONE</v>
      </c>
      <c r="G675" s="233" t="str">
        <f>'Sch-1'!K675</f>
        <v xml:space="preserve">EA </v>
      </c>
      <c r="H675" s="233">
        <f>'Sch-1'!L675</f>
        <v>1</v>
      </c>
      <c r="I675" s="235"/>
      <c r="J675" s="773" t="str">
        <f t="shared" si="20"/>
        <v>Included</v>
      </c>
      <c r="K675" s="774">
        <f t="shared" si="21"/>
        <v>0</v>
      </c>
      <c r="M675" s="207"/>
    </row>
    <row r="676" spans="1:13" s="217" customFormat="1" ht="69.75" customHeight="1" x14ac:dyDescent="0.3">
      <c r="A676" s="48">
        <f>'Sch-1'!A676</f>
        <v>654</v>
      </c>
      <c r="B676" s="233">
        <f>'Sch-1'!B676</f>
        <v>7000032008</v>
      </c>
      <c r="C676" s="233">
        <f>'Sch-1'!C676</f>
        <v>10</v>
      </c>
      <c r="D676" s="234" t="str">
        <f>'Sch-1'!D676</f>
        <v xml:space="preserve">Supply BOQ for B-SLDC Sikkim            </v>
      </c>
      <c r="E676" s="233">
        <f>'Sch-1'!E676</f>
        <v>1000077750</v>
      </c>
      <c r="F676" s="234" t="str">
        <f>'Sch-1'!J676</f>
        <v>NMS SOFTWARE FOR VoIP</v>
      </c>
      <c r="G676" s="233" t="str">
        <f>'Sch-1'!K676</f>
        <v>LOT</v>
      </c>
      <c r="H676" s="233">
        <f>'Sch-1'!L676</f>
        <v>1</v>
      </c>
      <c r="I676" s="235"/>
      <c r="J676" s="773" t="str">
        <f t="shared" si="20"/>
        <v>Included</v>
      </c>
      <c r="K676" s="774">
        <f t="shared" si="21"/>
        <v>0</v>
      </c>
      <c r="M676" s="207"/>
    </row>
    <row r="677" spans="1:13" s="217" customFormat="1" ht="69.75" customHeight="1" x14ac:dyDescent="0.3">
      <c r="A677" s="48">
        <f>'Sch-1'!A677</f>
        <v>655</v>
      </c>
      <c r="B677" s="233">
        <f>'Sch-1'!B677</f>
        <v>7000032009</v>
      </c>
      <c r="C677" s="233">
        <f>'Sch-1'!C677</f>
        <v>10</v>
      </c>
      <c r="D677" s="234" t="str">
        <f>'Sch-1'!D677</f>
        <v xml:space="preserve">Supply BOQ for B-SLDC Sikkim            </v>
      </c>
      <c r="E677" s="233">
        <f>'Sch-1'!E677</f>
        <v>1000077561</v>
      </c>
      <c r="F677" s="234" t="str">
        <f>'Sch-1'!J677</f>
        <v>24 LAN L-3 SWITCH (MINIMUM 8X1 GBPS FIBRE OPTIC PORTS AND 4X 10 GBPSFIBER PORTS)</v>
      </c>
      <c r="G677" s="233" t="str">
        <f>'Sch-1'!K677</f>
        <v xml:space="preserve">EA </v>
      </c>
      <c r="H677" s="233">
        <f>'Sch-1'!L677</f>
        <v>2</v>
      </c>
      <c r="I677" s="235"/>
      <c r="J677" s="773" t="str">
        <f t="shared" si="20"/>
        <v>Included</v>
      </c>
      <c r="K677" s="774">
        <f t="shared" si="21"/>
        <v>0</v>
      </c>
      <c r="M677" s="207"/>
    </row>
    <row r="678" spans="1:13" s="217" customFormat="1" ht="69.75" customHeight="1" x14ac:dyDescent="0.3">
      <c r="A678" s="48">
        <f>'Sch-1'!A678</f>
        <v>656</v>
      </c>
      <c r="B678" s="233">
        <f>'Sch-1'!B678</f>
        <v>7000032010</v>
      </c>
      <c r="C678" s="233">
        <f>'Sch-1'!C678</f>
        <v>10</v>
      </c>
      <c r="D678" s="234" t="str">
        <f>'Sch-1'!D678</f>
        <v xml:space="preserve">Supply BOQ for B-SLDC Sikkim            </v>
      </c>
      <c r="E678" s="233">
        <f>'Sch-1'!E678</f>
        <v>1000077565</v>
      </c>
      <c r="F678" s="234" t="str">
        <f>'Sch-1'!J678</f>
        <v>NGFW AS PER TECHNICAL SPECIFICATION</v>
      </c>
      <c r="G678" s="233" t="str">
        <f>'Sch-1'!K678</f>
        <v xml:space="preserve">EA </v>
      </c>
      <c r="H678" s="233">
        <f>'Sch-1'!L678</f>
        <v>2</v>
      </c>
      <c r="I678" s="235"/>
      <c r="J678" s="773" t="str">
        <f t="shared" si="20"/>
        <v>Included</v>
      </c>
      <c r="K678" s="774">
        <f t="shared" si="21"/>
        <v>0</v>
      </c>
      <c r="M678" s="207"/>
    </row>
    <row r="679" spans="1:13" s="217" customFormat="1" ht="69.75" customHeight="1" x14ac:dyDescent="0.3">
      <c r="A679" s="48">
        <f>'Sch-1'!A679</f>
        <v>657</v>
      </c>
      <c r="B679" s="233">
        <f>'Sch-1'!B679</f>
        <v>7000032011</v>
      </c>
      <c r="C679" s="233">
        <f>'Sch-1'!C679</f>
        <v>10</v>
      </c>
      <c r="D679" s="234" t="str">
        <f>'Sch-1'!D679</f>
        <v xml:space="preserve">Supply BOQ for B-SLDC Sikkim            </v>
      </c>
      <c r="E679" s="233">
        <f>'Sch-1'!E679</f>
        <v>1000077751</v>
      </c>
      <c r="F679" s="234" t="str">
        <f>'Sch-1'!J679</f>
        <v>SOFTWARE FOR RECORDING</v>
      </c>
      <c r="G679" s="233" t="str">
        <f>'Sch-1'!K679</f>
        <v>LOT</v>
      </c>
      <c r="H679" s="233">
        <f>'Sch-1'!L679</f>
        <v>1</v>
      </c>
      <c r="I679" s="235"/>
      <c r="J679" s="773" t="str">
        <f t="shared" si="20"/>
        <v>Included</v>
      </c>
      <c r="K679" s="774">
        <f t="shared" si="21"/>
        <v>0</v>
      </c>
      <c r="M679" s="207"/>
    </row>
    <row r="680" spans="1:13" s="217" customFormat="1" ht="69.75" customHeight="1" x14ac:dyDescent="0.3">
      <c r="A680" s="48">
        <f>'Sch-1'!A680</f>
        <v>658</v>
      </c>
      <c r="B680" s="233">
        <f>'Sch-1'!B680</f>
        <v>7000032012</v>
      </c>
      <c r="C680" s="233">
        <f>'Sch-1'!C680</f>
        <v>10</v>
      </c>
      <c r="D680" s="234" t="str">
        <f>'Sch-1'!D680</f>
        <v xml:space="preserve">Supply BOQ for B-SLDC Sikkim            </v>
      </c>
      <c r="E680" s="233">
        <f>'Sch-1'!E680</f>
        <v>1000077568</v>
      </c>
      <c r="F680" s="234" t="str">
        <f>'Sch-1'!J680</f>
        <v>OPERATOR CONSOLE AS PER TECHNICAL SPECIFICATION</v>
      </c>
      <c r="G680" s="233" t="str">
        <f>'Sch-1'!K680</f>
        <v xml:space="preserve">EA </v>
      </c>
      <c r="H680" s="233">
        <f>'Sch-1'!L680</f>
        <v>1</v>
      </c>
      <c r="I680" s="235"/>
      <c r="J680" s="773" t="str">
        <f t="shared" si="20"/>
        <v>Included</v>
      </c>
      <c r="K680" s="774">
        <f t="shared" si="21"/>
        <v>0</v>
      </c>
      <c r="M680" s="207"/>
    </row>
    <row r="681" spans="1:13" s="217" customFormat="1" ht="69.75" customHeight="1" x14ac:dyDescent="0.3">
      <c r="A681" s="48">
        <f>'Sch-1'!A681</f>
        <v>659</v>
      </c>
      <c r="B681" s="233">
        <f>'Sch-1'!B681</f>
        <v>7000032013</v>
      </c>
      <c r="C681" s="233">
        <f>'Sch-1'!C681</f>
        <v>10</v>
      </c>
      <c r="D681" s="234" t="str">
        <f>'Sch-1'!D681</f>
        <v xml:space="preserve">Supply BOQ for B-SLDC Sikkim            </v>
      </c>
      <c r="E681" s="233">
        <f>'Sch-1'!E681</f>
        <v>1000028014</v>
      </c>
      <c r="F681" s="234" t="str">
        <f>'Sch-1'!J681</f>
        <v>Workstation Desk</v>
      </c>
      <c r="G681" s="233" t="str">
        <f>'Sch-1'!K681</f>
        <v xml:space="preserve">EA </v>
      </c>
      <c r="H681" s="233">
        <f>'Sch-1'!L681</f>
        <v>1</v>
      </c>
      <c r="I681" s="235"/>
      <c r="J681" s="773" t="str">
        <f t="shared" si="20"/>
        <v>Included</v>
      </c>
      <c r="K681" s="774">
        <f t="shared" si="21"/>
        <v>0</v>
      </c>
      <c r="M681" s="207"/>
    </row>
    <row r="682" spans="1:13" s="217" customFormat="1" ht="69.75" customHeight="1" x14ac:dyDescent="0.3">
      <c r="A682" s="48">
        <f>'Sch-1'!A682</f>
        <v>660</v>
      </c>
      <c r="B682" s="233">
        <f>'Sch-1'!B682</f>
        <v>7000032014</v>
      </c>
      <c r="C682" s="233">
        <f>'Sch-1'!C682</f>
        <v>10</v>
      </c>
      <c r="D682" s="234" t="str">
        <f>'Sch-1'!D682</f>
        <v xml:space="preserve">Supply BOQ for B-SLDC Sikkim            </v>
      </c>
      <c r="E682" s="233">
        <f>'Sch-1'!E682</f>
        <v>1000026380</v>
      </c>
      <c r="F682" s="234" t="str">
        <f>'Sch-1'!J682</f>
        <v>Chairs</v>
      </c>
      <c r="G682" s="233" t="str">
        <f>'Sch-1'!K682</f>
        <v>LOT</v>
      </c>
      <c r="H682" s="233">
        <f>'Sch-1'!L682</f>
        <v>1</v>
      </c>
      <c r="I682" s="235"/>
      <c r="J682" s="773" t="str">
        <f t="shared" si="20"/>
        <v>Included</v>
      </c>
      <c r="K682" s="774">
        <f t="shared" si="21"/>
        <v>0</v>
      </c>
      <c r="M682" s="207"/>
    </row>
    <row r="683" spans="1:13" s="217" customFormat="1" ht="69.75" customHeight="1" x14ac:dyDescent="0.3">
      <c r="A683" s="48">
        <f>'Sch-1'!A683</f>
        <v>661</v>
      </c>
      <c r="B683" s="233">
        <f>'Sch-1'!B683</f>
        <v>7000032057</v>
      </c>
      <c r="C683" s="233">
        <f>'Sch-1'!C683</f>
        <v>10</v>
      </c>
      <c r="D683" s="234" t="str">
        <f>'Sch-1'!D683</f>
        <v xml:space="preserve">Supply BOQ for B-SLDC Sikkim            </v>
      </c>
      <c r="E683" s="233">
        <f>'Sch-1'!E683</f>
        <v>1000077853</v>
      </c>
      <c r="F683" s="234" t="str">
        <f>'Sch-1'!J683</f>
        <v>SUPPLY OF BACKUP AND RESTORE SYSTEM INCLUDING NECESSARY HARDWARE ANDSOFTWARE AS PER TECHNICAL SPECIFICATION</v>
      </c>
      <c r="G683" s="233" t="str">
        <f>'Sch-1'!K683</f>
        <v xml:space="preserve">EA </v>
      </c>
      <c r="H683" s="233">
        <f>'Sch-1'!L683</f>
        <v>1</v>
      </c>
      <c r="I683" s="235"/>
      <c r="J683" s="773" t="str">
        <f t="shared" si="20"/>
        <v>Included</v>
      </c>
      <c r="K683" s="774">
        <f t="shared" si="21"/>
        <v>0</v>
      </c>
      <c r="M683" s="207"/>
    </row>
    <row r="684" spans="1:13" s="217" customFormat="1" ht="69.75" customHeight="1" x14ac:dyDescent="0.3">
      <c r="A684" s="48">
        <f>'Sch-1'!A684</f>
        <v>662</v>
      </c>
      <c r="B684" s="233">
        <f>'Sch-1'!B684</f>
        <v>7000032107</v>
      </c>
      <c r="C684" s="233">
        <f>'Sch-1'!C684</f>
        <v>10</v>
      </c>
      <c r="D684" s="234" t="str">
        <f>'Sch-1'!D684</f>
        <v xml:space="preserve">Supply BOQ for B-SLDC Sikkim            </v>
      </c>
      <c r="E684" s="233">
        <f>'Sch-1'!E684</f>
        <v>1000078084</v>
      </c>
      <c r="F684" s="234" t="str">
        <f>'Sch-1'!J684</f>
        <v>SUPPLY OF ROUTER AS PER TECHNICAL SPECIFICATION</v>
      </c>
      <c r="G684" s="233" t="str">
        <f>'Sch-1'!K684</f>
        <v xml:space="preserve">EA </v>
      </c>
      <c r="H684" s="233">
        <f>'Sch-1'!L684</f>
        <v>2</v>
      </c>
      <c r="I684" s="235"/>
      <c r="J684" s="773" t="str">
        <f t="shared" si="20"/>
        <v>Included</v>
      </c>
      <c r="K684" s="774">
        <f t="shared" si="21"/>
        <v>0</v>
      </c>
      <c r="M684" s="207"/>
    </row>
    <row r="685" spans="1:13" s="217" customFormat="1" ht="69.75" customHeight="1" x14ac:dyDescent="0.3">
      <c r="A685" s="48">
        <f>'Sch-1'!A685</f>
        <v>663</v>
      </c>
      <c r="B685" s="233">
        <f>'Sch-1'!B685</f>
        <v>7000032015</v>
      </c>
      <c r="C685" s="233">
        <f>'Sch-1'!C685</f>
        <v>10</v>
      </c>
      <c r="D685" s="234" t="str">
        <f>'Sch-1'!D685</f>
        <v xml:space="preserve">Supply BOQ for B-NRLDC/ERLDC Kolkata    </v>
      </c>
      <c r="E685" s="233">
        <f>'Sch-1'!E685</f>
        <v>1000077713</v>
      </c>
      <c r="F685" s="234" t="str">
        <f>'Sch-1'!J685</f>
        <v>VOIP/SIP COMPLIANT SERVER HARDWARE AS PER TECHNICAL SPECIFICATION</v>
      </c>
      <c r="G685" s="233" t="str">
        <f>'Sch-1'!K685</f>
        <v xml:space="preserve">EA </v>
      </c>
      <c r="H685" s="233">
        <f>'Sch-1'!L685</f>
        <v>2</v>
      </c>
      <c r="I685" s="235"/>
      <c r="J685" s="773" t="str">
        <f t="shared" si="20"/>
        <v>Included</v>
      </c>
      <c r="K685" s="774">
        <f t="shared" si="21"/>
        <v>0</v>
      </c>
      <c r="M685" s="207"/>
    </row>
    <row r="686" spans="1:13" s="217" customFormat="1" ht="69.75" customHeight="1" x14ac:dyDescent="0.3">
      <c r="A686" s="48">
        <f>'Sch-1'!A686</f>
        <v>664</v>
      </c>
      <c r="B686" s="233">
        <f>'Sch-1'!B686</f>
        <v>7000032016</v>
      </c>
      <c r="C686" s="233">
        <f>'Sch-1'!C686</f>
        <v>10</v>
      </c>
      <c r="D686" s="234" t="str">
        <f>'Sch-1'!D686</f>
        <v xml:space="preserve">Supply BOQ for B-NRLDC/ERLDC Kolkata    </v>
      </c>
      <c r="E686" s="233">
        <f>'Sch-1'!E686</f>
        <v>1000077753</v>
      </c>
      <c r="F686" s="234" t="str">
        <f>'Sch-1'!J686</f>
        <v>SOFTWARE FOR VOIP/SIP COMPLIANT SERVER</v>
      </c>
      <c r="G686" s="233" t="str">
        <f>'Sch-1'!K686</f>
        <v>LOT</v>
      </c>
      <c r="H686" s="233">
        <f>'Sch-1'!L686</f>
        <v>1</v>
      </c>
      <c r="I686" s="235"/>
      <c r="J686" s="773" t="str">
        <f t="shared" si="20"/>
        <v>Included</v>
      </c>
      <c r="K686" s="774">
        <f t="shared" si="21"/>
        <v>0</v>
      </c>
      <c r="M686" s="207"/>
    </row>
    <row r="687" spans="1:13" s="217" customFormat="1" ht="69.75" customHeight="1" x14ac:dyDescent="0.3">
      <c r="A687" s="48">
        <f>'Sch-1'!A687</f>
        <v>665</v>
      </c>
      <c r="B687" s="233">
        <f>'Sch-1'!B687</f>
        <v>7000032017</v>
      </c>
      <c r="C687" s="233">
        <f>'Sch-1'!C687</f>
        <v>10</v>
      </c>
      <c r="D687" s="234" t="str">
        <f>'Sch-1'!D687</f>
        <v xml:space="preserve">Supply BOQ for B-NRLDC/ERLDC Kolkata    </v>
      </c>
      <c r="E687" s="233">
        <f>'Sch-1'!E687</f>
        <v>1000077573</v>
      </c>
      <c r="F687" s="234" t="str">
        <f>'Sch-1'!J687</f>
        <v>SERVER RACK  AS PER TECHNICAL SPECIFICATION</v>
      </c>
      <c r="G687" s="233" t="str">
        <f>'Sch-1'!K687</f>
        <v xml:space="preserve">EA </v>
      </c>
      <c r="H687" s="233">
        <f>'Sch-1'!L687</f>
        <v>2</v>
      </c>
      <c r="I687" s="235"/>
      <c r="J687" s="773" t="str">
        <f t="shared" si="20"/>
        <v>Included</v>
      </c>
      <c r="K687" s="774">
        <f t="shared" si="21"/>
        <v>0</v>
      </c>
      <c r="M687" s="207"/>
    </row>
    <row r="688" spans="1:13" s="217" customFormat="1" ht="69.75" customHeight="1" x14ac:dyDescent="0.3">
      <c r="A688" s="48">
        <f>'Sch-1'!A688</f>
        <v>666</v>
      </c>
      <c r="B688" s="233">
        <f>'Sch-1'!B688</f>
        <v>7000032018</v>
      </c>
      <c r="C688" s="233">
        <f>'Sch-1'!C688</f>
        <v>10</v>
      </c>
      <c r="D688" s="234" t="str">
        <f>'Sch-1'!D688</f>
        <v xml:space="preserve">Supply BOQ for B-NRLDC/ERLDC Kolkata    </v>
      </c>
      <c r="E688" s="233">
        <f>'Sch-1'!E688</f>
        <v>1000077711</v>
      </c>
      <c r="F688" s="234" t="str">
        <f>'Sch-1'!J688</f>
        <v>SIP COMPLIANT VIDEO PHONE</v>
      </c>
      <c r="G688" s="233" t="str">
        <f>'Sch-1'!K688</f>
        <v xml:space="preserve">EA </v>
      </c>
      <c r="H688" s="233">
        <f>'Sch-1'!L688</f>
        <v>1</v>
      </c>
      <c r="I688" s="235"/>
      <c r="J688" s="773" t="str">
        <f t="shared" si="20"/>
        <v>Included</v>
      </c>
      <c r="K688" s="774">
        <f t="shared" si="21"/>
        <v>0</v>
      </c>
      <c r="M688" s="207"/>
    </row>
    <row r="689" spans="1:13" s="217" customFormat="1" ht="69.75" customHeight="1" x14ac:dyDescent="0.3">
      <c r="A689" s="48">
        <f>'Sch-1'!A689</f>
        <v>667</v>
      </c>
      <c r="B689" s="233">
        <f>'Sch-1'!B689</f>
        <v>7000032019</v>
      </c>
      <c r="C689" s="233">
        <f>'Sch-1'!C689</f>
        <v>10</v>
      </c>
      <c r="D689" s="234" t="str">
        <f>'Sch-1'!D689</f>
        <v xml:space="preserve">Supply BOQ for B-NRLDC/ERLDC Kolkata    </v>
      </c>
      <c r="E689" s="233">
        <f>'Sch-1'!E689</f>
        <v>1000077750</v>
      </c>
      <c r="F689" s="234" t="str">
        <f>'Sch-1'!J689</f>
        <v>NMS SOFTWARE FOR VoIP</v>
      </c>
      <c r="G689" s="233" t="str">
        <f>'Sch-1'!K689</f>
        <v>LOT</v>
      </c>
      <c r="H689" s="233">
        <f>'Sch-1'!L689</f>
        <v>1</v>
      </c>
      <c r="I689" s="235"/>
      <c r="J689" s="773" t="str">
        <f t="shared" si="20"/>
        <v>Included</v>
      </c>
      <c r="K689" s="774">
        <f t="shared" si="21"/>
        <v>0</v>
      </c>
      <c r="M689" s="207"/>
    </row>
    <row r="690" spans="1:13" s="217" customFormat="1" ht="69.75" customHeight="1" x14ac:dyDescent="0.3">
      <c r="A690" s="48">
        <f>'Sch-1'!A690</f>
        <v>668</v>
      </c>
      <c r="B690" s="233">
        <f>'Sch-1'!B690</f>
        <v>7000032020</v>
      </c>
      <c r="C690" s="233">
        <f>'Sch-1'!C690</f>
        <v>10</v>
      </c>
      <c r="D690" s="234" t="str">
        <f>'Sch-1'!D690</f>
        <v xml:space="preserve">Supply BOQ for B-NRLDC/ERLDC Kolkata    </v>
      </c>
      <c r="E690" s="233">
        <f>'Sch-1'!E690</f>
        <v>1000077561</v>
      </c>
      <c r="F690" s="234" t="str">
        <f>'Sch-1'!J690</f>
        <v>24 LAN L-3 SWITCH (MINIMUM 8X1 GBPS FIBRE OPTIC PORTS AND 4X 10 GBPSFIBER PORTS)</v>
      </c>
      <c r="G690" s="233" t="str">
        <f>'Sch-1'!K690</f>
        <v xml:space="preserve">EA </v>
      </c>
      <c r="H690" s="233">
        <f>'Sch-1'!L690</f>
        <v>2</v>
      </c>
      <c r="I690" s="235"/>
      <c r="J690" s="773" t="str">
        <f t="shared" si="20"/>
        <v>Included</v>
      </c>
      <c r="K690" s="774">
        <f t="shared" si="21"/>
        <v>0</v>
      </c>
      <c r="M690" s="207"/>
    </row>
    <row r="691" spans="1:13" s="217" customFormat="1" ht="69.75" customHeight="1" x14ac:dyDescent="0.3">
      <c r="A691" s="48">
        <f>'Sch-1'!A691</f>
        <v>669</v>
      </c>
      <c r="B691" s="233">
        <f>'Sch-1'!B691</f>
        <v>7000032021</v>
      </c>
      <c r="C691" s="233">
        <f>'Sch-1'!C691</f>
        <v>10</v>
      </c>
      <c r="D691" s="234" t="str">
        <f>'Sch-1'!D691</f>
        <v xml:space="preserve">Supply BOQ for B-NRLDC/ERLDC Kolkata    </v>
      </c>
      <c r="E691" s="233">
        <f>'Sch-1'!E691</f>
        <v>1000077565</v>
      </c>
      <c r="F691" s="234" t="str">
        <f>'Sch-1'!J691</f>
        <v>NGFW AS PER TECHNICAL SPECIFICATION</v>
      </c>
      <c r="G691" s="233" t="str">
        <f>'Sch-1'!K691</f>
        <v xml:space="preserve">EA </v>
      </c>
      <c r="H691" s="233">
        <f>'Sch-1'!L691</f>
        <v>2</v>
      </c>
      <c r="I691" s="235"/>
      <c r="J691" s="773" t="str">
        <f t="shared" si="20"/>
        <v>Included</v>
      </c>
      <c r="K691" s="774">
        <f t="shared" si="21"/>
        <v>0</v>
      </c>
      <c r="M691" s="207"/>
    </row>
    <row r="692" spans="1:13" s="217" customFormat="1" ht="69.75" customHeight="1" x14ac:dyDescent="0.3">
      <c r="A692" s="48">
        <f>'Sch-1'!A692</f>
        <v>670</v>
      </c>
      <c r="B692" s="233">
        <f>'Sch-1'!B692</f>
        <v>7000032022</v>
      </c>
      <c r="C692" s="233">
        <f>'Sch-1'!C692</f>
        <v>10</v>
      </c>
      <c r="D692" s="234" t="str">
        <f>'Sch-1'!D692</f>
        <v xml:space="preserve">Supply BOQ for B-NRLDC/ERLDC Kolkata    </v>
      </c>
      <c r="E692" s="233">
        <f>'Sch-1'!E692</f>
        <v>1000077751</v>
      </c>
      <c r="F692" s="234" t="str">
        <f>'Sch-1'!J692</f>
        <v>SOFTWARE FOR RECORDING</v>
      </c>
      <c r="G692" s="233" t="str">
        <f>'Sch-1'!K692</f>
        <v>LOT</v>
      </c>
      <c r="H692" s="233">
        <f>'Sch-1'!L692</f>
        <v>1</v>
      </c>
      <c r="I692" s="235"/>
      <c r="J692" s="773" t="str">
        <f t="shared" si="20"/>
        <v>Included</v>
      </c>
      <c r="K692" s="774">
        <f t="shared" si="21"/>
        <v>0</v>
      </c>
      <c r="M692" s="207"/>
    </row>
    <row r="693" spans="1:13" s="217" customFormat="1" ht="69.75" customHeight="1" x14ac:dyDescent="0.3">
      <c r="A693" s="48">
        <f>'Sch-1'!A693</f>
        <v>671</v>
      </c>
      <c r="B693" s="233">
        <f>'Sch-1'!B693</f>
        <v>7000032023</v>
      </c>
      <c r="C693" s="233">
        <f>'Sch-1'!C693</f>
        <v>10</v>
      </c>
      <c r="D693" s="234" t="str">
        <f>'Sch-1'!D693</f>
        <v xml:space="preserve">Supply BOQ for B-NRLDC/ERLDC Kolkata    </v>
      </c>
      <c r="E693" s="233">
        <f>'Sch-1'!E693</f>
        <v>1000077568</v>
      </c>
      <c r="F693" s="234" t="str">
        <f>'Sch-1'!J693</f>
        <v>OPERATOR CONSOLE AS PER TECHNICAL SPECIFICATION</v>
      </c>
      <c r="G693" s="233" t="str">
        <f>'Sch-1'!K693</f>
        <v xml:space="preserve">EA </v>
      </c>
      <c r="H693" s="233">
        <f>'Sch-1'!L693</f>
        <v>1</v>
      </c>
      <c r="I693" s="235"/>
      <c r="J693" s="773" t="str">
        <f t="shared" si="20"/>
        <v>Included</v>
      </c>
      <c r="K693" s="774">
        <f t="shared" si="21"/>
        <v>0</v>
      </c>
      <c r="M693" s="207"/>
    </row>
    <row r="694" spans="1:13" s="217" customFormat="1" ht="69.75" customHeight="1" x14ac:dyDescent="0.3">
      <c r="A694" s="48">
        <f>'Sch-1'!A694</f>
        <v>672</v>
      </c>
      <c r="B694" s="233">
        <f>'Sch-1'!B694</f>
        <v>7000032024</v>
      </c>
      <c r="C694" s="233">
        <f>'Sch-1'!C694</f>
        <v>10</v>
      </c>
      <c r="D694" s="234" t="str">
        <f>'Sch-1'!D694</f>
        <v xml:space="preserve">Supply BOQ for B-NRLDC/ERLDC Kolkata    </v>
      </c>
      <c r="E694" s="233">
        <f>'Sch-1'!E694</f>
        <v>1000028014</v>
      </c>
      <c r="F694" s="234" t="str">
        <f>'Sch-1'!J694</f>
        <v>Workstation Desk</v>
      </c>
      <c r="G694" s="233" t="str">
        <f>'Sch-1'!K694</f>
        <v xml:space="preserve">EA </v>
      </c>
      <c r="H694" s="233">
        <f>'Sch-1'!L694</f>
        <v>1</v>
      </c>
      <c r="I694" s="235"/>
      <c r="J694" s="773" t="str">
        <f t="shared" si="20"/>
        <v>Included</v>
      </c>
      <c r="K694" s="774">
        <f t="shared" si="21"/>
        <v>0</v>
      </c>
      <c r="M694" s="207"/>
    </row>
    <row r="695" spans="1:13" s="217" customFormat="1" ht="69.75" customHeight="1" x14ac:dyDescent="0.3">
      <c r="A695" s="48">
        <f>'Sch-1'!A695</f>
        <v>673</v>
      </c>
      <c r="B695" s="233">
        <f>'Sch-1'!B695</f>
        <v>7000032025</v>
      </c>
      <c r="C695" s="233">
        <f>'Sch-1'!C695</f>
        <v>10</v>
      </c>
      <c r="D695" s="234" t="str">
        <f>'Sch-1'!D695</f>
        <v xml:space="preserve">Supply BOQ for B-NRLDC/ERLDC Kolkata    </v>
      </c>
      <c r="E695" s="233">
        <f>'Sch-1'!E695</f>
        <v>1000026380</v>
      </c>
      <c r="F695" s="234" t="str">
        <f>'Sch-1'!J695</f>
        <v>Chairs</v>
      </c>
      <c r="G695" s="233" t="str">
        <f>'Sch-1'!K695</f>
        <v>LOT</v>
      </c>
      <c r="H695" s="233">
        <f>'Sch-1'!L695</f>
        <v>1</v>
      </c>
      <c r="I695" s="235"/>
      <c r="J695" s="773" t="str">
        <f t="shared" si="20"/>
        <v>Included</v>
      </c>
      <c r="K695" s="774">
        <f t="shared" si="21"/>
        <v>0</v>
      </c>
      <c r="M695" s="207"/>
    </row>
    <row r="696" spans="1:13" s="217" customFormat="1" ht="69.75" customHeight="1" x14ac:dyDescent="0.3">
      <c r="A696" s="48">
        <f>'Sch-1'!A696</f>
        <v>674</v>
      </c>
      <c r="B696" s="233">
        <f>'Sch-1'!B696</f>
        <v>7000032058</v>
      </c>
      <c r="C696" s="233">
        <f>'Sch-1'!C696</f>
        <v>10</v>
      </c>
      <c r="D696" s="234" t="str">
        <f>'Sch-1'!D696</f>
        <v xml:space="preserve">Supply BOQ for B-NRLDC/ERLDC Kolkata    </v>
      </c>
      <c r="E696" s="233">
        <f>'Sch-1'!E696</f>
        <v>1000077853</v>
      </c>
      <c r="F696" s="234" t="str">
        <f>'Sch-1'!J696</f>
        <v>SUPPLY OF BACKUP AND RESTORE SYSTEM INCLUDING NECESSARY HARDWARE ANDSOFTWARE AS PER TECHNICAL SPECIFICATION</v>
      </c>
      <c r="G696" s="233" t="str">
        <f>'Sch-1'!K696</f>
        <v xml:space="preserve">EA </v>
      </c>
      <c r="H696" s="233">
        <f>'Sch-1'!L696</f>
        <v>1</v>
      </c>
      <c r="I696" s="235"/>
      <c r="J696" s="773" t="str">
        <f t="shared" si="20"/>
        <v>Included</v>
      </c>
      <c r="K696" s="774">
        <f t="shared" si="21"/>
        <v>0</v>
      </c>
      <c r="M696" s="207"/>
    </row>
    <row r="697" spans="1:13" s="217" customFormat="1" ht="69.75" customHeight="1" x14ac:dyDescent="0.3">
      <c r="A697" s="48">
        <f>'Sch-1'!A697</f>
        <v>675</v>
      </c>
      <c r="B697" s="233">
        <f>'Sch-1'!B697</f>
        <v>7000032108</v>
      </c>
      <c r="C697" s="233">
        <f>'Sch-1'!C697</f>
        <v>10</v>
      </c>
      <c r="D697" s="234" t="str">
        <f>'Sch-1'!D697</f>
        <v xml:space="preserve">Supply BOQ for B-NRLDC/ERLDC Kolkata    </v>
      </c>
      <c r="E697" s="233">
        <f>'Sch-1'!E697</f>
        <v>1000078084</v>
      </c>
      <c r="F697" s="234" t="str">
        <f>'Sch-1'!J697</f>
        <v>SUPPLY OF ROUTER AS PER TECHNICAL SPECIFICATION</v>
      </c>
      <c r="G697" s="233" t="str">
        <f>'Sch-1'!K697</f>
        <v xml:space="preserve">EA </v>
      </c>
      <c r="H697" s="233">
        <f>'Sch-1'!L697</f>
        <v>2</v>
      </c>
      <c r="I697" s="235"/>
      <c r="J697" s="773" t="str">
        <f t="shared" si="20"/>
        <v>Included</v>
      </c>
      <c r="K697" s="774">
        <f t="shared" si="21"/>
        <v>0</v>
      </c>
      <c r="M697" s="207"/>
    </row>
    <row r="698" spans="1:13" s="217" customFormat="1" ht="69.75" customHeight="1" x14ac:dyDescent="0.3">
      <c r="A698" s="48">
        <f>'Sch-1'!A698</f>
        <v>676</v>
      </c>
      <c r="B698" s="233">
        <f>'Sch-1'!B698</f>
        <v>7000032026</v>
      </c>
      <c r="C698" s="233">
        <f>'Sch-1'!C698</f>
        <v>10</v>
      </c>
      <c r="D698" s="234" t="str">
        <f>'Sch-1'!D698</f>
        <v>Supply BOQ for B-Int. Exch/ERLDC Kolkata</v>
      </c>
      <c r="E698" s="233">
        <f>'Sch-1'!E698</f>
        <v>1000077713</v>
      </c>
      <c r="F698" s="234" t="str">
        <f>'Sch-1'!J698</f>
        <v>VOIP/SIP COMPLIANT SERVER HARDWARE AS PER TECHNICAL SPECIFICATION</v>
      </c>
      <c r="G698" s="233" t="str">
        <f>'Sch-1'!K698</f>
        <v xml:space="preserve">EA </v>
      </c>
      <c r="H698" s="233">
        <f>'Sch-1'!L698</f>
        <v>2</v>
      </c>
      <c r="I698" s="235"/>
      <c r="J698" s="773" t="str">
        <f t="shared" si="20"/>
        <v>Included</v>
      </c>
      <c r="K698" s="774">
        <f t="shared" si="21"/>
        <v>0</v>
      </c>
      <c r="M698" s="207"/>
    </row>
    <row r="699" spans="1:13" s="217" customFormat="1" ht="69.75" customHeight="1" x14ac:dyDescent="0.3">
      <c r="A699" s="48">
        <f>'Sch-1'!A699</f>
        <v>677</v>
      </c>
      <c r="B699" s="233">
        <f>'Sch-1'!B699</f>
        <v>7000032027</v>
      </c>
      <c r="C699" s="233">
        <f>'Sch-1'!C699</f>
        <v>10</v>
      </c>
      <c r="D699" s="234" t="str">
        <f>'Sch-1'!D699</f>
        <v>Supply BOQ for B-Int. Exch/ERLDC Kolkata</v>
      </c>
      <c r="E699" s="233">
        <f>'Sch-1'!E699</f>
        <v>1000077753</v>
      </c>
      <c r="F699" s="234" t="str">
        <f>'Sch-1'!J699</f>
        <v>SOFTWARE FOR VOIP/SIP COMPLIANT SERVER</v>
      </c>
      <c r="G699" s="233" t="str">
        <f>'Sch-1'!K699</f>
        <v>LOT</v>
      </c>
      <c r="H699" s="233">
        <f>'Sch-1'!L699</f>
        <v>1</v>
      </c>
      <c r="I699" s="235"/>
      <c r="J699" s="773" t="str">
        <f t="shared" si="20"/>
        <v>Included</v>
      </c>
      <c r="K699" s="774">
        <f t="shared" si="21"/>
        <v>0</v>
      </c>
      <c r="M699" s="207"/>
    </row>
    <row r="700" spans="1:13" s="217" customFormat="1" ht="69.75" customHeight="1" x14ac:dyDescent="0.3">
      <c r="A700" s="48">
        <f>'Sch-1'!A700</f>
        <v>678</v>
      </c>
      <c r="B700" s="233">
        <f>'Sch-1'!B700</f>
        <v>7000032028</v>
      </c>
      <c r="C700" s="233">
        <f>'Sch-1'!C700</f>
        <v>10</v>
      </c>
      <c r="D700" s="234" t="str">
        <f>'Sch-1'!D700</f>
        <v>Supply BOQ for B-Int. Exch/ERLDC Kolkata</v>
      </c>
      <c r="E700" s="233">
        <f>'Sch-1'!E700</f>
        <v>1000077573</v>
      </c>
      <c r="F700" s="234" t="str">
        <f>'Sch-1'!J700</f>
        <v>SERVER RACK  AS PER TECHNICAL SPECIFICATION</v>
      </c>
      <c r="G700" s="233" t="str">
        <f>'Sch-1'!K700</f>
        <v xml:space="preserve">EA </v>
      </c>
      <c r="H700" s="233">
        <f>'Sch-1'!L700</f>
        <v>2</v>
      </c>
      <c r="I700" s="235"/>
      <c r="J700" s="773" t="str">
        <f t="shared" si="20"/>
        <v>Included</v>
      </c>
      <c r="K700" s="774">
        <f t="shared" si="21"/>
        <v>0</v>
      </c>
      <c r="M700" s="207"/>
    </row>
    <row r="701" spans="1:13" s="217" customFormat="1" ht="69.75" customHeight="1" x14ac:dyDescent="0.3">
      <c r="A701" s="48">
        <f>'Sch-1'!A701</f>
        <v>679</v>
      </c>
      <c r="B701" s="233">
        <f>'Sch-1'!B701</f>
        <v>7000032029</v>
      </c>
      <c r="C701" s="233">
        <f>'Sch-1'!C701</f>
        <v>10</v>
      </c>
      <c r="D701" s="234" t="str">
        <f>'Sch-1'!D701</f>
        <v>Supply BOQ for B-Int. Exch/ERLDC Kolkata</v>
      </c>
      <c r="E701" s="233">
        <f>'Sch-1'!E701</f>
        <v>1000077711</v>
      </c>
      <c r="F701" s="234" t="str">
        <f>'Sch-1'!J701</f>
        <v>SIP COMPLIANT VIDEO PHONE</v>
      </c>
      <c r="G701" s="233" t="str">
        <f>'Sch-1'!K701</f>
        <v xml:space="preserve">EA </v>
      </c>
      <c r="H701" s="233">
        <f>'Sch-1'!L701</f>
        <v>1</v>
      </c>
      <c r="I701" s="235"/>
      <c r="J701" s="773" t="str">
        <f t="shared" si="20"/>
        <v>Included</v>
      </c>
      <c r="K701" s="774">
        <f t="shared" si="21"/>
        <v>0</v>
      </c>
      <c r="M701" s="207"/>
    </row>
    <row r="702" spans="1:13" s="217" customFormat="1" ht="69.75" customHeight="1" x14ac:dyDescent="0.3">
      <c r="A702" s="48">
        <f>'Sch-1'!A702</f>
        <v>680</v>
      </c>
      <c r="B702" s="233">
        <f>'Sch-1'!B702</f>
        <v>7000032030</v>
      </c>
      <c r="C702" s="233">
        <f>'Sch-1'!C702</f>
        <v>10</v>
      </c>
      <c r="D702" s="234" t="str">
        <f>'Sch-1'!D702</f>
        <v>Supply BOQ for B-Int. Exch/ERLDC Kolkata</v>
      </c>
      <c r="E702" s="233">
        <f>'Sch-1'!E702</f>
        <v>1000077750</v>
      </c>
      <c r="F702" s="234" t="str">
        <f>'Sch-1'!J702</f>
        <v>NMS SOFTWARE FOR VoIP</v>
      </c>
      <c r="G702" s="233" t="str">
        <f>'Sch-1'!K702</f>
        <v>LOT</v>
      </c>
      <c r="H702" s="233">
        <f>'Sch-1'!L702</f>
        <v>1</v>
      </c>
      <c r="I702" s="235"/>
      <c r="J702" s="773" t="str">
        <f t="shared" si="20"/>
        <v>Included</v>
      </c>
      <c r="K702" s="774">
        <f t="shared" si="21"/>
        <v>0</v>
      </c>
      <c r="M702" s="207"/>
    </row>
    <row r="703" spans="1:13" s="217" customFormat="1" ht="69.75" customHeight="1" x14ac:dyDescent="0.3">
      <c r="A703" s="48">
        <f>'Sch-1'!A703</f>
        <v>681</v>
      </c>
      <c r="B703" s="233">
        <f>'Sch-1'!B703</f>
        <v>7000032031</v>
      </c>
      <c r="C703" s="233">
        <f>'Sch-1'!C703</f>
        <v>10</v>
      </c>
      <c r="D703" s="234" t="str">
        <f>'Sch-1'!D703</f>
        <v>Supply BOQ for B-Int. Exch/ERLDC Kolkata</v>
      </c>
      <c r="E703" s="233">
        <f>'Sch-1'!E703</f>
        <v>1000077561</v>
      </c>
      <c r="F703" s="234" t="str">
        <f>'Sch-1'!J703</f>
        <v>24 LAN L-3 SWITCH (MINIMUM 8X1 GBPS FIBRE OPTIC PORTS AND 4X 10 GBPSFIBER PORTS)</v>
      </c>
      <c r="G703" s="233" t="str">
        <f>'Sch-1'!K703</f>
        <v xml:space="preserve">EA </v>
      </c>
      <c r="H703" s="233">
        <f>'Sch-1'!L703</f>
        <v>2</v>
      </c>
      <c r="I703" s="235"/>
      <c r="J703" s="773" t="str">
        <f t="shared" si="20"/>
        <v>Included</v>
      </c>
      <c r="K703" s="774">
        <f t="shared" si="21"/>
        <v>0</v>
      </c>
      <c r="M703" s="207"/>
    </row>
    <row r="704" spans="1:13" s="217" customFormat="1" ht="69.75" customHeight="1" x14ac:dyDescent="0.3">
      <c r="A704" s="48">
        <f>'Sch-1'!A704</f>
        <v>682</v>
      </c>
      <c r="B704" s="233">
        <f>'Sch-1'!B704</f>
        <v>7000032032</v>
      </c>
      <c r="C704" s="233">
        <f>'Sch-1'!C704</f>
        <v>10</v>
      </c>
      <c r="D704" s="234" t="str">
        <f>'Sch-1'!D704</f>
        <v>Supply BOQ for B-Int. Exch/ERLDC Kolkata</v>
      </c>
      <c r="E704" s="233">
        <f>'Sch-1'!E704</f>
        <v>1000077565</v>
      </c>
      <c r="F704" s="234" t="str">
        <f>'Sch-1'!J704</f>
        <v>NGFW AS PER TECHNICAL SPECIFICATION</v>
      </c>
      <c r="G704" s="233" t="str">
        <f>'Sch-1'!K704</f>
        <v xml:space="preserve">EA </v>
      </c>
      <c r="H704" s="233">
        <f>'Sch-1'!L704</f>
        <v>2</v>
      </c>
      <c r="I704" s="235"/>
      <c r="J704" s="773" t="str">
        <f t="shared" si="20"/>
        <v>Included</v>
      </c>
      <c r="K704" s="774">
        <f t="shared" si="21"/>
        <v>0</v>
      </c>
      <c r="M704" s="207"/>
    </row>
    <row r="705" spans="1:13" s="217" customFormat="1" ht="69.75" customHeight="1" x14ac:dyDescent="0.3">
      <c r="A705" s="48">
        <f>'Sch-1'!A705</f>
        <v>683</v>
      </c>
      <c r="B705" s="233">
        <f>'Sch-1'!B705</f>
        <v>7000032033</v>
      </c>
      <c r="C705" s="233">
        <f>'Sch-1'!C705</f>
        <v>10</v>
      </c>
      <c r="D705" s="234" t="str">
        <f>'Sch-1'!D705</f>
        <v>Supply BOQ for B-Int. Exch/ERLDC Kolkata</v>
      </c>
      <c r="E705" s="233">
        <f>'Sch-1'!E705</f>
        <v>1000077751</v>
      </c>
      <c r="F705" s="234" t="str">
        <f>'Sch-1'!J705</f>
        <v>SOFTWARE FOR RECORDING</v>
      </c>
      <c r="G705" s="233" t="str">
        <f>'Sch-1'!K705</f>
        <v>LOT</v>
      </c>
      <c r="H705" s="233">
        <f>'Sch-1'!L705</f>
        <v>1</v>
      </c>
      <c r="I705" s="235"/>
      <c r="J705" s="773" t="str">
        <f t="shared" si="20"/>
        <v>Included</v>
      </c>
      <c r="K705" s="774">
        <f t="shared" si="21"/>
        <v>0</v>
      </c>
      <c r="M705" s="207"/>
    </row>
    <row r="706" spans="1:13" s="217" customFormat="1" ht="69.75" customHeight="1" x14ac:dyDescent="0.3">
      <c r="A706" s="48">
        <f>'Sch-1'!A706</f>
        <v>684</v>
      </c>
      <c r="B706" s="233">
        <f>'Sch-1'!B706</f>
        <v>7000032034</v>
      </c>
      <c r="C706" s="233">
        <f>'Sch-1'!C706</f>
        <v>10</v>
      </c>
      <c r="D706" s="234" t="str">
        <f>'Sch-1'!D706</f>
        <v>Supply BOQ for B-Int. Exch/ERLDC Kolkata</v>
      </c>
      <c r="E706" s="233">
        <f>'Sch-1'!E706</f>
        <v>1000077568</v>
      </c>
      <c r="F706" s="234" t="str">
        <f>'Sch-1'!J706</f>
        <v>OPERATOR CONSOLE AS PER TECHNICAL SPECIFICATION</v>
      </c>
      <c r="G706" s="233" t="str">
        <f>'Sch-1'!K706</f>
        <v xml:space="preserve">EA </v>
      </c>
      <c r="H706" s="233">
        <f>'Sch-1'!L706</f>
        <v>1</v>
      </c>
      <c r="I706" s="235"/>
      <c r="J706" s="773" t="str">
        <f t="shared" si="20"/>
        <v>Included</v>
      </c>
      <c r="K706" s="774">
        <f t="shared" si="21"/>
        <v>0</v>
      </c>
      <c r="M706" s="207"/>
    </row>
    <row r="707" spans="1:13" s="217" customFormat="1" ht="69.75" customHeight="1" x14ac:dyDescent="0.3">
      <c r="A707" s="48">
        <f>'Sch-1'!A707</f>
        <v>685</v>
      </c>
      <c r="B707" s="233">
        <f>'Sch-1'!B707</f>
        <v>7000032035</v>
      </c>
      <c r="C707" s="233">
        <f>'Sch-1'!C707</f>
        <v>10</v>
      </c>
      <c r="D707" s="234" t="str">
        <f>'Sch-1'!D707</f>
        <v>Supply BOQ for B-Int. Exch/ERLDC Kolkata</v>
      </c>
      <c r="E707" s="233">
        <f>'Sch-1'!E707</f>
        <v>1000028014</v>
      </c>
      <c r="F707" s="234" t="str">
        <f>'Sch-1'!J707</f>
        <v>Workstation Desk</v>
      </c>
      <c r="G707" s="233" t="str">
        <f>'Sch-1'!K707</f>
        <v xml:space="preserve">EA </v>
      </c>
      <c r="H707" s="233">
        <f>'Sch-1'!L707</f>
        <v>1</v>
      </c>
      <c r="I707" s="235"/>
      <c r="J707" s="773" t="str">
        <f t="shared" si="20"/>
        <v>Included</v>
      </c>
      <c r="K707" s="774">
        <f t="shared" si="21"/>
        <v>0</v>
      </c>
      <c r="M707" s="207"/>
    </row>
    <row r="708" spans="1:13" s="217" customFormat="1" ht="69.75" customHeight="1" x14ac:dyDescent="0.3">
      <c r="A708" s="48">
        <f>'Sch-1'!A708</f>
        <v>686</v>
      </c>
      <c r="B708" s="233">
        <f>'Sch-1'!B708</f>
        <v>7000032036</v>
      </c>
      <c r="C708" s="233">
        <f>'Sch-1'!C708</f>
        <v>10</v>
      </c>
      <c r="D708" s="234" t="str">
        <f>'Sch-1'!D708</f>
        <v>Supply BOQ for B-Int. Exch/ERLDC Kolkata</v>
      </c>
      <c r="E708" s="233">
        <f>'Sch-1'!E708</f>
        <v>1000026380</v>
      </c>
      <c r="F708" s="234" t="str">
        <f>'Sch-1'!J708</f>
        <v>Chairs</v>
      </c>
      <c r="G708" s="233" t="str">
        <f>'Sch-1'!K708</f>
        <v>LOT</v>
      </c>
      <c r="H708" s="233">
        <f>'Sch-1'!L708</f>
        <v>1</v>
      </c>
      <c r="I708" s="235"/>
      <c r="J708" s="773" t="str">
        <f t="shared" si="20"/>
        <v>Included</v>
      </c>
      <c r="K708" s="774">
        <f t="shared" si="21"/>
        <v>0</v>
      </c>
      <c r="M708" s="207"/>
    </row>
    <row r="709" spans="1:13" s="217" customFormat="1" ht="69.75" customHeight="1" x14ac:dyDescent="0.3">
      <c r="A709" s="48">
        <f>'Sch-1'!A709</f>
        <v>687</v>
      </c>
      <c r="B709" s="233">
        <f>'Sch-1'!B709</f>
        <v>7000032059</v>
      </c>
      <c r="C709" s="233">
        <f>'Sch-1'!C709</f>
        <v>10</v>
      </c>
      <c r="D709" s="234" t="str">
        <f>'Sch-1'!D709</f>
        <v>Supply BOQ for B-Int. Exch/ERLDC Kolkata</v>
      </c>
      <c r="E709" s="233">
        <f>'Sch-1'!E709</f>
        <v>1000077853</v>
      </c>
      <c r="F709" s="234" t="str">
        <f>'Sch-1'!J709</f>
        <v>SUPPLY OF BACKUP AND RESTORE SYSTEM INCLUDING NECESSARY HARDWARE ANDSOFTWARE AS PER TECHNICAL SPECIFICATION</v>
      </c>
      <c r="G709" s="233" t="str">
        <f>'Sch-1'!K709</f>
        <v xml:space="preserve">EA </v>
      </c>
      <c r="H709" s="233">
        <f>'Sch-1'!L709</f>
        <v>1</v>
      </c>
      <c r="I709" s="235"/>
      <c r="J709" s="773" t="str">
        <f t="shared" si="20"/>
        <v>Included</v>
      </c>
      <c r="K709" s="774">
        <f t="shared" si="21"/>
        <v>0</v>
      </c>
      <c r="M709" s="207"/>
    </row>
    <row r="710" spans="1:13" s="217" customFormat="1" ht="69.75" customHeight="1" x14ac:dyDescent="0.3">
      <c r="A710" s="48">
        <f>'Sch-1'!A710</f>
        <v>688</v>
      </c>
      <c r="B710" s="233">
        <f>'Sch-1'!B710</f>
        <v>7000032074</v>
      </c>
      <c r="C710" s="233">
        <f>'Sch-1'!C710</f>
        <v>10</v>
      </c>
      <c r="D710" s="234" t="str">
        <f>'Sch-1'!D710</f>
        <v>Supply BOQ for B-Int. Exch/ERLDC Kolkata</v>
      </c>
      <c r="E710" s="233">
        <f>'Sch-1'!E710</f>
        <v>1000077709</v>
      </c>
      <c r="F710" s="234" t="str">
        <f>'Sch-1'!J710</f>
        <v>POE SWITCH  (WITH DUAL DC POWER SUPPLY)  AS PER TECHNICALSPECIFICATION</v>
      </c>
      <c r="G710" s="233" t="str">
        <f>'Sch-1'!K710</f>
        <v xml:space="preserve">EA </v>
      </c>
      <c r="H710" s="233">
        <f>'Sch-1'!L710</f>
        <v>1</v>
      </c>
      <c r="I710" s="235"/>
      <c r="J710" s="773" t="str">
        <f t="shared" si="20"/>
        <v>Included</v>
      </c>
      <c r="K710" s="774">
        <f t="shared" si="21"/>
        <v>0</v>
      </c>
      <c r="M710" s="207"/>
    </row>
    <row r="711" spans="1:13" s="217" customFormat="1" ht="69.75" customHeight="1" x14ac:dyDescent="0.3">
      <c r="A711" s="48">
        <f>'Sch-1'!A711</f>
        <v>689</v>
      </c>
      <c r="B711" s="233">
        <f>'Sch-1'!B711</f>
        <v>7000032075</v>
      </c>
      <c r="C711" s="233">
        <f>'Sch-1'!C711</f>
        <v>10</v>
      </c>
      <c r="D711" s="234" t="str">
        <f>'Sch-1'!D711</f>
        <v>Supply BOQ for B-Int. Exch/ERLDC Kolkata</v>
      </c>
      <c r="E711" s="233">
        <f>'Sch-1'!E711</f>
        <v>1000077563</v>
      </c>
      <c r="F711" s="234" t="str">
        <f>'Sch-1'!J711</f>
        <v>CAT -6 CABLE (100 MM SET)</v>
      </c>
      <c r="G711" s="233" t="str">
        <f>'Sch-1'!K711</f>
        <v>SET</v>
      </c>
      <c r="H711" s="233">
        <f>'Sch-1'!L711</f>
        <v>1</v>
      </c>
      <c r="I711" s="235"/>
      <c r="J711" s="773" t="str">
        <f t="shared" si="20"/>
        <v>Included</v>
      </c>
      <c r="K711" s="774">
        <f t="shared" si="21"/>
        <v>0</v>
      </c>
      <c r="M711" s="207"/>
    </row>
    <row r="712" spans="1:13" s="217" customFormat="1" ht="69.75" customHeight="1" x14ac:dyDescent="0.3">
      <c r="A712" s="48">
        <f>'Sch-1'!A712</f>
        <v>690</v>
      </c>
      <c r="B712" s="233">
        <f>'Sch-1'!B712</f>
        <v>7000032109</v>
      </c>
      <c r="C712" s="233">
        <f>'Sch-1'!C712</f>
        <v>10</v>
      </c>
      <c r="D712" s="234" t="str">
        <f>'Sch-1'!D712</f>
        <v>Supply BOQ for B-Int. Exch/ERLDC Kolkata</v>
      </c>
      <c r="E712" s="233">
        <f>'Sch-1'!E712</f>
        <v>1000078084</v>
      </c>
      <c r="F712" s="234" t="str">
        <f>'Sch-1'!J712</f>
        <v>SUPPLY OF ROUTER AS PER TECHNICAL SPECIFICATION</v>
      </c>
      <c r="G712" s="233" t="str">
        <f>'Sch-1'!K712</f>
        <v xml:space="preserve">EA </v>
      </c>
      <c r="H712" s="233">
        <f>'Sch-1'!L712</f>
        <v>2</v>
      </c>
      <c r="I712" s="235"/>
      <c r="J712" s="773" t="str">
        <f t="shared" si="20"/>
        <v>Included</v>
      </c>
      <c r="K712" s="774">
        <f t="shared" si="21"/>
        <v>0</v>
      </c>
      <c r="M712" s="207"/>
    </row>
    <row r="713" spans="1:13" s="217" customFormat="1" ht="69.75" customHeight="1" x14ac:dyDescent="0.3">
      <c r="A713" s="48">
        <f>'Sch-1'!A713</f>
        <v>691</v>
      </c>
      <c r="B713" s="233">
        <f>'Sch-1'!B713</f>
        <v>7000032110</v>
      </c>
      <c r="C713" s="233">
        <f>'Sch-1'!C713</f>
        <v>10</v>
      </c>
      <c r="D713" s="234" t="str">
        <f>'Sch-1'!D713</f>
        <v xml:space="preserve">Supply BOQ for B-NLDC/ERLDC Kolkata     </v>
      </c>
      <c r="E713" s="233">
        <f>'Sch-1'!E713</f>
        <v>1000077713</v>
      </c>
      <c r="F713" s="234" t="str">
        <f>'Sch-1'!J713</f>
        <v>VOIP/SIP COMPLIANT SERVER HARDWARE AS PER TECHNICAL SPECIFICATION</v>
      </c>
      <c r="G713" s="233" t="str">
        <f>'Sch-1'!K713</f>
        <v xml:space="preserve">EA </v>
      </c>
      <c r="H713" s="233">
        <f>'Sch-1'!L713</f>
        <v>2</v>
      </c>
      <c r="I713" s="235"/>
      <c r="J713" s="773" t="str">
        <f t="shared" si="20"/>
        <v>Included</v>
      </c>
      <c r="K713" s="774">
        <f t="shared" si="21"/>
        <v>0</v>
      </c>
      <c r="M713" s="207"/>
    </row>
    <row r="714" spans="1:13" s="217" customFormat="1" ht="69.75" customHeight="1" x14ac:dyDescent="0.3">
      <c r="A714" s="48">
        <f>'Sch-1'!A714</f>
        <v>692</v>
      </c>
      <c r="B714" s="233">
        <f>'Sch-1'!B714</f>
        <v>7000032111</v>
      </c>
      <c r="C714" s="233">
        <f>'Sch-1'!C714</f>
        <v>10</v>
      </c>
      <c r="D714" s="234" t="str">
        <f>'Sch-1'!D714</f>
        <v xml:space="preserve">Supply BOQ for B-NLDC/ERLDC Kolkata     </v>
      </c>
      <c r="E714" s="233">
        <f>'Sch-1'!E714</f>
        <v>1000077753</v>
      </c>
      <c r="F714" s="234" t="str">
        <f>'Sch-1'!J714</f>
        <v>SOFTWARE FOR VOIP/SIP COMPLIANT SERVER</v>
      </c>
      <c r="G714" s="233" t="str">
        <f>'Sch-1'!K714</f>
        <v>LOT</v>
      </c>
      <c r="H714" s="233">
        <f>'Sch-1'!L714</f>
        <v>1</v>
      </c>
      <c r="I714" s="235"/>
      <c r="J714" s="773" t="str">
        <f t="shared" si="20"/>
        <v>Included</v>
      </c>
      <c r="K714" s="774">
        <f t="shared" si="21"/>
        <v>0</v>
      </c>
      <c r="M714" s="207"/>
    </row>
    <row r="715" spans="1:13" s="217" customFormat="1" ht="69.75" customHeight="1" x14ac:dyDescent="0.3">
      <c r="A715" s="48">
        <f>'Sch-1'!A715</f>
        <v>693</v>
      </c>
      <c r="B715" s="233">
        <f>'Sch-1'!B715</f>
        <v>7000032112</v>
      </c>
      <c r="C715" s="233">
        <f>'Sch-1'!C715</f>
        <v>10</v>
      </c>
      <c r="D715" s="234" t="str">
        <f>'Sch-1'!D715</f>
        <v xml:space="preserve">Supply BOQ for B-NLDC/ERLDC Kolkata     </v>
      </c>
      <c r="E715" s="233">
        <f>'Sch-1'!E715</f>
        <v>1000077573</v>
      </c>
      <c r="F715" s="234" t="str">
        <f>'Sch-1'!J715</f>
        <v>SERVER RACK  AS PER TECHNICAL SPECIFICATION</v>
      </c>
      <c r="G715" s="233" t="str">
        <f>'Sch-1'!K715</f>
        <v xml:space="preserve">EA </v>
      </c>
      <c r="H715" s="233">
        <f>'Sch-1'!L715</f>
        <v>2</v>
      </c>
      <c r="I715" s="235"/>
      <c r="J715" s="773" t="str">
        <f t="shared" si="20"/>
        <v>Included</v>
      </c>
      <c r="K715" s="774">
        <f t="shared" si="21"/>
        <v>0</v>
      </c>
      <c r="M715" s="207"/>
    </row>
    <row r="716" spans="1:13" s="217" customFormat="1" ht="69.75" customHeight="1" x14ac:dyDescent="0.3">
      <c r="A716" s="48">
        <f>'Sch-1'!A716</f>
        <v>694</v>
      </c>
      <c r="B716" s="233">
        <f>'Sch-1'!B716</f>
        <v>7000032113</v>
      </c>
      <c r="C716" s="233">
        <f>'Sch-1'!C716</f>
        <v>10</v>
      </c>
      <c r="D716" s="234" t="str">
        <f>'Sch-1'!D716</f>
        <v xml:space="preserve">Supply BOQ for B-NLDC/ERLDC Kolkata     </v>
      </c>
      <c r="E716" s="233">
        <f>'Sch-1'!E716</f>
        <v>1000077711</v>
      </c>
      <c r="F716" s="234" t="str">
        <f>'Sch-1'!J716</f>
        <v>SIP COMPLIANT VIDEO PHONE</v>
      </c>
      <c r="G716" s="233" t="str">
        <f>'Sch-1'!K716</f>
        <v xml:space="preserve">EA </v>
      </c>
      <c r="H716" s="233">
        <f>'Sch-1'!L716</f>
        <v>1</v>
      </c>
      <c r="I716" s="235"/>
      <c r="J716" s="773" t="str">
        <f t="shared" si="20"/>
        <v>Included</v>
      </c>
      <c r="K716" s="774">
        <f t="shared" si="21"/>
        <v>0</v>
      </c>
      <c r="M716" s="207"/>
    </row>
    <row r="717" spans="1:13" s="217" customFormat="1" ht="69.75" customHeight="1" x14ac:dyDescent="0.3">
      <c r="A717" s="48">
        <f>'Sch-1'!A717</f>
        <v>695</v>
      </c>
      <c r="B717" s="233">
        <f>'Sch-1'!B717</f>
        <v>7000032114</v>
      </c>
      <c r="C717" s="233">
        <f>'Sch-1'!C717</f>
        <v>10</v>
      </c>
      <c r="D717" s="234" t="str">
        <f>'Sch-1'!D717</f>
        <v xml:space="preserve">Supply BOQ for B-NLDC/ERLDC Kolkata     </v>
      </c>
      <c r="E717" s="233">
        <f>'Sch-1'!E717</f>
        <v>1000077750</v>
      </c>
      <c r="F717" s="234" t="str">
        <f>'Sch-1'!J717</f>
        <v>NMS SOFTWARE FOR VoIP</v>
      </c>
      <c r="G717" s="233" t="str">
        <f>'Sch-1'!K717</f>
        <v>LOT</v>
      </c>
      <c r="H717" s="233">
        <f>'Sch-1'!L717</f>
        <v>1</v>
      </c>
      <c r="I717" s="235"/>
      <c r="J717" s="773" t="str">
        <f t="shared" si="20"/>
        <v>Included</v>
      </c>
      <c r="K717" s="774">
        <f t="shared" si="21"/>
        <v>0</v>
      </c>
      <c r="M717" s="207"/>
    </row>
    <row r="718" spans="1:13" s="217" customFormat="1" ht="69.75" customHeight="1" x14ac:dyDescent="0.3">
      <c r="A718" s="48">
        <f>'Sch-1'!A718</f>
        <v>696</v>
      </c>
      <c r="B718" s="233">
        <f>'Sch-1'!B718</f>
        <v>7000032115</v>
      </c>
      <c r="C718" s="233">
        <f>'Sch-1'!C718</f>
        <v>10</v>
      </c>
      <c r="D718" s="234" t="str">
        <f>'Sch-1'!D718</f>
        <v xml:space="preserve">Supply BOQ for B-NLDC/ERLDC Kolkata     </v>
      </c>
      <c r="E718" s="233">
        <f>'Sch-1'!E718</f>
        <v>1000077561</v>
      </c>
      <c r="F718" s="234" t="str">
        <f>'Sch-1'!J718</f>
        <v>24 LAN L-3 SWITCH (MINIMUM 8X1 GBPS FIBRE OPTIC PORTS AND 4X 10 GBPSFIBER PORTS)</v>
      </c>
      <c r="G718" s="233" t="str">
        <f>'Sch-1'!K718</f>
        <v xml:space="preserve">EA </v>
      </c>
      <c r="H718" s="233">
        <f>'Sch-1'!L718</f>
        <v>6</v>
      </c>
      <c r="I718" s="235"/>
      <c r="J718" s="773" t="str">
        <f t="shared" si="20"/>
        <v>Included</v>
      </c>
      <c r="K718" s="774">
        <f t="shared" si="21"/>
        <v>0</v>
      </c>
      <c r="M718" s="207"/>
    </row>
    <row r="719" spans="1:13" s="217" customFormat="1" ht="69.75" customHeight="1" x14ac:dyDescent="0.3">
      <c r="A719" s="48">
        <f>'Sch-1'!A719</f>
        <v>697</v>
      </c>
      <c r="B719" s="233">
        <f>'Sch-1'!B719</f>
        <v>7000032116</v>
      </c>
      <c r="C719" s="233">
        <f>'Sch-1'!C719</f>
        <v>10</v>
      </c>
      <c r="D719" s="234" t="str">
        <f>'Sch-1'!D719</f>
        <v xml:space="preserve">Supply BOQ for B-NLDC/ERLDC Kolkata     </v>
      </c>
      <c r="E719" s="233">
        <f>'Sch-1'!E719</f>
        <v>1000077565</v>
      </c>
      <c r="F719" s="234" t="str">
        <f>'Sch-1'!J719</f>
        <v>NGFW AS PER TECHNICAL SPECIFICATION</v>
      </c>
      <c r="G719" s="233" t="str">
        <f>'Sch-1'!K719</f>
        <v xml:space="preserve">EA </v>
      </c>
      <c r="H719" s="233">
        <f>'Sch-1'!L719</f>
        <v>4</v>
      </c>
      <c r="I719" s="235"/>
      <c r="J719" s="773" t="str">
        <f t="shared" si="20"/>
        <v>Included</v>
      </c>
      <c r="K719" s="774">
        <f t="shared" si="21"/>
        <v>0</v>
      </c>
      <c r="M719" s="207"/>
    </row>
    <row r="720" spans="1:13" s="217" customFormat="1" ht="69.75" customHeight="1" x14ac:dyDescent="0.3">
      <c r="A720" s="48">
        <f>'Sch-1'!A720</f>
        <v>698</v>
      </c>
      <c r="B720" s="233">
        <f>'Sch-1'!B720</f>
        <v>7000032117</v>
      </c>
      <c r="C720" s="233">
        <f>'Sch-1'!C720</f>
        <v>10</v>
      </c>
      <c r="D720" s="234" t="str">
        <f>'Sch-1'!D720</f>
        <v xml:space="preserve">Supply BOQ for B-NLDC/ERLDC Kolkata     </v>
      </c>
      <c r="E720" s="233">
        <f>'Sch-1'!E720</f>
        <v>1000077751</v>
      </c>
      <c r="F720" s="234" t="str">
        <f>'Sch-1'!J720</f>
        <v>SOFTWARE FOR RECORDING</v>
      </c>
      <c r="G720" s="233" t="str">
        <f>'Sch-1'!K720</f>
        <v>LOT</v>
      </c>
      <c r="H720" s="233">
        <f>'Sch-1'!L720</f>
        <v>1</v>
      </c>
      <c r="I720" s="235"/>
      <c r="J720" s="773" t="str">
        <f t="shared" si="20"/>
        <v>Included</v>
      </c>
      <c r="K720" s="774">
        <f t="shared" si="21"/>
        <v>0</v>
      </c>
      <c r="M720" s="207"/>
    </row>
    <row r="721" spans="1:13" s="217" customFormat="1" ht="69.75" customHeight="1" x14ac:dyDescent="0.3">
      <c r="A721" s="48">
        <f>'Sch-1'!A721</f>
        <v>699</v>
      </c>
      <c r="B721" s="233">
        <f>'Sch-1'!B721</f>
        <v>7000032118</v>
      </c>
      <c r="C721" s="233">
        <f>'Sch-1'!C721</f>
        <v>10</v>
      </c>
      <c r="D721" s="234" t="str">
        <f>'Sch-1'!D721</f>
        <v xml:space="preserve">Supply BOQ for B-NLDC/ERLDC Kolkata     </v>
      </c>
      <c r="E721" s="233">
        <f>'Sch-1'!E721</f>
        <v>1000077752</v>
      </c>
      <c r="F721" s="234" t="str">
        <f>'Sch-1'!J721</f>
        <v>SOFTWARE FOR SIEM</v>
      </c>
      <c r="G721" s="233" t="str">
        <f>'Sch-1'!K721</f>
        <v>LOT</v>
      </c>
      <c r="H721" s="233">
        <f>'Sch-1'!L721</f>
        <v>1</v>
      </c>
      <c r="I721" s="235"/>
      <c r="J721" s="773" t="str">
        <f t="shared" si="20"/>
        <v>Included</v>
      </c>
      <c r="K721" s="774">
        <f t="shared" si="21"/>
        <v>0</v>
      </c>
      <c r="M721" s="207"/>
    </row>
    <row r="722" spans="1:13" s="217" customFormat="1" ht="69.75" customHeight="1" x14ac:dyDescent="0.3">
      <c r="A722" s="48">
        <f>'Sch-1'!A722</f>
        <v>700</v>
      </c>
      <c r="B722" s="233">
        <f>'Sch-1'!B722</f>
        <v>7000032119</v>
      </c>
      <c r="C722" s="233">
        <f>'Sch-1'!C722</f>
        <v>10</v>
      </c>
      <c r="D722" s="234" t="str">
        <f>'Sch-1'!D722</f>
        <v xml:space="preserve">Supply BOQ for B-NLDC/ERLDC Kolkata     </v>
      </c>
      <c r="E722" s="233">
        <f>'Sch-1'!E722</f>
        <v>1000077574</v>
      </c>
      <c r="F722" s="234" t="str">
        <f>'Sch-1'!J722</f>
        <v>SERVER FOR VARIOUS APPLICATIO (THROUGH VM)1. FIREWALL MANAGEMENT 2.PATCH MANAGEMENT3. ENDPOINT4. IDENTITY AND ACCESS MANAGEMENT</v>
      </c>
      <c r="G722" s="233" t="str">
        <f>'Sch-1'!K722</f>
        <v xml:space="preserve">EA </v>
      </c>
      <c r="H722" s="233">
        <f>'Sch-1'!L722</f>
        <v>2</v>
      </c>
      <c r="I722" s="235"/>
      <c r="J722" s="773" t="str">
        <f t="shared" si="20"/>
        <v>Included</v>
      </c>
      <c r="K722" s="774">
        <f t="shared" si="21"/>
        <v>0</v>
      </c>
      <c r="M722" s="207"/>
    </row>
    <row r="723" spans="1:13" s="217" customFormat="1" ht="69.75" customHeight="1" x14ac:dyDescent="0.3">
      <c r="A723" s="48">
        <f>'Sch-1'!A723</f>
        <v>701</v>
      </c>
      <c r="B723" s="233">
        <f>'Sch-1'!B723</f>
        <v>7000032120</v>
      </c>
      <c r="C723" s="233">
        <f>'Sch-1'!C723</f>
        <v>10</v>
      </c>
      <c r="D723" s="234" t="str">
        <f>'Sch-1'!D723</f>
        <v xml:space="preserve">Supply BOQ for B-NLDC/ERLDC Kolkata     </v>
      </c>
      <c r="E723" s="233">
        <f>'Sch-1'!E723</f>
        <v>1000077577</v>
      </c>
      <c r="F723" s="234" t="str">
        <f>'Sch-1'!J723</f>
        <v>SOFTWARE LICENCE FOR1. FIREWALL MANAGEMENT 2. PATCH MANAGEMENT3.ENDPOINT4. IDENTITY AND ACCESS MANAGEMENT</v>
      </c>
      <c r="G723" s="233" t="str">
        <f>'Sch-1'!K723</f>
        <v>LOT</v>
      </c>
      <c r="H723" s="233">
        <f>'Sch-1'!L723</f>
        <v>1</v>
      </c>
      <c r="I723" s="235"/>
      <c r="J723" s="773" t="str">
        <f t="shared" si="20"/>
        <v>Included</v>
      </c>
      <c r="K723" s="774">
        <f t="shared" si="21"/>
        <v>0</v>
      </c>
      <c r="M723" s="207"/>
    </row>
    <row r="724" spans="1:13" s="217" customFormat="1" ht="69.75" customHeight="1" x14ac:dyDescent="0.3">
      <c r="A724" s="48">
        <f>'Sch-1'!A724</f>
        <v>702</v>
      </c>
      <c r="B724" s="233">
        <f>'Sch-1'!B724</f>
        <v>7000032121</v>
      </c>
      <c r="C724" s="233">
        <f>'Sch-1'!C724</f>
        <v>10</v>
      </c>
      <c r="D724" s="234" t="str">
        <f>'Sch-1'!D724</f>
        <v xml:space="preserve">Supply BOQ for B-NLDC/ERLDC Kolkata     </v>
      </c>
      <c r="E724" s="233">
        <f>'Sch-1'!E724</f>
        <v>1000077568</v>
      </c>
      <c r="F724" s="234" t="str">
        <f>'Sch-1'!J724</f>
        <v>OPERATOR CONSOLE AS PER TECHNICAL SPECIFICATION</v>
      </c>
      <c r="G724" s="233" t="str">
        <f>'Sch-1'!K724</f>
        <v xml:space="preserve">EA </v>
      </c>
      <c r="H724" s="233">
        <f>'Sch-1'!L724</f>
        <v>1</v>
      </c>
      <c r="I724" s="235"/>
      <c r="J724" s="773" t="str">
        <f t="shared" ref="J724:J787" si="22">IF(I724=0, "Included",IF(ISERROR(H724*I724), I724, H724*I724))</f>
        <v>Included</v>
      </c>
      <c r="K724" s="774">
        <f t="shared" ref="K724:K787" si="23">+H724*I724</f>
        <v>0</v>
      </c>
      <c r="M724" s="207"/>
    </row>
    <row r="725" spans="1:13" s="217" customFormat="1" ht="69.75" customHeight="1" x14ac:dyDescent="0.3">
      <c r="A725" s="48">
        <f>'Sch-1'!A725</f>
        <v>703</v>
      </c>
      <c r="B725" s="233">
        <f>'Sch-1'!B725</f>
        <v>7000032122</v>
      </c>
      <c r="C725" s="233">
        <f>'Sch-1'!C725</f>
        <v>10</v>
      </c>
      <c r="D725" s="234" t="str">
        <f>'Sch-1'!D725</f>
        <v xml:space="preserve">Supply BOQ for B-NLDC/ERLDC Kolkata     </v>
      </c>
      <c r="E725" s="233">
        <f>'Sch-1'!E725</f>
        <v>1000028014</v>
      </c>
      <c r="F725" s="234" t="str">
        <f>'Sch-1'!J725</f>
        <v>Workstation Desk</v>
      </c>
      <c r="G725" s="233" t="str">
        <f>'Sch-1'!K725</f>
        <v xml:space="preserve">EA </v>
      </c>
      <c r="H725" s="233">
        <f>'Sch-1'!L725</f>
        <v>1</v>
      </c>
      <c r="I725" s="235"/>
      <c r="J725" s="773" t="str">
        <f t="shared" si="22"/>
        <v>Included</v>
      </c>
      <c r="K725" s="774">
        <f t="shared" si="23"/>
        <v>0</v>
      </c>
      <c r="M725" s="207"/>
    </row>
    <row r="726" spans="1:13" s="217" customFormat="1" ht="69.75" customHeight="1" x14ac:dyDescent="0.3">
      <c r="A726" s="48">
        <f>'Sch-1'!A726</f>
        <v>704</v>
      </c>
      <c r="B726" s="233">
        <f>'Sch-1'!B726</f>
        <v>7000032123</v>
      </c>
      <c r="C726" s="233">
        <f>'Sch-1'!C726</f>
        <v>10</v>
      </c>
      <c r="D726" s="234" t="str">
        <f>'Sch-1'!D726</f>
        <v xml:space="preserve">Supply BOQ for B-NLDC/ERLDC Kolkata     </v>
      </c>
      <c r="E726" s="233">
        <f>'Sch-1'!E726</f>
        <v>1000026380</v>
      </c>
      <c r="F726" s="234" t="str">
        <f>'Sch-1'!J726</f>
        <v>Chairs</v>
      </c>
      <c r="G726" s="233" t="str">
        <f>'Sch-1'!K726</f>
        <v>LOT</v>
      </c>
      <c r="H726" s="233">
        <f>'Sch-1'!L726</f>
        <v>1</v>
      </c>
      <c r="I726" s="235"/>
      <c r="J726" s="773" t="str">
        <f t="shared" si="22"/>
        <v>Included</v>
      </c>
      <c r="K726" s="774">
        <f t="shared" si="23"/>
        <v>0</v>
      </c>
      <c r="M726" s="207"/>
    </row>
    <row r="727" spans="1:13" s="217" customFormat="1" ht="69.75" customHeight="1" x14ac:dyDescent="0.3">
      <c r="A727" s="48">
        <f>'Sch-1'!A727</f>
        <v>705</v>
      </c>
      <c r="B727" s="233">
        <f>'Sch-1'!B727</f>
        <v>7000032124</v>
      </c>
      <c r="C727" s="233">
        <f>'Sch-1'!C727</f>
        <v>10</v>
      </c>
      <c r="D727" s="234" t="str">
        <f>'Sch-1'!D727</f>
        <v xml:space="preserve">Supply BOQ for B-NLDC/ERLDC Kolkata     </v>
      </c>
      <c r="E727" s="233">
        <f>'Sch-1'!E727</f>
        <v>1000077853</v>
      </c>
      <c r="F727" s="234" t="str">
        <f>'Sch-1'!J727</f>
        <v>SUPPLY OF BACKUP AND RESTORE SYSTEM INCLUDING NECESSARY HARDWARE ANDSOFTWARE AS PER TECHNICAL SPECIFICATION</v>
      </c>
      <c r="G727" s="233" t="str">
        <f>'Sch-1'!K727</f>
        <v xml:space="preserve">EA </v>
      </c>
      <c r="H727" s="233">
        <f>'Sch-1'!L727</f>
        <v>1</v>
      </c>
      <c r="I727" s="235"/>
      <c r="J727" s="773" t="str">
        <f t="shared" si="22"/>
        <v>Included</v>
      </c>
      <c r="K727" s="774">
        <f t="shared" si="23"/>
        <v>0</v>
      </c>
      <c r="M727" s="207"/>
    </row>
    <row r="728" spans="1:13" s="217" customFormat="1" ht="69.75" customHeight="1" x14ac:dyDescent="0.3">
      <c r="A728" s="48">
        <f>'Sch-1'!A728</f>
        <v>706</v>
      </c>
      <c r="B728" s="233">
        <f>'Sch-1'!B728</f>
        <v>7000032125</v>
      </c>
      <c r="C728" s="233">
        <f>'Sch-1'!C728</f>
        <v>10</v>
      </c>
      <c r="D728" s="234" t="str">
        <f>'Sch-1'!D728</f>
        <v xml:space="preserve">Supply BOQ for B-NLDC/ERLDC Kolkata     </v>
      </c>
      <c r="E728" s="233">
        <f>'Sch-1'!E728</f>
        <v>1000077632</v>
      </c>
      <c r="F728" s="234" t="str">
        <f>'Sch-1'!J728</f>
        <v>DATA DIODE AS PER TS</v>
      </c>
      <c r="G728" s="233" t="str">
        <f>'Sch-1'!K728</f>
        <v xml:space="preserve">EA </v>
      </c>
      <c r="H728" s="233">
        <f>'Sch-1'!L728</f>
        <v>3</v>
      </c>
      <c r="I728" s="235"/>
      <c r="J728" s="773" t="str">
        <f t="shared" si="22"/>
        <v>Included</v>
      </c>
      <c r="K728" s="774">
        <f t="shared" si="23"/>
        <v>0</v>
      </c>
      <c r="M728" s="207"/>
    </row>
    <row r="729" spans="1:13" s="217" customFormat="1" ht="69.75" customHeight="1" x14ac:dyDescent="0.3">
      <c r="A729" s="48">
        <f>'Sch-1'!A729</f>
        <v>707</v>
      </c>
      <c r="B729" s="233">
        <f>'Sch-1'!B729</f>
        <v>7000032126</v>
      </c>
      <c r="C729" s="233">
        <f>'Sch-1'!C729</f>
        <v>10</v>
      </c>
      <c r="D729" s="234" t="str">
        <f>'Sch-1'!D729</f>
        <v xml:space="preserve">Supply BOQ for B-NLDC/ERLDC Kolkata     </v>
      </c>
      <c r="E729" s="233">
        <f>'Sch-1'!E729</f>
        <v>1000077864</v>
      </c>
      <c r="F729" s="234" t="str">
        <f>'Sch-1'!J729</f>
        <v>SUPPLY OF EMAIL SERVER AS PER TECHNICAL SPECIFICATION</v>
      </c>
      <c r="G729" s="233" t="str">
        <f>'Sch-1'!K729</f>
        <v xml:space="preserve">EA </v>
      </c>
      <c r="H729" s="233">
        <f>'Sch-1'!L729</f>
        <v>2</v>
      </c>
      <c r="I729" s="235"/>
      <c r="J729" s="773" t="str">
        <f t="shared" si="22"/>
        <v>Included</v>
      </c>
      <c r="K729" s="774">
        <f t="shared" si="23"/>
        <v>0</v>
      </c>
      <c r="M729" s="207"/>
    </row>
    <row r="730" spans="1:13" s="217" customFormat="1" ht="69.75" customHeight="1" x14ac:dyDescent="0.3">
      <c r="A730" s="48">
        <f>'Sch-1'!A730</f>
        <v>708</v>
      </c>
      <c r="B730" s="233">
        <f>'Sch-1'!B730</f>
        <v>7000032127</v>
      </c>
      <c r="C730" s="233">
        <f>'Sch-1'!C730</f>
        <v>10</v>
      </c>
      <c r="D730" s="234" t="str">
        <f>'Sch-1'!D730</f>
        <v xml:space="preserve">Supply BOQ for B-NLDC/ERLDC Kolkata     </v>
      </c>
      <c r="E730" s="233">
        <f>'Sch-1'!E730</f>
        <v>1000031361</v>
      </c>
      <c r="F730" s="234" t="str">
        <f>'Sch-1'!J730</f>
        <v>WORKSTATION CONSOLE WITH ONE TFT WITH OSAND LICENSE</v>
      </c>
      <c r="G730" s="233" t="str">
        <f>'Sch-1'!K730</f>
        <v xml:space="preserve">EA </v>
      </c>
      <c r="H730" s="233">
        <f>'Sch-1'!L730</f>
        <v>1</v>
      </c>
      <c r="I730" s="235"/>
      <c r="J730" s="773" t="str">
        <f t="shared" si="22"/>
        <v>Included</v>
      </c>
      <c r="K730" s="774">
        <f t="shared" si="23"/>
        <v>0</v>
      </c>
      <c r="M730" s="207"/>
    </row>
    <row r="731" spans="1:13" s="217" customFormat="1" ht="69.75" customHeight="1" x14ac:dyDescent="0.3">
      <c r="A731" s="48">
        <f>'Sch-1'!A731</f>
        <v>709</v>
      </c>
      <c r="B731" s="233">
        <f>'Sch-1'!B731</f>
        <v>7000032128</v>
      </c>
      <c r="C731" s="233">
        <f>'Sch-1'!C731</f>
        <v>10</v>
      </c>
      <c r="D731" s="234" t="str">
        <f>'Sch-1'!D731</f>
        <v xml:space="preserve">Supply BOQ for B-NLDC/ERLDC Kolkata     </v>
      </c>
      <c r="E731" s="233">
        <f>'Sch-1'!E731</f>
        <v>1000077737</v>
      </c>
      <c r="F731" s="234" t="str">
        <f>'Sch-1'!J731</f>
        <v>SUPPLY OF PRI MEDIA GATEWAY AS PER TECHNICAL SPECIFICATION</v>
      </c>
      <c r="G731" s="233" t="str">
        <f>'Sch-1'!K731</f>
        <v xml:space="preserve">EA </v>
      </c>
      <c r="H731" s="233">
        <f>'Sch-1'!L731</f>
        <v>1</v>
      </c>
      <c r="I731" s="235"/>
      <c r="J731" s="773" t="str">
        <f t="shared" si="22"/>
        <v>Included</v>
      </c>
      <c r="K731" s="774">
        <f t="shared" si="23"/>
        <v>0</v>
      </c>
      <c r="M731" s="207"/>
    </row>
    <row r="732" spans="1:13" s="217" customFormat="1" ht="69.75" customHeight="1" x14ac:dyDescent="0.3">
      <c r="A732" s="48">
        <f>'Sch-1'!A732</f>
        <v>710</v>
      </c>
      <c r="B732" s="233">
        <f>'Sch-1'!B732</f>
        <v>7000032129</v>
      </c>
      <c r="C732" s="233">
        <f>'Sch-1'!C732</f>
        <v>10</v>
      </c>
      <c r="D732" s="234" t="str">
        <f>'Sch-1'!D732</f>
        <v xml:space="preserve">Supply BOQ for B-NLDC/ERLDC Kolkata     </v>
      </c>
      <c r="E732" s="233">
        <f>'Sch-1'!E732</f>
        <v>1000078084</v>
      </c>
      <c r="F732" s="234" t="str">
        <f>'Sch-1'!J732</f>
        <v>SUPPLY OF ROUTER AS PER TECHNICAL SPECIFICATION</v>
      </c>
      <c r="G732" s="233" t="str">
        <f>'Sch-1'!K732</f>
        <v xml:space="preserve">EA </v>
      </c>
      <c r="H732" s="233">
        <f>'Sch-1'!L732</f>
        <v>2</v>
      </c>
      <c r="I732" s="235"/>
      <c r="J732" s="773" t="str">
        <f t="shared" si="22"/>
        <v>Included</v>
      </c>
      <c r="K732" s="774">
        <f t="shared" si="23"/>
        <v>0</v>
      </c>
      <c r="M732" s="207"/>
    </row>
    <row r="733" spans="1:13" s="217" customFormat="1" ht="69.75" customHeight="1" x14ac:dyDescent="0.3">
      <c r="A733" s="48">
        <f>'Sch-1'!A733</f>
        <v>711</v>
      </c>
      <c r="B733" s="233">
        <f>'Sch-1'!B733</f>
        <v>7000032130</v>
      </c>
      <c r="C733" s="233">
        <f>'Sch-1'!C733</f>
        <v>10</v>
      </c>
      <c r="D733" s="234" t="str">
        <f>'Sch-1'!D733</f>
        <v xml:space="preserve">Supply BOQ for B-NLDC/ERLDC Kolkata     </v>
      </c>
      <c r="E733" s="233">
        <f>'Sch-1'!E733</f>
        <v>1000077709</v>
      </c>
      <c r="F733" s="234" t="str">
        <f>'Sch-1'!J733</f>
        <v>POE SWITCH  (WITH DUAL DC POWER SUPPLY)  AS PER TECHNICALSPECIFICATION</v>
      </c>
      <c r="G733" s="233" t="str">
        <f>'Sch-1'!K733</f>
        <v xml:space="preserve">EA </v>
      </c>
      <c r="H733" s="233">
        <f>'Sch-1'!L733</f>
        <v>1</v>
      </c>
      <c r="I733" s="235"/>
      <c r="J733" s="773" t="str">
        <f t="shared" si="22"/>
        <v>Included</v>
      </c>
      <c r="K733" s="774">
        <f t="shared" si="23"/>
        <v>0</v>
      </c>
      <c r="M733" s="207"/>
    </row>
    <row r="734" spans="1:13" s="217" customFormat="1" ht="69.75" customHeight="1" x14ac:dyDescent="0.3">
      <c r="A734" s="48">
        <f>'Sch-1'!A734</f>
        <v>712</v>
      </c>
      <c r="B734" s="233">
        <f>'Sch-1'!B734</f>
        <v>7000032131</v>
      </c>
      <c r="C734" s="233">
        <f>'Sch-1'!C734</f>
        <v>10</v>
      </c>
      <c r="D734" s="234" t="str">
        <f>'Sch-1'!D734</f>
        <v xml:space="preserve">Supply BOQ for B-NLDC/ERLDC Kolkata     </v>
      </c>
      <c r="E734" s="233">
        <f>'Sch-1'!E734</f>
        <v>1000077563</v>
      </c>
      <c r="F734" s="234" t="str">
        <f>'Sch-1'!J734</f>
        <v>CAT -6 CABLE (100 MM SET)</v>
      </c>
      <c r="G734" s="233" t="str">
        <f>'Sch-1'!K734</f>
        <v>SET</v>
      </c>
      <c r="H734" s="233">
        <f>'Sch-1'!L734</f>
        <v>1</v>
      </c>
      <c r="I734" s="235"/>
      <c r="J734" s="773" t="str">
        <f t="shared" si="22"/>
        <v>Included</v>
      </c>
      <c r="K734" s="774">
        <f t="shared" si="23"/>
        <v>0</v>
      </c>
      <c r="M734" s="207"/>
    </row>
    <row r="735" spans="1:13" s="217" customFormat="1" ht="69.75" customHeight="1" x14ac:dyDescent="0.3">
      <c r="A735" s="48">
        <f>'Sch-1'!A735</f>
        <v>713</v>
      </c>
      <c r="B735" s="233">
        <f>'Sch-1'!B735</f>
        <v>7000032076</v>
      </c>
      <c r="C735" s="233">
        <f>'Sch-1'!C735</f>
        <v>10</v>
      </c>
      <c r="D735" s="234" t="str">
        <f>'Sch-1'!D735</f>
        <v xml:space="preserve">Supply of Video Phone for UNMS CC-ER1   </v>
      </c>
      <c r="E735" s="233">
        <f>'Sch-1'!E735</f>
        <v>1000077711</v>
      </c>
      <c r="F735" s="234" t="str">
        <f>'Sch-1'!J735</f>
        <v>SIP COMPLIANT VIDEO PHONE</v>
      </c>
      <c r="G735" s="233" t="str">
        <f>'Sch-1'!K735</f>
        <v xml:space="preserve">EA </v>
      </c>
      <c r="H735" s="233">
        <f>'Sch-1'!L735</f>
        <v>6</v>
      </c>
      <c r="I735" s="235"/>
      <c r="J735" s="773" t="str">
        <f t="shared" si="22"/>
        <v>Included</v>
      </c>
      <c r="K735" s="774">
        <f t="shared" si="23"/>
        <v>0</v>
      </c>
      <c r="M735" s="207"/>
    </row>
    <row r="736" spans="1:13" s="217" customFormat="1" ht="69.75" customHeight="1" x14ac:dyDescent="0.3">
      <c r="A736" s="48">
        <f>'Sch-1'!A736</f>
        <v>714</v>
      </c>
      <c r="B736" s="233">
        <f>'Sch-1'!B736</f>
        <v>7000032077</v>
      </c>
      <c r="C736" s="233">
        <f>'Sch-1'!C736</f>
        <v>10</v>
      </c>
      <c r="D736" s="234" t="str">
        <f>'Sch-1'!D736</f>
        <v xml:space="preserve">Supply BOQ for B-DVC Maithon            </v>
      </c>
      <c r="E736" s="233">
        <f>'Sch-1'!E736</f>
        <v>1000077713</v>
      </c>
      <c r="F736" s="234" t="str">
        <f>'Sch-1'!J736</f>
        <v>VOIP/SIP COMPLIANT SERVER HARDWARE AS PER TECHNICAL SPECIFICATION</v>
      </c>
      <c r="G736" s="233" t="str">
        <f>'Sch-1'!K736</f>
        <v xml:space="preserve">EA </v>
      </c>
      <c r="H736" s="233">
        <f>'Sch-1'!L736</f>
        <v>1</v>
      </c>
      <c r="I736" s="235"/>
      <c r="J736" s="773" t="str">
        <f t="shared" si="22"/>
        <v>Included</v>
      </c>
      <c r="K736" s="774">
        <f t="shared" si="23"/>
        <v>0</v>
      </c>
      <c r="M736" s="207"/>
    </row>
    <row r="737" spans="1:13" s="217" customFormat="1" ht="69.75" customHeight="1" x14ac:dyDescent="0.3">
      <c r="A737" s="48">
        <f>'Sch-1'!A737</f>
        <v>715</v>
      </c>
      <c r="B737" s="233">
        <f>'Sch-1'!B737</f>
        <v>7000032078</v>
      </c>
      <c r="C737" s="233">
        <f>'Sch-1'!C737</f>
        <v>10</v>
      </c>
      <c r="D737" s="234" t="str">
        <f>'Sch-1'!D737</f>
        <v xml:space="preserve">Supply BOQ for B-DVC Maithon            </v>
      </c>
      <c r="E737" s="233">
        <f>'Sch-1'!E737</f>
        <v>1000077753</v>
      </c>
      <c r="F737" s="234" t="str">
        <f>'Sch-1'!J737</f>
        <v>SOFTWARE FOR VOIP/SIP COMPLIANT SERVER</v>
      </c>
      <c r="G737" s="233" t="str">
        <f>'Sch-1'!K737</f>
        <v>LOT</v>
      </c>
      <c r="H737" s="233">
        <f>'Sch-1'!L737</f>
        <v>1</v>
      </c>
      <c r="I737" s="235"/>
      <c r="J737" s="773" t="str">
        <f t="shared" si="22"/>
        <v>Included</v>
      </c>
      <c r="K737" s="774">
        <f t="shared" si="23"/>
        <v>0</v>
      </c>
      <c r="M737" s="207"/>
    </row>
    <row r="738" spans="1:13" s="217" customFormat="1" ht="69.75" customHeight="1" x14ac:dyDescent="0.3">
      <c r="A738" s="48">
        <f>'Sch-1'!A738</f>
        <v>716</v>
      </c>
      <c r="B738" s="233">
        <f>'Sch-1'!B738</f>
        <v>7000032079</v>
      </c>
      <c r="C738" s="233">
        <f>'Sch-1'!C738</f>
        <v>10</v>
      </c>
      <c r="D738" s="234" t="str">
        <f>'Sch-1'!D738</f>
        <v xml:space="preserve">Supply BOQ for B-DVC Maithon            </v>
      </c>
      <c r="E738" s="233">
        <f>'Sch-1'!E738</f>
        <v>1000077573</v>
      </c>
      <c r="F738" s="234" t="str">
        <f>'Sch-1'!J738</f>
        <v>SERVER RACK  AS PER TECHNICAL SPECIFICATION</v>
      </c>
      <c r="G738" s="233" t="str">
        <f>'Sch-1'!K738</f>
        <v xml:space="preserve">EA </v>
      </c>
      <c r="H738" s="233">
        <f>'Sch-1'!L738</f>
        <v>1</v>
      </c>
      <c r="I738" s="235"/>
      <c r="J738" s="773" t="str">
        <f t="shared" si="22"/>
        <v>Included</v>
      </c>
      <c r="K738" s="774">
        <f t="shared" si="23"/>
        <v>0</v>
      </c>
      <c r="M738" s="207"/>
    </row>
    <row r="739" spans="1:13" s="217" customFormat="1" ht="69.75" customHeight="1" x14ac:dyDescent="0.3">
      <c r="A739" s="48">
        <f>'Sch-1'!A739</f>
        <v>717</v>
      </c>
      <c r="B739" s="233">
        <f>'Sch-1'!B739</f>
        <v>7000032080</v>
      </c>
      <c r="C739" s="233">
        <f>'Sch-1'!C739</f>
        <v>10</v>
      </c>
      <c r="D739" s="234" t="str">
        <f>'Sch-1'!D739</f>
        <v xml:space="preserve">Supply BOQ for B-DVC Maithon            </v>
      </c>
      <c r="E739" s="233">
        <f>'Sch-1'!E739</f>
        <v>1000077711</v>
      </c>
      <c r="F739" s="234" t="str">
        <f>'Sch-1'!J739</f>
        <v>SIP COMPLIANT VIDEO PHONE</v>
      </c>
      <c r="G739" s="233" t="str">
        <f>'Sch-1'!K739</f>
        <v xml:space="preserve">EA </v>
      </c>
      <c r="H739" s="233">
        <f>'Sch-1'!L739</f>
        <v>1</v>
      </c>
      <c r="I739" s="235"/>
      <c r="J739" s="773" t="str">
        <f t="shared" si="22"/>
        <v>Included</v>
      </c>
      <c r="K739" s="774">
        <f t="shared" si="23"/>
        <v>0</v>
      </c>
      <c r="M739" s="207"/>
    </row>
    <row r="740" spans="1:13" s="217" customFormat="1" ht="69.75" customHeight="1" x14ac:dyDescent="0.3">
      <c r="A740" s="48">
        <f>'Sch-1'!A740</f>
        <v>718</v>
      </c>
      <c r="B740" s="233">
        <f>'Sch-1'!B740</f>
        <v>7000032081</v>
      </c>
      <c r="C740" s="233">
        <f>'Sch-1'!C740</f>
        <v>10</v>
      </c>
      <c r="D740" s="234" t="str">
        <f>'Sch-1'!D740</f>
        <v xml:space="preserve">Supply BOQ for B-DVC Maithon            </v>
      </c>
      <c r="E740" s="233">
        <f>'Sch-1'!E740</f>
        <v>1000077750</v>
      </c>
      <c r="F740" s="234" t="str">
        <f>'Sch-1'!J740</f>
        <v>NMS SOFTWARE FOR VoIP</v>
      </c>
      <c r="G740" s="233" t="str">
        <f>'Sch-1'!K740</f>
        <v>LOT</v>
      </c>
      <c r="H740" s="233">
        <f>'Sch-1'!L740</f>
        <v>1</v>
      </c>
      <c r="I740" s="235"/>
      <c r="J740" s="773" t="str">
        <f t="shared" si="22"/>
        <v>Included</v>
      </c>
      <c r="K740" s="774">
        <f t="shared" si="23"/>
        <v>0</v>
      </c>
      <c r="M740" s="207"/>
    </row>
    <row r="741" spans="1:13" s="217" customFormat="1" ht="69.75" customHeight="1" x14ac:dyDescent="0.3">
      <c r="A741" s="48">
        <f>'Sch-1'!A741</f>
        <v>719</v>
      </c>
      <c r="B741" s="233">
        <f>'Sch-1'!B741</f>
        <v>7000032082</v>
      </c>
      <c r="C741" s="233">
        <f>'Sch-1'!C741</f>
        <v>10</v>
      </c>
      <c r="D741" s="234" t="str">
        <f>'Sch-1'!D741</f>
        <v xml:space="preserve">Supply BOQ for B-DVC Maithon            </v>
      </c>
      <c r="E741" s="233">
        <f>'Sch-1'!E741</f>
        <v>1000077561</v>
      </c>
      <c r="F741" s="234" t="str">
        <f>'Sch-1'!J741</f>
        <v>24 LAN L-3 SWITCH (MINIMUM 8X1 GBPS FIBRE OPTIC PORTS AND 4X 10 GBPSFIBER PORTS)</v>
      </c>
      <c r="G741" s="233" t="str">
        <f>'Sch-1'!K741</f>
        <v xml:space="preserve">EA </v>
      </c>
      <c r="H741" s="233">
        <f>'Sch-1'!L741</f>
        <v>2</v>
      </c>
      <c r="I741" s="235"/>
      <c r="J741" s="773" t="str">
        <f t="shared" si="22"/>
        <v>Included</v>
      </c>
      <c r="K741" s="774">
        <f t="shared" si="23"/>
        <v>0</v>
      </c>
      <c r="M741" s="207"/>
    </row>
    <row r="742" spans="1:13" s="217" customFormat="1" ht="69.75" customHeight="1" x14ac:dyDescent="0.3">
      <c r="A742" s="48">
        <f>'Sch-1'!A742</f>
        <v>720</v>
      </c>
      <c r="B742" s="233">
        <f>'Sch-1'!B742</f>
        <v>7000032083</v>
      </c>
      <c r="C742" s="233">
        <f>'Sch-1'!C742</f>
        <v>10</v>
      </c>
      <c r="D742" s="234" t="str">
        <f>'Sch-1'!D742</f>
        <v xml:space="preserve">Supply BOQ for B-DVC Maithon            </v>
      </c>
      <c r="E742" s="233">
        <f>'Sch-1'!E742</f>
        <v>1000077565</v>
      </c>
      <c r="F742" s="234" t="str">
        <f>'Sch-1'!J742</f>
        <v>NGFW AS PER TECHNICAL SPECIFICATION</v>
      </c>
      <c r="G742" s="233" t="str">
        <f>'Sch-1'!K742</f>
        <v xml:space="preserve">EA </v>
      </c>
      <c r="H742" s="233">
        <f>'Sch-1'!L742</f>
        <v>2</v>
      </c>
      <c r="I742" s="235"/>
      <c r="J742" s="773" t="str">
        <f t="shared" si="22"/>
        <v>Included</v>
      </c>
      <c r="K742" s="774">
        <f t="shared" si="23"/>
        <v>0</v>
      </c>
      <c r="M742" s="207"/>
    </row>
    <row r="743" spans="1:13" s="217" customFormat="1" ht="69.75" customHeight="1" x14ac:dyDescent="0.3">
      <c r="A743" s="48">
        <f>'Sch-1'!A743</f>
        <v>721</v>
      </c>
      <c r="B743" s="233">
        <f>'Sch-1'!B743</f>
        <v>7000032084</v>
      </c>
      <c r="C743" s="233">
        <f>'Sch-1'!C743</f>
        <v>10</v>
      </c>
      <c r="D743" s="234" t="str">
        <f>'Sch-1'!D743</f>
        <v xml:space="preserve">Supply BOQ for B-DVC Maithon            </v>
      </c>
      <c r="E743" s="233">
        <f>'Sch-1'!E743</f>
        <v>1000077751</v>
      </c>
      <c r="F743" s="234" t="str">
        <f>'Sch-1'!J743</f>
        <v>SOFTWARE FOR RECORDING</v>
      </c>
      <c r="G743" s="233" t="str">
        <f>'Sch-1'!K743</f>
        <v>LOT</v>
      </c>
      <c r="H743" s="233">
        <f>'Sch-1'!L743</f>
        <v>1</v>
      </c>
      <c r="I743" s="235"/>
      <c r="J743" s="773" t="str">
        <f t="shared" si="22"/>
        <v>Included</v>
      </c>
      <c r="K743" s="774">
        <f t="shared" si="23"/>
        <v>0</v>
      </c>
      <c r="M743" s="207"/>
    </row>
    <row r="744" spans="1:13" s="217" customFormat="1" ht="69.75" customHeight="1" x14ac:dyDescent="0.3">
      <c r="A744" s="48">
        <f>'Sch-1'!A744</f>
        <v>722</v>
      </c>
      <c r="B744" s="233">
        <f>'Sch-1'!B744</f>
        <v>7000032085</v>
      </c>
      <c r="C744" s="233">
        <f>'Sch-1'!C744</f>
        <v>10</v>
      </c>
      <c r="D744" s="234" t="str">
        <f>'Sch-1'!D744</f>
        <v xml:space="preserve">Supply BOQ for B-DVC Maithon            </v>
      </c>
      <c r="E744" s="233">
        <f>'Sch-1'!E744</f>
        <v>1000028014</v>
      </c>
      <c r="F744" s="234" t="str">
        <f>'Sch-1'!J744</f>
        <v>Workstation Desk</v>
      </c>
      <c r="G744" s="233" t="str">
        <f>'Sch-1'!K744</f>
        <v xml:space="preserve">EA </v>
      </c>
      <c r="H744" s="233">
        <f>'Sch-1'!L744</f>
        <v>1</v>
      </c>
      <c r="I744" s="235"/>
      <c r="J744" s="773" t="str">
        <f t="shared" si="22"/>
        <v>Included</v>
      </c>
      <c r="K744" s="774">
        <f t="shared" si="23"/>
        <v>0</v>
      </c>
      <c r="M744" s="207"/>
    </row>
    <row r="745" spans="1:13" s="217" customFormat="1" ht="69.75" customHeight="1" x14ac:dyDescent="0.3">
      <c r="A745" s="48">
        <f>'Sch-1'!A745</f>
        <v>723</v>
      </c>
      <c r="B745" s="233">
        <f>'Sch-1'!B745</f>
        <v>7000032086</v>
      </c>
      <c r="C745" s="233">
        <f>'Sch-1'!C745</f>
        <v>10</v>
      </c>
      <c r="D745" s="234" t="str">
        <f>'Sch-1'!D745</f>
        <v xml:space="preserve">Supply BOQ for B-DVC Maithon            </v>
      </c>
      <c r="E745" s="233">
        <f>'Sch-1'!E745</f>
        <v>1000026380</v>
      </c>
      <c r="F745" s="234" t="str">
        <f>'Sch-1'!J745</f>
        <v>Chairs</v>
      </c>
      <c r="G745" s="233" t="str">
        <f>'Sch-1'!K745</f>
        <v>LOT</v>
      </c>
      <c r="H745" s="233">
        <f>'Sch-1'!L745</f>
        <v>1</v>
      </c>
      <c r="I745" s="235"/>
      <c r="J745" s="773" t="str">
        <f t="shared" si="22"/>
        <v>Included</v>
      </c>
      <c r="K745" s="774">
        <f t="shared" si="23"/>
        <v>0</v>
      </c>
      <c r="M745" s="207"/>
    </row>
    <row r="746" spans="1:13" s="217" customFormat="1" ht="69.75" customHeight="1" x14ac:dyDescent="0.3">
      <c r="A746" s="48">
        <f>'Sch-1'!A746</f>
        <v>724</v>
      </c>
      <c r="B746" s="233">
        <f>'Sch-1'!B746</f>
        <v>7000032087</v>
      </c>
      <c r="C746" s="233">
        <f>'Sch-1'!C746</f>
        <v>10</v>
      </c>
      <c r="D746" s="234" t="str">
        <f>'Sch-1'!D746</f>
        <v xml:space="preserve">Supply BOQ for B-DVC Maithon            </v>
      </c>
      <c r="E746" s="233">
        <f>'Sch-1'!E746</f>
        <v>1000077739</v>
      </c>
      <c r="F746" s="234" t="str">
        <f>'Sch-1'!J746</f>
        <v>SIP COMPLIANT VOIP PHONE FOR LOCAL LOCATIONS</v>
      </c>
      <c r="G746" s="233" t="str">
        <f>'Sch-1'!K746</f>
        <v xml:space="preserve">EA </v>
      </c>
      <c r="H746" s="233">
        <f>'Sch-1'!L746</f>
        <v>17</v>
      </c>
      <c r="I746" s="235"/>
      <c r="J746" s="773" t="str">
        <f t="shared" si="22"/>
        <v>Included</v>
      </c>
      <c r="K746" s="774">
        <f t="shared" si="23"/>
        <v>0</v>
      </c>
      <c r="M746" s="207"/>
    </row>
    <row r="747" spans="1:13" s="217" customFormat="1" ht="69.75" customHeight="1" x14ac:dyDescent="0.3">
      <c r="A747" s="48">
        <f>'Sch-1'!A747</f>
        <v>725</v>
      </c>
      <c r="B747" s="233">
        <f>'Sch-1'!B747</f>
        <v>7000032088</v>
      </c>
      <c r="C747" s="233">
        <f>'Sch-1'!C747</f>
        <v>10</v>
      </c>
      <c r="D747" s="234" t="str">
        <f>'Sch-1'!D747</f>
        <v xml:space="preserve">Supply BOQ for B-DVC Maithon            </v>
      </c>
      <c r="E747" s="233">
        <f>'Sch-1'!E747</f>
        <v>1000077740</v>
      </c>
      <c r="F747" s="234" t="str">
        <f>'Sch-1'!J747</f>
        <v>SIP COMPLIANT VOIP PHONE FOR REMOTE LOCATIONS</v>
      </c>
      <c r="G747" s="233" t="str">
        <f>'Sch-1'!K747</f>
        <v xml:space="preserve">EA </v>
      </c>
      <c r="H747" s="233">
        <f>'Sch-1'!L747</f>
        <v>70</v>
      </c>
      <c r="I747" s="235"/>
      <c r="J747" s="773" t="str">
        <f t="shared" si="22"/>
        <v>Included</v>
      </c>
      <c r="K747" s="774">
        <f t="shared" si="23"/>
        <v>0</v>
      </c>
      <c r="M747" s="207"/>
    </row>
    <row r="748" spans="1:13" s="217" customFormat="1" ht="69.75" customHeight="1" x14ac:dyDescent="0.3">
      <c r="A748" s="48">
        <f>'Sch-1'!A748</f>
        <v>726</v>
      </c>
      <c r="B748" s="233">
        <f>'Sch-1'!B748</f>
        <v>7000032089</v>
      </c>
      <c r="C748" s="233">
        <f>'Sch-1'!C748</f>
        <v>10</v>
      </c>
      <c r="D748" s="234" t="str">
        <f>'Sch-1'!D748</f>
        <v xml:space="preserve">Supply BOQ for B-DVC Maithon            </v>
      </c>
      <c r="E748" s="233">
        <f>'Sch-1'!E748</f>
        <v>1000077562</v>
      </c>
      <c r="F748" s="234" t="str">
        <f>'Sch-1'!J748</f>
        <v>ANALOG PHONE</v>
      </c>
      <c r="G748" s="233" t="str">
        <f>'Sch-1'!K748</f>
        <v xml:space="preserve">EA </v>
      </c>
      <c r="H748" s="233">
        <f>'Sch-1'!L748</f>
        <v>150</v>
      </c>
      <c r="I748" s="235"/>
      <c r="J748" s="773" t="str">
        <f t="shared" si="22"/>
        <v>Included</v>
      </c>
      <c r="K748" s="774">
        <f t="shared" si="23"/>
        <v>0</v>
      </c>
      <c r="M748" s="207"/>
    </row>
    <row r="749" spans="1:13" s="217" customFormat="1" ht="69.75" customHeight="1" x14ac:dyDescent="0.3">
      <c r="A749" s="48">
        <f>'Sch-1'!A749</f>
        <v>727</v>
      </c>
      <c r="B749" s="233">
        <f>'Sch-1'!B749</f>
        <v>7000032090</v>
      </c>
      <c r="C749" s="233">
        <f>'Sch-1'!C749</f>
        <v>10</v>
      </c>
      <c r="D749" s="234" t="str">
        <f>'Sch-1'!D749</f>
        <v xml:space="preserve">Supply BOQ for B-DVC Maithon            </v>
      </c>
      <c r="E749" s="233">
        <f>'Sch-1'!E749</f>
        <v>1000077709</v>
      </c>
      <c r="F749" s="234" t="str">
        <f>'Sch-1'!J749</f>
        <v>POE SWITCH  (WITH DUAL DC POWER SUPPLY)  AS PER TECHNICALSPECIFICATION</v>
      </c>
      <c r="G749" s="233" t="str">
        <f>'Sch-1'!K749</f>
        <v xml:space="preserve">EA </v>
      </c>
      <c r="H749" s="233">
        <f>'Sch-1'!L749</f>
        <v>70</v>
      </c>
      <c r="I749" s="235"/>
      <c r="J749" s="773" t="str">
        <f t="shared" si="22"/>
        <v>Included</v>
      </c>
      <c r="K749" s="774">
        <f t="shared" si="23"/>
        <v>0</v>
      </c>
      <c r="M749" s="207"/>
    </row>
    <row r="750" spans="1:13" s="217" customFormat="1" ht="69.75" customHeight="1" x14ac:dyDescent="0.3">
      <c r="A750" s="48">
        <f>'Sch-1'!A750</f>
        <v>728</v>
      </c>
      <c r="B750" s="233">
        <f>'Sch-1'!B750</f>
        <v>7000032091</v>
      </c>
      <c r="C750" s="233">
        <f>'Sch-1'!C750</f>
        <v>10</v>
      </c>
      <c r="D750" s="234" t="str">
        <f>'Sch-1'!D750</f>
        <v xml:space="preserve">Supply BOQ for B-DVC Maithon            </v>
      </c>
      <c r="E750" s="233">
        <f>'Sch-1'!E750</f>
        <v>1000077563</v>
      </c>
      <c r="F750" s="234" t="str">
        <f>'Sch-1'!J750</f>
        <v>CAT -6 CABLE (100 MM SET)</v>
      </c>
      <c r="G750" s="233" t="str">
        <f>'Sch-1'!K750</f>
        <v>SET</v>
      </c>
      <c r="H750" s="233">
        <f>'Sch-1'!L750</f>
        <v>70</v>
      </c>
      <c r="I750" s="235"/>
      <c r="J750" s="773" t="str">
        <f t="shared" si="22"/>
        <v>Included</v>
      </c>
      <c r="K750" s="774">
        <f t="shared" si="23"/>
        <v>0</v>
      </c>
      <c r="M750" s="207"/>
    </row>
    <row r="751" spans="1:13" s="217" customFormat="1" ht="69.75" customHeight="1" x14ac:dyDescent="0.3">
      <c r="A751" s="48">
        <f>'Sch-1'!A751</f>
        <v>729</v>
      </c>
      <c r="B751" s="233">
        <f>'Sch-1'!B751</f>
        <v>7000032092</v>
      </c>
      <c r="C751" s="233">
        <f>'Sch-1'!C751</f>
        <v>10</v>
      </c>
      <c r="D751" s="234" t="str">
        <f>'Sch-1'!D751</f>
        <v xml:space="preserve">Supply BOQ for B-DVC Maithon            </v>
      </c>
      <c r="E751" s="233">
        <f>'Sch-1'!E751</f>
        <v>1000012788</v>
      </c>
      <c r="F751" s="234" t="str">
        <f>'Sch-1'!J751</f>
        <v>GPS Clock with antenna</v>
      </c>
      <c r="G751" s="233" t="str">
        <f>'Sch-1'!K751</f>
        <v xml:space="preserve">EA </v>
      </c>
      <c r="H751" s="233">
        <f>'Sch-1'!L751</f>
        <v>1</v>
      </c>
      <c r="I751" s="235"/>
      <c r="J751" s="773" t="str">
        <f t="shared" si="22"/>
        <v>Included</v>
      </c>
      <c r="K751" s="774">
        <f t="shared" si="23"/>
        <v>0</v>
      </c>
      <c r="M751" s="207"/>
    </row>
    <row r="752" spans="1:13" s="217" customFormat="1" ht="69.75" customHeight="1" x14ac:dyDescent="0.3">
      <c r="A752" s="48">
        <f>'Sch-1'!A752</f>
        <v>730</v>
      </c>
      <c r="B752" s="233">
        <f>'Sch-1'!B752</f>
        <v>7000032093</v>
      </c>
      <c r="C752" s="233">
        <f>'Sch-1'!C752</f>
        <v>10</v>
      </c>
      <c r="D752" s="234" t="str">
        <f>'Sch-1'!D752</f>
        <v xml:space="preserve">Supply BOQ for B-DVC Maithon            </v>
      </c>
      <c r="E752" s="233">
        <f>'Sch-1'!E752</f>
        <v>1000077853</v>
      </c>
      <c r="F752" s="234" t="str">
        <f>'Sch-1'!J752</f>
        <v>SUPPLY OF BACKUP AND RESTORE SYSTEM INCLUDING NECESSARY HARDWARE ANDSOFTWARE AS PER TECHNICAL SPECIFICATION</v>
      </c>
      <c r="G752" s="233" t="str">
        <f>'Sch-1'!K752</f>
        <v xml:space="preserve">EA </v>
      </c>
      <c r="H752" s="233">
        <f>'Sch-1'!L752</f>
        <v>1</v>
      </c>
      <c r="I752" s="235"/>
      <c r="J752" s="773" t="str">
        <f t="shared" si="22"/>
        <v>Included</v>
      </c>
      <c r="K752" s="774">
        <f t="shared" si="23"/>
        <v>0</v>
      </c>
      <c r="M752" s="207"/>
    </row>
    <row r="753" spans="1:13" s="217" customFormat="1" ht="69.75" customHeight="1" x14ac:dyDescent="0.3">
      <c r="A753" s="48">
        <f>'Sch-1'!A753</f>
        <v>731</v>
      </c>
      <c r="B753" s="233">
        <f>'Sch-1'!B753</f>
        <v>7000032094</v>
      </c>
      <c r="C753" s="233">
        <f>'Sch-1'!C753</f>
        <v>10</v>
      </c>
      <c r="D753" s="234" t="str">
        <f>'Sch-1'!D753</f>
        <v xml:space="preserve">Supply BOQ for B-DVC Maithon            </v>
      </c>
      <c r="E753" s="233">
        <f>'Sch-1'!E753</f>
        <v>1000077899</v>
      </c>
      <c r="F753" s="234" t="str">
        <f>'Sch-1'!J753</f>
        <v>SUPPLY OF FXS MEDIA GATEWAY AS PER TECHNICAL SPECIFICATION</v>
      </c>
      <c r="G753" s="233" t="str">
        <f>'Sch-1'!K753</f>
        <v>SET</v>
      </c>
      <c r="H753" s="233">
        <f>'Sch-1'!L753</f>
        <v>1</v>
      </c>
      <c r="I753" s="235"/>
      <c r="J753" s="773" t="str">
        <f t="shared" si="22"/>
        <v>Included</v>
      </c>
      <c r="K753" s="774">
        <f t="shared" si="23"/>
        <v>0</v>
      </c>
      <c r="M753" s="207"/>
    </row>
    <row r="754" spans="1:13" s="217" customFormat="1" ht="69.75" customHeight="1" x14ac:dyDescent="0.3">
      <c r="A754" s="48">
        <f>'Sch-1'!A754</f>
        <v>732</v>
      </c>
      <c r="B754" s="233">
        <f>'Sch-1'!B754</f>
        <v>7000032095</v>
      </c>
      <c r="C754" s="233">
        <f>'Sch-1'!C754</f>
        <v>10</v>
      </c>
      <c r="D754" s="234" t="str">
        <f>'Sch-1'!D754</f>
        <v xml:space="preserve">Supply BOQ for B-DVC Maithon            </v>
      </c>
      <c r="E754" s="233">
        <f>'Sch-1'!E754</f>
        <v>1000077568</v>
      </c>
      <c r="F754" s="234" t="str">
        <f>'Sch-1'!J754</f>
        <v>OPERATOR CONSOLE AS PER TECHNICAL SPECIFICATION</v>
      </c>
      <c r="G754" s="233" t="str">
        <f>'Sch-1'!K754</f>
        <v xml:space="preserve">EA </v>
      </c>
      <c r="H754" s="233">
        <f>'Sch-1'!L754</f>
        <v>1</v>
      </c>
      <c r="I754" s="235"/>
      <c r="J754" s="773" t="str">
        <f t="shared" si="22"/>
        <v>Included</v>
      </c>
      <c r="K754" s="774">
        <f t="shared" si="23"/>
        <v>0</v>
      </c>
      <c r="M754" s="207"/>
    </row>
    <row r="755" spans="1:13" s="217" customFormat="1" ht="69.75" customHeight="1" x14ac:dyDescent="0.3">
      <c r="A755" s="48">
        <f>'Sch-1'!A755</f>
        <v>733</v>
      </c>
      <c r="B755" s="233">
        <f>'Sch-1'!B755</f>
        <v>7000032096</v>
      </c>
      <c r="C755" s="233">
        <f>'Sch-1'!C755</f>
        <v>10</v>
      </c>
      <c r="D755" s="234" t="str">
        <f>'Sch-1'!D755</f>
        <v xml:space="preserve">Supply BOQ for B-DVC Maithon            </v>
      </c>
      <c r="E755" s="233">
        <f>'Sch-1'!E755</f>
        <v>1000077737</v>
      </c>
      <c r="F755" s="234" t="str">
        <f>'Sch-1'!J755</f>
        <v>SUPPLY OF PRI MEDIA GATEWAY AS PER TECHNICAL SPECIFICATION</v>
      </c>
      <c r="G755" s="233" t="str">
        <f>'Sch-1'!K755</f>
        <v xml:space="preserve">EA </v>
      </c>
      <c r="H755" s="233">
        <f>'Sch-1'!L755</f>
        <v>1</v>
      </c>
      <c r="I755" s="235"/>
      <c r="J755" s="773" t="str">
        <f t="shared" si="22"/>
        <v>Included</v>
      </c>
      <c r="K755" s="774">
        <f t="shared" si="23"/>
        <v>0</v>
      </c>
      <c r="M755" s="207"/>
    </row>
    <row r="756" spans="1:13" s="217" customFormat="1" ht="69.75" customHeight="1" x14ac:dyDescent="0.3">
      <c r="A756" s="48">
        <f>'Sch-1'!A756</f>
        <v>734</v>
      </c>
      <c r="B756" s="233">
        <f>'Sch-1'!B756</f>
        <v>7000032097</v>
      </c>
      <c r="C756" s="233">
        <f>'Sch-1'!C756</f>
        <v>10</v>
      </c>
      <c r="D756" s="234" t="str">
        <f>'Sch-1'!D756</f>
        <v xml:space="preserve">Supply BOQ for B-DVC Maithon            </v>
      </c>
      <c r="E756" s="233">
        <f>'Sch-1'!E756</f>
        <v>1000078084</v>
      </c>
      <c r="F756" s="234" t="str">
        <f>'Sch-1'!J756</f>
        <v>SUPPLY OF ROUTER AS PER TECHNICAL SPECIFICATION</v>
      </c>
      <c r="G756" s="233" t="str">
        <f>'Sch-1'!K756</f>
        <v xml:space="preserve">EA </v>
      </c>
      <c r="H756" s="233">
        <f>'Sch-1'!L756</f>
        <v>2</v>
      </c>
      <c r="I756" s="235"/>
      <c r="J756" s="773" t="str">
        <f t="shared" si="22"/>
        <v>Included</v>
      </c>
      <c r="K756" s="774">
        <f t="shared" si="23"/>
        <v>0</v>
      </c>
      <c r="M756" s="207"/>
    </row>
    <row r="757" spans="1:13" s="217" customFormat="1" ht="33" customHeight="1" x14ac:dyDescent="0.3">
      <c r="A757" s="766" t="str">
        <f>'Sch-1'!A757</f>
        <v>VI</v>
      </c>
      <c r="B757" s="771" t="str">
        <f>'Sch-1'!B757</f>
        <v xml:space="preserve">VOIP Communication system for OD   </v>
      </c>
      <c r="C757" s="766"/>
      <c r="D757" s="766"/>
      <c r="E757" s="766"/>
      <c r="F757" s="766"/>
      <c r="G757" s="766"/>
      <c r="H757" s="766"/>
      <c r="I757" s="766"/>
      <c r="J757" s="766"/>
      <c r="K757" s="774"/>
      <c r="M757" s="207"/>
    </row>
    <row r="758" spans="1:13" s="217" customFormat="1" ht="69.75" customHeight="1" x14ac:dyDescent="0.3">
      <c r="A758" s="48">
        <f>'Sch-1'!A758</f>
        <v>735</v>
      </c>
      <c r="B758" s="233">
        <f>'Sch-1'!B758</f>
        <v>7000033132</v>
      </c>
      <c r="C758" s="233">
        <f>'Sch-1'!C758</f>
        <v>10</v>
      </c>
      <c r="D758" s="234" t="str">
        <f>'Sch-1'!D758</f>
        <v xml:space="preserve">Supply BOQ for M-OPTCL                  </v>
      </c>
      <c r="E758" s="233">
        <f>'Sch-1'!E758</f>
        <v>1000077713</v>
      </c>
      <c r="F758" s="234" t="str">
        <f>'Sch-1'!J758</f>
        <v>VOIP/SIP COMPLIANT SERVER HARDWARE AS PER TECHNICAL SPECIFICATION</v>
      </c>
      <c r="G758" s="233" t="str">
        <f>'Sch-1'!K758</f>
        <v xml:space="preserve">EA </v>
      </c>
      <c r="H758" s="233">
        <f>'Sch-1'!L758</f>
        <v>1</v>
      </c>
      <c r="I758" s="235"/>
      <c r="J758" s="773" t="str">
        <f t="shared" si="22"/>
        <v>Included</v>
      </c>
      <c r="K758" s="774">
        <f t="shared" si="23"/>
        <v>0</v>
      </c>
      <c r="M758" s="207"/>
    </row>
    <row r="759" spans="1:13" s="217" customFormat="1" ht="69.75" customHeight="1" x14ac:dyDescent="0.3">
      <c r="A759" s="48">
        <f>'Sch-1'!A759</f>
        <v>736</v>
      </c>
      <c r="B759" s="233">
        <f>'Sch-1'!B759</f>
        <v>7000033133</v>
      </c>
      <c r="C759" s="233">
        <f>'Sch-1'!C759</f>
        <v>10</v>
      </c>
      <c r="D759" s="234" t="str">
        <f>'Sch-1'!D759</f>
        <v xml:space="preserve">Supply BOQ for M-OPTCL                  </v>
      </c>
      <c r="E759" s="233">
        <f>'Sch-1'!E759</f>
        <v>1000077753</v>
      </c>
      <c r="F759" s="234" t="str">
        <f>'Sch-1'!J759</f>
        <v>SOFTWARE FOR VOIP/SIP COMPLIANT SERVER</v>
      </c>
      <c r="G759" s="233" t="str">
        <f>'Sch-1'!K759</f>
        <v>LOT</v>
      </c>
      <c r="H759" s="233">
        <f>'Sch-1'!L759</f>
        <v>1</v>
      </c>
      <c r="I759" s="235"/>
      <c r="J759" s="773" t="str">
        <f t="shared" si="22"/>
        <v>Included</v>
      </c>
      <c r="K759" s="774">
        <f t="shared" si="23"/>
        <v>0</v>
      </c>
      <c r="M759" s="207"/>
    </row>
    <row r="760" spans="1:13" s="217" customFormat="1" ht="69.75" customHeight="1" x14ac:dyDescent="0.3">
      <c r="A760" s="48">
        <f>'Sch-1'!A760</f>
        <v>737</v>
      </c>
      <c r="B760" s="233">
        <f>'Sch-1'!B760</f>
        <v>7000033134</v>
      </c>
      <c r="C760" s="233">
        <f>'Sch-1'!C760</f>
        <v>10</v>
      </c>
      <c r="D760" s="234" t="str">
        <f>'Sch-1'!D760</f>
        <v xml:space="preserve">Supply BOQ for M-OPTCL                  </v>
      </c>
      <c r="E760" s="233">
        <f>'Sch-1'!E760</f>
        <v>1000077573</v>
      </c>
      <c r="F760" s="234" t="str">
        <f>'Sch-1'!J760</f>
        <v>SERVER RACK  AS PER TECHNICAL SPECIFICATION</v>
      </c>
      <c r="G760" s="233" t="str">
        <f>'Sch-1'!K760</f>
        <v xml:space="preserve">EA </v>
      </c>
      <c r="H760" s="233">
        <f>'Sch-1'!L760</f>
        <v>1</v>
      </c>
      <c r="I760" s="235"/>
      <c r="J760" s="773" t="str">
        <f t="shared" si="22"/>
        <v>Included</v>
      </c>
      <c r="K760" s="774">
        <f t="shared" si="23"/>
        <v>0</v>
      </c>
      <c r="M760" s="207"/>
    </row>
    <row r="761" spans="1:13" s="217" customFormat="1" ht="69.75" customHeight="1" x14ac:dyDescent="0.3">
      <c r="A761" s="48">
        <f>'Sch-1'!A761</f>
        <v>738</v>
      </c>
      <c r="B761" s="233">
        <f>'Sch-1'!B761</f>
        <v>7000033135</v>
      </c>
      <c r="C761" s="233">
        <f>'Sch-1'!C761</f>
        <v>10</v>
      </c>
      <c r="D761" s="234" t="str">
        <f>'Sch-1'!D761</f>
        <v xml:space="preserve">Supply BOQ for M-OPTCL                  </v>
      </c>
      <c r="E761" s="233">
        <f>'Sch-1'!E761</f>
        <v>1000077739</v>
      </c>
      <c r="F761" s="234" t="str">
        <f>'Sch-1'!J761</f>
        <v>SIP COMPLIANT VOIP PHONE FOR LOCAL LOCATIONS</v>
      </c>
      <c r="G761" s="233" t="str">
        <f>'Sch-1'!K761</f>
        <v xml:space="preserve">EA </v>
      </c>
      <c r="H761" s="233">
        <f>'Sch-1'!L761</f>
        <v>16</v>
      </c>
      <c r="I761" s="235"/>
      <c r="J761" s="773" t="str">
        <f t="shared" si="22"/>
        <v>Included</v>
      </c>
      <c r="K761" s="774">
        <f t="shared" si="23"/>
        <v>0</v>
      </c>
      <c r="M761" s="207"/>
    </row>
    <row r="762" spans="1:13" s="217" customFormat="1" ht="69.75" customHeight="1" x14ac:dyDescent="0.3">
      <c r="A762" s="48">
        <f>'Sch-1'!A762</f>
        <v>739</v>
      </c>
      <c r="B762" s="233">
        <f>'Sch-1'!B762</f>
        <v>7000033136</v>
      </c>
      <c r="C762" s="233">
        <f>'Sch-1'!C762</f>
        <v>10</v>
      </c>
      <c r="D762" s="234" t="str">
        <f>'Sch-1'!D762</f>
        <v xml:space="preserve">Supply BOQ for M-OPTCL                  </v>
      </c>
      <c r="E762" s="233">
        <f>'Sch-1'!E762</f>
        <v>1000077740</v>
      </c>
      <c r="F762" s="234" t="str">
        <f>'Sch-1'!J762</f>
        <v>SIP COMPLIANT VOIP PHONE FOR REMOTE LOCATIONS</v>
      </c>
      <c r="G762" s="233" t="str">
        <f>'Sch-1'!K762</f>
        <v xml:space="preserve">EA </v>
      </c>
      <c r="H762" s="233">
        <f>'Sch-1'!L762</f>
        <v>92</v>
      </c>
      <c r="I762" s="235"/>
      <c r="J762" s="773" t="str">
        <f t="shared" si="22"/>
        <v>Included</v>
      </c>
      <c r="K762" s="774">
        <f t="shared" si="23"/>
        <v>0</v>
      </c>
      <c r="M762" s="207"/>
    </row>
    <row r="763" spans="1:13" s="217" customFormat="1" ht="69.75" customHeight="1" x14ac:dyDescent="0.3">
      <c r="A763" s="48">
        <f>'Sch-1'!A763</f>
        <v>740</v>
      </c>
      <c r="B763" s="233">
        <f>'Sch-1'!B763</f>
        <v>7000033137</v>
      </c>
      <c r="C763" s="233">
        <f>'Sch-1'!C763</f>
        <v>10</v>
      </c>
      <c r="D763" s="234" t="str">
        <f>'Sch-1'!D763</f>
        <v xml:space="preserve">Supply BOQ for M-OPTCL                  </v>
      </c>
      <c r="E763" s="233">
        <f>'Sch-1'!E763</f>
        <v>1000077711</v>
      </c>
      <c r="F763" s="234" t="str">
        <f>'Sch-1'!J763</f>
        <v>SIP COMPLIANT VIDEO PHONE</v>
      </c>
      <c r="G763" s="233" t="str">
        <f>'Sch-1'!K763</f>
        <v xml:space="preserve">EA </v>
      </c>
      <c r="H763" s="233">
        <f>'Sch-1'!L763</f>
        <v>1</v>
      </c>
      <c r="I763" s="235"/>
      <c r="J763" s="773" t="str">
        <f t="shared" si="22"/>
        <v>Included</v>
      </c>
      <c r="K763" s="774">
        <f t="shared" si="23"/>
        <v>0</v>
      </c>
      <c r="M763" s="207"/>
    </row>
    <row r="764" spans="1:13" s="217" customFormat="1" ht="69.75" customHeight="1" x14ac:dyDescent="0.3">
      <c r="A764" s="48">
        <f>'Sch-1'!A764</f>
        <v>741</v>
      </c>
      <c r="B764" s="233">
        <f>'Sch-1'!B764</f>
        <v>7000033138</v>
      </c>
      <c r="C764" s="233">
        <f>'Sch-1'!C764</f>
        <v>10</v>
      </c>
      <c r="D764" s="234" t="str">
        <f>'Sch-1'!D764</f>
        <v xml:space="preserve">Supply BOQ for M-OPTCL                  </v>
      </c>
      <c r="E764" s="233">
        <f>'Sch-1'!E764</f>
        <v>1000077562</v>
      </c>
      <c r="F764" s="234" t="str">
        <f>'Sch-1'!J764</f>
        <v>ANALOG PHONE</v>
      </c>
      <c r="G764" s="233" t="str">
        <f>'Sch-1'!K764</f>
        <v xml:space="preserve">EA </v>
      </c>
      <c r="H764" s="233">
        <f>'Sch-1'!L764</f>
        <v>85</v>
      </c>
      <c r="I764" s="235"/>
      <c r="J764" s="773" t="str">
        <f t="shared" si="22"/>
        <v>Included</v>
      </c>
      <c r="K764" s="774">
        <f t="shared" si="23"/>
        <v>0</v>
      </c>
      <c r="M764" s="207"/>
    </row>
    <row r="765" spans="1:13" s="217" customFormat="1" ht="69.75" customHeight="1" x14ac:dyDescent="0.3">
      <c r="A765" s="48">
        <f>'Sch-1'!A765</f>
        <v>742</v>
      </c>
      <c r="B765" s="233">
        <f>'Sch-1'!B765</f>
        <v>7000033139</v>
      </c>
      <c r="C765" s="233">
        <f>'Sch-1'!C765</f>
        <v>10</v>
      </c>
      <c r="D765" s="234" t="str">
        <f>'Sch-1'!D765</f>
        <v xml:space="preserve">Supply BOQ for M-OPTCL                  </v>
      </c>
      <c r="E765" s="233">
        <f>'Sch-1'!E765</f>
        <v>1000077750</v>
      </c>
      <c r="F765" s="234" t="str">
        <f>'Sch-1'!J765</f>
        <v>NMS SOFTWARE FOR VoIP</v>
      </c>
      <c r="G765" s="233" t="str">
        <f>'Sch-1'!K765</f>
        <v>LOT</v>
      </c>
      <c r="H765" s="233">
        <f>'Sch-1'!L765</f>
        <v>1</v>
      </c>
      <c r="I765" s="235"/>
      <c r="J765" s="773" t="str">
        <f t="shared" si="22"/>
        <v>Included</v>
      </c>
      <c r="K765" s="774">
        <f t="shared" si="23"/>
        <v>0</v>
      </c>
      <c r="M765" s="207"/>
    </row>
    <row r="766" spans="1:13" s="217" customFormat="1" ht="69.75" customHeight="1" x14ac:dyDescent="0.3">
      <c r="A766" s="48">
        <f>'Sch-1'!A766</f>
        <v>743</v>
      </c>
      <c r="B766" s="233">
        <f>'Sch-1'!B766</f>
        <v>7000033140</v>
      </c>
      <c r="C766" s="233">
        <f>'Sch-1'!C766</f>
        <v>10</v>
      </c>
      <c r="D766" s="234" t="str">
        <f>'Sch-1'!D766</f>
        <v xml:space="preserve">Supply BOQ for M-OPTCL                  </v>
      </c>
      <c r="E766" s="233">
        <f>'Sch-1'!E766</f>
        <v>1000077709</v>
      </c>
      <c r="F766" s="234" t="str">
        <f>'Sch-1'!J766</f>
        <v>POE SWITCH  (WITH DUAL DC POWER SUPPLY)  AS PER TECHNICALSPECIFICATION</v>
      </c>
      <c r="G766" s="233" t="str">
        <f>'Sch-1'!K766</f>
        <v xml:space="preserve">EA </v>
      </c>
      <c r="H766" s="233">
        <f>'Sch-1'!L766</f>
        <v>92</v>
      </c>
      <c r="I766" s="235"/>
      <c r="J766" s="773" t="str">
        <f t="shared" si="22"/>
        <v>Included</v>
      </c>
      <c r="K766" s="774">
        <f t="shared" si="23"/>
        <v>0</v>
      </c>
      <c r="M766" s="207"/>
    </row>
    <row r="767" spans="1:13" s="217" customFormat="1" ht="69.75" customHeight="1" x14ac:dyDescent="0.3">
      <c r="A767" s="48">
        <f>'Sch-1'!A767</f>
        <v>744</v>
      </c>
      <c r="B767" s="233">
        <f>'Sch-1'!B767</f>
        <v>7000033141</v>
      </c>
      <c r="C767" s="233">
        <f>'Sch-1'!C767</f>
        <v>10</v>
      </c>
      <c r="D767" s="234" t="str">
        <f>'Sch-1'!D767</f>
        <v xml:space="preserve">Supply BOQ for M-OPTCL                  </v>
      </c>
      <c r="E767" s="233">
        <f>'Sch-1'!E767</f>
        <v>1000077563</v>
      </c>
      <c r="F767" s="234" t="str">
        <f>'Sch-1'!J767</f>
        <v>CAT -6 CABLE (100 MM SET)</v>
      </c>
      <c r="G767" s="233" t="str">
        <f>'Sch-1'!K767</f>
        <v>SET</v>
      </c>
      <c r="H767" s="233">
        <f>'Sch-1'!L767</f>
        <v>92</v>
      </c>
      <c r="I767" s="235"/>
      <c r="J767" s="773" t="str">
        <f t="shared" si="22"/>
        <v>Included</v>
      </c>
      <c r="K767" s="774">
        <f t="shared" si="23"/>
        <v>0</v>
      </c>
      <c r="M767" s="207"/>
    </row>
    <row r="768" spans="1:13" s="217" customFormat="1" ht="69.75" customHeight="1" x14ac:dyDescent="0.3">
      <c r="A768" s="48">
        <f>'Sch-1'!A768</f>
        <v>745</v>
      </c>
      <c r="B768" s="233">
        <f>'Sch-1'!B768</f>
        <v>7000033142</v>
      </c>
      <c r="C768" s="233">
        <f>'Sch-1'!C768</f>
        <v>10</v>
      </c>
      <c r="D768" s="234" t="str">
        <f>'Sch-1'!D768</f>
        <v xml:space="preserve">Supply BOQ for M-OPTCL                  </v>
      </c>
      <c r="E768" s="233">
        <f>'Sch-1'!E768</f>
        <v>1000077561</v>
      </c>
      <c r="F768" s="234" t="str">
        <f>'Sch-1'!J768</f>
        <v>24 LAN L-3 SWITCH (MINIMUM 8X1 GBPS FIBRE OPTIC PORTS AND 4X 10 GBPSFIBER PORTS)</v>
      </c>
      <c r="G768" s="233" t="str">
        <f>'Sch-1'!K768</f>
        <v xml:space="preserve">EA </v>
      </c>
      <c r="H768" s="233">
        <f>'Sch-1'!L768</f>
        <v>2</v>
      </c>
      <c r="I768" s="235"/>
      <c r="J768" s="773" t="str">
        <f t="shared" si="22"/>
        <v>Included</v>
      </c>
      <c r="K768" s="774">
        <f t="shared" si="23"/>
        <v>0</v>
      </c>
      <c r="M768" s="207"/>
    </row>
    <row r="769" spans="1:13" s="217" customFormat="1" ht="69.75" customHeight="1" x14ac:dyDescent="0.3">
      <c r="A769" s="48">
        <f>'Sch-1'!A769</f>
        <v>746</v>
      </c>
      <c r="B769" s="233">
        <f>'Sch-1'!B769</f>
        <v>7000033143</v>
      </c>
      <c r="C769" s="233">
        <f>'Sch-1'!C769</f>
        <v>10</v>
      </c>
      <c r="D769" s="234" t="str">
        <f>'Sch-1'!D769</f>
        <v xml:space="preserve">Supply BOQ for M-OPTCL                  </v>
      </c>
      <c r="E769" s="233">
        <f>'Sch-1'!E769</f>
        <v>1000077565</v>
      </c>
      <c r="F769" s="234" t="str">
        <f>'Sch-1'!J769</f>
        <v>NGFW AS PER TECHNICAL SPECIFICATION</v>
      </c>
      <c r="G769" s="233" t="str">
        <f>'Sch-1'!K769</f>
        <v xml:space="preserve">EA </v>
      </c>
      <c r="H769" s="233">
        <f>'Sch-1'!L769</f>
        <v>2</v>
      </c>
      <c r="I769" s="235"/>
      <c r="J769" s="773" t="str">
        <f t="shared" si="22"/>
        <v>Included</v>
      </c>
      <c r="K769" s="774">
        <f t="shared" si="23"/>
        <v>0</v>
      </c>
      <c r="M769" s="207"/>
    </row>
    <row r="770" spans="1:13" s="217" customFormat="1" ht="69.75" customHeight="1" x14ac:dyDescent="0.3">
      <c r="A770" s="48">
        <f>'Sch-1'!A770</f>
        <v>747</v>
      </c>
      <c r="B770" s="233">
        <f>'Sch-1'!B770</f>
        <v>7000033144</v>
      </c>
      <c r="C770" s="233">
        <f>'Sch-1'!C770</f>
        <v>10</v>
      </c>
      <c r="D770" s="234" t="str">
        <f>'Sch-1'!D770</f>
        <v xml:space="preserve">Supply BOQ for M-OPTCL                  </v>
      </c>
      <c r="E770" s="233">
        <f>'Sch-1'!E770</f>
        <v>1000077751</v>
      </c>
      <c r="F770" s="234" t="str">
        <f>'Sch-1'!J770</f>
        <v>SOFTWARE FOR RECORDING</v>
      </c>
      <c r="G770" s="233" t="str">
        <f>'Sch-1'!K770</f>
        <v>LOT</v>
      </c>
      <c r="H770" s="233">
        <f>'Sch-1'!L770</f>
        <v>1</v>
      </c>
      <c r="I770" s="235"/>
      <c r="J770" s="773" t="str">
        <f t="shared" si="22"/>
        <v>Included</v>
      </c>
      <c r="K770" s="774">
        <f t="shared" si="23"/>
        <v>0</v>
      </c>
      <c r="M770" s="207"/>
    </row>
    <row r="771" spans="1:13" s="217" customFormat="1" ht="69.75" customHeight="1" x14ac:dyDescent="0.3">
      <c r="A771" s="48">
        <f>'Sch-1'!A771</f>
        <v>748</v>
      </c>
      <c r="B771" s="233">
        <f>'Sch-1'!B771</f>
        <v>7000033145</v>
      </c>
      <c r="C771" s="233">
        <f>'Sch-1'!C771</f>
        <v>10</v>
      </c>
      <c r="D771" s="234" t="str">
        <f>'Sch-1'!D771</f>
        <v xml:space="preserve">Supply BOQ for M-OPTCL                  </v>
      </c>
      <c r="E771" s="233">
        <f>'Sch-1'!E771</f>
        <v>1000077568</v>
      </c>
      <c r="F771" s="234" t="str">
        <f>'Sch-1'!J771</f>
        <v>OPERATOR CONSOLE AS PER TECHNICAL SPECIFICATION</v>
      </c>
      <c r="G771" s="233" t="str">
        <f>'Sch-1'!K771</f>
        <v xml:space="preserve">EA </v>
      </c>
      <c r="H771" s="233">
        <f>'Sch-1'!L771</f>
        <v>1</v>
      </c>
      <c r="I771" s="235"/>
      <c r="J771" s="773" t="str">
        <f t="shared" si="22"/>
        <v>Included</v>
      </c>
      <c r="K771" s="774">
        <f t="shared" si="23"/>
        <v>0</v>
      </c>
      <c r="M771" s="207"/>
    </row>
    <row r="772" spans="1:13" s="217" customFormat="1" ht="69.75" customHeight="1" x14ac:dyDescent="0.3">
      <c r="A772" s="48">
        <f>'Sch-1'!A772</f>
        <v>749</v>
      </c>
      <c r="B772" s="233">
        <f>'Sch-1'!B772</f>
        <v>7000033146</v>
      </c>
      <c r="C772" s="233">
        <f>'Sch-1'!C772</f>
        <v>10</v>
      </c>
      <c r="D772" s="234" t="str">
        <f>'Sch-1'!D772</f>
        <v xml:space="preserve">Supply BOQ for M-OPTCL                  </v>
      </c>
      <c r="E772" s="233">
        <f>'Sch-1'!E772</f>
        <v>1000012788</v>
      </c>
      <c r="F772" s="234" t="str">
        <f>'Sch-1'!J772</f>
        <v>GPS Clock with antenna</v>
      </c>
      <c r="G772" s="233" t="str">
        <f>'Sch-1'!K772</f>
        <v xml:space="preserve">EA </v>
      </c>
      <c r="H772" s="233">
        <f>'Sch-1'!L772</f>
        <v>1</v>
      </c>
      <c r="I772" s="235"/>
      <c r="J772" s="773" t="str">
        <f t="shared" si="22"/>
        <v>Included</v>
      </c>
      <c r="K772" s="774">
        <f t="shared" si="23"/>
        <v>0</v>
      </c>
      <c r="M772" s="207"/>
    </row>
    <row r="773" spans="1:13" s="217" customFormat="1" ht="69.75" customHeight="1" x14ac:dyDescent="0.3">
      <c r="A773" s="48">
        <f>'Sch-1'!A773</f>
        <v>750</v>
      </c>
      <c r="B773" s="233">
        <f>'Sch-1'!B773</f>
        <v>7000033147</v>
      </c>
      <c r="C773" s="233">
        <f>'Sch-1'!C773</f>
        <v>10</v>
      </c>
      <c r="D773" s="234" t="str">
        <f>'Sch-1'!D773</f>
        <v xml:space="preserve">Supply BOQ for M-OPTCL                  </v>
      </c>
      <c r="E773" s="233">
        <f>'Sch-1'!E773</f>
        <v>1000028014</v>
      </c>
      <c r="F773" s="234" t="str">
        <f>'Sch-1'!J773</f>
        <v>Workstation Desk</v>
      </c>
      <c r="G773" s="233" t="str">
        <f>'Sch-1'!K773</f>
        <v xml:space="preserve">EA </v>
      </c>
      <c r="H773" s="233">
        <f>'Sch-1'!L773</f>
        <v>1</v>
      </c>
      <c r="I773" s="235"/>
      <c r="J773" s="773" t="str">
        <f t="shared" si="22"/>
        <v>Included</v>
      </c>
      <c r="K773" s="774">
        <f t="shared" si="23"/>
        <v>0</v>
      </c>
      <c r="M773" s="207"/>
    </row>
    <row r="774" spans="1:13" s="217" customFormat="1" ht="69.75" customHeight="1" x14ac:dyDescent="0.3">
      <c r="A774" s="48">
        <f>'Sch-1'!A774</f>
        <v>751</v>
      </c>
      <c r="B774" s="233">
        <f>'Sch-1'!B774</f>
        <v>7000033148</v>
      </c>
      <c r="C774" s="233">
        <f>'Sch-1'!C774</f>
        <v>10</v>
      </c>
      <c r="D774" s="234" t="str">
        <f>'Sch-1'!D774</f>
        <v xml:space="preserve">Supply BOQ for M-OPTCL                  </v>
      </c>
      <c r="E774" s="233">
        <f>'Sch-1'!E774</f>
        <v>1000026380</v>
      </c>
      <c r="F774" s="234" t="str">
        <f>'Sch-1'!J774</f>
        <v>Chairs</v>
      </c>
      <c r="G774" s="233" t="str">
        <f>'Sch-1'!K774</f>
        <v>LOT</v>
      </c>
      <c r="H774" s="233">
        <f>'Sch-1'!L774</f>
        <v>1</v>
      </c>
      <c r="I774" s="235"/>
      <c r="J774" s="773" t="str">
        <f t="shared" si="22"/>
        <v>Included</v>
      </c>
      <c r="K774" s="774">
        <f t="shared" si="23"/>
        <v>0</v>
      </c>
      <c r="M774" s="207"/>
    </row>
    <row r="775" spans="1:13" s="217" customFormat="1" ht="69.75" customHeight="1" x14ac:dyDescent="0.3">
      <c r="A775" s="48">
        <f>'Sch-1'!A775</f>
        <v>752</v>
      </c>
      <c r="B775" s="233">
        <f>'Sch-1'!B775</f>
        <v>7000033160</v>
      </c>
      <c r="C775" s="233">
        <f>'Sch-1'!C775</f>
        <v>10</v>
      </c>
      <c r="D775" s="234" t="str">
        <f>'Sch-1'!D775</f>
        <v xml:space="preserve">Supply BOQ for M-OPTCL                  </v>
      </c>
      <c r="E775" s="233">
        <f>'Sch-1'!E775</f>
        <v>1000077853</v>
      </c>
      <c r="F775" s="234" t="str">
        <f>'Sch-1'!J775</f>
        <v>SUPPLY OF BACKUP AND RESTORE SYSTEM INCLUDING NECESSARY HARDWARE ANDSOFTWARE AS PER TECHNICAL SPECIFICATION</v>
      </c>
      <c r="G775" s="233" t="str">
        <f>'Sch-1'!K775</f>
        <v xml:space="preserve">EA </v>
      </c>
      <c r="H775" s="233">
        <f>'Sch-1'!L775</f>
        <v>1</v>
      </c>
      <c r="I775" s="235"/>
      <c r="J775" s="773" t="str">
        <f t="shared" si="22"/>
        <v>Included</v>
      </c>
      <c r="K775" s="774">
        <f t="shared" si="23"/>
        <v>0</v>
      </c>
      <c r="M775" s="207"/>
    </row>
    <row r="776" spans="1:13" s="217" customFormat="1" ht="69.75" customHeight="1" x14ac:dyDescent="0.3">
      <c r="A776" s="48">
        <f>'Sch-1'!A776</f>
        <v>753</v>
      </c>
      <c r="B776" s="233">
        <f>'Sch-1'!B776</f>
        <v>7000033161</v>
      </c>
      <c r="C776" s="233">
        <f>'Sch-1'!C776</f>
        <v>10</v>
      </c>
      <c r="D776" s="234" t="str">
        <f>'Sch-1'!D776</f>
        <v xml:space="preserve">Supply BOQ for M-OPTCL                  </v>
      </c>
      <c r="E776" s="233">
        <f>'Sch-1'!E776</f>
        <v>1000077863</v>
      </c>
      <c r="F776" s="234" t="str">
        <f>'Sch-1'!J776</f>
        <v>SUPPLY OF APPLICATION SERVER AT SLDC /RLDC AS PER TECHNICALSPECIFICATION</v>
      </c>
      <c r="G776" s="233" t="str">
        <f>'Sch-1'!K776</f>
        <v xml:space="preserve">EA </v>
      </c>
      <c r="H776" s="233">
        <f>'Sch-1'!L776</f>
        <v>2</v>
      </c>
      <c r="I776" s="235"/>
      <c r="J776" s="773" t="str">
        <f t="shared" si="22"/>
        <v>Included</v>
      </c>
      <c r="K776" s="774">
        <f t="shared" si="23"/>
        <v>0</v>
      </c>
      <c r="M776" s="207"/>
    </row>
    <row r="777" spans="1:13" s="217" customFormat="1" ht="69.75" customHeight="1" x14ac:dyDescent="0.3">
      <c r="A777" s="48">
        <f>'Sch-1'!A777</f>
        <v>754</v>
      </c>
      <c r="B777" s="233">
        <f>'Sch-1'!B777</f>
        <v>7000033162</v>
      </c>
      <c r="C777" s="233">
        <f>'Sch-1'!C777</f>
        <v>10</v>
      </c>
      <c r="D777" s="234" t="str">
        <f>'Sch-1'!D777</f>
        <v xml:space="preserve">Supply BOQ for M-OPTCL                  </v>
      </c>
      <c r="E777" s="233">
        <f>'Sch-1'!E777</f>
        <v>1000077866</v>
      </c>
      <c r="F777" s="234" t="str">
        <f>'Sch-1'!J777</f>
        <v>SUPPLY OF SIEM SOFTWARE AT SLDC/RLDCÃ‚Â AS PER TECHNICAL SPECIFICATION</v>
      </c>
      <c r="G777" s="233" t="str">
        <f>'Sch-1'!K777</f>
        <v>LOT</v>
      </c>
      <c r="H777" s="233">
        <f>'Sch-1'!L777</f>
        <v>1</v>
      </c>
      <c r="I777" s="235"/>
      <c r="J777" s="773" t="str">
        <f t="shared" si="22"/>
        <v>Included</v>
      </c>
      <c r="K777" s="774">
        <f t="shared" si="23"/>
        <v>0</v>
      </c>
      <c r="M777" s="207"/>
    </row>
    <row r="778" spans="1:13" s="217" customFormat="1" ht="69.75" customHeight="1" x14ac:dyDescent="0.3">
      <c r="A778" s="48">
        <f>'Sch-1'!A778</f>
        <v>755</v>
      </c>
      <c r="B778" s="233">
        <f>'Sch-1'!B778</f>
        <v>7000033163</v>
      </c>
      <c r="C778" s="233">
        <f>'Sch-1'!C778</f>
        <v>10</v>
      </c>
      <c r="D778" s="234" t="str">
        <f>'Sch-1'!D778</f>
        <v xml:space="preserve">Supply BOQ for M-OPTCL                  </v>
      </c>
      <c r="E778" s="233">
        <f>'Sch-1'!E778</f>
        <v>1000077862</v>
      </c>
      <c r="F778" s="234" t="str">
        <f>'Sch-1'!J778</f>
        <v>POE SWITCHÃ‚Â ,48 PORT ,MANAGED L2 (WITH DUAL POWER SUPPLY)Ã‚Â AS PERTECHNICAL SPECIFICATION</v>
      </c>
      <c r="G778" s="233" t="str">
        <f>'Sch-1'!K778</f>
        <v xml:space="preserve">EA </v>
      </c>
      <c r="H778" s="233">
        <f>'Sch-1'!L778</f>
        <v>1</v>
      </c>
      <c r="I778" s="235"/>
      <c r="J778" s="773" t="str">
        <f t="shared" si="22"/>
        <v>Included</v>
      </c>
      <c r="K778" s="774">
        <f t="shared" si="23"/>
        <v>0</v>
      </c>
      <c r="M778" s="207"/>
    </row>
    <row r="779" spans="1:13" s="217" customFormat="1" ht="69.75" customHeight="1" x14ac:dyDescent="0.3">
      <c r="A779" s="48">
        <f>'Sch-1'!A779</f>
        <v>756</v>
      </c>
      <c r="B779" s="233">
        <f>'Sch-1'!B779</f>
        <v>7000033165</v>
      </c>
      <c r="C779" s="233">
        <f>'Sch-1'!C779</f>
        <v>10</v>
      </c>
      <c r="D779" s="234" t="str">
        <f>'Sch-1'!D779</f>
        <v xml:space="preserve">Supply BOQ for M-OPTCL                  </v>
      </c>
      <c r="E779" s="233">
        <f>'Sch-1'!E779</f>
        <v>1000077899</v>
      </c>
      <c r="F779" s="234" t="str">
        <f>'Sch-1'!J779</f>
        <v>SUPPLY OF FXS MEDIA GATEWAY AS PER TECHNICAL SPECIFICATION</v>
      </c>
      <c r="G779" s="233" t="str">
        <f>'Sch-1'!K779</f>
        <v>SET</v>
      </c>
      <c r="H779" s="233">
        <f>'Sch-1'!L779</f>
        <v>1</v>
      </c>
      <c r="I779" s="235"/>
      <c r="J779" s="773" t="str">
        <f t="shared" si="22"/>
        <v>Included</v>
      </c>
      <c r="K779" s="774">
        <f t="shared" si="23"/>
        <v>0</v>
      </c>
      <c r="M779" s="207"/>
    </row>
    <row r="780" spans="1:13" s="217" customFormat="1" ht="69.75" customHeight="1" x14ac:dyDescent="0.3">
      <c r="A780" s="48">
        <f>'Sch-1'!A780</f>
        <v>757</v>
      </c>
      <c r="B780" s="233">
        <f>'Sch-1'!B780</f>
        <v>7000033166</v>
      </c>
      <c r="C780" s="233">
        <f>'Sch-1'!C780</f>
        <v>10</v>
      </c>
      <c r="D780" s="234" t="str">
        <f>'Sch-1'!D780</f>
        <v xml:space="preserve">Supply BOQ for M-OPTCL                  </v>
      </c>
      <c r="E780" s="233">
        <f>'Sch-1'!E780</f>
        <v>1000031361</v>
      </c>
      <c r="F780" s="234" t="str">
        <f>'Sch-1'!J780</f>
        <v>WORKSTATION CONSOLE WITH ONE TFT WITH OSAND LICENSE</v>
      </c>
      <c r="G780" s="233" t="str">
        <f>'Sch-1'!K780</f>
        <v xml:space="preserve">EA </v>
      </c>
      <c r="H780" s="233">
        <f>'Sch-1'!L780</f>
        <v>1</v>
      </c>
      <c r="I780" s="235"/>
      <c r="J780" s="773" t="str">
        <f t="shared" si="22"/>
        <v>Included</v>
      </c>
      <c r="K780" s="774">
        <f t="shared" si="23"/>
        <v>0</v>
      </c>
      <c r="M780" s="207"/>
    </row>
    <row r="781" spans="1:13" s="217" customFormat="1" ht="69.75" customHeight="1" x14ac:dyDescent="0.3">
      <c r="A781" s="48">
        <f>'Sch-1'!A781</f>
        <v>758</v>
      </c>
      <c r="B781" s="233">
        <f>'Sch-1'!B781</f>
        <v>7000033168</v>
      </c>
      <c r="C781" s="233">
        <f>'Sch-1'!C781</f>
        <v>10</v>
      </c>
      <c r="D781" s="234" t="str">
        <f>'Sch-1'!D781</f>
        <v xml:space="preserve">Supply BOQ for M-OPTCL                  </v>
      </c>
      <c r="E781" s="233">
        <f>'Sch-1'!E781</f>
        <v>1000077736</v>
      </c>
      <c r="F781" s="234" t="str">
        <f>'Sch-1'!J781</f>
        <v>SUPPLY OF PRI MEDIA GATEWAY AS PER TECHNICAL SPECIFICATION</v>
      </c>
      <c r="G781" s="233" t="str">
        <f>'Sch-1'!K781</f>
        <v xml:space="preserve">EA </v>
      </c>
      <c r="H781" s="233">
        <f>'Sch-1'!L781</f>
        <v>1</v>
      </c>
      <c r="I781" s="235"/>
      <c r="J781" s="773" t="str">
        <f t="shared" si="22"/>
        <v>Included</v>
      </c>
      <c r="K781" s="774">
        <f t="shared" si="23"/>
        <v>0</v>
      </c>
      <c r="M781" s="207"/>
    </row>
    <row r="782" spans="1:13" s="217" customFormat="1" ht="69.75" customHeight="1" x14ac:dyDescent="0.3">
      <c r="A782" s="48">
        <f>'Sch-1'!A782</f>
        <v>759</v>
      </c>
      <c r="B782" s="233">
        <f>'Sch-1'!B782</f>
        <v>7000033169</v>
      </c>
      <c r="C782" s="233">
        <f>'Sch-1'!C782</f>
        <v>10</v>
      </c>
      <c r="D782" s="234" t="str">
        <f>'Sch-1'!D782</f>
        <v xml:space="preserve">Supply BOQ for M-OPTCL                  </v>
      </c>
      <c r="E782" s="233">
        <f>'Sch-1'!E782</f>
        <v>1000078084</v>
      </c>
      <c r="F782" s="234" t="str">
        <f>'Sch-1'!J782</f>
        <v>SUPPLY OF ROUTER AS PER TECHNICAL SPECIFICATION</v>
      </c>
      <c r="G782" s="233" t="str">
        <f>'Sch-1'!K782</f>
        <v xml:space="preserve">EA </v>
      </c>
      <c r="H782" s="233">
        <f>'Sch-1'!L782</f>
        <v>2</v>
      </c>
      <c r="I782" s="235"/>
      <c r="J782" s="773" t="str">
        <f t="shared" si="22"/>
        <v>Included</v>
      </c>
      <c r="K782" s="774">
        <f t="shared" si="23"/>
        <v>0</v>
      </c>
      <c r="M782" s="207"/>
    </row>
    <row r="783" spans="1:13" s="217" customFormat="1" ht="69.75" customHeight="1" x14ac:dyDescent="0.3">
      <c r="A783" s="48">
        <f>'Sch-1'!A783</f>
        <v>760</v>
      </c>
      <c r="B783" s="233">
        <f>'Sch-1'!B783</f>
        <v>7000033149</v>
      </c>
      <c r="C783" s="233">
        <f>'Sch-1'!C783</f>
        <v>10</v>
      </c>
      <c r="D783" s="234" t="str">
        <f>'Sch-1'!D783</f>
        <v xml:space="preserve">Supply BOQ for B-OPTCL                  </v>
      </c>
      <c r="E783" s="233">
        <f>'Sch-1'!E783</f>
        <v>1000077713</v>
      </c>
      <c r="F783" s="234" t="str">
        <f>'Sch-1'!J783</f>
        <v>VOIP/SIP COMPLIANT SERVER HARDWARE AS PER TECHNICAL SPECIFICATION</v>
      </c>
      <c r="G783" s="233" t="str">
        <f>'Sch-1'!K783</f>
        <v xml:space="preserve">EA </v>
      </c>
      <c r="H783" s="233">
        <f>'Sch-1'!L783</f>
        <v>1</v>
      </c>
      <c r="I783" s="235"/>
      <c r="J783" s="773" t="str">
        <f t="shared" si="22"/>
        <v>Included</v>
      </c>
      <c r="K783" s="774">
        <f t="shared" si="23"/>
        <v>0</v>
      </c>
      <c r="M783" s="207"/>
    </row>
    <row r="784" spans="1:13" s="217" customFormat="1" ht="69.75" customHeight="1" x14ac:dyDescent="0.3">
      <c r="A784" s="48">
        <f>'Sch-1'!A784</f>
        <v>761</v>
      </c>
      <c r="B784" s="233">
        <f>'Sch-1'!B784</f>
        <v>7000033150</v>
      </c>
      <c r="C784" s="233">
        <f>'Sch-1'!C784</f>
        <v>10</v>
      </c>
      <c r="D784" s="234" t="str">
        <f>'Sch-1'!D784</f>
        <v xml:space="preserve">Supply BOQ for B-OPTCL                  </v>
      </c>
      <c r="E784" s="233">
        <f>'Sch-1'!E784</f>
        <v>1000077753</v>
      </c>
      <c r="F784" s="234" t="str">
        <f>'Sch-1'!J784</f>
        <v>SOFTWARE FOR VOIP/SIP COMPLIANT SERVER</v>
      </c>
      <c r="G784" s="233" t="str">
        <f>'Sch-1'!K784</f>
        <v>LOT</v>
      </c>
      <c r="H784" s="233">
        <f>'Sch-1'!L784</f>
        <v>1</v>
      </c>
      <c r="I784" s="235"/>
      <c r="J784" s="773" t="str">
        <f t="shared" si="22"/>
        <v>Included</v>
      </c>
      <c r="K784" s="774">
        <f t="shared" si="23"/>
        <v>0</v>
      </c>
      <c r="M784" s="207"/>
    </row>
    <row r="785" spans="1:13" s="217" customFormat="1" ht="69.75" customHeight="1" x14ac:dyDescent="0.3">
      <c r="A785" s="48">
        <f>'Sch-1'!A785</f>
        <v>762</v>
      </c>
      <c r="B785" s="233">
        <f>'Sch-1'!B785</f>
        <v>7000033151</v>
      </c>
      <c r="C785" s="233">
        <f>'Sch-1'!C785</f>
        <v>10</v>
      </c>
      <c r="D785" s="234" t="str">
        <f>'Sch-1'!D785</f>
        <v xml:space="preserve">Supply BOQ for B-OPTCL                  </v>
      </c>
      <c r="E785" s="233">
        <f>'Sch-1'!E785</f>
        <v>1000077573</v>
      </c>
      <c r="F785" s="234" t="str">
        <f>'Sch-1'!J785</f>
        <v>SERVER RACK  AS PER TECHNICAL SPECIFICATION</v>
      </c>
      <c r="G785" s="233" t="str">
        <f>'Sch-1'!K785</f>
        <v xml:space="preserve">EA </v>
      </c>
      <c r="H785" s="233">
        <f>'Sch-1'!L785</f>
        <v>1</v>
      </c>
      <c r="I785" s="235"/>
      <c r="J785" s="773" t="str">
        <f t="shared" si="22"/>
        <v>Included</v>
      </c>
      <c r="K785" s="774">
        <f t="shared" si="23"/>
        <v>0</v>
      </c>
      <c r="M785" s="207"/>
    </row>
    <row r="786" spans="1:13" s="217" customFormat="1" ht="69.75" customHeight="1" x14ac:dyDescent="0.3">
      <c r="A786" s="48">
        <f>'Sch-1'!A786</f>
        <v>763</v>
      </c>
      <c r="B786" s="233">
        <f>'Sch-1'!B786</f>
        <v>7000033152</v>
      </c>
      <c r="C786" s="233">
        <f>'Sch-1'!C786</f>
        <v>10</v>
      </c>
      <c r="D786" s="234" t="str">
        <f>'Sch-1'!D786</f>
        <v xml:space="preserve">Supply BOQ for B-OPTCL                  </v>
      </c>
      <c r="E786" s="233">
        <f>'Sch-1'!E786</f>
        <v>1000077711</v>
      </c>
      <c r="F786" s="234" t="str">
        <f>'Sch-1'!J786</f>
        <v>SIP COMPLIANT VIDEO PHONE</v>
      </c>
      <c r="G786" s="233" t="str">
        <f>'Sch-1'!K786</f>
        <v xml:space="preserve">EA </v>
      </c>
      <c r="H786" s="233">
        <f>'Sch-1'!L786</f>
        <v>1</v>
      </c>
      <c r="I786" s="235"/>
      <c r="J786" s="773" t="str">
        <f t="shared" si="22"/>
        <v>Included</v>
      </c>
      <c r="K786" s="774">
        <f t="shared" si="23"/>
        <v>0</v>
      </c>
      <c r="M786" s="207"/>
    </row>
    <row r="787" spans="1:13" s="217" customFormat="1" ht="69.75" customHeight="1" x14ac:dyDescent="0.3">
      <c r="A787" s="48">
        <f>'Sch-1'!A787</f>
        <v>764</v>
      </c>
      <c r="B787" s="233">
        <f>'Sch-1'!B787</f>
        <v>7000033153</v>
      </c>
      <c r="C787" s="233">
        <f>'Sch-1'!C787</f>
        <v>10</v>
      </c>
      <c r="D787" s="234" t="str">
        <f>'Sch-1'!D787</f>
        <v xml:space="preserve">Supply BOQ for B-OPTCL                  </v>
      </c>
      <c r="E787" s="233">
        <f>'Sch-1'!E787</f>
        <v>1000077750</v>
      </c>
      <c r="F787" s="234" t="str">
        <f>'Sch-1'!J787</f>
        <v>NMS SOFTWARE FOR VoIP</v>
      </c>
      <c r="G787" s="233" t="str">
        <f>'Sch-1'!K787</f>
        <v>LOT</v>
      </c>
      <c r="H787" s="233">
        <f>'Sch-1'!L787</f>
        <v>1</v>
      </c>
      <c r="I787" s="235"/>
      <c r="J787" s="773" t="str">
        <f t="shared" si="22"/>
        <v>Included</v>
      </c>
      <c r="K787" s="774">
        <f t="shared" si="23"/>
        <v>0</v>
      </c>
      <c r="M787" s="207"/>
    </row>
    <row r="788" spans="1:13" s="217" customFormat="1" ht="69.75" customHeight="1" x14ac:dyDescent="0.3">
      <c r="A788" s="48">
        <f>'Sch-1'!A788</f>
        <v>765</v>
      </c>
      <c r="B788" s="233">
        <f>'Sch-1'!B788</f>
        <v>7000033154</v>
      </c>
      <c r="C788" s="233">
        <f>'Sch-1'!C788</f>
        <v>10</v>
      </c>
      <c r="D788" s="234" t="str">
        <f>'Sch-1'!D788</f>
        <v xml:space="preserve">Supply BOQ for B-OPTCL                  </v>
      </c>
      <c r="E788" s="233">
        <f>'Sch-1'!E788</f>
        <v>1000077561</v>
      </c>
      <c r="F788" s="234" t="str">
        <f>'Sch-1'!J788</f>
        <v>24 LAN L-3 SWITCH (MINIMUM 8X1 GBPS FIBRE OPTIC PORTS AND 4X 10 GBPSFIBER PORTS)</v>
      </c>
      <c r="G788" s="233" t="str">
        <f>'Sch-1'!K788</f>
        <v xml:space="preserve">EA </v>
      </c>
      <c r="H788" s="233">
        <f>'Sch-1'!L788</f>
        <v>2</v>
      </c>
      <c r="I788" s="235"/>
      <c r="J788" s="773" t="str">
        <f t="shared" ref="J788:J851" si="24">IF(I788=0, "Included",IF(ISERROR(H788*I788), I788, H788*I788))</f>
        <v>Included</v>
      </c>
      <c r="K788" s="774">
        <f t="shared" ref="K788:K851" si="25">+H788*I788</f>
        <v>0</v>
      </c>
      <c r="M788" s="207"/>
    </row>
    <row r="789" spans="1:13" s="217" customFormat="1" ht="69.75" customHeight="1" x14ac:dyDescent="0.3">
      <c r="A789" s="48">
        <f>'Sch-1'!A789</f>
        <v>766</v>
      </c>
      <c r="B789" s="233">
        <f>'Sch-1'!B789</f>
        <v>7000033155</v>
      </c>
      <c r="C789" s="233">
        <f>'Sch-1'!C789</f>
        <v>10</v>
      </c>
      <c r="D789" s="234" t="str">
        <f>'Sch-1'!D789</f>
        <v xml:space="preserve">Supply BOQ for B-OPTCL                  </v>
      </c>
      <c r="E789" s="233">
        <f>'Sch-1'!E789</f>
        <v>1000077565</v>
      </c>
      <c r="F789" s="234" t="str">
        <f>'Sch-1'!J789</f>
        <v>NGFW AS PER TECHNICAL SPECIFICATION</v>
      </c>
      <c r="G789" s="233" t="str">
        <f>'Sch-1'!K789</f>
        <v xml:space="preserve">EA </v>
      </c>
      <c r="H789" s="233">
        <f>'Sch-1'!L789</f>
        <v>2</v>
      </c>
      <c r="I789" s="235"/>
      <c r="J789" s="773" t="str">
        <f t="shared" si="24"/>
        <v>Included</v>
      </c>
      <c r="K789" s="774">
        <f t="shared" si="25"/>
        <v>0</v>
      </c>
      <c r="M789" s="207"/>
    </row>
    <row r="790" spans="1:13" s="217" customFormat="1" ht="69.75" customHeight="1" x14ac:dyDescent="0.3">
      <c r="A790" s="48">
        <f>'Sch-1'!A790</f>
        <v>767</v>
      </c>
      <c r="B790" s="233">
        <f>'Sch-1'!B790</f>
        <v>7000033156</v>
      </c>
      <c r="C790" s="233">
        <f>'Sch-1'!C790</f>
        <v>10</v>
      </c>
      <c r="D790" s="234" t="str">
        <f>'Sch-1'!D790</f>
        <v xml:space="preserve">Supply BOQ for B-OPTCL                  </v>
      </c>
      <c r="E790" s="233">
        <f>'Sch-1'!E790</f>
        <v>1000077751</v>
      </c>
      <c r="F790" s="234" t="str">
        <f>'Sch-1'!J790</f>
        <v>SOFTWARE FOR RECORDING</v>
      </c>
      <c r="G790" s="233" t="str">
        <f>'Sch-1'!K790</f>
        <v>LOT</v>
      </c>
      <c r="H790" s="233">
        <f>'Sch-1'!L790</f>
        <v>1</v>
      </c>
      <c r="I790" s="235"/>
      <c r="J790" s="773" t="str">
        <f t="shared" si="24"/>
        <v>Included</v>
      </c>
      <c r="K790" s="774">
        <f t="shared" si="25"/>
        <v>0</v>
      </c>
      <c r="M790" s="207"/>
    </row>
    <row r="791" spans="1:13" s="217" customFormat="1" ht="69.75" customHeight="1" x14ac:dyDescent="0.3">
      <c r="A791" s="48">
        <f>'Sch-1'!A791</f>
        <v>768</v>
      </c>
      <c r="B791" s="233">
        <f>'Sch-1'!B791</f>
        <v>7000033157</v>
      </c>
      <c r="C791" s="233">
        <f>'Sch-1'!C791</f>
        <v>10</v>
      </c>
      <c r="D791" s="234" t="str">
        <f>'Sch-1'!D791</f>
        <v xml:space="preserve">Supply BOQ for B-OPTCL                  </v>
      </c>
      <c r="E791" s="233">
        <f>'Sch-1'!E791</f>
        <v>1000077568</v>
      </c>
      <c r="F791" s="234" t="str">
        <f>'Sch-1'!J791</f>
        <v>OPERATOR CONSOLE AS PER TECHNICAL SPECIFICATION</v>
      </c>
      <c r="G791" s="233" t="str">
        <f>'Sch-1'!K791</f>
        <v xml:space="preserve">EA </v>
      </c>
      <c r="H791" s="233">
        <f>'Sch-1'!L791</f>
        <v>1</v>
      </c>
      <c r="I791" s="235"/>
      <c r="J791" s="773" t="str">
        <f t="shared" si="24"/>
        <v>Included</v>
      </c>
      <c r="K791" s="774">
        <f t="shared" si="25"/>
        <v>0</v>
      </c>
      <c r="M791" s="207"/>
    </row>
    <row r="792" spans="1:13" s="217" customFormat="1" ht="69.75" customHeight="1" x14ac:dyDescent="0.3">
      <c r="A792" s="48">
        <f>'Sch-1'!A792</f>
        <v>769</v>
      </c>
      <c r="B792" s="233">
        <f>'Sch-1'!B792</f>
        <v>7000033158</v>
      </c>
      <c r="C792" s="233">
        <f>'Sch-1'!C792</f>
        <v>10</v>
      </c>
      <c r="D792" s="234" t="str">
        <f>'Sch-1'!D792</f>
        <v xml:space="preserve">Supply BOQ for B-OPTCL                  </v>
      </c>
      <c r="E792" s="233">
        <f>'Sch-1'!E792</f>
        <v>1000028014</v>
      </c>
      <c r="F792" s="234" t="str">
        <f>'Sch-1'!J792</f>
        <v>Workstation Desk</v>
      </c>
      <c r="G792" s="233" t="str">
        <f>'Sch-1'!K792</f>
        <v xml:space="preserve">EA </v>
      </c>
      <c r="H792" s="233">
        <f>'Sch-1'!L792</f>
        <v>1</v>
      </c>
      <c r="I792" s="235"/>
      <c r="J792" s="773" t="str">
        <f t="shared" si="24"/>
        <v>Included</v>
      </c>
      <c r="K792" s="774">
        <f t="shared" si="25"/>
        <v>0</v>
      </c>
      <c r="M792" s="207"/>
    </row>
    <row r="793" spans="1:13" s="217" customFormat="1" ht="69.75" customHeight="1" x14ac:dyDescent="0.3">
      <c r="A793" s="48">
        <f>'Sch-1'!A793</f>
        <v>770</v>
      </c>
      <c r="B793" s="233">
        <f>'Sch-1'!B793</f>
        <v>7000033159</v>
      </c>
      <c r="C793" s="233">
        <f>'Sch-1'!C793</f>
        <v>10</v>
      </c>
      <c r="D793" s="234" t="str">
        <f>'Sch-1'!D793</f>
        <v xml:space="preserve">Supply BOQ for B-OPTCL                  </v>
      </c>
      <c r="E793" s="233">
        <f>'Sch-1'!E793</f>
        <v>1000026380</v>
      </c>
      <c r="F793" s="234" t="str">
        <f>'Sch-1'!J793</f>
        <v>Chairs</v>
      </c>
      <c r="G793" s="233" t="str">
        <f>'Sch-1'!K793</f>
        <v>LOT</v>
      </c>
      <c r="H793" s="233">
        <f>'Sch-1'!L793</f>
        <v>1</v>
      </c>
      <c r="I793" s="235"/>
      <c r="J793" s="773" t="str">
        <f t="shared" si="24"/>
        <v>Included</v>
      </c>
      <c r="K793" s="774">
        <f t="shared" si="25"/>
        <v>0</v>
      </c>
      <c r="M793" s="207"/>
    </row>
    <row r="794" spans="1:13" s="217" customFormat="1" ht="69.75" customHeight="1" x14ac:dyDescent="0.3">
      <c r="A794" s="48">
        <f>'Sch-1'!A794</f>
        <v>771</v>
      </c>
      <c r="B794" s="233">
        <f>'Sch-1'!B794</f>
        <v>7000033164</v>
      </c>
      <c r="C794" s="233">
        <f>'Sch-1'!C794</f>
        <v>10</v>
      </c>
      <c r="D794" s="234" t="str">
        <f>'Sch-1'!D794</f>
        <v xml:space="preserve">Supply BOQ for B-OPTCL                  </v>
      </c>
      <c r="E794" s="233">
        <f>'Sch-1'!E794</f>
        <v>1000077853</v>
      </c>
      <c r="F794" s="234" t="str">
        <f>'Sch-1'!J794</f>
        <v>SUPPLY OF BACKUP AND RESTORE SYSTEM INCLUDING NECESSARY HARDWARE ANDSOFTWARE AS PER TECHNICAL SPECIFICATION</v>
      </c>
      <c r="G794" s="233" t="str">
        <f>'Sch-1'!K794</f>
        <v xml:space="preserve">EA </v>
      </c>
      <c r="H794" s="233">
        <f>'Sch-1'!L794</f>
        <v>1</v>
      </c>
      <c r="I794" s="235"/>
      <c r="J794" s="773" t="str">
        <f t="shared" si="24"/>
        <v>Included</v>
      </c>
      <c r="K794" s="774">
        <f t="shared" si="25"/>
        <v>0</v>
      </c>
      <c r="M794" s="207"/>
    </row>
    <row r="795" spans="1:13" s="217" customFormat="1" ht="69.75" customHeight="1" x14ac:dyDescent="0.3">
      <c r="A795" s="48">
        <f>'Sch-1'!A795</f>
        <v>772</v>
      </c>
      <c r="B795" s="233">
        <f>'Sch-1'!B795</f>
        <v>7000033170</v>
      </c>
      <c r="C795" s="233">
        <f>'Sch-1'!C795</f>
        <v>10</v>
      </c>
      <c r="D795" s="234" t="str">
        <f>'Sch-1'!D795</f>
        <v xml:space="preserve">Supply BOQ for B-OPTCL                  </v>
      </c>
      <c r="E795" s="233">
        <f>'Sch-1'!E795</f>
        <v>1000078084</v>
      </c>
      <c r="F795" s="234" t="str">
        <f>'Sch-1'!J795</f>
        <v>SUPPLY OF ROUTER AS PER TECHNICAL SPECIFICATION</v>
      </c>
      <c r="G795" s="233" t="str">
        <f>'Sch-1'!K795</f>
        <v xml:space="preserve">EA </v>
      </c>
      <c r="H795" s="233">
        <f>'Sch-1'!L795</f>
        <v>2</v>
      </c>
      <c r="I795" s="235"/>
      <c r="J795" s="773" t="str">
        <f t="shared" si="24"/>
        <v>Included</v>
      </c>
      <c r="K795" s="774">
        <f t="shared" si="25"/>
        <v>0</v>
      </c>
      <c r="M795" s="207"/>
    </row>
    <row r="796" spans="1:13" s="217" customFormat="1" ht="69.75" customHeight="1" x14ac:dyDescent="0.3">
      <c r="A796" s="48">
        <f>'Sch-1'!A796</f>
        <v>773</v>
      </c>
      <c r="B796" s="233">
        <f>'Sch-1'!B796</f>
        <v>7000033167</v>
      </c>
      <c r="C796" s="233">
        <f>'Sch-1'!C796</f>
        <v>10</v>
      </c>
      <c r="D796" s="234" t="str">
        <f>'Sch-1'!D796</f>
        <v xml:space="preserve">Supply of Video Phone for UNMS CC-OD    </v>
      </c>
      <c r="E796" s="233">
        <f>'Sch-1'!E796</f>
        <v>1000077711</v>
      </c>
      <c r="F796" s="234" t="str">
        <f>'Sch-1'!J796</f>
        <v>SIP COMPLIANT VIDEO PHONE</v>
      </c>
      <c r="G796" s="233" t="str">
        <f>'Sch-1'!K796</f>
        <v xml:space="preserve">EA </v>
      </c>
      <c r="H796" s="233">
        <f>'Sch-1'!L796</f>
        <v>2</v>
      </c>
      <c r="I796" s="235"/>
      <c r="J796" s="773" t="str">
        <f t="shared" si="24"/>
        <v>Included</v>
      </c>
      <c r="K796" s="774">
        <f t="shared" si="25"/>
        <v>0</v>
      </c>
      <c r="M796" s="207"/>
    </row>
    <row r="797" spans="1:13" s="217" customFormat="1" ht="29.25" customHeight="1" x14ac:dyDescent="0.3">
      <c r="A797" s="766" t="str">
        <f>'Sch-1'!A797</f>
        <v>VII</v>
      </c>
      <c r="B797" s="771" t="str">
        <f>'Sch-1'!B797</f>
        <v xml:space="preserve">VOIP Communication system for NER  </v>
      </c>
      <c r="C797" s="766"/>
      <c r="D797" s="766"/>
      <c r="E797" s="766"/>
      <c r="F797" s="766"/>
      <c r="G797" s="766"/>
      <c r="H797" s="766"/>
      <c r="I797" s="766"/>
      <c r="J797" s="766"/>
      <c r="K797" s="774"/>
      <c r="M797" s="207"/>
    </row>
    <row r="798" spans="1:13" s="217" customFormat="1" ht="69.75" customHeight="1" x14ac:dyDescent="0.3">
      <c r="A798" s="48">
        <f>'Sch-1'!A798</f>
        <v>774</v>
      </c>
      <c r="B798" s="233">
        <f>'Sch-1'!B798</f>
        <v>7000032190</v>
      </c>
      <c r="C798" s="233">
        <f>'Sch-1'!C798</f>
        <v>10</v>
      </c>
      <c r="D798" s="234" t="str">
        <f>'Sch-1'!D798</f>
        <v xml:space="preserve">Supply BOQ for M-NERLDC Shillong        </v>
      </c>
      <c r="E798" s="233">
        <f>'Sch-1'!E798</f>
        <v>1000077713</v>
      </c>
      <c r="F798" s="234" t="str">
        <f>'Sch-1'!J798</f>
        <v>VOIP/SIP COMPLIANT SERVER HARDWARE AS PER TECHNICAL SPECIFICATION</v>
      </c>
      <c r="G798" s="233" t="str">
        <f>'Sch-1'!K798</f>
        <v xml:space="preserve">EA </v>
      </c>
      <c r="H798" s="233">
        <f>'Sch-1'!L798</f>
        <v>2</v>
      </c>
      <c r="I798" s="235"/>
      <c r="J798" s="773" t="str">
        <f t="shared" si="24"/>
        <v>Included</v>
      </c>
      <c r="K798" s="774">
        <f t="shared" si="25"/>
        <v>0</v>
      </c>
      <c r="M798" s="207"/>
    </row>
    <row r="799" spans="1:13" s="217" customFormat="1" ht="69.75" customHeight="1" x14ac:dyDescent="0.3">
      <c r="A799" s="48">
        <f>'Sch-1'!A799</f>
        <v>775</v>
      </c>
      <c r="B799" s="233">
        <f>'Sch-1'!B799</f>
        <v>7000032191</v>
      </c>
      <c r="C799" s="233">
        <f>'Sch-1'!C799</f>
        <v>10</v>
      </c>
      <c r="D799" s="234" t="str">
        <f>'Sch-1'!D799</f>
        <v xml:space="preserve">Supply BOQ for M-NERLDC Shillong        </v>
      </c>
      <c r="E799" s="233">
        <f>'Sch-1'!E799</f>
        <v>1000077753</v>
      </c>
      <c r="F799" s="234" t="str">
        <f>'Sch-1'!J799</f>
        <v>SOFTWARE FOR VOIP/SIP COMPLIANT SERVER</v>
      </c>
      <c r="G799" s="233" t="str">
        <f>'Sch-1'!K799</f>
        <v>LOT</v>
      </c>
      <c r="H799" s="233">
        <f>'Sch-1'!L799</f>
        <v>1</v>
      </c>
      <c r="I799" s="235"/>
      <c r="J799" s="773" t="str">
        <f t="shared" si="24"/>
        <v>Included</v>
      </c>
      <c r="K799" s="774">
        <f t="shared" si="25"/>
        <v>0</v>
      </c>
      <c r="M799" s="207"/>
    </row>
    <row r="800" spans="1:13" s="217" customFormat="1" ht="69.75" customHeight="1" x14ac:dyDescent="0.3">
      <c r="A800" s="48">
        <f>'Sch-1'!A800</f>
        <v>776</v>
      </c>
      <c r="B800" s="233">
        <f>'Sch-1'!B800</f>
        <v>7000032192</v>
      </c>
      <c r="C800" s="233">
        <f>'Sch-1'!C800</f>
        <v>10</v>
      </c>
      <c r="D800" s="234" t="str">
        <f>'Sch-1'!D800</f>
        <v xml:space="preserve">Supply BOQ for M-NERLDC Shillong        </v>
      </c>
      <c r="E800" s="233">
        <f>'Sch-1'!E800</f>
        <v>1000077573</v>
      </c>
      <c r="F800" s="234" t="str">
        <f>'Sch-1'!J800</f>
        <v>SERVER RACK  AS PER TECHNICAL SPECIFICATION</v>
      </c>
      <c r="G800" s="233" t="str">
        <f>'Sch-1'!K800</f>
        <v xml:space="preserve">EA </v>
      </c>
      <c r="H800" s="233">
        <f>'Sch-1'!L800</f>
        <v>2</v>
      </c>
      <c r="I800" s="235"/>
      <c r="J800" s="773" t="str">
        <f t="shared" si="24"/>
        <v>Included</v>
      </c>
      <c r="K800" s="774">
        <f t="shared" si="25"/>
        <v>0</v>
      </c>
      <c r="M800" s="207"/>
    </row>
    <row r="801" spans="1:13" s="217" customFormat="1" ht="69.75" customHeight="1" x14ac:dyDescent="0.3">
      <c r="A801" s="48">
        <f>'Sch-1'!A801</f>
        <v>777</v>
      </c>
      <c r="B801" s="233">
        <f>'Sch-1'!B801</f>
        <v>7000032193</v>
      </c>
      <c r="C801" s="233">
        <f>'Sch-1'!C801</f>
        <v>10</v>
      </c>
      <c r="D801" s="234" t="str">
        <f>'Sch-1'!D801</f>
        <v xml:space="preserve">Supply BOQ for M-NERLDC Shillong        </v>
      </c>
      <c r="E801" s="233">
        <f>'Sch-1'!E801</f>
        <v>1000077739</v>
      </c>
      <c r="F801" s="234" t="str">
        <f>'Sch-1'!J801</f>
        <v>SIP COMPLIANT VOIP PHONE FOR LOCAL LOCATIONS</v>
      </c>
      <c r="G801" s="233" t="str">
        <f>'Sch-1'!K801</f>
        <v xml:space="preserve">EA </v>
      </c>
      <c r="H801" s="233">
        <f>'Sch-1'!L801</f>
        <v>210</v>
      </c>
      <c r="I801" s="235"/>
      <c r="J801" s="773" t="str">
        <f t="shared" si="24"/>
        <v>Included</v>
      </c>
      <c r="K801" s="774">
        <f t="shared" si="25"/>
        <v>0</v>
      </c>
      <c r="M801" s="207"/>
    </row>
    <row r="802" spans="1:13" s="217" customFormat="1" ht="69.75" customHeight="1" x14ac:dyDescent="0.3">
      <c r="A802" s="48">
        <f>'Sch-1'!A802</f>
        <v>778</v>
      </c>
      <c r="B802" s="233">
        <f>'Sch-1'!B802</f>
        <v>7000032194</v>
      </c>
      <c r="C802" s="233">
        <f>'Sch-1'!C802</f>
        <v>10</v>
      </c>
      <c r="D802" s="234" t="str">
        <f>'Sch-1'!D802</f>
        <v xml:space="preserve">Supply BOQ for M-NERLDC Shillong        </v>
      </c>
      <c r="E802" s="233">
        <f>'Sch-1'!E802</f>
        <v>1000077740</v>
      </c>
      <c r="F802" s="234" t="str">
        <f>'Sch-1'!J802</f>
        <v>SIP COMPLIANT VOIP PHONE FOR REMOTE LOCATIONS</v>
      </c>
      <c r="G802" s="233" t="str">
        <f>'Sch-1'!K802</f>
        <v xml:space="preserve">EA </v>
      </c>
      <c r="H802" s="233">
        <f>'Sch-1'!L802</f>
        <v>600</v>
      </c>
      <c r="I802" s="235"/>
      <c r="J802" s="773" t="str">
        <f t="shared" si="24"/>
        <v>Included</v>
      </c>
      <c r="K802" s="774">
        <f t="shared" si="25"/>
        <v>0</v>
      </c>
      <c r="M802" s="207"/>
    </row>
    <row r="803" spans="1:13" s="217" customFormat="1" ht="69.75" customHeight="1" x14ac:dyDescent="0.3">
      <c r="A803" s="48">
        <f>'Sch-1'!A803</f>
        <v>779</v>
      </c>
      <c r="B803" s="233">
        <f>'Sch-1'!B803</f>
        <v>7000032195</v>
      </c>
      <c r="C803" s="233">
        <f>'Sch-1'!C803</f>
        <v>10</v>
      </c>
      <c r="D803" s="234" t="str">
        <f>'Sch-1'!D803</f>
        <v xml:space="preserve">Supply BOQ for M-NERLDC Shillong        </v>
      </c>
      <c r="E803" s="233">
        <f>'Sch-1'!E803</f>
        <v>1000077711</v>
      </c>
      <c r="F803" s="234" t="str">
        <f>'Sch-1'!J803</f>
        <v>SIP COMPLIANT VIDEO PHONE</v>
      </c>
      <c r="G803" s="233" t="str">
        <f>'Sch-1'!K803</f>
        <v xml:space="preserve">EA </v>
      </c>
      <c r="H803" s="233">
        <f>'Sch-1'!L803</f>
        <v>1</v>
      </c>
      <c r="I803" s="235"/>
      <c r="J803" s="773" t="str">
        <f t="shared" si="24"/>
        <v>Included</v>
      </c>
      <c r="K803" s="774">
        <f t="shared" si="25"/>
        <v>0</v>
      </c>
      <c r="M803" s="207"/>
    </row>
    <row r="804" spans="1:13" s="217" customFormat="1" ht="69.75" customHeight="1" x14ac:dyDescent="0.3">
      <c r="A804" s="48">
        <f>'Sch-1'!A804</f>
        <v>780</v>
      </c>
      <c r="B804" s="233">
        <f>'Sch-1'!B804</f>
        <v>7000032196</v>
      </c>
      <c r="C804" s="233">
        <f>'Sch-1'!C804</f>
        <v>10</v>
      </c>
      <c r="D804" s="234" t="str">
        <f>'Sch-1'!D804</f>
        <v xml:space="preserve">Supply BOQ for M-NERLDC Shillong        </v>
      </c>
      <c r="E804" s="233">
        <f>'Sch-1'!E804</f>
        <v>1000077562</v>
      </c>
      <c r="F804" s="234" t="str">
        <f>'Sch-1'!J804</f>
        <v>ANALOG PHONE</v>
      </c>
      <c r="G804" s="233" t="str">
        <f>'Sch-1'!K804</f>
        <v xml:space="preserve">EA </v>
      </c>
      <c r="H804" s="233">
        <f>'Sch-1'!L804</f>
        <v>100</v>
      </c>
      <c r="I804" s="235"/>
      <c r="J804" s="773" t="str">
        <f t="shared" si="24"/>
        <v>Included</v>
      </c>
      <c r="K804" s="774">
        <f t="shared" si="25"/>
        <v>0</v>
      </c>
      <c r="M804" s="207"/>
    </row>
    <row r="805" spans="1:13" s="217" customFormat="1" ht="69.75" customHeight="1" x14ac:dyDescent="0.3">
      <c r="A805" s="48">
        <f>'Sch-1'!A805</f>
        <v>781</v>
      </c>
      <c r="B805" s="233">
        <f>'Sch-1'!B805</f>
        <v>7000032411</v>
      </c>
      <c r="C805" s="233">
        <f>'Sch-1'!C805</f>
        <v>10</v>
      </c>
      <c r="D805" s="234" t="str">
        <f>'Sch-1'!D805</f>
        <v xml:space="preserve">Supply BOQ for M-NERLDC Shillong        </v>
      </c>
      <c r="E805" s="233">
        <f>'Sch-1'!E805</f>
        <v>1000077794</v>
      </c>
      <c r="F805" s="234" t="str">
        <f>'Sch-1'!J805</f>
        <v>E&amp;M GATEWAY FOR 4 WIRE PHONESÃ‚Â </v>
      </c>
      <c r="G805" s="233" t="str">
        <f>'Sch-1'!K805</f>
        <v xml:space="preserve">EA </v>
      </c>
      <c r="H805" s="233">
        <f>'Sch-1'!L805</f>
        <v>1</v>
      </c>
      <c r="I805" s="235"/>
      <c r="J805" s="773" t="str">
        <f t="shared" si="24"/>
        <v>Included</v>
      </c>
      <c r="K805" s="774">
        <f t="shared" si="25"/>
        <v>0</v>
      </c>
      <c r="M805" s="207"/>
    </row>
    <row r="806" spans="1:13" s="217" customFormat="1" ht="69.75" customHeight="1" x14ac:dyDescent="0.3">
      <c r="A806" s="48">
        <f>'Sch-1'!A806</f>
        <v>782</v>
      </c>
      <c r="B806" s="233">
        <f>'Sch-1'!B806</f>
        <v>7000032197</v>
      </c>
      <c r="C806" s="233">
        <f>'Sch-1'!C806</f>
        <v>10</v>
      </c>
      <c r="D806" s="234" t="str">
        <f>'Sch-1'!D806</f>
        <v xml:space="preserve">Supply BOQ for M-NERLDC Shillong        </v>
      </c>
      <c r="E806" s="233">
        <f>'Sch-1'!E806</f>
        <v>1000077750</v>
      </c>
      <c r="F806" s="234" t="str">
        <f>'Sch-1'!J806</f>
        <v>NMS SOFTWARE FOR VoIP</v>
      </c>
      <c r="G806" s="233" t="str">
        <f>'Sch-1'!K806</f>
        <v>LOT</v>
      </c>
      <c r="H806" s="233">
        <f>'Sch-1'!L806</f>
        <v>1</v>
      </c>
      <c r="I806" s="235"/>
      <c r="J806" s="773" t="str">
        <f t="shared" si="24"/>
        <v>Included</v>
      </c>
      <c r="K806" s="774">
        <f t="shared" si="25"/>
        <v>0</v>
      </c>
      <c r="M806" s="207"/>
    </row>
    <row r="807" spans="1:13" s="217" customFormat="1" ht="69.75" customHeight="1" x14ac:dyDescent="0.3">
      <c r="A807" s="48">
        <f>'Sch-1'!A807</f>
        <v>783</v>
      </c>
      <c r="B807" s="233">
        <f>'Sch-1'!B807</f>
        <v>7000032198</v>
      </c>
      <c r="C807" s="233">
        <f>'Sch-1'!C807</f>
        <v>10</v>
      </c>
      <c r="D807" s="234" t="str">
        <f>'Sch-1'!D807</f>
        <v xml:space="preserve">Supply BOQ for M-NERLDC Shillong        </v>
      </c>
      <c r="E807" s="233">
        <f>'Sch-1'!E807</f>
        <v>1000077709</v>
      </c>
      <c r="F807" s="234" t="str">
        <f>'Sch-1'!J807</f>
        <v>POE SWITCH  (WITH DUAL DC POWER SUPPLY)  AS PER TECHNICALSPECIFICATION</v>
      </c>
      <c r="G807" s="233" t="str">
        <f>'Sch-1'!K807</f>
        <v xml:space="preserve">EA </v>
      </c>
      <c r="H807" s="233">
        <f>'Sch-1'!L807</f>
        <v>600</v>
      </c>
      <c r="I807" s="235"/>
      <c r="J807" s="773" t="str">
        <f t="shared" si="24"/>
        <v>Included</v>
      </c>
      <c r="K807" s="774">
        <f t="shared" si="25"/>
        <v>0</v>
      </c>
      <c r="M807" s="207"/>
    </row>
    <row r="808" spans="1:13" s="217" customFormat="1" ht="69.75" customHeight="1" x14ac:dyDescent="0.3">
      <c r="A808" s="48">
        <f>'Sch-1'!A808</f>
        <v>784</v>
      </c>
      <c r="B808" s="233">
        <f>'Sch-1'!B808</f>
        <v>7000032199</v>
      </c>
      <c r="C808" s="233">
        <f>'Sch-1'!C808</f>
        <v>10</v>
      </c>
      <c r="D808" s="234" t="str">
        <f>'Sch-1'!D808</f>
        <v xml:space="preserve">Supply BOQ for M-NERLDC Shillong        </v>
      </c>
      <c r="E808" s="233">
        <f>'Sch-1'!E808</f>
        <v>1000077563</v>
      </c>
      <c r="F808" s="234" t="str">
        <f>'Sch-1'!J808</f>
        <v>CAT -6 CABLE (100 MM SET)</v>
      </c>
      <c r="G808" s="233" t="str">
        <f>'Sch-1'!K808</f>
        <v>SET</v>
      </c>
      <c r="H808" s="233">
        <f>'Sch-1'!L808</f>
        <v>600</v>
      </c>
      <c r="I808" s="235"/>
      <c r="J808" s="773" t="str">
        <f t="shared" si="24"/>
        <v>Included</v>
      </c>
      <c r="K808" s="774">
        <f t="shared" si="25"/>
        <v>0</v>
      </c>
      <c r="M808" s="207"/>
    </row>
    <row r="809" spans="1:13" s="217" customFormat="1" ht="69.75" customHeight="1" x14ac:dyDescent="0.3">
      <c r="A809" s="48">
        <f>'Sch-1'!A809</f>
        <v>785</v>
      </c>
      <c r="B809" s="233">
        <f>'Sch-1'!B809</f>
        <v>7000032200</v>
      </c>
      <c r="C809" s="233">
        <f>'Sch-1'!C809</f>
        <v>10</v>
      </c>
      <c r="D809" s="234" t="str">
        <f>'Sch-1'!D809</f>
        <v xml:space="preserve">Supply BOQ for M-NERLDC Shillong        </v>
      </c>
      <c r="E809" s="233">
        <f>'Sch-1'!E809</f>
        <v>1000077561</v>
      </c>
      <c r="F809" s="234" t="str">
        <f>'Sch-1'!J809</f>
        <v>24 LAN L-3 SWITCH (MINIMUM 8X1 GBPS FIBRE OPTIC PORTS AND 4X 10 GBPSFIBER PORTS)</v>
      </c>
      <c r="G809" s="233" t="str">
        <f>'Sch-1'!K809</f>
        <v xml:space="preserve">EA </v>
      </c>
      <c r="H809" s="233">
        <f>'Sch-1'!L809</f>
        <v>4</v>
      </c>
      <c r="I809" s="235"/>
      <c r="J809" s="773" t="str">
        <f t="shared" si="24"/>
        <v>Included</v>
      </c>
      <c r="K809" s="774">
        <f t="shared" si="25"/>
        <v>0</v>
      </c>
      <c r="M809" s="207"/>
    </row>
    <row r="810" spans="1:13" s="217" customFormat="1" ht="69.75" customHeight="1" x14ac:dyDescent="0.3">
      <c r="A810" s="48">
        <f>'Sch-1'!A810</f>
        <v>786</v>
      </c>
      <c r="B810" s="233">
        <f>'Sch-1'!B810</f>
        <v>7000032201</v>
      </c>
      <c r="C810" s="233">
        <f>'Sch-1'!C810</f>
        <v>10</v>
      </c>
      <c r="D810" s="234" t="str">
        <f>'Sch-1'!D810</f>
        <v xml:space="preserve">Supply BOQ for M-NERLDC Shillong        </v>
      </c>
      <c r="E810" s="233">
        <f>'Sch-1'!E810</f>
        <v>1000077565</v>
      </c>
      <c r="F810" s="234" t="str">
        <f>'Sch-1'!J810</f>
        <v>NGFW AS PER TECHNICAL SPECIFICATION</v>
      </c>
      <c r="G810" s="233" t="str">
        <f>'Sch-1'!K810</f>
        <v xml:space="preserve">EA </v>
      </c>
      <c r="H810" s="233">
        <f>'Sch-1'!L810</f>
        <v>4</v>
      </c>
      <c r="I810" s="235"/>
      <c r="J810" s="773" t="str">
        <f t="shared" si="24"/>
        <v>Included</v>
      </c>
      <c r="K810" s="774">
        <f t="shared" si="25"/>
        <v>0</v>
      </c>
      <c r="M810" s="207"/>
    </row>
    <row r="811" spans="1:13" s="217" customFormat="1" ht="69.75" customHeight="1" x14ac:dyDescent="0.3">
      <c r="A811" s="48">
        <f>'Sch-1'!A811</f>
        <v>787</v>
      </c>
      <c r="B811" s="233">
        <f>'Sch-1'!B811</f>
        <v>7000032202</v>
      </c>
      <c r="C811" s="233">
        <f>'Sch-1'!C811</f>
        <v>10</v>
      </c>
      <c r="D811" s="234" t="str">
        <f>'Sch-1'!D811</f>
        <v xml:space="preserve">Supply BOQ for M-NERLDC Shillong        </v>
      </c>
      <c r="E811" s="233">
        <f>'Sch-1'!E811</f>
        <v>1000077751</v>
      </c>
      <c r="F811" s="234" t="str">
        <f>'Sch-1'!J811</f>
        <v>SOFTWARE FOR RECORDING</v>
      </c>
      <c r="G811" s="233" t="str">
        <f>'Sch-1'!K811</f>
        <v>LOT</v>
      </c>
      <c r="H811" s="233">
        <f>'Sch-1'!L811</f>
        <v>1</v>
      </c>
      <c r="I811" s="235"/>
      <c r="J811" s="773" t="str">
        <f t="shared" si="24"/>
        <v>Included</v>
      </c>
      <c r="K811" s="774">
        <f t="shared" si="25"/>
        <v>0</v>
      </c>
      <c r="M811" s="207"/>
    </row>
    <row r="812" spans="1:13" s="217" customFormat="1" ht="69.75" customHeight="1" x14ac:dyDescent="0.3">
      <c r="A812" s="48">
        <f>'Sch-1'!A812</f>
        <v>788</v>
      </c>
      <c r="B812" s="233">
        <f>'Sch-1'!B812</f>
        <v>7000032203</v>
      </c>
      <c r="C812" s="233">
        <f>'Sch-1'!C812</f>
        <v>10</v>
      </c>
      <c r="D812" s="234" t="str">
        <f>'Sch-1'!D812</f>
        <v xml:space="preserve">Supply BOQ for M-NERLDC Shillong        </v>
      </c>
      <c r="E812" s="233">
        <f>'Sch-1'!E812</f>
        <v>1000077568</v>
      </c>
      <c r="F812" s="234" t="str">
        <f>'Sch-1'!J812</f>
        <v>OPERATOR CONSOLE AS PER TECHNICAL SPECIFICATION</v>
      </c>
      <c r="G812" s="233" t="str">
        <f>'Sch-1'!K812</f>
        <v xml:space="preserve">EA </v>
      </c>
      <c r="H812" s="233">
        <f>'Sch-1'!L812</f>
        <v>1</v>
      </c>
      <c r="I812" s="235"/>
      <c r="J812" s="773" t="str">
        <f t="shared" si="24"/>
        <v>Included</v>
      </c>
      <c r="K812" s="774">
        <f t="shared" si="25"/>
        <v>0</v>
      </c>
      <c r="M812" s="207"/>
    </row>
    <row r="813" spans="1:13" s="217" customFormat="1" ht="69.75" customHeight="1" x14ac:dyDescent="0.3">
      <c r="A813" s="48">
        <f>'Sch-1'!A813</f>
        <v>789</v>
      </c>
      <c r="B813" s="233">
        <f>'Sch-1'!B813</f>
        <v>7000032204</v>
      </c>
      <c r="C813" s="233">
        <f>'Sch-1'!C813</f>
        <v>10</v>
      </c>
      <c r="D813" s="234" t="str">
        <f>'Sch-1'!D813</f>
        <v xml:space="preserve">Supply BOQ for M-NERLDC Shillong        </v>
      </c>
      <c r="E813" s="233">
        <f>'Sch-1'!E813</f>
        <v>1000012788</v>
      </c>
      <c r="F813" s="234" t="str">
        <f>'Sch-1'!J813</f>
        <v>GPS Clock with antenna</v>
      </c>
      <c r="G813" s="233" t="str">
        <f>'Sch-1'!K813</f>
        <v xml:space="preserve">EA </v>
      </c>
      <c r="H813" s="233">
        <f>'Sch-1'!L813</f>
        <v>1</v>
      </c>
      <c r="I813" s="235"/>
      <c r="J813" s="773" t="str">
        <f t="shared" si="24"/>
        <v>Included</v>
      </c>
      <c r="K813" s="774">
        <f t="shared" si="25"/>
        <v>0</v>
      </c>
      <c r="M813" s="207"/>
    </row>
    <row r="814" spans="1:13" s="217" customFormat="1" ht="69.75" customHeight="1" x14ac:dyDescent="0.3">
      <c r="A814" s="48">
        <f>'Sch-1'!A814</f>
        <v>790</v>
      </c>
      <c r="B814" s="233">
        <f>'Sch-1'!B814</f>
        <v>7000032205</v>
      </c>
      <c r="C814" s="233">
        <f>'Sch-1'!C814</f>
        <v>10</v>
      </c>
      <c r="D814" s="234" t="str">
        <f>'Sch-1'!D814</f>
        <v xml:space="preserve">Supply BOQ for M-NERLDC Shillong        </v>
      </c>
      <c r="E814" s="233">
        <f>'Sch-1'!E814</f>
        <v>1000028014</v>
      </c>
      <c r="F814" s="234" t="str">
        <f>'Sch-1'!J814</f>
        <v>Workstation Desk</v>
      </c>
      <c r="G814" s="233" t="str">
        <f>'Sch-1'!K814</f>
        <v xml:space="preserve">EA </v>
      </c>
      <c r="H814" s="233">
        <f>'Sch-1'!L814</f>
        <v>1</v>
      </c>
      <c r="I814" s="235"/>
      <c r="J814" s="773" t="str">
        <f t="shared" si="24"/>
        <v>Included</v>
      </c>
      <c r="K814" s="774">
        <f t="shared" si="25"/>
        <v>0</v>
      </c>
      <c r="M814" s="207"/>
    </row>
    <row r="815" spans="1:13" s="217" customFormat="1" ht="69.75" customHeight="1" x14ac:dyDescent="0.3">
      <c r="A815" s="48">
        <f>'Sch-1'!A815</f>
        <v>791</v>
      </c>
      <c r="B815" s="233">
        <f>'Sch-1'!B815</f>
        <v>7000032206</v>
      </c>
      <c r="C815" s="233">
        <f>'Sch-1'!C815</f>
        <v>10</v>
      </c>
      <c r="D815" s="234" t="str">
        <f>'Sch-1'!D815</f>
        <v xml:space="preserve">Supply BOQ for M-NERLDC Shillong        </v>
      </c>
      <c r="E815" s="233">
        <f>'Sch-1'!E815</f>
        <v>1000026380</v>
      </c>
      <c r="F815" s="234" t="str">
        <f>'Sch-1'!J815</f>
        <v>Chairs</v>
      </c>
      <c r="G815" s="233" t="str">
        <f>'Sch-1'!K815</f>
        <v>LOT</v>
      </c>
      <c r="H815" s="233">
        <f>'Sch-1'!L815</f>
        <v>1</v>
      </c>
      <c r="I815" s="235"/>
      <c r="J815" s="773" t="str">
        <f t="shared" si="24"/>
        <v>Included</v>
      </c>
      <c r="K815" s="774">
        <f t="shared" si="25"/>
        <v>0</v>
      </c>
      <c r="M815" s="207"/>
    </row>
    <row r="816" spans="1:13" s="217" customFormat="1" ht="69.75" customHeight="1" x14ac:dyDescent="0.3">
      <c r="A816" s="48">
        <f>'Sch-1'!A816</f>
        <v>792</v>
      </c>
      <c r="B816" s="233">
        <f>'Sch-1'!B816</f>
        <v>7000032416</v>
      </c>
      <c r="C816" s="233">
        <f>'Sch-1'!C816</f>
        <v>10</v>
      </c>
      <c r="D816" s="234" t="str">
        <f>'Sch-1'!D816</f>
        <v xml:space="preserve">Supply BOQ for M-NERLDC Shillong        </v>
      </c>
      <c r="E816" s="233">
        <f>'Sch-1'!E816</f>
        <v>1000077853</v>
      </c>
      <c r="F816" s="234" t="str">
        <f>'Sch-1'!J816</f>
        <v>SUPPLY OF BACKUP AND RESTORE SYSTEM INCLUDING NECESSARY HARDWARE ANDSOFTWARE AS PER TECHNICAL SPECIFICATION</v>
      </c>
      <c r="G816" s="233" t="str">
        <f>'Sch-1'!K816</f>
        <v xml:space="preserve">EA </v>
      </c>
      <c r="H816" s="233">
        <f>'Sch-1'!L816</f>
        <v>1</v>
      </c>
      <c r="I816" s="235"/>
      <c r="J816" s="773" t="str">
        <f t="shared" si="24"/>
        <v>Included</v>
      </c>
      <c r="K816" s="774">
        <f t="shared" si="25"/>
        <v>0</v>
      </c>
      <c r="M816" s="207"/>
    </row>
    <row r="817" spans="1:13" s="217" customFormat="1" ht="69.75" customHeight="1" x14ac:dyDescent="0.3">
      <c r="A817" s="48">
        <f>'Sch-1'!A817</f>
        <v>793</v>
      </c>
      <c r="B817" s="233">
        <f>'Sch-1'!B817</f>
        <v>7000032417</v>
      </c>
      <c r="C817" s="233">
        <f>'Sch-1'!C817</f>
        <v>10</v>
      </c>
      <c r="D817" s="234" t="str">
        <f>'Sch-1'!D817</f>
        <v xml:space="preserve">Supply BOQ for M-NERLDC Shillong        </v>
      </c>
      <c r="E817" s="233">
        <f>'Sch-1'!E817</f>
        <v>1000077632</v>
      </c>
      <c r="F817" s="234" t="str">
        <f>'Sch-1'!J817</f>
        <v>DATA DIODE AS PER TS</v>
      </c>
      <c r="G817" s="233" t="str">
        <f>'Sch-1'!K817</f>
        <v xml:space="preserve">EA </v>
      </c>
      <c r="H817" s="233">
        <f>'Sch-1'!L817</f>
        <v>2</v>
      </c>
      <c r="I817" s="235"/>
      <c r="J817" s="773" t="str">
        <f t="shared" si="24"/>
        <v>Included</v>
      </c>
      <c r="K817" s="774">
        <f t="shared" si="25"/>
        <v>0</v>
      </c>
      <c r="M817" s="207"/>
    </row>
    <row r="818" spans="1:13" s="217" customFormat="1" ht="69.75" customHeight="1" x14ac:dyDescent="0.3">
      <c r="A818" s="48">
        <f>'Sch-1'!A818</f>
        <v>794</v>
      </c>
      <c r="B818" s="233">
        <f>'Sch-1'!B818</f>
        <v>7000032418</v>
      </c>
      <c r="C818" s="233">
        <f>'Sch-1'!C818</f>
        <v>10</v>
      </c>
      <c r="D818" s="234" t="str">
        <f>'Sch-1'!D818</f>
        <v xml:space="preserve">Supply BOQ for M-NERLDC Shillong        </v>
      </c>
      <c r="E818" s="233">
        <f>'Sch-1'!E818</f>
        <v>1000077863</v>
      </c>
      <c r="F818" s="234" t="str">
        <f>'Sch-1'!J818</f>
        <v>SUPPLY OF APPLICATION SERVER AT SLDC /RLDC AS PER TECHNICALSPECIFICATION</v>
      </c>
      <c r="G818" s="233" t="str">
        <f>'Sch-1'!K818</f>
        <v xml:space="preserve">EA </v>
      </c>
      <c r="H818" s="233">
        <f>'Sch-1'!L818</f>
        <v>2</v>
      </c>
      <c r="I818" s="235"/>
      <c r="J818" s="773" t="str">
        <f t="shared" si="24"/>
        <v>Included</v>
      </c>
      <c r="K818" s="774">
        <f t="shared" si="25"/>
        <v>0</v>
      </c>
      <c r="M818" s="207"/>
    </row>
    <row r="819" spans="1:13" s="217" customFormat="1" ht="69.75" customHeight="1" x14ac:dyDescent="0.3">
      <c r="A819" s="48">
        <f>'Sch-1'!A819</f>
        <v>795</v>
      </c>
      <c r="B819" s="233">
        <f>'Sch-1'!B819</f>
        <v>7000032419</v>
      </c>
      <c r="C819" s="233">
        <f>'Sch-1'!C819</f>
        <v>10</v>
      </c>
      <c r="D819" s="234" t="str">
        <f>'Sch-1'!D819</f>
        <v xml:space="preserve">Supply BOQ for M-NERLDC Shillong        </v>
      </c>
      <c r="E819" s="233">
        <f>'Sch-1'!E819</f>
        <v>1000077866</v>
      </c>
      <c r="F819" s="234" t="str">
        <f>'Sch-1'!J819</f>
        <v>SUPPLY OF SIEM SOFTWARE AT SLDC/RLDCÃ‚Â AS PER TECHNICAL SPECIFICATION</v>
      </c>
      <c r="G819" s="233" t="str">
        <f>'Sch-1'!K819</f>
        <v>LOT</v>
      </c>
      <c r="H819" s="233">
        <f>'Sch-1'!L819</f>
        <v>1</v>
      </c>
      <c r="I819" s="235"/>
      <c r="J819" s="773" t="str">
        <f t="shared" si="24"/>
        <v>Included</v>
      </c>
      <c r="K819" s="774">
        <f t="shared" si="25"/>
        <v>0</v>
      </c>
      <c r="M819" s="207"/>
    </row>
    <row r="820" spans="1:13" s="217" customFormat="1" ht="69.75" customHeight="1" x14ac:dyDescent="0.3">
      <c r="A820" s="48">
        <f>'Sch-1'!A820</f>
        <v>796</v>
      </c>
      <c r="B820" s="233">
        <f>'Sch-1'!B820</f>
        <v>7000032420</v>
      </c>
      <c r="C820" s="233">
        <f>'Sch-1'!C820</f>
        <v>10</v>
      </c>
      <c r="D820" s="234" t="str">
        <f>'Sch-1'!D820</f>
        <v xml:space="preserve">Supply BOQ for M-NERLDC Shillong        </v>
      </c>
      <c r="E820" s="233">
        <f>'Sch-1'!E820</f>
        <v>1000077865</v>
      </c>
      <c r="F820" s="234" t="str">
        <f>'Sch-1'!J820</f>
        <v>SUPPLY OF PATCH SOFTWARE AT SLDC/RLDCÃ‚Â AS PER TECHNICAL SPECIFICATION</v>
      </c>
      <c r="G820" s="233" t="str">
        <f>'Sch-1'!K820</f>
        <v>LOT</v>
      </c>
      <c r="H820" s="233">
        <f>'Sch-1'!L820</f>
        <v>1</v>
      </c>
      <c r="I820" s="235"/>
      <c r="J820" s="773" t="str">
        <f t="shared" si="24"/>
        <v>Included</v>
      </c>
      <c r="K820" s="774">
        <f t="shared" si="25"/>
        <v>0</v>
      </c>
      <c r="M820" s="207"/>
    </row>
    <row r="821" spans="1:13" s="217" customFormat="1" ht="69.75" customHeight="1" x14ac:dyDescent="0.3">
      <c r="A821" s="48">
        <f>'Sch-1'!A821</f>
        <v>797</v>
      </c>
      <c r="B821" s="233">
        <f>'Sch-1'!B821</f>
        <v>7000032421</v>
      </c>
      <c r="C821" s="233">
        <f>'Sch-1'!C821</f>
        <v>10</v>
      </c>
      <c r="D821" s="234" t="str">
        <f>'Sch-1'!D821</f>
        <v xml:space="preserve">Supply BOQ for M-NERLDC Shillong        </v>
      </c>
      <c r="E821" s="233">
        <f>'Sch-1'!E821</f>
        <v>1000077862</v>
      </c>
      <c r="F821" s="234" t="str">
        <f>'Sch-1'!J821</f>
        <v>POE SWITCHÃ‚Â ,48 PORT ,MANAGED L2 (WITH DUAL POWER SUPPLY)Ã‚Â AS PERTECHNICAL SPECIFICATION</v>
      </c>
      <c r="G821" s="233" t="str">
        <f>'Sch-1'!K821</f>
        <v xml:space="preserve">EA </v>
      </c>
      <c r="H821" s="233">
        <f>'Sch-1'!L821</f>
        <v>5</v>
      </c>
      <c r="I821" s="235"/>
      <c r="J821" s="773" t="str">
        <f t="shared" si="24"/>
        <v>Included</v>
      </c>
      <c r="K821" s="774">
        <f t="shared" si="25"/>
        <v>0</v>
      </c>
      <c r="M821" s="207"/>
    </row>
    <row r="822" spans="1:13" s="217" customFormat="1" ht="69.75" customHeight="1" x14ac:dyDescent="0.3">
      <c r="A822" s="48">
        <f>'Sch-1'!A822</f>
        <v>798</v>
      </c>
      <c r="B822" s="233">
        <f>'Sch-1'!B822</f>
        <v>7000032458</v>
      </c>
      <c r="C822" s="233">
        <f>'Sch-1'!C822</f>
        <v>10</v>
      </c>
      <c r="D822" s="234" t="str">
        <f>'Sch-1'!D822</f>
        <v xml:space="preserve">Supply BOQ for M-NERLDC Shillong        </v>
      </c>
      <c r="E822" s="233">
        <f>'Sch-1'!E822</f>
        <v>1000077899</v>
      </c>
      <c r="F822" s="234" t="str">
        <f>'Sch-1'!J822</f>
        <v>SUPPLY OF FXS MEDIA GATEWAY AS PER TECHNICAL SPECIFICATION</v>
      </c>
      <c r="G822" s="233" t="str">
        <f>'Sch-1'!K822</f>
        <v>SET</v>
      </c>
      <c r="H822" s="233">
        <f>'Sch-1'!L822</f>
        <v>1</v>
      </c>
      <c r="I822" s="235"/>
      <c r="J822" s="773" t="str">
        <f t="shared" si="24"/>
        <v>Included</v>
      </c>
      <c r="K822" s="774">
        <f t="shared" si="25"/>
        <v>0</v>
      </c>
      <c r="M822" s="207"/>
    </row>
    <row r="823" spans="1:13" s="217" customFormat="1" ht="69.75" customHeight="1" x14ac:dyDescent="0.3">
      <c r="A823" s="48">
        <f>'Sch-1'!A823</f>
        <v>799</v>
      </c>
      <c r="B823" s="233">
        <f>'Sch-1'!B823</f>
        <v>7000032459</v>
      </c>
      <c r="C823" s="233">
        <f>'Sch-1'!C823</f>
        <v>10</v>
      </c>
      <c r="D823" s="234" t="str">
        <f>'Sch-1'!D823</f>
        <v xml:space="preserve">Supply BOQ for M-NERLDC Shillong        </v>
      </c>
      <c r="E823" s="233">
        <f>'Sch-1'!E823</f>
        <v>1000031361</v>
      </c>
      <c r="F823" s="234" t="str">
        <f>'Sch-1'!J823</f>
        <v>WORKSTATION CONSOLE WITH ONE TFT WITH OSAND LICENSE</v>
      </c>
      <c r="G823" s="233" t="str">
        <f>'Sch-1'!K823</f>
        <v xml:space="preserve">EA </v>
      </c>
      <c r="H823" s="233">
        <f>'Sch-1'!L823</f>
        <v>1</v>
      </c>
      <c r="I823" s="235"/>
      <c r="J823" s="773" t="str">
        <f t="shared" si="24"/>
        <v>Included</v>
      </c>
      <c r="K823" s="774">
        <f t="shared" si="25"/>
        <v>0</v>
      </c>
      <c r="M823" s="207"/>
    </row>
    <row r="824" spans="1:13" s="217" customFormat="1" ht="69.75" customHeight="1" x14ac:dyDescent="0.3">
      <c r="A824" s="48">
        <f>'Sch-1'!A824</f>
        <v>800</v>
      </c>
      <c r="B824" s="233">
        <f>'Sch-1'!B824</f>
        <v>7000032475</v>
      </c>
      <c r="C824" s="233">
        <f>'Sch-1'!C824</f>
        <v>10</v>
      </c>
      <c r="D824" s="234" t="str">
        <f>'Sch-1'!D824</f>
        <v xml:space="preserve">Supply BOQ for M-NERLDC Shillong        </v>
      </c>
      <c r="E824" s="233">
        <f>'Sch-1'!E824</f>
        <v>1000077738</v>
      </c>
      <c r="F824" s="234" t="str">
        <f>'Sch-1'!J824</f>
        <v>SUPPLY OF PRI MEDIA GATEWAY AS PER TECHNICAL SPECIFICATION</v>
      </c>
      <c r="G824" s="233" t="str">
        <f>'Sch-1'!K824</f>
        <v xml:space="preserve">EA </v>
      </c>
      <c r="H824" s="233">
        <f>'Sch-1'!L824</f>
        <v>1</v>
      </c>
      <c r="I824" s="235"/>
      <c r="J824" s="773" t="str">
        <f t="shared" si="24"/>
        <v>Included</v>
      </c>
      <c r="K824" s="774">
        <f t="shared" si="25"/>
        <v>0</v>
      </c>
      <c r="M824" s="207"/>
    </row>
    <row r="825" spans="1:13" s="217" customFormat="1" ht="69.75" customHeight="1" x14ac:dyDescent="0.3">
      <c r="A825" s="48">
        <f>'Sch-1'!A825</f>
        <v>801</v>
      </c>
      <c r="B825" s="233">
        <f>'Sch-1'!B825</f>
        <v>7000032476</v>
      </c>
      <c r="C825" s="233">
        <f>'Sch-1'!C825</f>
        <v>10</v>
      </c>
      <c r="D825" s="234" t="str">
        <f>'Sch-1'!D825</f>
        <v xml:space="preserve">Supply BOQ for M-NERLDC Shillong        </v>
      </c>
      <c r="E825" s="233">
        <f>'Sch-1'!E825</f>
        <v>1000078084</v>
      </c>
      <c r="F825" s="234" t="str">
        <f>'Sch-1'!J825</f>
        <v>SUPPLY OF ROUTER AS PER TECHNICAL SPECIFICATION</v>
      </c>
      <c r="G825" s="233" t="str">
        <f>'Sch-1'!K825</f>
        <v xml:space="preserve">EA </v>
      </c>
      <c r="H825" s="233">
        <f>'Sch-1'!L825</f>
        <v>2</v>
      </c>
      <c r="I825" s="235"/>
      <c r="J825" s="773" t="str">
        <f t="shared" si="24"/>
        <v>Included</v>
      </c>
      <c r="K825" s="774">
        <f t="shared" si="25"/>
        <v>0</v>
      </c>
      <c r="M825" s="207"/>
    </row>
    <row r="826" spans="1:13" s="217" customFormat="1" ht="69.75" customHeight="1" x14ac:dyDescent="0.3">
      <c r="A826" s="48">
        <f>'Sch-1'!A826</f>
        <v>802</v>
      </c>
      <c r="B826" s="233">
        <f>'Sch-1'!B826</f>
        <v>7000032207</v>
      </c>
      <c r="C826" s="233">
        <f>'Sch-1'!C826</f>
        <v>10</v>
      </c>
      <c r="D826" s="234" t="str">
        <f>'Sch-1'!D826</f>
        <v xml:space="preserve">Supply BOQ for B-NERLDC Guwahati        </v>
      </c>
      <c r="E826" s="233">
        <f>'Sch-1'!E826</f>
        <v>1000077713</v>
      </c>
      <c r="F826" s="234" t="str">
        <f>'Sch-1'!J826</f>
        <v>VOIP/SIP COMPLIANT SERVER HARDWARE AS PER TECHNICAL SPECIFICATION</v>
      </c>
      <c r="G826" s="233" t="str">
        <f>'Sch-1'!K826</f>
        <v xml:space="preserve">EA </v>
      </c>
      <c r="H826" s="233">
        <f>'Sch-1'!L826</f>
        <v>2</v>
      </c>
      <c r="I826" s="235"/>
      <c r="J826" s="773" t="str">
        <f t="shared" si="24"/>
        <v>Included</v>
      </c>
      <c r="K826" s="774">
        <f t="shared" si="25"/>
        <v>0</v>
      </c>
      <c r="M826" s="207"/>
    </row>
    <row r="827" spans="1:13" s="217" customFormat="1" ht="69.75" customHeight="1" x14ac:dyDescent="0.3">
      <c r="A827" s="48">
        <f>'Sch-1'!A827</f>
        <v>803</v>
      </c>
      <c r="B827" s="233">
        <f>'Sch-1'!B827</f>
        <v>7000032208</v>
      </c>
      <c r="C827" s="233">
        <f>'Sch-1'!C827</f>
        <v>10</v>
      </c>
      <c r="D827" s="234" t="str">
        <f>'Sch-1'!D827</f>
        <v xml:space="preserve">Supply BOQ for B-NERLDC Guwahati        </v>
      </c>
      <c r="E827" s="233">
        <f>'Sch-1'!E827</f>
        <v>1000077753</v>
      </c>
      <c r="F827" s="234" t="str">
        <f>'Sch-1'!J827</f>
        <v>SOFTWARE FOR VOIP/SIP COMPLIANT SERVER</v>
      </c>
      <c r="G827" s="233" t="str">
        <f>'Sch-1'!K827</f>
        <v>LOT</v>
      </c>
      <c r="H827" s="233">
        <f>'Sch-1'!L827</f>
        <v>1</v>
      </c>
      <c r="I827" s="235"/>
      <c r="J827" s="773" t="str">
        <f t="shared" si="24"/>
        <v>Included</v>
      </c>
      <c r="K827" s="774">
        <f t="shared" si="25"/>
        <v>0</v>
      </c>
      <c r="M827" s="207"/>
    </row>
    <row r="828" spans="1:13" s="217" customFormat="1" ht="69.75" customHeight="1" x14ac:dyDescent="0.3">
      <c r="A828" s="48">
        <f>'Sch-1'!A828</f>
        <v>804</v>
      </c>
      <c r="B828" s="233">
        <f>'Sch-1'!B828</f>
        <v>7000032209</v>
      </c>
      <c r="C828" s="233">
        <f>'Sch-1'!C828</f>
        <v>10</v>
      </c>
      <c r="D828" s="234" t="str">
        <f>'Sch-1'!D828</f>
        <v xml:space="preserve">Supply BOQ for B-NERLDC Guwahati        </v>
      </c>
      <c r="E828" s="233">
        <f>'Sch-1'!E828</f>
        <v>1000077573</v>
      </c>
      <c r="F828" s="234" t="str">
        <f>'Sch-1'!J828</f>
        <v>SERVER RACK  AS PER TECHNICAL SPECIFICATION</v>
      </c>
      <c r="G828" s="233" t="str">
        <f>'Sch-1'!K828</f>
        <v xml:space="preserve">EA </v>
      </c>
      <c r="H828" s="233">
        <f>'Sch-1'!L828</f>
        <v>2</v>
      </c>
      <c r="I828" s="235"/>
      <c r="J828" s="773" t="str">
        <f t="shared" si="24"/>
        <v>Included</v>
      </c>
      <c r="K828" s="774">
        <f t="shared" si="25"/>
        <v>0</v>
      </c>
      <c r="M828" s="207"/>
    </row>
    <row r="829" spans="1:13" s="217" customFormat="1" ht="69.75" customHeight="1" x14ac:dyDescent="0.3">
      <c r="A829" s="48">
        <f>'Sch-1'!A829</f>
        <v>805</v>
      </c>
      <c r="B829" s="233">
        <f>'Sch-1'!B829</f>
        <v>7000032210</v>
      </c>
      <c r="C829" s="233">
        <f>'Sch-1'!C829</f>
        <v>10</v>
      </c>
      <c r="D829" s="234" t="str">
        <f>'Sch-1'!D829</f>
        <v xml:space="preserve">Supply BOQ for B-NERLDC Guwahati        </v>
      </c>
      <c r="E829" s="233">
        <f>'Sch-1'!E829</f>
        <v>1000077711</v>
      </c>
      <c r="F829" s="234" t="str">
        <f>'Sch-1'!J829</f>
        <v>SIP COMPLIANT VIDEO PHONE</v>
      </c>
      <c r="G829" s="233" t="str">
        <f>'Sch-1'!K829</f>
        <v xml:space="preserve">EA </v>
      </c>
      <c r="H829" s="233">
        <f>'Sch-1'!L829</f>
        <v>1</v>
      </c>
      <c r="I829" s="235"/>
      <c r="J829" s="773" t="str">
        <f t="shared" si="24"/>
        <v>Included</v>
      </c>
      <c r="K829" s="774">
        <f t="shared" si="25"/>
        <v>0</v>
      </c>
      <c r="M829" s="207"/>
    </row>
    <row r="830" spans="1:13" s="217" customFormat="1" ht="69.75" customHeight="1" x14ac:dyDescent="0.3">
      <c r="A830" s="48">
        <f>'Sch-1'!A830</f>
        <v>806</v>
      </c>
      <c r="B830" s="233">
        <f>'Sch-1'!B830</f>
        <v>7000032211</v>
      </c>
      <c r="C830" s="233">
        <f>'Sch-1'!C830</f>
        <v>10</v>
      </c>
      <c r="D830" s="234" t="str">
        <f>'Sch-1'!D830</f>
        <v xml:space="preserve">Supply BOQ for B-NERLDC Guwahati        </v>
      </c>
      <c r="E830" s="233">
        <f>'Sch-1'!E830</f>
        <v>1000077750</v>
      </c>
      <c r="F830" s="234" t="str">
        <f>'Sch-1'!J830</f>
        <v>NMS SOFTWARE FOR VoIP</v>
      </c>
      <c r="G830" s="233" t="str">
        <f>'Sch-1'!K830</f>
        <v>LOT</v>
      </c>
      <c r="H830" s="233">
        <f>'Sch-1'!L830</f>
        <v>1</v>
      </c>
      <c r="I830" s="235"/>
      <c r="J830" s="773" t="str">
        <f t="shared" si="24"/>
        <v>Included</v>
      </c>
      <c r="K830" s="774">
        <f t="shared" si="25"/>
        <v>0</v>
      </c>
      <c r="M830" s="207"/>
    </row>
    <row r="831" spans="1:13" s="217" customFormat="1" ht="69.75" customHeight="1" x14ac:dyDescent="0.3">
      <c r="A831" s="48">
        <f>'Sch-1'!A831</f>
        <v>807</v>
      </c>
      <c r="B831" s="233">
        <f>'Sch-1'!B831</f>
        <v>7000032212</v>
      </c>
      <c r="C831" s="233">
        <f>'Sch-1'!C831</f>
        <v>10</v>
      </c>
      <c r="D831" s="234" t="str">
        <f>'Sch-1'!D831</f>
        <v xml:space="preserve">Supply BOQ for B-NERLDC Guwahati        </v>
      </c>
      <c r="E831" s="233">
        <f>'Sch-1'!E831</f>
        <v>1000077561</v>
      </c>
      <c r="F831" s="234" t="str">
        <f>'Sch-1'!J831</f>
        <v>24 LAN L-3 SWITCH (MINIMUM 8X1 GBPS FIBRE OPTIC PORTS AND 4X 10 GBPSFIBER PORTS)</v>
      </c>
      <c r="G831" s="233" t="str">
        <f>'Sch-1'!K831</f>
        <v xml:space="preserve">EA </v>
      </c>
      <c r="H831" s="233">
        <f>'Sch-1'!L831</f>
        <v>2</v>
      </c>
      <c r="I831" s="235"/>
      <c r="J831" s="773" t="str">
        <f t="shared" si="24"/>
        <v>Included</v>
      </c>
      <c r="K831" s="774">
        <f t="shared" si="25"/>
        <v>0</v>
      </c>
      <c r="M831" s="207"/>
    </row>
    <row r="832" spans="1:13" s="217" customFormat="1" ht="69.75" customHeight="1" x14ac:dyDescent="0.3">
      <c r="A832" s="48">
        <f>'Sch-1'!A832</f>
        <v>808</v>
      </c>
      <c r="B832" s="233">
        <f>'Sch-1'!B832</f>
        <v>7000032213</v>
      </c>
      <c r="C832" s="233">
        <f>'Sch-1'!C832</f>
        <v>10</v>
      </c>
      <c r="D832" s="234" t="str">
        <f>'Sch-1'!D832</f>
        <v xml:space="preserve">Supply BOQ for B-NERLDC Guwahati        </v>
      </c>
      <c r="E832" s="233">
        <f>'Sch-1'!E832</f>
        <v>1000077565</v>
      </c>
      <c r="F832" s="234" t="str">
        <f>'Sch-1'!J832</f>
        <v>NGFW AS PER TECHNICAL SPECIFICATION</v>
      </c>
      <c r="G832" s="233" t="str">
        <f>'Sch-1'!K832</f>
        <v xml:space="preserve">EA </v>
      </c>
      <c r="H832" s="233">
        <f>'Sch-1'!L832</f>
        <v>2</v>
      </c>
      <c r="I832" s="235"/>
      <c r="J832" s="773" t="str">
        <f t="shared" si="24"/>
        <v>Included</v>
      </c>
      <c r="K832" s="774">
        <f t="shared" si="25"/>
        <v>0</v>
      </c>
      <c r="M832" s="207"/>
    </row>
    <row r="833" spans="1:13" s="217" customFormat="1" ht="69.75" customHeight="1" x14ac:dyDescent="0.3">
      <c r="A833" s="48">
        <f>'Sch-1'!A833</f>
        <v>809</v>
      </c>
      <c r="B833" s="233">
        <f>'Sch-1'!B833</f>
        <v>7000032214</v>
      </c>
      <c r="C833" s="233">
        <f>'Sch-1'!C833</f>
        <v>10</v>
      </c>
      <c r="D833" s="234" t="str">
        <f>'Sch-1'!D833</f>
        <v xml:space="preserve">Supply BOQ for B-NERLDC Guwahati        </v>
      </c>
      <c r="E833" s="233">
        <f>'Sch-1'!E833</f>
        <v>1000077751</v>
      </c>
      <c r="F833" s="234" t="str">
        <f>'Sch-1'!J833</f>
        <v>SOFTWARE FOR RECORDING</v>
      </c>
      <c r="G833" s="233" t="str">
        <f>'Sch-1'!K833</f>
        <v>LOT</v>
      </c>
      <c r="H833" s="233">
        <f>'Sch-1'!L833</f>
        <v>1</v>
      </c>
      <c r="I833" s="235"/>
      <c r="J833" s="773" t="str">
        <f t="shared" si="24"/>
        <v>Included</v>
      </c>
      <c r="K833" s="774">
        <f t="shared" si="25"/>
        <v>0</v>
      </c>
      <c r="M833" s="207"/>
    </row>
    <row r="834" spans="1:13" s="217" customFormat="1" ht="69.75" customHeight="1" x14ac:dyDescent="0.3">
      <c r="A834" s="48">
        <f>'Sch-1'!A834</f>
        <v>810</v>
      </c>
      <c r="B834" s="233">
        <f>'Sch-1'!B834</f>
        <v>7000032215</v>
      </c>
      <c r="C834" s="233">
        <f>'Sch-1'!C834</f>
        <v>10</v>
      </c>
      <c r="D834" s="234" t="str">
        <f>'Sch-1'!D834</f>
        <v xml:space="preserve">Supply BOQ for B-NERLDC Guwahati        </v>
      </c>
      <c r="E834" s="233">
        <f>'Sch-1'!E834</f>
        <v>1000077568</v>
      </c>
      <c r="F834" s="234" t="str">
        <f>'Sch-1'!J834</f>
        <v>OPERATOR CONSOLE AS PER TECHNICAL SPECIFICATION</v>
      </c>
      <c r="G834" s="233" t="str">
        <f>'Sch-1'!K834</f>
        <v xml:space="preserve">EA </v>
      </c>
      <c r="H834" s="233">
        <f>'Sch-1'!L834</f>
        <v>1</v>
      </c>
      <c r="I834" s="235"/>
      <c r="J834" s="773" t="str">
        <f t="shared" si="24"/>
        <v>Included</v>
      </c>
      <c r="K834" s="774">
        <f t="shared" si="25"/>
        <v>0</v>
      </c>
      <c r="M834" s="207"/>
    </row>
    <row r="835" spans="1:13" s="217" customFormat="1" ht="69.75" customHeight="1" x14ac:dyDescent="0.3">
      <c r="A835" s="48">
        <f>'Sch-1'!A835</f>
        <v>811</v>
      </c>
      <c r="B835" s="233">
        <f>'Sch-1'!B835</f>
        <v>7000032216</v>
      </c>
      <c r="C835" s="233">
        <f>'Sch-1'!C835</f>
        <v>10</v>
      </c>
      <c r="D835" s="234" t="str">
        <f>'Sch-1'!D835</f>
        <v xml:space="preserve">Supply BOQ for B-NERLDC Guwahati        </v>
      </c>
      <c r="E835" s="233">
        <f>'Sch-1'!E835</f>
        <v>1000028014</v>
      </c>
      <c r="F835" s="234" t="str">
        <f>'Sch-1'!J835</f>
        <v>Workstation Desk</v>
      </c>
      <c r="G835" s="233" t="str">
        <f>'Sch-1'!K835</f>
        <v xml:space="preserve">EA </v>
      </c>
      <c r="H835" s="233">
        <f>'Sch-1'!L835</f>
        <v>1</v>
      </c>
      <c r="I835" s="235"/>
      <c r="J835" s="773" t="str">
        <f t="shared" si="24"/>
        <v>Included</v>
      </c>
      <c r="K835" s="774">
        <f t="shared" si="25"/>
        <v>0</v>
      </c>
      <c r="M835" s="207"/>
    </row>
    <row r="836" spans="1:13" s="217" customFormat="1" ht="69.75" customHeight="1" x14ac:dyDescent="0.3">
      <c r="A836" s="48">
        <f>'Sch-1'!A836</f>
        <v>812</v>
      </c>
      <c r="B836" s="233">
        <f>'Sch-1'!B836</f>
        <v>7000032217</v>
      </c>
      <c r="C836" s="233">
        <f>'Sch-1'!C836</f>
        <v>10</v>
      </c>
      <c r="D836" s="234" t="str">
        <f>'Sch-1'!D836</f>
        <v xml:space="preserve">Supply BOQ for B-NERLDC Guwahati        </v>
      </c>
      <c r="E836" s="233">
        <f>'Sch-1'!E836</f>
        <v>1000026380</v>
      </c>
      <c r="F836" s="234" t="str">
        <f>'Sch-1'!J836</f>
        <v>Chairs</v>
      </c>
      <c r="G836" s="233" t="str">
        <f>'Sch-1'!K836</f>
        <v>LOT</v>
      </c>
      <c r="H836" s="233">
        <f>'Sch-1'!L836</f>
        <v>1</v>
      </c>
      <c r="I836" s="235"/>
      <c r="J836" s="773" t="str">
        <f t="shared" si="24"/>
        <v>Included</v>
      </c>
      <c r="K836" s="774">
        <f t="shared" si="25"/>
        <v>0</v>
      </c>
      <c r="M836" s="207"/>
    </row>
    <row r="837" spans="1:13" s="217" customFormat="1" ht="69.75" customHeight="1" x14ac:dyDescent="0.3">
      <c r="A837" s="48">
        <f>'Sch-1'!A837</f>
        <v>813</v>
      </c>
      <c r="B837" s="233">
        <f>'Sch-1'!B837</f>
        <v>7000032422</v>
      </c>
      <c r="C837" s="233">
        <f>'Sch-1'!C837</f>
        <v>10</v>
      </c>
      <c r="D837" s="234" t="str">
        <f>'Sch-1'!D837</f>
        <v xml:space="preserve">Supply BOQ for B-NERLDC Guwahati        </v>
      </c>
      <c r="E837" s="233">
        <f>'Sch-1'!E837</f>
        <v>1000077853</v>
      </c>
      <c r="F837" s="234" t="str">
        <f>'Sch-1'!J837</f>
        <v>SUPPLY OF BACKUP AND RESTORE SYSTEM INCLUDING NECESSARY HARDWARE ANDSOFTWARE AS PER TECHNICAL SPECIFICATION</v>
      </c>
      <c r="G837" s="233" t="str">
        <f>'Sch-1'!K837</f>
        <v xml:space="preserve">EA </v>
      </c>
      <c r="H837" s="233">
        <f>'Sch-1'!L837</f>
        <v>1</v>
      </c>
      <c r="I837" s="235"/>
      <c r="J837" s="773" t="str">
        <f t="shared" si="24"/>
        <v>Included</v>
      </c>
      <c r="K837" s="774">
        <f t="shared" si="25"/>
        <v>0</v>
      </c>
      <c r="M837" s="207"/>
    </row>
    <row r="838" spans="1:13" s="217" customFormat="1" ht="69.75" customHeight="1" x14ac:dyDescent="0.3">
      <c r="A838" s="48">
        <f>'Sch-1'!A838</f>
        <v>814</v>
      </c>
      <c r="B838" s="233">
        <f>'Sch-1'!B838</f>
        <v>7000032477</v>
      </c>
      <c r="C838" s="233">
        <f>'Sch-1'!C838</f>
        <v>10</v>
      </c>
      <c r="D838" s="234" t="str">
        <f>'Sch-1'!D838</f>
        <v xml:space="preserve">Supply BOQ for B-NERLDC Guwahati        </v>
      </c>
      <c r="E838" s="233">
        <f>'Sch-1'!E838</f>
        <v>1000078084</v>
      </c>
      <c r="F838" s="234" t="str">
        <f>'Sch-1'!J838</f>
        <v>SUPPLY OF ROUTER AS PER TECHNICAL SPECIFICATION</v>
      </c>
      <c r="G838" s="233" t="str">
        <f>'Sch-1'!K838</f>
        <v xml:space="preserve">EA </v>
      </c>
      <c r="H838" s="233">
        <f>'Sch-1'!L838</f>
        <v>2</v>
      </c>
      <c r="I838" s="235"/>
      <c r="J838" s="773" t="str">
        <f t="shared" si="24"/>
        <v>Included</v>
      </c>
      <c r="K838" s="774">
        <f t="shared" si="25"/>
        <v>0</v>
      </c>
      <c r="M838" s="207"/>
    </row>
    <row r="839" spans="1:13" s="217" customFormat="1" ht="69.75" customHeight="1" x14ac:dyDescent="0.3">
      <c r="A839" s="48">
        <f>'Sch-1'!A839</f>
        <v>815</v>
      </c>
      <c r="B839" s="233">
        <f>'Sch-1'!B839</f>
        <v>7000032218</v>
      </c>
      <c r="C839" s="233">
        <f>'Sch-1'!C839</f>
        <v>10</v>
      </c>
      <c r="D839" s="234" t="str">
        <f>'Sch-1'!D839</f>
        <v xml:space="preserve">Supply BOQ for M-SLDC Mainpur           </v>
      </c>
      <c r="E839" s="233">
        <f>'Sch-1'!E839</f>
        <v>1000077713</v>
      </c>
      <c r="F839" s="234" t="str">
        <f>'Sch-1'!J839</f>
        <v>VOIP/SIP COMPLIANT SERVER HARDWARE AS PER TECHNICAL SPECIFICATION</v>
      </c>
      <c r="G839" s="233" t="str">
        <f>'Sch-1'!K839</f>
        <v xml:space="preserve">EA </v>
      </c>
      <c r="H839" s="233">
        <f>'Sch-1'!L839</f>
        <v>1</v>
      </c>
      <c r="I839" s="235"/>
      <c r="J839" s="773" t="str">
        <f t="shared" si="24"/>
        <v>Included</v>
      </c>
      <c r="K839" s="774">
        <f t="shared" si="25"/>
        <v>0</v>
      </c>
      <c r="M839" s="207"/>
    </row>
    <row r="840" spans="1:13" s="217" customFormat="1" ht="69.75" customHeight="1" x14ac:dyDescent="0.3">
      <c r="A840" s="48">
        <f>'Sch-1'!A840</f>
        <v>816</v>
      </c>
      <c r="B840" s="233">
        <f>'Sch-1'!B840</f>
        <v>7000032219</v>
      </c>
      <c r="C840" s="233">
        <f>'Sch-1'!C840</f>
        <v>10</v>
      </c>
      <c r="D840" s="234" t="str">
        <f>'Sch-1'!D840</f>
        <v xml:space="preserve">Supply BOQ for M-SLDC Mainpur           </v>
      </c>
      <c r="E840" s="233">
        <f>'Sch-1'!E840</f>
        <v>1000077753</v>
      </c>
      <c r="F840" s="234" t="str">
        <f>'Sch-1'!J840</f>
        <v>SOFTWARE FOR VOIP/SIP COMPLIANT SERVER</v>
      </c>
      <c r="G840" s="233" t="str">
        <f>'Sch-1'!K840</f>
        <v>LOT</v>
      </c>
      <c r="H840" s="233">
        <f>'Sch-1'!L840</f>
        <v>1</v>
      </c>
      <c r="I840" s="235"/>
      <c r="J840" s="773" t="str">
        <f t="shared" si="24"/>
        <v>Included</v>
      </c>
      <c r="K840" s="774">
        <f t="shared" si="25"/>
        <v>0</v>
      </c>
      <c r="M840" s="207"/>
    </row>
    <row r="841" spans="1:13" s="217" customFormat="1" ht="69.75" customHeight="1" x14ac:dyDescent="0.3">
      <c r="A841" s="48">
        <f>'Sch-1'!A841</f>
        <v>817</v>
      </c>
      <c r="B841" s="233">
        <f>'Sch-1'!B841</f>
        <v>7000032220</v>
      </c>
      <c r="C841" s="233">
        <f>'Sch-1'!C841</f>
        <v>10</v>
      </c>
      <c r="D841" s="234" t="str">
        <f>'Sch-1'!D841</f>
        <v xml:space="preserve">Supply BOQ for M-SLDC Mainpur           </v>
      </c>
      <c r="E841" s="233">
        <f>'Sch-1'!E841</f>
        <v>1000077573</v>
      </c>
      <c r="F841" s="234" t="str">
        <f>'Sch-1'!J841</f>
        <v>SERVER RACK  AS PER TECHNICAL SPECIFICATION</v>
      </c>
      <c r="G841" s="233" t="str">
        <f>'Sch-1'!K841</f>
        <v xml:space="preserve">EA </v>
      </c>
      <c r="H841" s="233">
        <f>'Sch-1'!L841</f>
        <v>1</v>
      </c>
      <c r="I841" s="235"/>
      <c r="J841" s="773" t="str">
        <f t="shared" si="24"/>
        <v>Included</v>
      </c>
      <c r="K841" s="774">
        <f t="shared" si="25"/>
        <v>0</v>
      </c>
      <c r="M841" s="207"/>
    </row>
    <row r="842" spans="1:13" s="217" customFormat="1" ht="69.75" customHeight="1" x14ac:dyDescent="0.3">
      <c r="A842" s="48">
        <f>'Sch-1'!A842</f>
        <v>818</v>
      </c>
      <c r="B842" s="233">
        <f>'Sch-1'!B842</f>
        <v>7000032221</v>
      </c>
      <c r="C842" s="233">
        <f>'Sch-1'!C842</f>
        <v>10</v>
      </c>
      <c r="D842" s="234" t="str">
        <f>'Sch-1'!D842</f>
        <v xml:space="preserve">Supply BOQ for M-SLDC Mainpur           </v>
      </c>
      <c r="E842" s="233">
        <f>'Sch-1'!E842</f>
        <v>1000077739</v>
      </c>
      <c r="F842" s="234" t="str">
        <f>'Sch-1'!J842</f>
        <v>SIP COMPLIANT VOIP PHONE FOR LOCAL LOCATIONS</v>
      </c>
      <c r="G842" s="233" t="str">
        <f>'Sch-1'!K842</f>
        <v xml:space="preserve">EA </v>
      </c>
      <c r="H842" s="233">
        <f>'Sch-1'!L842</f>
        <v>30</v>
      </c>
      <c r="I842" s="235"/>
      <c r="J842" s="773" t="str">
        <f t="shared" si="24"/>
        <v>Included</v>
      </c>
      <c r="K842" s="774">
        <f t="shared" si="25"/>
        <v>0</v>
      </c>
      <c r="M842" s="207"/>
    </row>
    <row r="843" spans="1:13" s="217" customFormat="1" ht="69.75" customHeight="1" x14ac:dyDescent="0.3">
      <c r="A843" s="48">
        <f>'Sch-1'!A843</f>
        <v>819</v>
      </c>
      <c r="B843" s="233">
        <f>'Sch-1'!B843</f>
        <v>7000032222</v>
      </c>
      <c r="C843" s="233">
        <f>'Sch-1'!C843</f>
        <v>10</v>
      </c>
      <c r="D843" s="234" t="str">
        <f>'Sch-1'!D843</f>
        <v xml:space="preserve">Supply BOQ for M-SLDC Mainpur           </v>
      </c>
      <c r="E843" s="233">
        <f>'Sch-1'!E843</f>
        <v>1000077740</v>
      </c>
      <c r="F843" s="234" t="str">
        <f>'Sch-1'!J843</f>
        <v>SIP COMPLIANT VOIP PHONE FOR REMOTE LOCATIONS</v>
      </c>
      <c r="G843" s="233" t="str">
        <f>'Sch-1'!K843</f>
        <v xml:space="preserve">EA </v>
      </c>
      <c r="H843" s="233">
        <f>'Sch-1'!L843</f>
        <v>40</v>
      </c>
      <c r="I843" s="235"/>
      <c r="J843" s="773" t="str">
        <f t="shared" si="24"/>
        <v>Included</v>
      </c>
      <c r="K843" s="774">
        <f t="shared" si="25"/>
        <v>0</v>
      </c>
      <c r="M843" s="207"/>
    </row>
    <row r="844" spans="1:13" s="217" customFormat="1" ht="69.75" customHeight="1" x14ac:dyDescent="0.3">
      <c r="A844" s="48">
        <f>'Sch-1'!A844</f>
        <v>820</v>
      </c>
      <c r="B844" s="233">
        <f>'Sch-1'!B844</f>
        <v>7000032223</v>
      </c>
      <c r="C844" s="233">
        <f>'Sch-1'!C844</f>
        <v>10</v>
      </c>
      <c r="D844" s="234" t="str">
        <f>'Sch-1'!D844</f>
        <v xml:space="preserve">Supply BOQ for M-SLDC Mainpur           </v>
      </c>
      <c r="E844" s="233">
        <f>'Sch-1'!E844</f>
        <v>1000077711</v>
      </c>
      <c r="F844" s="234" t="str">
        <f>'Sch-1'!J844</f>
        <v>SIP COMPLIANT VIDEO PHONE</v>
      </c>
      <c r="G844" s="233" t="str">
        <f>'Sch-1'!K844</f>
        <v xml:space="preserve">EA </v>
      </c>
      <c r="H844" s="233">
        <f>'Sch-1'!L844</f>
        <v>1</v>
      </c>
      <c r="I844" s="235"/>
      <c r="J844" s="773" t="str">
        <f t="shared" si="24"/>
        <v>Included</v>
      </c>
      <c r="K844" s="774">
        <f t="shared" si="25"/>
        <v>0</v>
      </c>
      <c r="M844" s="207"/>
    </row>
    <row r="845" spans="1:13" s="217" customFormat="1" ht="69.75" customHeight="1" x14ac:dyDescent="0.3">
      <c r="A845" s="48">
        <f>'Sch-1'!A845</f>
        <v>821</v>
      </c>
      <c r="B845" s="233">
        <f>'Sch-1'!B845</f>
        <v>7000032224</v>
      </c>
      <c r="C845" s="233">
        <f>'Sch-1'!C845</f>
        <v>10</v>
      </c>
      <c r="D845" s="234" t="str">
        <f>'Sch-1'!D845</f>
        <v xml:space="preserve">Supply BOQ for M-SLDC Mainpur           </v>
      </c>
      <c r="E845" s="233">
        <f>'Sch-1'!E845</f>
        <v>1000077562</v>
      </c>
      <c r="F845" s="234" t="str">
        <f>'Sch-1'!J845</f>
        <v>ANALOG PHONE</v>
      </c>
      <c r="G845" s="233" t="str">
        <f>'Sch-1'!K845</f>
        <v xml:space="preserve">EA </v>
      </c>
      <c r="H845" s="233">
        <f>'Sch-1'!L845</f>
        <v>24</v>
      </c>
      <c r="I845" s="235"/>
      <c r="J845" s="773" t="str">
        <f t="shared" si="24"/>
        <v>Included</v>
      </c>
      <c r="K845" s="774">
        <f t="shared" si="25"/>
        <v>0</v>
      </c>
      <c r="M845" s="207"/>
    </row>
    <row r="846" spans="1:13" s="217" customFormat="1" ht="69.75" customHeight="1" x14ac:dyDescent="0.3">
      <c r="A846" s="48">
        <f>'Sch-1'!A846</f>
        <v>822</v>
      </c>
      <c r="B846" s="233">
        <f>'Sch-1'!B846</f>
        <v>7000032225</v>
      </c>
      <c r="C846" s="233">
        <f>'Sch-1'!C846</f>
        <v>10</v>
      </c>
      <c r="D846" s="234" t="str">
        <f>'Sch-1'!D846</f>
        <v xml:space="preserve">Supply BOQ for M-SLDC Mainpur           </v>
      </c>
      <c r="E846" s="233">
        <f>'Sch-1'!E846</f>
        <v>1000077750</v>
      </c>
      <c r="F846" s="234" t="str">
        <f>'Sch-1'!J846</f>
        <v>NMS SOFTWARE FOR VoIP</v>
      </c>
      <c r="G846" s="233" t="str">
        <f>'Sch-1'!K846</f>
        <v>LOT</v>
      </c>
      <c r="H846" s="233">
        <f>'Sch-1'!L846</f>
        <v>1</v>
      </c>
      <c r="I846" s="235"/>
      <c r="J846" s="773" t="str">
        <f t="shared" si="24"/>
        <v>Included</v>
      </c>
      <c r="K846" s="774">
        <f t="shared" si="25"/>
        <v>0</v>
      </c>
      <c r="M846" s="207"/>
    </row>
    <row r="847" spans="1:13" s="217" customFormat="1" ht="69.75" customHeight="1" x14ac:dyDescent="0.3">
      <c r="A847" s="48">
        <f>'Sch-1'!A847</f>
        <v>823</v>
      </c>
      <c r="B847" s="233">
        <f>'Sch-1'!B847</f>
        <v>7000032226</v>
      </c>
      <c r="C847" s="233">
        <f>'Sch-1'!C847</f>
        <v>10</v>
      </c>
      <c r="D847" s="234" t="str">
        <f>'Sch-1'!D847</f>
        <v xml:space="preserve">Supply BOQ for M-SLDC Mainpur           </v>
      </c>
      <c r="E847" s="233">
        <f>'Sch-1'!E847</f>
        <v>1000077709</v>
      </c>
      <c r="F847" s="234" t="str">
        <f>'Sch-1'!J847</f>
        <v>POE SWITCH  (WITH DUAL DC POWER SUPPLY)  AS PER TECHNICALSPECIFICATION</v>
      </c>
      <c r="G847" s="233" t="str">
        <f>'Sch-1'!K847</f>
        <v xml:space="preserve">EA </v>
      </c>
      <c r="H847" s="233">
        <f>'Sch-1'!L847</f>
        <v>40</v>
      </c>
      <c r="I847" s="235"/>
      <c r="J847" s="773" t="str">
        <f t="shared" si="24"/>
        <v>Included</v>
      </c>
      <c r="K847" s="774">
        <f t="shared" si="25"/>
        <v>0</v>
      </c>
      <c r="M847" s="207"/>
    </row>
    <row r="848" spans="1:13" s="217" customFormat="1" ht="69.75" customHeight="1" x14ac:dyDescent="0.3">
      <c r="A848" s="48">
        <f>'Sch-1'!A848</f>
        <v>824</v>
      </c>
      <c r="B848" s="233">
        <f>'Sch-1'!B848</f>
        <v>7000032227</v>
      </c>
      <c r="C848" s="233">
        <f>'Sch-1'!C848</f>
        <v>10</v>
      </c>
      <c r="D848" s="234" t="str">
        <f>'Sch-1'!D848</f>
        <v xml:space="preserve">Supply BOQ for M-SLDC Mainpur           </v>
      </c>
      <c r="E848" s="233">
        <f>'Sch-1'!E848</f>
        <v>1000077563</v>
      </c>
      <c r="F848" s="234" t="str">
        <f>'Sch-1'!J848</f>
        <v>CAT -6 CABLE (100 MM SET)</v>
      </c>
      <c r="G848" s="233" t="str">
        <f>'Sch-1'!K848</f>
        <v>SET</v>
      </c>
      <c r="H848" s="233">
        <f>'Sch-1'!L848</f>
        <v>40</v>
      </c>
      <c r="I848" s="235"/>
      <c r="J848" s="773" t="str">
        <f t="shared" si="24"/>
        <v>Included</v>
      </c>
      <c r="K848" s="774">
        <f t="shared" si="25"/>
        <v>0</v>
      </c>
      <c r="M848" s="207"/>
    </row>
    <row r="849" spans="1:13" s="217" customFormat="1" ht="69.75" customHeight="1" x14ac:dyDescent="0.3">
      <c r="A849" s="48">
        <f>'Sch-1'!A849</f>
        <v>825</v>
      </c>
      <c r="B849" s="233">
        <f>'Sch-1'!B849</f>
        <v>7000032228</v>
      </c>
      <c r="C849" s="233">
        <f>'Sch-1'!C849</f>
        <v>10</v>
      </c>
      <c r="D849" s="234" t="str">
        <f>'Sch-1'!D849</f>
        <v xml:space="preserve">Supply BOQ for M-SLDC Mainpur           </v>
      </c>
      <c r="E849" s="233">
        <f>'Sch-1'!E849</f>
        <v>1000077561</v>
      </c>
      <c r="F849" s="234" t="str">
        <f>'Sch-1'!J849</f>
        <v>24 LAN L-3 SWITCH (MINIMUM 8X1 GBPS FIBRE OPTIC PORTS AND 4X 10 GBPSFIBER PORTS)</v>
      </c>
      <c r="G849" s="233" t="str">
        <f>'Sch-1'!K849</f>
        <v xml:space="preserve">EA </v>
      </c>
      <c r="H849" s="233">
        <f>'Sch-1'!L849</f>
        <v>2</v>
      </c>
      <c r="I849" s="235"/>
      <c r="J849" s="773" t="str">
        <f t="shared" si="24"/>
        <v>Included</v>
      </c>
      <c r="K849" s="774">
        <f t="shared" si="25"/>
        <v>0</v>
      </c>
      <c r="M849" s="207"/>
    </row>
    <row r="850" spans="1:13" s="217" customFormat="1" ht="69.75" customHeight="1" x14ac:dyDescent="0.3">
      <c r="A850" s="48">
        <f>'Sch-1'!A850</f>
        <v>826</v>
      </c>
      <c r="B850" s="233">
        <f>'Sch-1'!B850</f>
        <v>7000032229</v>
      </c>
      <c r="C850" s="233">
        <f>'Sch-1'!C850</f>
        <v>10</v>
      </c>
      <c r="D850" s="234" t="str">
        <f>'Sch-1'!D850</f>
        <v xml:space="preserve">Supply BOQ for M-SLDC Mainpur           </v>
      </c>
      <c r="E850" s="233">
        <f>'Sch-1'!E850</f>
        <v>1000077565</v>
      </c>
      <c r="F850" s="234" t="str">
        <f>'Sch-1'!J850</f>
        <v>NGFW AS PER TECHNICAL SPECIFICATION</v>
      </c>
      <c r="G850" s="233" t="str">
        <f>'Sch-1'!K850</f>
        <v xml:space="preserve">EA </v>
      </c>
      <c r="H850" s="233">
        <f>'Sch-1'!L850</f>
        <v>2</v>
      </c>
      <c r="I850" s="235"/>
      <c r="J850" s="773" t="str">
        <f t="shared" si="24"/>
        <v>Included</v>
      </c>
      <c r="K850" s="774">
        <f t="shared" si="25"/>
        <v>0</v>
      </c>
      <c r="M850" s="207"/>
    </row>
    <row r="851" spans="1:13" s="217" customFormat="1" ht="69.75" customHeight="1" x14ac:dyDescent="0.3">
      <c r="A851" s="48">
        <f>'Sch-1'!A851</f>
        <v>827</v>
      </c>
      <c r="B851" s="233">
        <f>'Sch-1'!B851</f>
        <v>7000032230</v>
      </c>
      <c r="C851" s="233">
        <f>'Sch-1'!C851</f>
        <v>10</v>
      </c>
      <c r="D851" s="234" t="str">
        <f>'Sch-1'!D851</f>
        <v xml:space="preserve">Supply BOQ for M-SLDC Mainpur           </v>
      </c>
      <c r="E851" s="233">
        <f>'Sch-1'!E851</f>
        <v>1000077751</v>
      </c>
      <c r="F851" s="234" t="str">
        <f>'Sch-1'!J851</f>
        <v>SOFTWARE FOR RECORDING</v>
      </c>
      <c r="G851" s="233" t="str">
        <f>'Sch-1'!K851</f>
        <v>LOT</v>
      </c>
      <c r="H851" s="233">
        <f>'Sch-1'!L851</f>
        <v>1</v>
      </c>
      <c r="I851" s="235"/>
      <c r="J851" s="773" t="str">
        <f t="shared" si="24"/>
        <v>Included</v>
      </c>
      <c r="K851" s="774">
        <f t="shared" si="25"/>
        <v>0</v>
      </c>
      <c r="M851" s="207"/>
    </row>
    <row r="852" spans="1:13" s="217" customFormat="1" ht="69.75" customHeight="1" x14ac:dyDescent="0.3">
      <c r="A852" s="48">
        <f>'Sch-1'!A852</f>
        <v>828</v>
      </c>
      <c r="B852" s="233">
        <f>'Sch-1'!B852</f>
        <v>7000032231</v>
      </c>
      <c r="C852" s="233">
        <f>'Sch-1'!C852</f>
        <v>10</v>
      </c>
      <c r="D852" s="234" t="str">
        <f>'Sch-1'!D852</f>
        <v xml:space="preserve">Supply BOQ for M-SLDC Mainpur           </v>
      </c>
      <c r="E852" s="233">
        <f>'Sch-1'!E852</f>
        <v>1000077568</v>
      </c>
      <c r="F852" s="234" t="str">
        <f>'Sch-1'!J852</f>
        <v>OPERATOR CONSOLE AS PER TECHNICAL SPECIFICATION</v>
      </c>
      <c r="G852" s="233" t="str">
        <f>'Sch-1'!K852</f>
        <v xml:space="preserve">EA </v>
      </c>
      <c r="H852" s="233">
        <f>'Sch-1'!L852</f>
        <v>1</v>
      </c>
      <c r="I852" s="235"/>
      <c r="J852" s="773" t="str">
        <f t="shared" ref="J852:J915" si="26">IF(I852=0, "Included",IF(ISERROR(H852*I852), I852, H852*I852))</f>
        <v>Included</v>
      </c>
      <c r="K852" s="774">
        <f t="shared" ref="K852:K915" si="27">+H852*I852</f>
        <v>0</v>
      </c>
      <c r="M852" s="207"/>
    </row>
    <row r="853" spans="1:13" s="217" customFormat="1" ht="69.75" customHeight="1" x14ac:dyDescent="0.3">
      <c r="A853" s="48">
        <f>'Sch-1'!A853</f>
        <v>829</v>
      </c>
      <c r="B853" s="233">
        <f>'Sch-1'!B853</f>
        <v>7000032232</v>
      </c>
      <c r="C853" s="233">
        <f>'Sch-1'!C853</f>
        <v>10</v>
      </c>
      <c r="D853" s="234" t="str">
        <f>'Sch-1'!D853</f>
        <v xml:space="preserve">Supply BOQ for M-SLDC Mainpur           </v>
      </c>
      <c r="E853" s="233">
        <f>'Sch-1'!E853</f>
        <v>1000012788</v>
      </c>
      <c r="F853" s="234" t="str">
        <f>'Sch-1'!J853</f>
        <v>GPS Clock with antenna</v>
      </c>
      <c r="G853" s="233" t="str">
        <f>'Sch-1'!K853</f>
        <v xml:space="preserve">EA </v>
      </c>
      <c r="H853" s="233">
        <f>'Sch-1'!L853</f>
        <v>1</v>
      </c>
      <c r="I853" s="235"/>
      <c r="J853" s="773" t="str">
        <f t="shared" si="26"/>
        <v>Included</v>
      </c>
      <c r="K853" s="774">
        <f t="shared" si="27"/>
        <v>0</v>
      </c>
      <c r="M853" s="207"/>
    </row>
    <row r="854" spans="1:13" s="217" customFormat="1" ht="69.75" customHeight="1" x14ac:dyDescent="0.3">
      <c r="A854" s="48">
        <f>'Sch-1'!A854</f>
        <v>830</v>
      </c>
      <c r="B854" s="233">
        <f>'Sch-1'!B854</f>
        <v>7000032233</v>
      </c>
      <c r="C854" s="233">
        <f>'Sch-1'!C854</f>
        <v>10</v>
      </c>
      <c r="D854" s="234" t="str">
        <f>'Sch-1'!D854</f>
        <v xml:space="preserve">Supply BOQ for M-SLDC Mainpur           </v>
      </c>
      <c r="E854" s="233">
        <f>'Sch-1'!E854</f>
        <v>1000028014</v>
      </c>
      <c r="F854" s="234" t="str">
        <f>'Sch-1'!J854</f>
        <v>Workstation Desk</v>
      </c>
      <c r="G854" s="233" t="str">
        <f>'Sch-1'!K854</f>
        <v xml:space="preserve">EA </v>
      </c>
      <c r="H854" s="233">
        <f>'Sch-1'!L854</f>
        <v>1</v>
      </c>
      <c r="I854" s="235"/>
      <c r="J854" s="773" t="str">
        <f t="shared" si="26"/>
        <v>Included</v>
      </c>
      <c r="K854" s="774">
        <f t="shared" si="27"/>
        <v>0</v>
      </c>
      <c r="M854" s="207"/>
    </row>
    <row r="855" spans="1:13" s="217" customFormat="1" ht="69.75" customHeight="1" x14ac:dyDescent="0.3">
      <c r="A855" s="48">
        <f>'Sch-1'!A855</f>
        <v>831</v>
      </c>
      <c r="B855" s="233">
        <f>'Sch-1'!B855</f>
        <v>7000032234</v>
      </c>
      <c r="C855" s="233">
        <f>'Sch-1'!C855</f>
        <v>10</v>
      </c>
      <c r="D855" s="234" t="str">
        <f>'Sch-1'!D855</f>
        <v xml:space="preserve">Supply BOQ for M-SLDC Mainpur           </v>
      </c>
      <c r="E855" s="233">
        <f>'Sch-1'!E855</f>
        <v>1000026380</v>
      </c>
      <c r="F855" s="234" t="str">
        <f>'Sch-1'!J855</f>
        <v>Chairs</v>
      </c>
      <c r="G855" s="233" t="str">
        <f>'Sch-1'!K855</f>
        <v>LOT</v>
      </c>
      <c r="H855" s="233">
        <f>'Sch-1'!L855</f>
        <v>1</v>
      </c>
      <c r="I855" s="235"/>
      <c r="J855" s="773" t="str">
        <f t="shared" si="26"/>
        <v>Included</v>
      </c>
      <c r="K855" s="774">
        <f t="shared" si="27"/>
        <v>0</v>
      </c>
      <c r="M855" s="207"/>
    </row>
    <row r="856" spans="1:13" s="217" customFormat="1" ht="69.75" customHeight="1" x14ac:dyDescent="0.3">
      <c r="A856" s="48">
        <f>'Sch-1'!A856</f>
        <v>832</v>
      </c>
      <c r="B856" s="233">
        <f>'Sch-1'!B856</f>
        <v>7000032423</v>
      </c>
      <c r="C856" s="233">
        <f>'Sch-1'!C856</f>
        <v>10</v>
      </c>
      <c r="D856" s="234" t="str">
        <f>'Sch-1'!D856</f>
        <v xml:space="preserve">Supply BOQ for M-SLDC Mainpur           </v>
      </c>
      <c r="E856" s="233">
        <f>'Sch-1'!E856</f>
        <v>1000077853</v>
      </c>
      <c r="F856" s="234" t="str">
        <f>'Sch-1'!J856</f>
        <v>SUPPLY OF BACKUP AND RESTORE SYSTEM INCLUDING NECESSARY HARDWARE ANDSOFTWARE AS PER TECHNICAL SPECIFICATION</v>
      </c>
      <c r="G856" s="233" t="str">
        <f>'Sch-1'!K856</f>
        <v xml:space="preserve">EA </v>
      </c>
      <c r="H856" s="233">
        <f>'Sch-1'!L856</f>
        <v>1</v>
      </c>
      <c r="I856" s="235"/>
      <c r="J856" s="773" t="str">
        <f t="shared" si="26"/>
        <v>Included</v>
      </c>
      <c r="K856" s="774">
        <f t="shared" si="27"/>
        <v>0</v>
      </c>
      <c r="M856" s="207"/>
    </row>
    <row r="857" spans="1:13" s="217" customFormat="1" ht="69.75" customHeight="1" x14ac:dyDescent="0.3">
      <c r="A857" s="48">
        <f>'Sch-1'!A857</f>
        <v>833</v>
      </c>
      <c r="B857" s="233">
        <f>'Sch-1'!B857</f>
        <v>7000032424</v>
      </c>
      <c r="C857" s="233">
        <f>'Sch-1'!C857</f>
        <v>10</v>
      </c>
      <c r="D857" s="234" t="str">
        <f>'Sch-1'!D857</f>
        <v xml:space="preserve">Supply BOQ for M-SLDC Mainpur           </v>
      </c>
      <c r="E857" s="233">
        <f>'Sch-1'!E857</f>
        <v>1000077863</v>
      </c>
      <c r="F857" s="234" t="str">
        <f>'Sch-1'!J857</f>
        <v>SUPPLY OF APPLICATION SERVER AT SLDC /RLDC AS PER TECHNICALSPECIFICATION</v>
      </c>
      <c r="G857" s="233" t="str">
        <f>'Sch-1'!K857</f>
        <v xml:space="preserve">EA </v>
      </c>
      <c r="H857" s="233">
        <f>'Sch-1'!L857</f>
        <v>2</v>
      </c>
      <c r="I857" s="235"/>
      <c r="J857" s="773" t="str">
        <f t="shared" si="26"/>
        <v>Included</v>
      </c>
      <c r="K857" s="774">
        <f t="shared" si="27"/>
        <v>0</v>
      </c>
      <c r="M857" s="207"/>
    </row>
    <row r="858" spans="1:13" s="217" customFormat="1" ht="69.75" customHeight="1" x14ac:dyDescent="0.3">
      <c r="A858" s="48">
        <f>'Sch-1'!A858</f>
        <v>834</v>
      </c>
      <c r="B858" s="233">
        <f>'Sch-1'!B858</f>
        <v>7000032425</v>
      </c>
      <c r="C858" s="233">
        <f>'Sch-1'!C858</f>
        <v>10</v>
      </c>
      <c r="D858" s="234" t="str">
        <f>'Sch-1'!D858</f>
        <v xml:space="preserve">Supply BOQ for M-SLDC Mainpur           </v>
      </c>
      <c r="E858" s="233">
        <f>'Sch-1'!E858</f>
        <v>1000077866</v>
      </c>
      <c r="F858" s="234" t="str">
        <f>'Sch-1'!J858</f>
        <v>SUPPLY OF SIEM SOFTWARE AT SLDC/RLDCÃ‚Â AS PER TECHNICAL SPECIFICATION</v>
      </c>
      <c r="G858" s="233" t="str">
        <f>'Sch-1'!K858</f>
        <v>LOT</v>
      </c>
      <c r="H858" s="233">
        <f>'Sch-1'!L858</f>
        <v>1</v>
      </c>
      <c r="I858" s="235"/>
      <c r="J858" s="773" t="str">
        <f t="shared" si="26"/>
        <v>Included</v>
      </c>
      <c r="K858" s="774">
        <f t="shared" si="27"/>
        <v>0</v>
      </c>
      <c r="M858" s="207"/>
    </row>
    <row r="859" spans="1:13" s="217" customFormat="1" ht="69.75" customHeight="1" x14ac:dyDescent="0.3">
      <c r="A859" s="48">
        <f>'Sch-1'!A859</f>
        <v>835</v>
      </c>
      <c r="B859" s="233">
        <f>'Sch-1'!B859</f>
        <v>7000032426</v>
      </c>
      <c r="C859" s="233">
        <f>'Sch-1'!C859</f>
        <v>10</v>
      </c>
      <c r="D859" s="234" t="str">
        <f>'Sch-1'!D859</f>
        <v xml:space="preserve">Supply BOQ for M-SLDC Mainpur           </v>
      </c>
      <c r="E859" s="233">
        <f>'Sch-1'!E859</f>
        <v>1000077862</v>
      </c>
      <c r="F859" s="234" t="str">
        <f>'Sch-1'!J859</f>
        <v>POE SWITCHÃ‚Â ,48 PORT ,MANAGED L2 (WITH DUAL POWER SUPPLY)Ã‚Â AS PERTECHNICAL SPECIFICATION</v>
      </c>
      <c r="G859" s="233" t="str">
        <f>'Sch-1'!K859</f>
        <v xml:space="preserve">EA </v>
      </c>
      <c r="H859" s="233">
        <f>'Sch-1'!L859</f>
        <v>1</v>
      </c>
      <c r="I859" s="235"/>
      <c r="J859" s="773" t="str">
        <f t="shared" si="26"/>
        <v>Included</v>
      </c>
      <c r="K859" s="774">
        <f t="shared" si="27"/>
        <v>0</v>
      </c>
      <c r="M859" s="207"/>
    </row>
    <row r="860" spans="1:13" s="217" customFormat="1" ht="69.75" customHeight="1" x14ac:dyDescent="0.3">
      <c r="A860" s="48">
        <f>'Sch-1'!A860</f>
        <v>836</v>
      </c>
      <c r="B860" s="233">
        <f>'Sch-1'!B860</f>
        <v>7000032460</v>
      </c>
      <c r="C860" s="233">
        <f>'Sch-1'!C860</f>
        <v>10</v>
      </c>
      <c r="D860" s="234" t="str">
        <f>'Sch-1'!D860</f>
        <v xml:space="preserve">Supply BOQ for M-SLDC Mainpur           </v>
      </c>
      <c r="E860" s="233">
        <f>'Sch-1'!E860</f>
        <v>1000077899</v>
      </c>
      <c r="F860" s="234" t="str">
        <f>'Sch-1'!J860</f>
        <v>SUPPLY OF FXS MEDIA GATEWAY AS PER TECHNICAL SPECIFICATION</v>
      </c>
      <c r="G860" s="233" t="str">
        <f>'Sch-1'!K860</f>
        <v>SET</v>
      </c>
      <c r="H860" s="233">
        <f>'Sch-1'!L860</f>
        <v>1</v>
      </c>
      <c r="I860" s="235"/>
      <c r="J860" s="773" t="str">
        <f t="shared" si="26"/>
        <v>Included</v>
      </c>
      <c r="K860" s="774">
        <f t="shared" si="27"/>
        <v>0</v>
      </c>
      <c r="M860" s="207"/>
    </row>
    <row r="861" spans="1:13" s="217" customFormat="1" ht="69.75" customHeight="1" x14ac:dyDescent="0.3">
      <c r="A861" s="48">
        <f>'Sch-1'!A861</f>
        <v>837</v>
      </c>
      <c r="B861" s="233">
        <f>'Sch-1'!B861</f>
        <v>7000032461</v>
      </c>
      <c r="C861" s="233">
        <f>'Sch-1'!C861</f>
        <v>10</v>
      </c>
      <c r="D861" s="234" t="str">
        <f>'Sch-1'!D861</f>
        <v xml:space="preserve">Supply BOQ for M-SLDC Mainpur           </v>
      </c>
      <c r="E861" s="233">
        <f>'Sch-1'!E861</f>
        <v>1000031361</v>
      </c>
      <c r="F861" s="234" t="str">
        <f>'Sch-1'!J861</f>
        <v>WORKSTATION CONSOLE WITH ONE TFT WITH OSAND LICENSE</v>
      </c>
      <c r="G861" s="233" t="str">
        <f>'Sch-1'!K861</f>
        <v xml:space="preserve">EA </v>
      </c>
      <c r="H861" s="233">
        <f>'Sch-1'!L861</f>
        <v>1</v>
      </c>
      <c r="I861" s="235"/>
      <c r="J861" s="773" t="str">
        <f t="shared" si="26"/>
        <v>Included</v>
      </c>
      <c r="K861" s="774">
        <f t="shared" si="27"/>
        <v>0</v>
      </c>
      <c r="M861" s="207"/>
    </row>
    <row r="862" spans="1:13" s="217" customFormat="1" ht="69.75" customHeight="1" x14ac:dyDescent="0.3">
      <c r="A862" s="48">
        <f>'Sch-1'!A862</f>
        <v>838</v>
      </c>
      <c r="B862" s="233">
        <f>'Sch-1'!B862</f>
        <v>7000032478</v>
      </c>
      <c r="C862" s="233">
        <f>'Sch-1'!C862</f>
        <v>10</v>
      </c>
      <c r="D862" s="234" t="str">
        <f>'Sch-1'!D862</f>
        <v xml:space="preserve">Supply BOQ for M-SLDC Mainpur           </v>
      </c>
      <c r="E862" s="233">
        <f>'Sch-1'!E862</f>
        <v>1000078084</v>
      </c>
      <c r="F862" s="234" t="str">
        <f>'Sch-1'!J862</f>
        <v>SUPPLY OF ROUTER AS PER TECHNICAL SPECIFICATION</v>
      </c>
      <c r="G862" s="233" t="str">
        <f>'Sch-1'!K862</f>
        <v xml:space="preserve">EA </v>
      </c>
      <c r="H862" s="233">
        <f>'Sch-1'!L862</f>
        <v>2</v>
      </c>
      <c r="I862" s="235"/>
      <c r="J862" s="773" t="str">
        <f t="shared" si="26"/>
        <v>Included</v>
      </c>
      <c r="K862" s="774">
        <f t="shared" si="27"/>
        <v>0</v>
      </c>
      <c r="M862" s="207"/>
    </row>
    <row r="863" spans="1:13" s="217" customFormat="1" ht="69.75" customHeight="1" x14ac:dyDescent="0.3">
      <c r="A863" s="48">
        <f>'Sch-1'!A863</f>
        <v>839</v>
      </c>
      <c r="B863" s="233">
        <f>'Sch-1'!B863</f>
        <v>7000032479</v>
      </c>
      <c r="C863" s="233">
        <f>'Sch-1'!C863</f>
        <v>10</v>
      </c>
      <c r="D863" s="234" t="str">
        <f>'Sch-1'!D863</f>
        <v xml:space="preserve">Supply BOQ for M-SLDC Mainpur           </v>
      </c>
      <c r="E863" s="233">
        <f>'Sch-1'!E863</f>
        <v>1000077736</v>
      </c>
      <c r="F863" s="234" t="str">
        <f>'Sch-1'!J863</f>
        <v>SUPPLY OF PRI MEDIA GATEWAY AS PER TECHNICAL SPECIFICATION</v>
      </c>
      <c r="G863" s="233" t="str">
        <f>'Sch-1'!K863</f>
        <v xml:space="preserve">EA </v>
      </c>
      <c r="H863" s="233">
        <f>'Sch-1'!L863</f>
        <v>1</v>
      </c>
      <c r="I863" s="235"/>
      <c r="J863" s="773" t="str">
        <f t="shared" si="26"/>
        <v>Included</v>
      </c>
      <c r="K863" s="774">
        <f t="shared" si="27"/>
        <v>0</v>
      </c>
      <c r="M863" s="207"/>
    </row>
    <row r="864" spans="1:13" s="217" customFormat="1" ht="69.75" customHeight="1" x14ac:dyDescent="0.3">
      <c r="A864" s="48">
        <f>'Sch-1'!A864</f>
        <v>840</v>
      </c>
      <c r="B864" s="233">
        <f>'Sch-1'!B864</f>
        <v>7000032235</v>
      </c>
      <c r="C864" s="233">
        <f>'Sch-1'!C864</f>
        <v>10</v>
      </c>
      <c r="D864" s="234" t="str">
        <f>'Sch-1'!D864</f>
        <v xml:space="preserve">Supply BOQ for B-SLDC Mainpur           </v>
      </c>
      <c r="E864" s="233">
        <f>'Sch-1'!E864</f>
        <v>1000077713</v>
      </c>
      <c r="F864" s="234" t="str">
        <f>'Sch-1'!J864</f>
        <v>VOIP/SIP COMPLIANT SERVER HARDWARE AS PER TECHNICAL SPECIFICATION</v>
      </c>
      <c r="G864" s="233" t="str">
        <f>'Sch-1'!K864</f>
        <v xml:space="preserve">EA </v>
      </c>
      <c r="H864" s="233">
        <f>'Sch-1'!L864</f>
        <v>1</v>
      </c>
      <c r="I864" s="235"/>
      <c r="J864" s="773" t="str">
        <f t="shared" si="26"/>
        <v>Included</v>
      </c>
      <c r="K864" s="774">
        <f t="shared" si="27"/>
        <v>0</v>
      </c>
      <c r="M864" s="207"/>
    </row>
    <row r="865" spans="1:13" s="217" customFormat="1" ht="69.75" customHeight="1" x14ac:dyDescent="0.3">
      <c r="A865" s="48">
        <f>'Sch-1'!A865</f>
        <v>841</v>
      </c>
      <c r="B865" s="233">
        <f>'Sch-1'!B865</f>
        <v>7000032236</v>
      </c>
      <c r="C865" s="233">
        <f>'Sch-1'!C865</f>
        <v>10</v>
      </c>
      <c r="D865" s="234" t="str">
        <f>'Sch-1'!D865</f>
        <v xml:space="preserve">Supply BOQ for B-SLDC Mainpur           </v>
      </c>
      <c r="E865" s="233">
        <f>'Sch-1'!E865</f>
        <v>1000077753</v>
      </c>
      <c r="F865" s="234" t="str">
        <f>'Sch-1'!J865</f>
        <v>SOFTWARE FOR VOIP/SIP COMPLIANT SERVER</v>
      </c>
      <c r="G865" s="233" t="str">
        <f>'Sch-1'!K865</f>
        <v>LOT</v>
      </c>
      <c r="H865" s="233">
        <f>'Sch-1'!L865</f>
        <v>1</v>
      </c>
      <c r="I865" s="235"/>
      <c r="J865" s="773" t="str">
        <f t="shared" si="26"/>
        <v>Included</v>
      </c>
      <c r="K865" s="774">
        <f t="shared" si="27"/>
        <v>0</v>
      </c>
      <c r="M865" s="207"/>
    </row>
    <row r="866" spans="1:13" s="217" customFormat="1" ht="69.75" customHeight="1" x14ac:dyDescent="0.3">
      <c r="A866" s="48">
        <f>'Sch-1'!A866</f>
        <v>842</v>
      </c>
      <c r="B866" s="233">
        <f>'Sch-1'!B866</f>
        <v>7000032237</v>
      </c>
      <c r="C866" s="233">
        <f>'Sch-1'!C866</f>
        <v>10</v>
      </c>
      <c r="D866" s="234" t="str">
        <f>'Sch-1'!D866</f>
        <v xml:space="preserve">Supply BOQ for B-SLDC Mainpur           </v>
      </c>
      <c r="E866" s="233">
        <f>'Sch-1'!E866</f>
        <v>1000077573</v>
      </c>
      <c r="F866" s="234" t="str">
        <f>'Sch-1'!J866</f>
        <v>SERVER RACK  AS PER TECHNICAL SPECIFICATION</v>
      </c>
      <c r="G866" s="233" t="str">
        <f>'Sch-1'!K866</f>
        <v xml:space="preserve">EA </v>
      </c>
      <c r="H866" s="233">
        <f>'Sch-1'!L866</f>
        <v>1</v>
      </c>
      <c r="I866" s="235"/>
      <c r="J866" s="773" t="str">
        <f t="shared" si="26"/>
        <v>Included</v>
      </c>
      <c r="K866" s="774">
        <f t="shared" si="27"/>
        <v>0</v>
      </c>
      <c r="M866" s="207"/>
    </row>
    <row r="867" spans="1:13" s="217" customFormat="1" ht="69.75" customHeight="1" x14ac:dyDescent="0.3">
      <c r="A867" s="48">
        <f>'Sch-1'!A867</f>
        <v>843</v>
      </c>
      <c r="B867" s="233">
        <f>'Sch-1'!B867</f>
        <v>7000032238</v>
      </c>
      <c r="C867" s="233">
        <f>'Sch-1'!C867</f>
        <v>10</v>
      </c>
      <c r="D867" s="234" t="str">
        <f>'Sch-1'!D867</f>
        <v xml:space="preserve">Supply BOQ for B-SLDC Mainpur           </v>
      </c>
      <c r="E867" s="233">
        <f>'Sch-1'!E867</f>
        <v>1000077711</v>
      </c>
      <c r="F867" s="234" t="str">
        <f>'Sch-1'!J867</f>
        <v>SIP COMPLIANT VIDEO PHONE</v>
      </c>
      <c r="G867" s="233" t="str">
        <f>'Sch-1'!K867</f>
        <v xml:space="preserve">EA </v>
      </c>
      <c r="H867" s="233">
        <f>'Sch-1'!L867</f>
        <v>1</v>
      </c>
      <c r="I867" s="235"/>
      <c r="J867" s="773" t="str">
        <f t="shared" si="26"/>
        <v>Included</v>
      </c>
      <c r="K867" s="774">
        <f t="shared" si="27"/>
        <v>0</v>
      </c>
      <c r="M867" s="207"/>
    </row>
    <row r="868" spans="1:13" s="217" customFormat="1" ht="69.75" customHeight="1" x14ac:dyDescent="0.3">
      <c r="A868" s="48">
        <f>'Sch-1'!A868</f>
        <v>844</v>
      </c>
      <c r="B868" s="233">
        <f>'Sch-1'!B868</f>
        <v>7000032239</v>
      </c>
      <c r="C868" s="233">
        <f>'Sch-1'!C868</f>
        <v>10</v>
      </c>
      <c r="D868" s="234" t="str">
        <f>'Sch-1'!D868</f>
        <v xml:space="preserve">Supply BOQ for B-SLDC Mainpur           </v>
      </c>
      <c r="E868" s="233">
        <f>'Sch-1'!E868</f>
        <v>1000077750</v>
      </c>
      <c r="F868" s="234" t="str">
        <f>'Sch-1'!J868</f>
        <v>NMS SOFTWARE FOR VoIP</v>
      </c>
      <c r="G868" s="233" t="str">
        <f>'Sch-1'!K868</f>
        <v>LOT</v>
      </c>
      <c r="H868" s="233">
        <f>'Sch-1'!L868</f>
        <v>1</v>
      </c>
      <c r="I868" s="235"/>
      <c r="J868" s="773" t="str">
        <f t="shared" si="26"/>
        <v>Included</v>
      </c>
      <c r="K868" s="774">
        <f t="shared" si="27"/>
        <v>0</v>
      </c>
      <c r="M868" s="207"/>
    </row>
    <row r="869" spans="1:13" s="217" customFormat="1" ht="69.75" customHeight="1" x14ac:dyDescent="0.3">
      <c r="A869" s="48">
        <f>'Sch-1'!A869</f>
        <v>845</v>
      </c>
      <c r="B869" s="233">
        <f>'Sch-1'!B869</f>
        <v>7000032240</v>
      </c>
      <c r="C869" s="233">
        <f>'Sch-1'!C869</f>
        <v>10</v>
      </c>
      <c r="D869" s="234" t="str">
        <f>'Sch-1'!D869</f>
        <v xml:space="preserve">Supply BOQ for B-SLDC Mainpur           </v>
      </c>
      <c r="E869" s="233">
        <f>'Sch-1'!E869</f>
        <v>1000077561</v>
      </c>
      <c r="F869" s="234" t="str">
        <f>'Sch-1'!J869</f>
        <v>24 LAN L-3 SWITCH (MINIMUM 8X1 GBPS FIBRE OPTIC PORTS AND 4X 10 GBPSFIBER PORTS)</v>
      </c>
      <c r="G869" s="233" t="str">
        <f>'Sch-1'!K869</f>
        <v xml:space="preserve">EA </v>
      </c>
      <c r="H869" s="233">
        <f>'Sch-1'!L869</f>
        <v>2</v>
      </c>
      <c r="I869" s="235"/>
      <c r="J869" s="773" t="str">
        <f t="shared" si="26"/>
        <v>Included</v>
      </c>
      <c r="K869" s="774">
        <f t="shared" si="27"/>
        <v>0</v>
      </c>
      <c r="M869" s="207"/>
    </row>
    <row r="870" spans="1:13" s="217" customFormat="1" ht="69.75" customHeight="1" x14ac:dyDescent="0.3">
      <c r="A870" s="48">
        <f>'Sch-1'!A870</f>
        <v>846</v>
      </c>
      <c r="B870" s="233">
        <f>'Sch-1'!B870</f>
        <v>7000032241</v>
      </c>
      <c r="C870" s="233">
        <f>'Sch-1'!C870</f>
        <v>10</v>
      </c>
      <c r="D870" s="234" t="str">
        <f>'Sch-1'!D870</f>
        <v xml:space="preserve">Supply BOQ for B-SLDC Mainpur           </v>
      </c>
      <c r="E870" s="233">
        <f>'Sch-1'!E870</f>
        <v>1000077565</v>
      </c>
      <c r="F870" s="234" t="str">
        <f>'Sch-1'!J870</f>
        <v>NGFW AS PER TECHNICAL SPECIFICATION</v>
      </c>
      <c r="G870" s="233" t="str">
        <f>'Sch-1'!K870</f>
        <v xml:space="preserve">EA </v>
      </c>
      <c r="H870" s="233">
        <f>'Sch-1'!L870</f>
        <v>2</v>
      </c>
      <c r="I870" s="235"/>
      <c r="J870" s="773" t="str">
        <f t="shared" si="26"/>
        <v>Included</v>
      </c>
      <c r="K870" s="774">
        <f t="shared" si="27"/>
        <v>0</v>
      </c>
      <c r="M870" s="207"/>
    </row>
    <row r="871" spans="1:13" s="217" customFormat="1" ht="69.75" customHeight="1" x14ac:dyDescent="0.3">
      <c r="A871" s="48">
        <f>'Sch-1'!A871</f>
        <v>847</v>
      </c>
      <c r="B871" s="233">
        <f>'Sch-1'!B871</f>
        <v>7000032242</v>
      </c>
      <c r="C871" s="233">
        <f>'Sch-1'!C871</f>
        <v>10</v>
      </c>
      <c r="D871" s="234" t="str">
        <f>'Sch-1'!D871</f>
        <v xml:space="preserve">Supply BOQ for B-SLDC Mainpur           </v>
      </c>
      <c r="E871" s="233">
        <f>'Sch-1'!E871</f>
        <v>1000077751</v>
      </c>
      <c r="F871" s="234" t="str">
        <f>'Sch-1'!J871</f>
        <v>SOFTWARE FOR RECORDING</v>
      </c>
      <c r="G871" s="233" t="str">
        <f>'Sch-1'!K871</f>
        <v>LOT</v>
      </c>
      <c r="H871" s="233">
        <f>'Sch-1'!L871</f>
        <v>1</v>
      </c>
      <c r="I871" s="235"/>
      <c r="J871" s="773" t="str">
        <f t="shared" si="26"/>
        <v>Included</v>
      </c>
      <c r="K871" s="774">
        <f t="shared" si="27"/>
        <v>0</v>
      </c>
      <c r="M871" s="207"/>
    </row>
    <row r="872" spans="1:13" s="217" customFormat="1" ht="69.75" customHeight="1" x14ac:dyDescent="0.3">
      <c r="A872" s="48">
        <f>'Sch-1'!A872</f>
        <v>848</v>
      </c>
      <c r="B872" s="233">
        <f>'Sch-1'!B872</f>
        <v>7000032243</v>
      </c>
      <c r="C872" s="233">
        <f>'Sch-1'!C872</f>
        <v>10</v>
      </c>
      <c r="D872" s="234" t="str">
        <f>'Sch-1'!D872</f>
        <v xml:space="preserve">Supply BOQ for B-SLDC Mainpur           </v>
      </c>
      <c r="E872" s="233">
        <f>'Sch-1'!E872</f>
        <v>1000077568</v>
      </c>
      <c r="F872" s="234" t="str">
        <f>'Sch-1'!J872</f>
        <v>OPERATOR CONSOLE AS PER TECHNICAL SPECIFICATION</v>
      </c>
      <c r="G872" s="233" t="str">
        <f>'Sch-1'!K872</f>
        <v xml:space="preserve">EA </v>
      </c>
      <c r="H872" s="233">
        <f>'Sch-1'!L872</f>
        <v>1</v>
      </c>
      <c r="I872" s="235"/>
      <c r="J872" s="773" t="str">
        <f t="shared" si="26"/>
        <v>Included</v>
      </c>
      <c r="K872" s="774">
        <f t="shared" si="27"/>
        <v>0</v>
      </c>
      <c r="M872" s="207"/>
    </row>
    <row r="873" spans="1:13" s="217" customFormat="1" ht="69.75" customHeight="1" x14ac:dyDescent="0.3">
      <c r="A873" s="48">
        <f>'Sch-1'!A873</f>
        <v>849</v>
      </c>
      <c r="B873" s="233">
        <f>'Sch-1'!B873</f>
        <v>7000032244</v>
      </c>
      <c r="C873" s="233">
        <f>'Sch-1'!C873</f>
        <v>10</v>
      </c>
      <c r="D873" s="234" t="str">
        <f>'Sch-1'!D873</f>
        <v xml:space="preserve">Supply BOQ for B-SLDC Mainpur           </v>
      </c>
      <c r="E873" s="233">
        <f>'Sch-1'!E873</f>
        <v>1000028014</v>
      </c>
      <c r="F873" s="234" t="str">
        <f>'Sch-1'!J873</f>
        <v>Workstation Desk</v>
      </c>
      <c r="G873" s="233" t="str">
        <f>'Sch-1'!K873</f>
        <v xml:space="preserve">EA </v>
      </c>
      <c r="H873" s="233">
        <f>'Sch-1'!L873</f>
        <v>1</v>
      </c>
      <c r="I873" s="235"/>
      <c r="J873" s="773" t="str">
        <f t="shared" si="26"/>
        <v>Included</v>
      </c>
      <c r="K873" s="774">
        <f t="shared" si="27"/>
        <v>0</v>
      </c>
      <c r="M873" s="207"/>
    </row>
    <row r="874" spans="1:13" s="217" customFormat="1" ht="69.75" customHeight="1" x14ac:dyDescent="0.3">
      <c r="A874" s="48">
        <f>'Sch-1'!A874</f>
        <v>850</v>
      </c>
      <c r="B874" s="233">
        <f>'Sch-1'!B874</f>
        <v>7000032245</v>
      </c>
      <c r="C874" s="233">
        <f>'Sch-1'!C874</f>
        <v>10</v>
      </c>
      <c r="D874" s="234" t="str">
        <f>'Sch-1'!D874</f>
        <v xml:space="preserve">Supply BOQ for B-SLDC Mainpur           </v>
      </c>
      <c r="E874" s="233">
        <f>'Sch-1'!E874</f>
        <v>1000026380</v>
      </c>
      <c r="F874" s="234" t="str">
        <f>'Sch-1'!J874</f>
        <v>Chairs</v>
      </c>
      <c r="G874" s="233" t="str">
        <f>'Sch-1'!K874</f>
        <v>LOT</v>
      </c>
      <c r="H874" s="233">
        <f>'Sch-1'!L874</f>
        <v>1</v>
      </c>
      <c r="I874" s="235"/>
      <c r="J874" s="773" t="str">
        <f t="shared" si="26"/>
        <v>Included</v>
      </c>
      <c r="K874" s="774">
        <f t="shared" si="27"/>
        <v>0</v>
      </c>
      <c r="M874" s="207"/>
    </row>
    <row r="875" spans="1:13" s="217" customFormat="1" ht="69.75" customHeight="1" x14ac:dyDescent="0.3">
      <c r="A875" s="48">
        <f>'Sch-1'!A875</f>
        <v>851</v>
      </c>
      <c r="B875" s="233">
        <f>'Sch-1'!B875</f>
        <v>7000032427</v>
      </c>
      <c r="C875" s="233">
        <f>'Sch-1'!C875</f>
        <v>10</v>
      </c>
      <c r="D875" s="234" t="str">
        <f>'Sch-1'!D875</f>
        <v xml:space="preserve">Supply BOQ for B-SLDC Mainpur           </v>
      </c>
      <c r="E875" s="233">
        <f>'Sch-1'!E875</f>
        <v>1000077853</v>
      </c>
      <c r="F875" s="234" t="str">
        <f>'Sch-1'!J875</f>
        <v>SUPPLY OF BACKUP AND RESTORE SYSTEM INCLUDING NECESSARY HARDWARE ANDSOFTWARE AS PER TECHNICAL SPECIFICATION</v>
      </c>
      <c r="G875" s="233" t="str">
        <f>'Sch-1'!K875</f>
        <v xml:space="preserve">EA </v>
      </c>
      <c r="H875" s="233">
        <f>'Sch-1'!L875</f>
        <v>1</v>
      </c>
      <c r="I875" s="235"/>
      <c r="J875" s="773" t="str">
        <f t="shared" si="26"/>
        <v>Included</v>
      </c>
      <c r="K875" s="774">
        <f t="shared" si="27"/>
        <v>0</v>
      </c>
      <c r="M875" s="207"/>
    </row>
    <row r="876" spans="1:13" s="217" customFormat="1" ht="69.75" customHeight="1" x14ac:dyDescent="0.3">
      <c r="A876" s="48">
        <f>'Sch-1'!A876</f>
        <v>852</v>
      </c>
      <c r="B876" s="233">
        <f>'Sch-1'!B876</f>
        <v>7000032480</v>
      </c>
      <c r="C876" s="233">
        <f>'Sch-1'!C876</f>
        <v>10</v>
      </c>
      <c r="D876" s="234" t="str">
        <f>'Sch-1'!D876</f>
        <v xml:space="preserve">Supply BOQ for B-SLDC Mainpur           </v>
      </c>
      <c r="E876" s="233">
        <f>'Sch-1'!E876</f>
        <v>1000078084</v>
      </c>
      <c r="F876" s="234" t="str">
        <f>'Sch-1'!J876</f>
        <v>SUPPLY OF ROUTER AS PER TECHNICAL SPECIFICATION</v>
      </c>
      <c r="G876" s="233" t="str">
        <f>'Sch-1'!K876</f>
        <v xml:space="preserve">EA </v>
      </c>
      <c r="H876" s="233">
        <f>'Sch-1'!L876</f>
        <v>2</v>
      </c>
      <c r="I876" s="235"/>
      <c r="J876" s="773" t="str">
        <f t="shared" si="26"/>
        <v>Included</v>
      </c>
      <c r="K876" s="774">
        <f t="shared" si="27"/>
        <v>0</v>
      </c>
      <c r="M876" s="207"/>
    </row>
    <row r="877" spans="1:13" s="217" customFormat="1" ht="69.75" customHeight="1" x14ac:dyDescent="0.3">
      <c r="A877" s="48">
        <f>'Sch-1'!A877</f>
        <v>853</v>
      </c>
      <c r="B877" s="233">
        <f>'Sch-1'!B877</f>
        <v>7000032246</v>
      </c>
      <c r="C877" s="233">
        <f>'Sch-1'!C877</f>
        <v>10</v>
      </c>
      <c r="D877" s="234" t="str">
        <f>'Sch-1'!D877</f>
        <v xml:space="preserve">Supply BOQ for M-SLDC Meghalaya         </v>
      </c>
      <c r="E877" s="233">
        <f>'Sch-1'!E877</f>
        <v>1000077713</v>
      </c>
      <c r="F877" s="234" t="str">
        <f>'Sch-1'!J877</f>
        <v>VOIP/SIP COMPLIANT SERVER HARDWARE AS PER TECHNICAL SPECIFICATION</v>
      </c>
      <c r="G877" s="233" t="str">
        <f>'Sch-1'!K877</f>
        <v xml:space="preserve">EA </v>
      </c>
      <c r="H877" s="233">
        <f>'Sch-1'!L877</f>
        <v>1</v>
      </c>
      <c r="I877" s="235"/>
      <c r="J877" s="773" t="str">
        <f t="shared" si="26"/>
        <v>Included</v>
      </c>
      <c r="K877" s="774">
        <f t="shared" si="27"/>
        <v>0</v>
      </c>
      <c r="M877" s="207"/>
    </row>
    <row r="878" spans="1:13" s="217" customFormat="1" ht="69.75" customHeight="1" x14ac:dyDescent="0.3">
      <c r="A878" s="48">
        <f>'Sch-1'!A878</f>
        <v>854</v>
      </c>
      <c r="B878" s="233">
        <f>'Sch-1'!B878</f>
        <v>7000032247</v>
      </c>
      <c r="C878" s="233">
        <f>'Sch-1'!C878</f>
        <v>10</v>
      </c>
      <c r="D878" s="234" t="str">
        <f>'Sch-1'!D878</f>
        <v xml:space="preserve">Supply BOQ for M-SLDC Meghalaya         </v>
      </c>
      <c r="E878" s="233">
        <f>'Sch-1'!E878</f>
        <v>1000077753</v>
      </c>
      <c r="F878" s="234" t="str">
        <f>'Sch-1'!J878</f>
        <v>SOFTWARE FOR VOIP/SIP COMPLIANT SERVER</v>
      </c>
      <c r="G878" s="233" t="str">
        <f>'Sch-1'!K878</f>
        <v>LOT</v>
      </c>
      <c r="H878" s="233">
        <f>'Sch-1'!L878</f>
        <v>1</v>
      </c>
      <c r="I878" s="235"/>
      <c r="J878" s="773" t="str">
        <f t="shared" si="26"/>
        <v>Included</v>
      </c>
      <c r="K878" s="774">
        <f t="shared" si="27"/>
        <v>0</v>
      </c>
      <c r="M878" s="207"/>
    </row>
    <row r="879" spans="1:13" s="217" customFormat="1" ht="69.75" customHeight="1" x14ac:dyDescent="0.3">
      <c r="A879" s="48">
        <f>'Sch-1'!A879</f>
        <v>855</v>
      </c>
      <c r="B879" s="233">
        <f>'Sch-1'!B879</f>
        <v>7000032248</v>
      </c>
      <c r="C879" s="233">
        <f>'Sch-1'!C879</f>
        <v>10</v>
      </c>
      <c r="D879" s="234" t="str">
        <f>'Sch-1'!D879</f>
        <v xml:space="preserve">Supply BOQ for M-SLDC Meghalaya         </v>
      </c>
      <c r="E879" s="233">
        <f>'Sch-1'!E879</f>
        <v>1000077573</v>
      </c>
      <c r="F879" s="234" t="str">
        <f>'Sch-1'!J879</f>
        <v>SERVER RACK  AS PER TECHNICAL SPECIFICATION</v>
      </c>
      <c r="G879" s="233" t="str">
        <f>'Sch-1'!K879</f>
        <v xml:space="preserve">EA </v>
      </c>
      <c r="H879" s="233">
        <f>'Sch-1'!L879</f>
        <v>1</v>
      </c>
      <c r="I879" s="235"/>
      <c r="J879" s="773" t="str">
        <f t="shared" si="26"/>
        <v>Included</v>
      </c>
      <c r="K879" s="774">
        <f t="shared" si="27"/>
        <v>0</v>
      </c>
      <c r="M879" s="207"/>
    </row>
    <row r="880" spans="1:13" s="217" customFormat="1" ht="69.75" customHeight="1" x14ac:dyDescent="0.3">
      <c r="A880" s="48">
        <f>'Sch-1'!A880</f>
        <v>856</v>
      </c>
      <c r="B880" s="233">
        <f>'Sch-1'!B880</f>
        <v>7000032249</v>
      </c>
      <c r="C880" s="233">
        <f>'Sch-1'!C880</f>
        <v>10</v>
      </c>
      <c r="D880" s="234" t="str">
        <f>'Sch-1'!D880</f>
        <v xml:space="preserve">Supply BOQ for M-SLDC Meghalaya         </v>
      </c>
      <c r="E880" s="233">
        <f>'Sch-1'!E880</f>
        <v>1000077739</v>
      </c>
      <c r="F880" s="234" t="str">
        <f>'Sch-1'!J880</f>
        <v>SIP COMPLIANT VOIP PHONE FOR LOCAL LOCATIONS</v>
      </c>
      <c r="G880" s="233" t="str">
        <f>'Sch-1'!K880</f>
        <v xml:space="preserve">EA </v>
      </c>
      <c r="H880" s="233">
        <f>'Sch-1'!L880</f>
        <v>16</v>
      </c>
      <c r="I880" s="235"/>
      <c r="J880" s="773" t="str">
        <f t="shared" si="26"/>
        <v>Included</v>
      </c>
      <c r="K880" s="774">
        <f t="shared" si="27"/>
        <v>0</v>
      </c>
      <c r="M880" s="207"/>
    </row>
    <row r="881" spans="1:13" s="217" customFormat="1" ht="69.75" customHeight="1" x14ac:dyDescent="0.3">
      <c r="A881" s="48">
        <f>'Sch-1'!A881</f>
        <v>857</v>
      </c>
      <c r="B881" s="233">
        <f>'Sch-1'!B881</f>
        <v>7000032250</v>
      </c>
      <c r="C881" s="233">
        <f>'Sch-1'!C881</f>
        <v>10</v>
      </c>
      <c r="D881" s="234" t="str">
        <f>'Sch-1'!D881</f>
        <v xml:space="preserve">Supply BOQ for M-SLDC Meghalaya         </v>
      </c>
      <c r="E881" s="233">
        <f>'Sch-1'!E881</f>
        <v>1000077740</v>
      </c>
      <c r="F881" s="234" t="str">
        <f>'Sch-1'!J881</f>
        <v>SIP COMPLIANT VOIP PHONE FOR REMOTE LOCATIONS</v>
      </c>
      <c r="G881" s="233" t="str">
        <f>'Sch-1'!K881</f>
        <v xml:space="preserve">EA </v>
      </c>
      <c r="H881" s="233">
        <f>'Sch-1'!L881</f>
        <v>92</v>
      </c>
      <c r="I881" s="235"/>
      <c r="J881" s="773" t="str">
        <f t="shared" si="26"/>
        <v>Included</v>
      </c>
      <c r="K881" s="774">
        <f t="shared" si="27"/>
        <v>0</v>
      </c>
      <c r="M881" s="207"/>
    </row>
    <row r="882" spans="1:13" s="217" customFormat="1" ht="69.75" customHeight="1" x14ac:dyDescent="0.3">
      <c r="A882" s="48">
        <f>'Sch-1'!A882</f>
        <v>858</v>
      </c>
      <c r="B882" s="233">
        <f>'Sch-1'!B882</f>
        <v>7000032251</v>
      </c>
      <c r="C882" s="233">
        <f>'Sch-1'!C882</f>
        <v>10</v>
      </c>
      <c r="D882" s="234" t="str">
        <f>'Sch-1'!D882</f>
        <v xml:space="preserve">Supply BOQ for M-SLDC Meghalaya         </v>
      </c>
      <c r="E882" s="233">
        <f>'Sch-1'!E882</f>
        <v>1000077711</v>
      </c>
      <c r="F882" s="234" t="str">
        <f>'Sch-1'!J882</f>
        <v>SIP COMPLIANT VIDEO PHONE</v>
      </c>
      <c r="G882" s="233" t="str">
        <f>'Sch-1'!K882</f>
        <v xml:space="preserve">EA </v>
      </c>
      <c r="H882" s="233">
        <f>'Sch-1'!L882</f>
        <v>1</v>
      </c>
      <c r="I882" s="235"/>
      <c r="J882" s="773" t="str">
        <f t="shared" si="26"/>
        <v>Included</v>
      </c>
      <c r="K882" s="774">
        <f t="shared" si="27"/>
        <v>0</v>
      </c>
      <c r="M882" s="207"/>
    </row>
    <row r="883" spans="1:13" s="217" customFormat="1" ht="69.75" customHeight="1" x14ac:dyDescent="0.3">
      <c r="A883" s="48">
        <f>'Sch-1'!A883</f>
        <v>859</v>
      </c>
      <c r="B883" s="233">
        <f>'Sch-1'!B883</f>
        <v>7000032252</v>
      </c>
      <c r="C883" s="233">
        <f>'Sch-1'!C883</f>
        <v>10</v>
      </c>
      <c r="D883" s="234" t="str">
        <f>'Sch-1'!D883</f>
        <v xml:space="preserve">Supply BOQ for M-SLDC Meghalaya         </v>
      </c>
      <c r="E883" s="233">
        <f>'Sch-1'!E883</f>
        <v>1000077562</v>
      </c>
      <c r="F883" s="234" t="str">
        <f>'Sch-1'!J883</f>
        <v>ANALOG PHONE</v>
      </c>
      <c r="G883" s="233" t="str">
        <f>'Sch-1'!K883</f>
        <v xml:space="preserve">EA </v>
      </c>
      <c r="H883" s="233">
        <f>'Sch-1'!L883</f>
        <v>63</v>
      </c>
      <c r="I883" s="235"/>
      <c r="J883" s="773" t="str">
        <f t="shared" si="26"/>
        <v>Included</v>
      </c>
      <c r="K883" s="774">
        <f t="shared" si="27"/>
        <v>0</v>
      </c>
      <c r="M883" s="207"/>
    </row>
    <row r="884" spans="1:13" s="217" customFormat="1" ht="69.75" customHeight="1" x14ac:dyDescent="0.3">
      <c r="A884" s="48">
        <f>'Sch-1'!A884</f>
        <v>860</v>
      </c>
      <c r="B884" s="233">
        <f>'Sch-1'!B884</f>
        <v>7000032412</v>
      </c>
      <c r="C884" s="233">
        <f>'Sch-1'!C884</f>
        <v>10</v>
      </c>
      <c r="D884" s="234" t="str">
        <f>'Sch-1'!D884</f>
        <v xml:space="preserve">Supply BOQ for M-SLDC Meghalaya         </v>
      </c>
      <c r="E884" s="233">
        <f>'Sch-1'!E884</f>
        <v>1000077794</v>
      </c>
      <c r="F884" s="234" t="str">
        <f>'Sch-1'!J884</f>
        <v>E&amp;M GATEWAY FOR 4 WIRE PHONESÃ‚Â </v>
      </c>
      <c r="G884" s="233" t="str">
        <f>'Sch-1'!K884</f>
        <v xml:space="preserve">EA </v>
      </c>
      <c r="H884" s="233">
        <f>'Sch-1'!L884</f>
        <v>1</v>
      </c>
      <c r="I884" s="235"/>
      <c r="J884" s="773" t="str">
        <f t="shared" si="26"/>
        <v>Included</v>
      </c>
      <c r="K884" s="774">
        <f t="shared" si="27"/>
        <v>0</v>
      </c>
      <c r="M884" s="207"/>
    </row>
    <row r="885" spans="1:13" s="217" customFormat="1" ht="69.75" customHeight="1" x14ac:dyDescent="0.3">
      <c r="A885" s="48">
        <f>'Sch-1'!A885</f>
        <v>861</v>
      </c>
      <c r="B885" s="233">
        <f>'Sch-1'!B885</f>
        <v>7000032253</v>
      </c>
      <c r="C885" s="233">
        <f>'Sch-1'!C885</f>
        <v>10</v>
      </c>
      <c r="D885" s="234" t="str">
        <f>'Sch-1'!D885</f>
        <v xml:space="preserve">Supply BOQ for M-SLDC Meghalaya         </v>
      </c>
      <c r="E885" s="233">
        <f>'Sch-1'!E885</f>
        <v>1000077750</v>
      </c>
      <c r="F885" s="234" t="str">
        <f>'Sch-1'!J885</f>
        <v>NMS SOFTWARE FOR VoIP</v>
      </c>
      <c r="G885" s="233" t="str">
        <f>'Sch-1'!K885</f>
        <v>LOT</v>
      </c>
      <c r="H885" s="233">
        <f>'Sch-1'!L885</f>
        <v>1</v>
      </c>
      <c r="I885" s="235"/>
      <c r="J885" s="773" t="str">
        <f t="shared" si="26"/>
        <v>Included</v>
      </c>
      <c r="K885" s="774">
        <f t="shared" si="27"/>
        <v>0</v>
      </c>
      <c r="M885" s="207"/>
    </row>
    <row r="886" spans="1:13" s="217" customFormat="1" ht="69.75" customHeight="1" x14ac:dyDescent="0.3">
      <c r="A886" s="48">
        <f>'Sch-1'!A886</f>
        <v>862</v>
      </c>
      <c r="B886" s="233">
        <f>'Sch-1'!B886</f>
        <v>7000032254</v>
      </c>
      <c r="C886" s="233">
        <f>'Sch-1'!C886</f>
        <v>10</v>
      </c>
      <c r="D886" s="234" t="str">
        <f>'Sch-1'!D886</f>
        <v xml:space="preserve">Supply BOQ for M-SLDC Meghalaya         </v>
      </c>
      <c r="E886" s="233">
        <f>'Sch-1'!E886</f>
        <v>1000077710</v>
      </c>
      <c r="F886" s="234" t="str">
        <f>'Sch-1'!J886</f>
        <v>POE SWITCH (WITH DUAL DC POWER SUPPLY) AND OPTICAL PORT AS PERTECHNICAL SPECIFICATION</v>
      </c>
      <c r="G886" s="233" t="str">
        <f>'Sch-1'!K886</f>
        <v xml:space="preserve">EA </v>
      </c>
      <c r="H886" s="233">
        <f>'Sch-1'!L886</f>
        <v>92</v>
      </c>
      <c r="I886" s="235"/>
      <c r="J886" s="773" t="str">
        <f t="shared" si="26"/>
        <v>Included</v>
      </c>
      <c r="K886" s="774">
        <f t="shared" si="27"/>
        <v>0</v>
      </c>
      <c r="M886" s="207"/>
    </row>
    <row r="887" spans="1:13" s="217" customFormat="1" ht="69.75" customHeight="1" x14ac:dyDescent="0.3">
      <c r="A887" s="48">
        <f>'Sch-1'!A887</f>
        <v>863</v>
      </c>
      <c r="B887" s="233">
        <f>'Sch-1'!B887</f>
        <v>7000032255</v>
      </c>
      <c r="C887" s="233">
        <f>'Sch-1'!C887</f>
        <v>10</v>
      </c>
      <c r="D887" s="234" t="str">
        <f>'Sch-1'!D887</f>
        <v xml:space="preserve">Supply BOQ for M-SLDC Meghalaya         </v>
      </c>
      <c r="E887" s="233">
        <f>'Sch-1'!E887</f>
        <v>1000077563</v>
      </c>
      <c r="F887" s="234" t="str">
        <f>'Sch-1'!J887</f>
        <v>CAT -6 CABLE (100 MM SET)</v>
      </c>
      <c r="G887" s="233" t="str">
        <f>'Sch-1'!K887</f>
        <v>SET</v>
      </c>
      <c r="H887" s="233">
        <f>'Sch-1'!L887</f>
        <v>92</v>
      </c>
      <c r="I887" s="235"/>
      <c r="J887" s="773" t="str">
        <f t="shared" si="26"/>
        <v>Included</v>
      </c>
      <c r="K887" s="774">
        <f t="shared" si="27"/>
        <v>0</v>
      </c>
      <c r="M887" s="207"/>
    </row>
    <row r="888" spans="1:13" s="217" customFormat="1" ht="69.75" customHeight="1" x14ac:dyDescent="0.3">
      <c r="A888" s="48">
        <f>'Sch-1'!A888</f>
        <v>864</v>
      </c>
      <c r="B888" s="233">
        <f>'Sch-1'!B888</f>
        <v>7000032256</v>
      </c>
      <c r="C888" s="233">
        <f>'Sch-1'!C888</f>
        <v>10</v>
      </c>
      <c r="D888" s="234" t="str">
        <f>'Sch-1'!D888</f>
        <v xml:space="preserve">Supply BOQ for M-SLDC Meghalaya         </v>
      </c>
      <c r="E888" s="233">
        <f>'Sch-1'!E888</f>
        <v>1000077561</v>
      </c>
      <c r="F888" s="234" t="str">
        <f>'Sch-1'!J888</f>
        <v>24 LAN L-3 SWITCH (MINIMUM 8X1 GBPS FIBRE OPTIC PORTS AND 4X 10 GBPSFIBER PORTS)</v>
      </c>
      <c r="G888" s="233" t="str">
        <f>'Sch-1'!K888</f>
        <v xml:space="preserve">EA </v>
      </c>
      <c r="H888" s="233">
        <f>'Sch-1'!L888</f>
        <v>2</v>
      </c>
      <c r="I888" s="235"/>
      <c r="J888" s="773" t="str">
        <f t="shared" si="26"/>
        <v>Included</v>
      </c>
      <c r="K888" s="774">
        <f t="shared" si="27"/>
        <v>0</v>
      </c>
      <c r="M888" s="207"/>
    </row>
    <row r="889" spans="1:13" s="217" customFormat="1" ht="69.75" customHeight="1" x14ac:dyDescent="0.3">
      <c r="A889" s="48">
        <f>'Sch-1'!A889</f>
        <v>865</v>
      </c>
      <c r="B889" s="233">
        <f>'Sch-1'!B889</f>
        <v>7000032257</v>
      </c>
      <c r="C889" s="233">
        <f>'Sch-1'!C889</f>
        <v>10</v>
      </c>
      <c r="D889" s="234" t="str">
        <f>'Sch-1'!D889</f>
        <v xml:space="preserve">Supply BOQ for M-SLDC Meghalaya         </v>
      </c>
      <c r="E889" s="233">
        <f>'Sch-1'!E889</f>
        <v>1000077565</v>
      </c>
      <c r="F889" s="234" t="str">
        <f>'Sch-1'!J889</f>
        <v>NGFW AS PER TECHNICAL SPECIFICATION</v>
      </c>
      <c r="G889" s="233" t="str">
        <f>'Sch-1'!K889</f>
        <v xml:space="preserve">EA </v>
      </c>
      <c r="H889" s="233">
        <f>'Sch-1'!L889</f>
        <v>2</v>
      </c>
      <c r="I889" s="235"/>
      <c r="J889" s="773" t="str">
        <f t="shared" si="26"/>
        <v>Included</v>
      </c>
      <c r="K889" s="774">
        <f t="shared" si="27"/>
        <v>0</v>
      </c>
      <c r="M889" s="207"/>
    </row>
    <row r="890" spans="1:13" s="217" customFormat="1" ht="69.75" customHeight="1" x14ac:dyDescent="0.3">
      <c r="A890" s="48">
        <f>'Sch-1'!A890</f>
        <v>866</v>
      </c>
      <c r="B890" s="233">
        <f>'Sch-1'!B890</f>
        <v>7000032258</v>
      </c>
      <c r="C890" s="233">
        <f>'Sch-1'!C890</f>
        <v>10</v>
      </c>
      <c r="D890" s="234" t="str">
        <f>'Sch-1'!D890</f>
        <v xml:space="preserve">Supply BOQ for M-SLDC Meghalaya         </v>
      </c>
      <c r="E890" s="233">
        <f>'Sch-1'!E890</f>
        <v>1000077751</v>
      </c>
      <c r="F890" s="234" t="str">
        <f>'Sch-1'!J890</f>
        <v>SOFTWARE FOR RECORDING</v>
      </c>
      <c r="G890" s="233" t="str">
        <f>'Sch-1'!K890</f>
        <v>LOT</v>
      </c>
      <c r="H890" s="233">
        <f>'Sch-1'!L890</f>
        <v>1</v>
      </c>
      <c r="I890" s="235"/>
      <c r="J890" s="773" t="str">
        <f t="shared" si="26"/>
        <v>Included</v>
      </c>
      <c r="K890" s="774">
        <f t="shared" si="27"/>
        <v>0</v>
      </c>
      <c r="M890" s="207"/>
    </row>
    <row r="891" spans="1:13" s="217" customFormat="1" ht="69.75" customHeight="1" x14ac:dyDescent="0.3">
      <c r="A891" s="48">
        <f>'Sch-1'!A891</f>
        <v>867</v>
      </c>
      <c r="B891" s="233">
        <f>'Sch-1'!B891</f>
        <v>7000032259</v>
      </c>
      <c r="C891" s="233">
        <f>'Sch-1'!C891</f>
        <v>10</v>
      </c>
      <c r="D891" s="234" t="str">
        <f>'Sch-1'!D891</f>
        <v xml:space="preserve">Supply BOQ for M-SLDC Meghalaya         </v>
      </c>
      <c r="E891" s="233">
        <f>'Sch-1'!E891</f>
        <v>1000077568</v>
      </c>
      <c r="F891" s="234" t="str">
        <f>'Sch-1'!J891</f>
        <v>OPERATOR CONSOLE AS PER TECHNICAL SPECIFICATION</v>
      </c>
      <c r="G891" s="233" t="str">
        <f>'Sch-1'!K891</f>
        <v xml:space="preserve">EA </v>
      </c>
      <c r="H891" s="233">
        <f>'Sch-1'!L891</f>
        <v>1</v>
      </c>
      <c r="I891" s="235"/>
      <c r="J891" s="773" t="str">
        <f t="shared" si="26"/>
        <v>Included</v>
      </c>
      <c r="K891" s="774">
        <f t="shared" si="27"/>
        <v>0</v>
      </c>
      <c r="M891" s="207"/>
    </row>
    <row r="892" spans="1:13" s="217" customFormat="1" ht="69.75" customHeight="1" x14ac:dyDescent="0.3">
      <c r="A892" s="48">
        <f>'Sch-1'!A892</f>
        <v>868</v>
      </c>
      <c r="B892" s="233">
        <f>'Sch-1'!B892</f>
        <v>7000032260</v>
      </c>
      <c r="C892" s="233">
        <f>'Sch-1'!C892</f>
        <v>10</v>
      </c>
      <c r="D892" s="234" t="str">
        <f>'Sch-1'!D892</f>
        <v xml:space="preserve">Supply BOQ for M-SLDC Meghalaya         </v>
      </c>
      <c r="E892" s="233">
        <f>'Sch-1'!E892</f>
        <v>1000012788</v>
      </c>
      <c r="F892" s="234" t="str">
        <f>'Sch-1'!J892</f>
        <v>GPS Clock with antenna</v>
      </c>
      <c r="G892" s="233" t="str">
        <f>'Sch-1'!K892</f>
        <v xml:space="preserve">EA </v>
      </c>
      <c r="H892" s="233">
        <f>'Sch-1'!L892</f>
        <v>1</v>
      </c>
      <c r="I892" s="235"/>
      <c r="J892" s="773" t="str">
        <f t="shared" si="26"/>
        <v>Included</v>
      </c>
      <c r="K892" s="774">
        <f t="shared" si="27"/>
        <v>0</v>
      </c>
      <c r="M892" s="207"/>
    </row>
    <row r="893" spans="1:13" s="217" customFormat="1" ht="69.75" customHeight="1" x14ac:dyDescent="0.3">
      <c r="A893" s="48">
        <f>'Sch-1'!A893</f>
        <v>869</v>
      </c>
      <c r="B893" s="233">
        <f>'Sch-1'!B893</f>
        <v>7000032261</v>
      </c>
      <c r="C893" s="233">
        <f>'Sch-1'!C893</f>
        <v>10</v>
      </c>
      <c r="D893" s="234" t="str">
        <f>'Sch-1'!D893</f>
        <v xml:space="preserve">Supply BOQ for M-SLDC Meghalaya         </v>
      </c>
      <c r="E893" s="233">
        <f>'Sch-1'!E893</f>
        <v>1000028014</v>
      </c>
      <c r="F893" s="234" t="str">
        <f>'Sch-1'!J893</f>
        <v>Workstation Desk</v>
      </c>
      <c r="G893" s="233" t="str">
        <f>'Sch-1'!K893</f>
        <v xml:space="preserve">EA </v>
      </c>
      <c r="H893" s="233">
        <f>'Sch-1'!L893</f>
        <v>1</v>
      </c>
      <c r="I893" s="235"/>
      <c r="J893" s="773" t="str">
        <f t="shared" si="26"/>
        <v>Included</v>
      </c>
      <c r="K893" s="774">
        <f t="shared" si="27"/>
        <v>0</v>
      </c>
      <c r="M893" s="207"/>
    </row>
    <row r="894" spans="1:13" s="217" customFormat="1" ht="69.75" customHeight="1" x14ac:dyDescent="0.3">
      <c r="A894" s="48">
        <f>'Sch-1'!A894</f>
        <v>870</v>
      </c>
      <c r="B894" s="233">
        <f>'Sch-1'!B894</f>
        <v>7000032262</v>
      </c>
      <c r="C894" s="233">
        <f>'Sch-1'!C894</f>
        <v>10</v>
      </c>
      <c r="D894" s="234" t="str">
        <f>'Sch-1'!D894</f>
        <v xml:space="preserve">Supply BOQ for M-SLDC Meghalaya         </v>
      </c>
      <c r="E894" s="233">
        <f>'Sch-1'!E894</f>
        <v>1000026380</v>
      </c>
      <c r="F894" s="234" t="str">
        <f>'Sch-1'!J894</f>
        <v>Chairs</v>
      </c>
      <c r="G894" s="233" t="str">
        <f>'Sch-1'!K894</f>
        <v>LOT</v>
      </c>
      <c r="H894" s="233">
        <f>'Sch-1'!L894</f>
        <v>1</v>
      </c>
      <c r="I894" s="235"/>
      <c r="J894" s="773" t="str">
        <f t="shared" si="26"/>
        <v>Included</v>
      </c>
      <c r="K894" s="774">
        <f t="shared" si="27"/>
        <v>0</v>
      </c>
      <c r="M894" s="207"/>
    </row>
    <row r="895" spans="1:13" s="217" customFormat="1" ht="69.75" customHeight="1" x14ac:dyDescent="0.3">
      <c r="A895" s="48">
        <f>'Sch-1'!A895</f>
        <v>871</v>
      </c>
      <c r="B895" s="233">
        <f>'Sch-1'!B895</f>
        <v>7000032428</v>
      </c>
      <c r="C895" s="233">
        <f>'Sch-1'!C895</f>
        <v>10</v>
      </c>
      <c r="D895" s="234" t="str">
        <f>'Sch-1'!D895</f>
        <v xml:space="preserve">Supply BOQ for M-SLDC Meghalaya         </v>
      </c>
      <c r="E895" s="233">
        <f>'Sch-1'!E895</f>
        <v>1000077853</v>
      </c>
      <c r="F895" s="234" t="str">
        <f>'Sch-1'!J895</f>
        <v>SUPPLY OF BACKUP AND RESTORE SYSTEM INCLUDING NECESSARY HARDWARE ANDSOFTWARE AS PER TECHNICAL SPECIFICATION</v>
      </c>
      <c r="G895" s="233" t="str">
        <f>'Sch-1'!K895</f>
        <v xml:space="preserve">EA </v>
      </c>
      <c r="H895" s="233">
        <f>'Sch-1'!L895</f>
        <v>1</v>
      </c>
      <c r="I895" s="235"/>
      <c r="J895" s="773" t="str">
        <f t="shared" si="26"/>
        <v>Included</v>
      </c>
      <c r="K895" s="774">
        <f t="shared" si="27"/>
        <v>0</v>
      </c>
      <c r="M895" s="207"/>
    </row>
    <row r="896" spans="1:13" s="217" customFormat="1" ht="69.75" customHeight="1" x14ac:dyDescent="0.3">
      <c r="A896" s="48">
        <f>'Sch-1'!A896</f>
        <v>872</v>
      </c>
      <c r="B896" s="233">
        <f>'Sch-1'!B896</f>
        <v>7000032429</v>
      </c>
      <c r="C896" s="233">
        <f>'Sch-1'!C896</f>
        <v>10</v>
      </c>
      <c r="D896" s="234" t="str">
        <f>'Sch-1'!D896</f>
        <v xml:space="preserve">Supply BOQ for M-SLDC Meghalaya         </v>
      </c>
      <c r="E896" s="233">
        <f>'Sch-1'!E896</f>
        <v>1000077863</v>
      </c>
      <c r="F896" s="234" t="str">
        <f>'Sch-1'!J896</f>
        <v>SUPPLY OF APPLICATION SERVER AT SLDC /RLDC AS PER TECHNICALSPECIFICATION</v>
      </c>
      <c r="G896" s="233" t="str">
        <f>'Sch-1'!K896</f>
        <v xml:space="preserve">EA </v>
      </c>
      <c r="H896" s="233">
        <f>'Sch-1'!L896</f>
        <v>2</v>
      </c>
      <c r="I896" s="235"/>
      <c r="J896" s="773" t="str">
        <f t="shared" si="26"/>
        <v>Included</v>
      </c>
      <c r="K896" s="774">
        <f t="shared" si="27"/>
        <v>0</v>
      </c>
      <c r="M896" s="207"/>
    </row>
    <row r="897" spans="1:13" s="217" customFormat="1" ht="69.75" customHeight="1" x14ac:dyDescent="0.3">
      <c r="A897" s="48">
        <f>'Sch-1'!A897</f>
        <v>873</v>
      </c>
      <c r="B897" s="233">
        <f>'Sch-1'!B897</f>
        <v>7000032430</v>
      </c>
      <c r="C897" s="233">
        <f>'Sch-1'!C897</f>
        <v>10</v>
      </c>
      <c r="D897" s="234" t="str">
        <f>'Sch-1'!D897</f>
        <v xml:space="preserve">Supply BOQ for M-SLDC Meghalaya         </v>
      </c>
      <c r="E897" s="233">
        <f>'Sch-1'!E897</f>
        <v>1000077866</v>
      </c>
      <c r="F897" s="234" t="str">
        <f>'Sch-1'!J897</f>
        <v>SUPPLY OF SIEM SOFTWARE AT SLDC/RLDCÃ‚Â AS PER TECHNICAL SPECIFICATION</v>
      </c>
      <c r="G897" s="233" t="str">
        <f>'Sch-1'!K897</f>
        <v>LOT</v>
      </c>
      <c r="H897" s="233">
        <f>'Sch-1'!L897</f>
        <v>1</v>
      </c>
      <c r="I897" s="235"/>
      <c r="J897" s="773" t="str">
        <f t="shared" si="26"/>
        <v>Included</v>
      </c>
      <c r="K897" s="774">
        <f t="shared" si="27"/>
        <v>0</v>
      </c>
      <c r="M897" s="207"/>
    </row>
    <row r="898" spans="1:13" s="217" customFormat="1" ht="69.75" customHeight="1" x14ac:dyDescent="0.3">
      <c r="A898" s="48">
        <f>'Sch-1'!A898</f>
        <v>874</v>
      </c>
      <c r="B898" s="233">
        <f>'Sch-1'!B898</f>
        <v>7000032431</v>
      </c>
      <c r="C898" s="233">
        <f>'Sch-1'!C898</f>
        <v>10</v>
      </c>
      <c r="D898" s="234" t="str">
        <f>'Sch-1'!D898</f>
        <v xml:space="preserve">Supply BOQ for M-SLDC Meghalaya         </v>
      </c>
      <c r="E898" s="233">
        <f>'Sch-1'!E898</f>
        <v>1000077862</v>
      </c>
      <c r="F898" s="234" t="str">
        <f>'Sch-1'!J898</f>
        <v>POE SWITCHÃ‚Â ,48 PORT ,MANAGED L2 (WITH DUAL POWER SUPPLY)Ã‚Â AS PERTECHNICAL SPECIFICATION</v>
      </c>
      <c r="G898" s="233" t="str">
        <f>'Sch-1'!K898</f>
        <v xml:space="preserve">EA </v>
      </c>
      <c r="H898" s="233">
        <f>'Sch-1'!L898</f>
        <v>1</v>
      </c>
      <c r="I898" s="235"/>
      <c r="J898" s="773" t="str">
        <f t="shared" si="26"/>
        <v>Included</v>
      </c>
      <c r="K898" s="774">
        <f t="shared" si="27"/>
        <v>0</v>
      </c>
      <c r="M898" s="207"/>
    </row>
    <row r="899" spans="1:13" s="217" customFormat="1" ht="69.75" customHeight="1" x14ac:dyDescent="0.3">
      <c r="A899" s="48">
        <f>'Sch-1'!A899</f>
        <v>875</v>
      </c>
      <c r="B899" s="233">
        <f>'Sch-1'!B899</f>
        <v>7000032462</v>
      </c>
      <c r="C899" s="233">
        <f>'Sch-1'!C899</f>
        <v>10</v>
      </c>
      <c r="D899" s="234" t="str">
        <f>'Sch-1'!D899</f>
        <v xml:space="preserve">Supply BOQ for M-SLDC Meghalaya         </v>
      </c>
      <c r="E899" s="233">
        <f>'Sch-1'!E899</f>
        <v>1000077899</v>
      </c>
      <c r="F899" s="234" t="str">
        <f>'Sch-1'!J899</f>
        <v>SUPPLY OF FXS MEDIA GATEWAY AS PER TECHNICAL SPECIFICATION</v>
      </c>
      <c r="G899" s="233" t="str">
        <f>'Sch-1'!K899</f>
        <v>SET</v>
      </c>
      <c r="H899" s="233">
        <f>'Sch-1'!L899</f>
        <v>1</v>
      </c>
      <c r="I899" s="235"/>
      <c r="J899" s="773" t="str">
        <f t="shared" si="26"/>
        <v>Included</v>
      </c>
      <c r="K899" s="774">
        <f t="shared" si="27"/>
        <v>0</v>
      </c>
      <c r="M899" s="207"/>
    </row>
    <row r="900" spans="1:13" s="217" customFormat="1" ht="69.75" customHeight="1" x14ac:dyDescent="0.3">
      <c r="A900" s="48">
        <f>'Sch-1'!A900</f>
        <v>876</v>
      </c>
      <c r="B900" s="233">
        <f>'Sch-1'!B900</f>
        <v>7000032463</v>
      </c>
      <c r="C900" s="233">
        <f>'Sch-1'!C900</f>
        <v>10</v>
      </c>
      <c r="D900" s="234" t="str">
        <f>'Sch-1'!D900</f>
        <v xml:space="preserve">Supply BOQ for M-SLDC Meghalaya         </v>
      </c>
      <c r="E900" s="233">
        <f>'Sch-1'!E900</f>
        <v>1000031361</v>
      </c>
      <c r="F900" s="234" t="str">
        <f>'Sch-1'!J900</f>
        <v>WORKSTATION CONSOLE WITH ONE TFT WITH OSAND LICENSE</v>
      </c>
      <c r="G900" s="233" t="str">
        <f>'Sch-1'!K900</f>
        <v xml:space="preserve">EA </v>
      </c>
      <c r="H900" s="233">
        <f>'Sch-1'!L900</f>
        <v>1</v>
      </c>
      <c r="I900" s="235"/>
      <c r="J900" s="773" t="str">
        <f t="shared" si="26"/>
        <v>Included</v>
      </c>
      <c r="K900" s="774">
        <f t="shared" si="27"/>
        <v>0</v>
      </c>
      <c r="M900" s="207"/>
    </row>
    <row r="901" spans="1:13" s="217" customFormat="1" ht="69.75" customHeight="1" x14ac:dyDescent="0.3">
      <c r="A901" s="48">
        <f>'Sch-1'!A901</f>
        <v>877</v>
      </c>
      <c r="B901" s="233">
        <f>'Sch-1'!B901</f>
        <v>7000032481</v>
      </c>
      <c r="C901" s="233">
        <f>'Sch-1'!C901</f>
        <v>10</v>
      </c>
      <c r="D901" s="234" t="str">
        <f>'Sch-1'!D901</f>
        <v xml:space="preserve">Supply BOQ for M-SLDC Meghalaya         </v>
      </c>
      <c r="E901" s="233">
        <f>'Sch-1'!E901</f>
        <v>1000077736</v>
      </c>
      <c r="F901" s="234" t="str">
        <f>'Sch-1'!J901</f>
        <v>SUPPLY OF PRI MEDIA GATEWAY AS PER TECHNICAL SPECIFICATION</v>
      </c>
      <c r="G901" s="233" t="str">
        <f>'Sch-1'!K901</f>
        <v xml:space="preserve">EA </v>
      </c>
      <c r="H901" s="233">
        <f>'Sch-1'!L901</f>
        <v>1</v>
      </c>
      <c r="I901" s="235"/>
      <c r="J901" s="773" t="str">
        <f t="shared" si="26"/>
        <v>Included</v>
      </c>
      <c r="K901" s="774">
        <f t="shared" si="27"/>
        <v>0</v>
      </c>
      <c r="M901" s="207"/>
    </row>
    <row r="902" spans="1:13" s="217" customFormat="1" ht="69.75" customHeight="1" x14ac:dyDescent="0.3">
      <c r="A902" s="48">
        <f>'Sch-1'!A902</f>
        <v>878</v>
      </c>
      <c r="B902" s="233">
        <f>'Sch-1'!B902</f>
        <v>7000032482</v>
      </c>
      <c r="C902" s="233">
        <f>'Sch-1'!C902</f>
        <v>10</v>
      </c>
      <c r="D902" s="234" t="str">
        <f>'Sch-1'!D902</f>
        <v xml:space="preserve">Supply BOQ for M-SLDC Meghalaya         </v>
      </c>
      <c r="E902" s="233">
        <f>'Sch-1'!E902</f>
        <v>1000078084</v>
      </c>
      <c r="F902" s="234" t="str">
        <f>'Sch-1'!J902</f>
        <v>SUPPLY OF ROUTER AS PER TECHNICAL SPECIFICATION</v>
      </c>
      <c r="G902" s="233" t="str">
        <f>'Sch-1'!K902</f>
        <v xml:space="preserve">EA </v>
      </c>
      <c r="H902" s="233">
        <f>'Sch-1'!L902</f>
        <v>2</v>
      </c>
      <c r="I902" s="235"/>
      <c r="J902" s="773" t="str">
        <f t="shared" si="26"/>
        <v>Included</v>
      </c>
      <c r="K902" s="774">
        <f t="shared" si="27"/>
        <v>0</v>
      </c>
      <c r="M902" s="207"/>
    </row>
    <row r="903" spans="1:13" s="217" customFormat="1" ht="69.75" customHeight="1" x14ac:dyDescent="0.3">
      <c r="A903" s="48">
        <f>'Sch-1'!A903</f>
        <v>879</v>
      </c>
      <c r="B903" s="233">
        <f>'Sch-1'!B903</f>
        <v>7000032263</v>
      </c>
      <c r="C903" s="233">
        <f>'Sch-1'!C903</f>
        <v>10</v>
      </c>
      <c r="D903" s="234" t="str">
        <f>'Sch-1'!D903</f>
        <v xml:space="preserve">Supply BOQ for B-SLDC Meghalaya         </v>
      </c>
      <c r="E903" s="233">
        <f>'Sch-1'!E903</f>
        <v>1000077713</v>
      </c>
      <c r="F903" s="234" t="str">
        <f>'Sch-1'!J903</f>
        <v>VOIP/SIP COMPLIANT SERVER HARDWARE AS PER TECHNICAL SPECIFICATION</v>
      </c>
      <c r="G903" s="233" t="str">
        <f>'Sch-1'!K903</f>
        <v xml:space="preserve">EA </v>
      </c>
      <c r="H903" s="233">
        <f>'Sch-1'!L903</f>
        <v>1</v>
      </c>
      <c r="I903" s="235"/>
      <c r="J903" s="773" t="str">
        <f t="shared" si="26"/>
        <v>Included</v>
      </c>
      <c r="K903" s="774">
        <f t="shared" si="27"/>
        <v>0</v>
      </c>
      <c r="M903" s="207"/>
    </row>
    <row r="904" spans="1:13" s="217" customFormat="1" ht="69.75" customHeight="1" x14ac:dyDescent="0.3">
      <c r="A904" s="48">
        <f>'Sch-1'!A904</f>
        <v>880</v>
      </c>
      <c r="B904" s="233">
        <f>'Sch-1'!B904</f>
        <v>7000032264</v>
      </c>
      <c r="C904" s="233">
        <f>'Sch-1'!C904</f>
        <v>10</v>
      </c>
      <c r="D904" s="234" t="str">
        <f>'Sch-1'!D904</f>
        <v xml:space="preserve">Supply BOQ for B-SLDC Meghalaya         </v>
      </c>
      <c r="E904" s="233">
        <f>'Sch-1'!E904</f>
        <v>1000077753</v>
      </c>
      <c r="F904" s="234" t="str">
        <f>'Sch-1'!J904</f>
        <v>SOFTWARE FOR VOIP/SIP COMPLIANT SERVER</v>
      </c>
      <c r="G904" s="233" t="str">
        <f>'Sch-1'!K904</f>
        <v>LOT</v>
      </c>
      <c r="H904" s="233">
        <f>'Sch-1'!L904</f>
        <v>1</v>
      </c>
      <c r="I904" s="235"/>
      <c r="J904" s="773" t="str">
        <f t="shared" si="26"/>
        <v>Included</v>
      </c>
      <c r="K904" s="774">
        <f t="shared" si="27"/>
        <v>0</v>
      </c>
      <c r="M904" s="207"/>
    </row>
    <row r="905" spans="1:13" s="217" customFormat="1" ht="69.75" customHeight="1" x14ac:dyDescent="0.3">
      <c r="A905" s="48">
        <f>'Sch-1'!A905</f>
        <v>881</v>
      </c>
      <c r="B905" s="233">
        <f>'Sch-1'!B905</f>
        <v>7000032265</v>
      </c>
      <c r="C905" s="233">
        <f>'Sch-1'!C905</f>
        <v>10</v>
      </c>
      <c r="D905" s="234" t="str">
        <f>'Sch-1'!D905</f>
        <v xml:space="preserve">Supply BOQ for B-SLDC Meghalaya         </v>
      </c>
      <c r="E905" s="233">
        <f>'Sch-1'!E905</f>
        <v>1000077573</v>
      </c>
      <c r="F905" s="234" t="str">
        <f>'Sch-1'!J905</f>
        <v>SERVER RACK  AS PER TECHNICAL SPECIFICATION</v>
      </c>
      <c r="G905" s="233" t="str">
        <f>'Sch-1'!K905</f>
        <v xml:space="preserve">EA </v>
      </c>
      <c r="H905" s="233">
        <f>'Sch-1'!L905</f>
        <v>1</v>
      </c>
      <c r="I905" s="235"/>
      <c r="J905" s="773" t="str">
        <f t="shared" si="26"/>
        <v>Included</v>
      </c>
      <c r="K905" s="774">
        <f t="shared" si="27"/>
        <v>0</v>
      </c>
      <c r="M905" s="207"/>
    </row>
    <row r="906" spans="1:13" s="217" customFormat="1" ht="69.75" customHeight="1" x14ac:dyDescent="0.3">
      <c r="A906" s="48">
        <f>'Sch-1'!A906</f>
        <v>882</v>
      </c>
      <c r="B906" s="233">
        <f>'Sch-1'!B906</f>
        <v>7000032266</v>
      </c>
      <c r="C906" s="233">
        <f>'Sch-1'!C906</f>
        <v>10</v>
      </c>
      <c r="D906" s="234" t="str">
        <f>'Sch-1'!D906</f>
        <v xml:space="preserve">Supply BOQ for B-SLDC Meghalaya         </v>
      </c>
      <c r="E906" s="233">
        <f>'Sch-1'!E906</f>
        <v>1000077711</v>
      </c>
      <c r="F906" s="234" t="str">
        <f>'Sch-1'!J906</f>
        <v>SIP COMPLIANT VIDEO PHONE</v>
      </c>
      <c r="G906" s="233" t="str">
        <f>'Sch-1'!K906</f>
        <v xml:space="preserve">EA </v>
      </c>
      <c r="H906" s="233">
        <f>'Sch-1'!L906</f>
        <v>1</v>
      </c>
      <c r="I906" s="235"/>
      <c r="J906" s="773" t="str">
        <f t="shared" si="26"/>
        <v>Included</v>
      </c>
      <c r="K906" s="774">
        <f t="shared" si="27"/>
        <v>0</v>
      </c>
      <c r="M906" s="207"/>
    </row>
    <row r="907" spans="1:13" s="217" customFormat="1" ht="69.75" customHeight="1" x14ac:dyDescent="0.3">
      <c r="A907" s="48">
        <f>'Sch-1'!A907</f>
        <v>883</v>
      </c>
      <c r="B907" s="233">
        <f>'Sch-1'!B907</f>
        <v>7000032267</v>
      </c>
      <c r="C907" s="233">
        <f>'Sch-1'!C907</f>
        <v>10</v>
      </c>
      <c r="D907" s="234" t="str">
        <f>'Sch-1'!D907</f>
        <v xml:space="preserve">Supply BOQ for B-SLDC Meghalaya         </v>
      </c>
      <c r="E907" s="233">
        <f>'Sch-1'!E907</f>
        <v>1000077750</v>
      </c>
      <c r="F907" s="234" t="str">
        <f>'Sch-1'!J907</f>
        <v>NMS SOFTWARE FOR VoIP</v>
      </c>
      <c r="G907" s="233" t="str">
        <f>'Sch-1'!K907</f>
        <v>LOT</v>
      </c>
      <c r="H907" s="233">
        <f>'Sch-1'!L907</f>
        <v>1</v>
      </c>
      <c r="I907" s="235"/>
      <c r="J907" s="773" t="str">
        <f t="shared" si="26"/>
        <v>Included</v>
      </c>
      <c r="K907" s="774">
        <f t="shared" si="27"/>
        <v>0</v>
      </c>
      <c r="M907" s="207"/>
    </row>
    <row r="908" spans="1:13" s="217" customFormat="1" ht="69.75" customHeight="1" x14ac:dyDescent="0.3">
      <c r="A908" s="48">
        <f>'Sch-1'!A908</f>
        <v>884</v>
      </c>
      <c r="B908" s="233">
        <f>'Sch-1'!B908</f>
        <v>7000032268</v>
      </c>
      <c r="C908" s="233">
        <f>'Sch-1'!C908</f>
        <v>10</v>
      </c>
      <c r="D908" s="234" t="str">
        <f>'Sch-1'!D908</f>
        <v xml:space="preserve">Supply BOQ for B-SLDC Meghalaya         </v>
      </c>
      <c r="E908" s="233">
        <f>'Sch-1'!E908</f>
        <v>1000077561</v>
      </c>
      <c r="F908" s="234" t="str">
        <f>'Sch-1'!J908</f>
        <v>24 LAN L-3 SWITCH (MINIMUM 8X1 GBPS FIBRE OPTIC PORTS AND 4X 10 GBPSFIBER PORTS)</v>
      </c>
      <c r="G908" s="233" t="str">
        <f>'Sch-1'!K908</f>
        <v xml:space="preserve">EA </v>
      </c>
      <c r="H908" s="233">
        <f>'Sch-1'!L908</f>
        <v>2</v>
      </c>
      <c r="I908" s="235"/>
      <c r="J908" s="773" t="str">
        <f t="shared" si="26"/>
        <v>Included</v>
      </c>
      <c r="K908" s="774">
        <f t="shared" si="27"/>
        <v>0</v>
      </c>
      <c r="M908" s="207"/>
    </row>
    <row r="909" spans="1:13" s="217" customFormat="1" ht="69.75" customHeight="1" x14ac:dyDescent="0.3">
      <c r="A909" s="48">
        <f>'Sch-1'!A909</f>
        <v>885</v>
      </c>
      <c r="B909" s="233">
        <f>'Sch-1'!B909</f>
        <v>7000032269</v>
      </c>
      <c r="C909" s="233">
        <f>'Sch-1'!C909</f>
        <v>10</v>
      </c>
      <c r="D909" s="234" t="str">
        <f>'Sch-1'!D909</f>
        <v xml:space="preserve">Supply BOQ for B-SLDC Meghalaya         </v>
      </c>
      <c r="E909" s="233">
        <f>'Sch-1'!E909</f>
        <v>1000077565</v>
      </c>
      <c r="F909" s="234" t="str">
        <f>'Sch-1'!J909</f>
        <v>NGFW AS PER TECHNICAL SPECIFICATION</v>
      </c>
      <c r="G909" s="233" t="str">
        <f>'Sch-1'!K909</f>
        <v xml:space="preserve">EA </v>
      </c>
      <c r="H909" s="233">
        <f>'Sch-1'!L909</f>
        <v>2</v>
      </c>
      <c r="I909" s="235"/>
      <c r="J909" s="773" t="str">
        <f t="shared" si="26"/>
        <v>Included</v>
      </c>
      <c r="K909" s="774">
        <f t="shared" si="27"/>
        <v>0</v>
      </c>
      <c r="M909" s="207"/>
    </row>
    <row r="910" spans="1:13" s="217" customFormat="1" ht="69.75" customHeight="1" x14ac:dyDescent="0.3">
      <c r="A910" s="48">
        <f>'Sch-1'!A910</f>
        <v>886</v>
      </c>
      <c r="B910" s="233">
        <f>'Sch-1'!B910</f>
        <v>7000032270</v>
      </c>
      <c r="C910" s="233">
        <f>'Sch-1'!C910</f>
        <v>10</v>
      </c>
      <c r="D910" s="234" t="str">
        <f>'Sch-1'!D910</f>
        <v xml:space="preserve">Supply BOQ for B-SLDC Meghalaya         </v>
      </c>
      <c r="E910" s="233">
        <f>'Sch-1'!E910</f>
        <v>1000077751</v>
      </c>
      <c r="F910" s="234" t="str">
        <f>'Sch-1'!J910</f>
        <v>SOFTWARE FOR RECORDING</v>
      </c>
      <c r="G910" s="233" t="str">
        <f>'Sch-1'!K910</f>
        <v>LOT</v>
      </c>
      <c r="H910" s="233">
        <f>'Sch-1'!L910</f>
        <v>1</v>
      </c>
      <c r="I910" s="235"/>
      <c r="J910" s="773" t="str">
        <f t="shared" si="26"/>
        <v>Included</v>
      </c>
      <c r="K910" s="774">
        <f t="shared" si="27"/>
        <v>0</v>
      </c>
      <c r="M910" s="207"/>
    </row>
    <row r="911" spans="1:13" s="217" customFormat="1" ht="69.75" customHeight="1" x14ac:dyDescent="0.3">
      <c r="A911" s="48">
        <f>'Sch-1'!A911</f>
        <v>887</v>
      </c>
      <c r="B911" s="233">
        <f>'Sch-1'!B911</f>
        <v>7000032271</v>
      </c>
      <c r="C911" s="233">
        <f>'Sch-1'!C911</f>
        <v>10</v>
      </c>
      <c r="D911" s="234" t="str">
        <f>'Sch-1'!D911</f>
        <v xml:space="preserve">Supply BOQ for B-SLDC Meghalaya         </v>
      </c>
      <c r="E911" s="233">
        <f>'Sch-1'!E911</f>
        <v>1000077568</v>
      </c>
      <c r="F911" s="234" t="str">
        <f>'Sch-1'!J911</f>
        <v>OPERATOR CONSOLE AS PER TECHNICAL SPECIFICATION</v>
      </c>
      <c r="G911" s="233" t="str">
        <f>'Sch-1'!K911</f>
        <v xml:space="preserve">EA </v>
      </c>
      <c r="H911" s="233">
        <f>'Sch-1'!L911</f>
        <v>1</v>
      </c>
      <c r="I911" s="235"/>
      <c r="J911" s="773" t="str">
        <f t="shared" si="26"/>
        <v>Included</v>
      </c>
      <c r="K911" s="774">
        <f t="shared" si="27"/>
        <v>0</v>
      </c>
      <c r="M911" s="207"/>
    </row>
    <row r="912" spans="1:13" s="217" customFormat="1" ht="69.75" customHeight="1" x14ac:dyDescent="0.3">
      <c r="A912" s="48">
        <f>'Sch-1'!A912</f>
        <v>888</v>
      </c>
      <c r="B912" s="233">
        <f>'Sch-1'!B912</f>
        <v>7000032272</v>
      </c>
      <c r="C912" s="233">
        <f>'Sch-1'!C912</f>
        <v>10</v>
      </c>
      <c r="D912" s="234" t="str">
        <f>'Sch-1'!D912</f>
        <v xml:space="preserve">Supply BOQ for B-SLDC Meghalaya         </v>
      </c>
      <c r="E912" s="233">
        <f>'Sch-1'!E912</f>
        <v>1000028014</v>
      </c>
      <c r="F912" s="234" t="str">
        <f>'Sch-1'!J912</f>
        <v>Workstation Desk</v>
      </c>
      <c r="G912" s="233" t="str">
        <f>'Sch-1'!K912</f>
        <v xml:space="preserve">EA </v>
      </c>
      <c r="H912" s="233">
        <f>'Sch-1'!L912</f>
        <v>1</v>
      </c>
      <c r="I912" s="235"/>
      <c r="J912" s="773" t="str">
        <f t="shared" si="26"/>
        <v>Included</v>
      </c>
      <c r="K912" s="774">
        <f t="shared" si="27"/>
        <v>0</v>
      </c>
      <c r="M912" s="207"/>
    </row>
    <row r="913" spans="1:13" s="217" customFormat="1" ht="69.75" customHeight="1" x14ac:dyDescent="0.3">
      <c r="A913" s="48">
        <f>'Sch-1'!A913</f>
        <v>889</v>
      </c>
      <c r="B913" s="233">
        <f>'Sch-1'!B913</f>
        <v>7000032273</v>
      </c>
      <c r="C913" s="233">
        <f>'Sch-1'!C913</f>
        <v>10</v>
      </c>
      <c r="D913" s="234" t="str">
        <f>'Sch-1'!D913</f>
        <v xml:space="preserve">Supply BOQ for B-SLDC Meghalaya         </v>
      </c>
      <c r="E913" s="233">
        <f>'Sch-1'!E913</f>
        <v>1000026380</v>
      </c>
      <c r="F913" s="234" t="str">
        <f>'Sch-1'!J913</f>
        <v>Chairs</v>
      </c>
      <c r="G913" s="233" t="str">
        <f>'Sch-1'!K913</f>
        <v>LOT</v>
      </c>
      <c r="H913" s="233">
        <f>'Sch-1'!L913</f>
        <v>1</v>
      </c>
      <c r="I913" s="235"/>
      <c r="J913" s="773" t="str">
        <f t="shared" si="26"/>
        <v>Included</v>
      </c>
      <c r="K913" s="774">
        <f t="shared" si="27"/>
        <v>0</v>
      </c>
      <c r="M913" s="207"/>
    </row>
    <row r="914" spans="1:13" s="217" customFormat="1" ht="69.75" customHeight="1" x14ac:dyDescent="0.3">
      <c r="A914" s="48">
        <f>'Sch-1'!A914</f>
        <v>890</v>
      </c>
      <c r="B914" s="233">
        <f>'Sch-1'!B914</f>
        <v>7000032432</v>
      </c>
      <c r="C914" s="233">
        <f>'Sch-1'!C914</f>
        <v>10</v>
      </c>
      <c r="D914" s="234" t="str">
        <f>'Sch-1'!D914</f>
        <v xml:space="preserve">Supply BOQ for B-SLDC Meghalaya         </v>
      </c>
      <c r="E914" s="233">
        <f>'Sch-1'!E914</f>
        <v>1000077853</v>
      </c>
      <c r="F914" s="234" t="str">
        <f>'Sch-1'!J914</f>
        <v>SUPPLY OF BACKUP AND RESTORE SYSTEM INCLUDING NECESSARY HARDWARE ANDSOFTWARE AS PER TECHNICAL SPECIFICATION</v>
      </c>
      <c r="G914" s="233" t="str">
        <f>'Sch-1'!K914</f>
        <v xml:space="preserve">EA </v>
      </c>
      <c r="H914" s="233">
        <f>'Sch-1'!L914</f>
        <v>1</v>
      </c>
      <c r="I914" s="235"/>
      <c r="J914" s="773" t="str">
        <f t="shared" si="26"/>
        <v>Included</v>
      </c>
      <c r="K914" s="774">
        <f t="shared" si="27"/>
        <v>0</v>
      </c>
      <c r="M914" s="207"/>
    </row>
    <row r="915" spans="1:13" s="217" customFormat="1" ht="69.75" customHeight="1" x14ac:dyDescent="0.3">
      <c r="A915" s="48">
        <f>'Sch-1'!A915</f>
        <v>891</v>
      </c>
      <c r="B915" s="233">
        <f>'Sch-1'!B915</f>
        <v>7000032498</v>
      </c>
      <c r="C915" s="233">
        <f>'Sch-1'!C915</f>
        <v>10</v>
      </c>
      <c r="D915" s="234" t="str">
        <f>'Sch-1'!D915</f>
        <v xml:space="preserve">Supply BOQ for B-SLDC Meghalaya         </v>
      </c>
      <c r="E915" s="233">
        <f>'Sch-1'!E915</f>
        <v>1000078084</v>
      </c>
      <c r="F915" s="234" t="str">
        <f>'Sch-1'!J915</f>
        <v>SUPPLY OF ROUTER AS PER TECHNICAL SPECIFICATION</v>
      </c>
      <c r="G915" s="233" t="str">
        <f>'Sch-1'!K915</f>
        <v xml:space="preserve">EA </v>
      </c>
      <c r="H915" s="233">
        <f>'Sch-1'!L915</f>
        <v>2</v>
      </c>
      <c r="I915" s="235"/>
      <c r="J915" s="773" t="str">
        <f t="shared" si="26"/>
        <v>Included</v>
      </c>
      <c r="K915" s="774">
        <f t="shared" si="27"/>
        <v>0</v>
      </c>
      <c r="M915" s="207"/>
    </row>
    <row r="916" spans="1:13" s="217" customFormat="1" ht="69.75" customHeight="1" x14ac:dyDescent="0.3">
      <c r="A916" s="48">
        <f>'Sch-1'!A916</f>
        <v>892</v>
      </c>
      <c r="B916" s="233">
        <f>'Sch-1'!B916</f>
        <v>7000032274</v>
      </c>
      <c r="C916" s="233">
        <f>'Sch-1'!C916</f>
        <v>10</v>
      </c>
      <c r="D916" s="234" t="str">
        <f>'Sch-1'!D916</f>
        <v xml:space="preserve">Supply BOQ for M-SLDC Assam             </v>
      </c>
      <c r="E916" s="233">
        <f>'Sch-1'!E916</f>
        <v>1000077713</v>
      </c>
      <c r="F916" s="234" t="str">
        <f>'Sch-1'!J916</f>
        <v>VOIP/SIP COMPLIANT SERVER HARDWARE AS PER TECHNICAL SPECIFICATION</v>
      </c>
      <c r="G916" s="233" t="str">
        <f>'Sch-1'!K916</f>
        <v xml:space="preserve">EA </v>
      </c>
      <c r="H916" s="233">
        <f>'Sch-1'!L916</f>
        <v>1</v>
      </c>
      <c r="I916" s="235"/>
      <c r="J916" s="773" t="str">
        <f t="shared" ref="J916:J979" si="28">IF(I916=0, "Included",IF(ISERROR(H916*I916), I916, H916*I916))</f>
        <v>Included</v>
      </c>
      <c r="K916" s="774">
        <f t="shared" ref="K916:K979" si="29">+H916*I916</f>
        <v>0</v>
      </c>
      <c r="M916" s="207"/>
    </row>
    <row r="917" spans="1:13" s="217" customFormat="1" ht="69.75" customHeight="1" x14ac:dyDescent="0.3">
      <c r="A917" s="48">
        <f>'Sch-1'!A917</f>
        <v>893</v>
      </c>
      <c r="B917" s="233">
        <f>'Sch-1'!B917</f>
        <v>7000032275</v>
      </c>
      <c r="C917" s="233">
        <f>'Sch-1'!C917</f>
        <v>10</v>
      </c>
      <c r="D917" s="234" t="str">
        <f>'Sch-1'!D917</f>
        <v xml:space="preserve">Supply BOQ for M-SLDC Assam             </v>
      </c>
      <c r="E917" s="233">
        <f>'Sch-1'!E917</f>
        <v>1000077753</v>
      </c>
      <c r="F917" s="234" t="str">
        <f>'Sch-1'!J917</f>
        <v>SOFTWARE FOR VOIP/SIP COMPLIANT SERVER</v>
      </c>
      <c r="G917" s="233" t="str">
        <f>'Sch-1'!K917</f>
        <v>LOT</v>
      </c>
      <c r="H917" s="233">
        <f>'Sch-1'!L917</f>
        <v>1</v>
      </c>
      <c r="I917" s="235"/>
      <c r="J917" s="773" t="str">
        <f t="shared" si="28"/>
        <v>Included</v>
      </c>
      <c r="K917" s="774">
        <f t="shared" si="29"/>
        <v>0</v>
      </c>
      <c r="M917" s="207"/>
    </row>
    <row r="918" spans="1:13" s="217" customFormat="1" ht="69.75" customHeight="1" x14ac:dyDescent="0.3">
      <c r="A918" s="48">
        <f>'Sch-1'!A918</f>
        <v>894</v>
      </c>
      <c r="B918" s="233">
        <f>'Sch-1'!B918</f>
        <v>7000032276</v>
      </c>
      <c r="C918" s="233">
        <f>'Sch-1'!C918</f>
        <v>10</v>
      </c>
      <c r="D918" s="234" t="str">
        <f>'Sch-1'!D918</f>
        <v xml:space="preserve">Supply BOQ for M-SLDC Assam             </v>
      </c>
      <c r="E918" s="233">
        <f>'Sch-1'!E918</f>
        <v>1000077573</v>
      </c>
      <c r="F918" s="234" t="str">
        <f>'Sch-1'!J918</f>
        <v>SERVER RACK  AS PER TECHNICAL SPECIFICATION</v>
      </c>
      <c r="G918" s="233" t="str">
        <f>'Sch-1'!K918</f>
        <v xml:space="preserve">EA </v>
      </c>
      <c r="H918" s="233">
        <f>'Sch-1'!L918</f>
        <v>1</v>
      </c>
      <c r="I918" s="235"/>
      <c r="J918" s="773" t="str">
        <f t="shared" si="28"/>
        <v>Included</v>
      </c>
      <c r="K918" s="774">
        <f t="shared" si="29"/>
        <v>0</v>
      </c>
      <c r="M918" s="207"/>
    </row>
    <row r="919" spans="1:13" s="217" customFormat="1" ht="69.75" customHeight="1" x14ac:dyDescent="0.3">
      <c r="A919" s="48">
        <f>'Sch-1'!A919</f>
        <v>895</v>
      </c>
      <c r="B919" s="233">
        <f>'Sch-1'!B919</f>
        <v>7000032277</v>
      </c>
      <c r="C919" s="233">
        <f>'Sch-1'!C919</f>
        <v>10</v>
      </c>
      <c r="D919" s="234" t="str">
        <f>'Sch-1'!D919</f>
        <v xml:space="preserve">Supply BOQ for M-SLDC Assam             </v>
      </c>
      <c r="E919" s="233">
        <f>'Sch-1'!E919</f>
        <v>1000077739</v>
      </c>
      <c r="F919" s="234" t="str">
        <f>'Sch-1'!J919</f>
        <v>SIP COMPLIANT VOIP PHONE FOR LOCAL LOCATIONS</v>
      </c>
      <c r="G919" s="233" t="str">
        <f>'Sch-1'!K919</f>
        <v xml:space="preserve">EA </v>
      </c>
      <c r="H919" s="233">
        <f>'Sch-1'!L919</f>
        <v>85</v>
      </c>
      <c r="I919" s="235"/>
      <c r="J919" s="773" t="str">
        <f t="shared" si="28"/>
        <v>Included</v>
      </c>
      <c r="K919" s="774">
        <f t="shared" si="29"/>
        <v>0</v>
      </c>
      <c r="M919" s="207"/>
    </row>
    <row r="920" spans="1:13" s="217" customFormat="1" ht="69.75" customHeight="1" x14ac:dyDescent="0.3">
      <c r="A920" s="48">
        <f>'Sch-1'!A920</f>
        <v>896</v>
      </c>
      <c r="B920" s="233">
        <f>'Sch-1'!B920</f>
        <v>7000032278</v>
      </c>
      <c r="C920" s="233">
        <f>'Sch-1'!C920</f>
        <v>10</v>
      </c>
      <c r="D920" s="234" t="str">
        <f>'Sch-1'!D920</f>
        <v xml:space="preserve">Supply BOQ for M-SLDC Assam             </v>
      </c>
      <c r="E920" s="233">
        <f>'Sch-1'!E920</f>
        <v>1000077740</v>
      </c>
      <c r="F920" s="234" t="str">
        <f>'Sch-1'!J920</f>
        <v>SIP COMPLIANT VOIP PHONE FOR REMOTE LOCATIONS</v>
      </c>
      <c r="G920" s="233" t="str">
        <f>'Sch-1'!K920</f>
        <v xml:space="preserve">EA </v>
      </c>
      <c r="H920" s="233">
        <f>'Sch-1'!L920</f>
        <v>180</v>
      </c>
      <c r="I920" s="235"/>
      <c r="J920" s="773" t="str">
        <f t="shared" si="28"/>
        <v>Included</v>
      </c>
      <c r="K920" s="774">
        <f t="shared" si="29"/>
        <v>0</v>
      </c>
      <c r="M920" s="207"/>
    </row>
    <row r="921" spans="1:13" s="217" customFormat="1" ht="69.75" customHeight="1" x14ac:dyDescent="0.3">
      <c r="A921" s="48">
        <f>'Sch-1'!A921</f>
        <v>897</v>
      </c>
      <c r="B921" s="233">
        <f>'Sch-1'!B921</f>
        <v>7000032279</v>
      </c>
      <c r="C921" s="233">
        <f>'Sch-1'!C921</f>
        <v>10</v>
      </c>
      <c r="D921" s="234" t="str">
        <f>'Sch-1'!D921</f>
        <v xml:space="preserve">Supply BOQ for M-SLDC Assam             </v>
      </c>
      <c r="E921" s="233">
        <f>'Sch-1'!E921</f>
        <v>1000077711</v>
      </c>
      <c r="F921" s="234" t="str">
        <f>'Sch-1'!J921</f>
        <v>SIP COMPLIANT VIDEO PHONE</v>
      </c>
      <c r="G921" s="233" t="str">
        <f>'Sch-1'!K921</f>
        <v xml:space="preserve">EA </v>
      </c>
      <c r="H921" s="233">
        <f>'Sch-1'!L921</f>
        <v>1</v>
      </c>
      <c r="I921" s="235"/>
      <c r="J921" s="773" t="str">
        <f t="shared" si="28"/>
        <v>Included</v>
      </c>
      <c r="K921" s="774">
        <f t="shared" si="29"/>
        <v>0</v>
      </c>
      <c r="M921" s="207"/>
    </row>
    <row r="922" spans="1:13" s="217" customFormat="1" ht="69.75" customHeight="1" x14ac:dyDescent="0.3">
      <c r="A922" s="48">
        <f>'Sch-1'!A922</f>
        <v>898</v>
      </c>
      <c r="B922" s="233">
        <f>'Sch-1'!B922</f>
        <v>7000032280</v>
      </c>
      <c r="C922" s="233">
        <f>'Sch-1'!C922</f>
        <v>10</v>
      </c>
      <c r="D922" s="234" t="str">
        <f>'Sch-1'!D922</f>
        <v xml:space="preserve">Supply BOQ for M-SLDC Assam             </v>
      </c>
      <c r="E922" s="233">
        <f>'Sch-1'!E922</f>
        <v>1000077562</v>
      </c>
      <c r="F922" s="234" t="str">
        <f>'Sch-1'!J922</f>
        <v>ANALOG PHONE</v>
      </c>
      <c r="G922" s="233" t="str">
        <f>'Sch-1'!K922</f>
        <v xml:space="preserve">EA </v>
      </c>
      <c r="H922" s="233">
        <f>'Sch-1'!L922</f>
        <v>10</v>
      </c>
      <c r="I922" s="235"/>
      <c r="J922" s="773" t="str">
        <f t="shared" si="28"/>
        <v>Included</v>
      </c>
      <c r="K922" s="774">
        <f t="shared" si="29"/>
        <v>0</v>
      </c>
      <c r="M922" s="207"/>
    </row>
    <row r="923" spans="1:13" s="217" customFormat="1" ht="69.75" customHeight="1" x14ac:dyDescent="0.3">
      <c r="A923" s="48">
        <f>'Sch-1'!A923</f>
        <v>899</v>
      </c>
      <c r="B923" s="233">
        <f>'Sch-1'!B923</f>
        <v>7000032281</v>
      </c>
      <c r="C923" s="233">
        <f>'Sch-1'!C923</f>
        <v>10</v>
      </c>
      <c r="D923" s="234" t="str">
        <f>'Sch-1'!D923</f>
        <v xml:space="preserve">Supply BOQ for M-SLDC Assam             </v>
      </c>
      <c r="E923" s="233">
        <f>'Sch-1'!E923</f>
        <v>1000077750</v>
      </c>
      <c r="F923" s="234" t="str">
        <f>'Sch-1'!J923</f>
        <v>NMS SOFTWARE FOR VoIP</v>
      </c>
      <c r="G923" s="233" t="str">
        <f>'Sch-1'!K923</f>
        <v>LOT</v>
      </c>
      <c r="H923" s="233">
        <f>'Sch-1'!L923</f>
        <v>1</v>
      </c>
      <c r="I923" s="235"/>
      <c r="J923" s="773" t="str">
        <f t="shared" si="28"/>
        <v>Included</v>
      </c>
      <c r="K923" s="774">
        <f t="shared" si="29"/>
        <v>0</v>
      </c>
      <c r="M923" s="207"/>
    </row>
    <row r="924" spans="1:13" s="217" customFormat="1" ht="69.75" customHeight="1" x14ac:dyDescent="0.3">
      <c r="A924" s="48">
        <f>'Sch-1'!A924</f>
        <v>900</v>
      </c>
      <c r="B924" s="233">
        <f>'Sch-1'!B924</f>
        <v>7000032282</v>
      </c>
      <c r="C924" s="233">
        <f>'Sch-1'!C924</f>
        <v>10</v>
      </c>
      <c r="D924" s="234" t="str">
        <f>'Sch-1'!D924</f>
        <v xml:space="preserve">Supply BOQ for M-SLDC Assam             </v>
      </c>
      <c r="E924" s="233">
        <f>'Sch-1'!E924</f>
        <v>1000077709</v>
      </c>
      <c r="F924" s="234" t="str">
        <f>'Sch-1'!J924</f>
        <v>POE SWITCH  (WITH DUAL DC POWER SUPPLY)  AS PER TECHNICALSPECIFICATION</v>
      </c>
      <c r="G924" s="233" t="str">
        <f>'Sch-1'!K924</f>
        <v xml:space="preserve">EA </v>
      </c>
      <c r="H924" s="233">
        <f>'Sch-1'!L924</f>
        <v>180</v>
      </c>
      <c r="I924" s="235"/>
      <c r="J924" s="773" t="str">
        <f t="shared" si="28"/>
        <v>Included</v>
      </c>
      <c r="K924" s="774">
        <f t="shared" si="29"/>
        <v>0</v>
      </c>
      <c r="M924" s="207"/>
    </row>
    <row r="925" spans="1:13" s="217" customFormat="1" ht="69.75" customHeight="1" x14ac:dyDescent="0.3">
      <c r="A925" s="48">
        <f>'Sch-1'!A925</f>
        <v>901</v>
      </c>
      <c r="B925" s="233">
        <f>'Sch-1'!B925</f>
        <v>7000032283</v>
      </c>
      <c r="C925" s="233">
        <f>'Sch-1'!C925</f>
        <v>10</v>
      </c>
      <c r="D925" s="234" t="str">
        <f>'Sch-1'!D925</f>
        <v xml:space="preserve">Supply BOQ for M-SLDC Assam             </v>
      </c>
      <c r="E925" s="233">
        <f>'Sch-1'!E925</f>
        <v>1000077563</v>
      </c>
      <c r="F925" s="234" t="str">
        <f>'Sch-1'!J925</f>
        <v>CAT -6 CABLE (100 MM SET)</v>
      </c>
      <c r="G925" s="233" t="str">
        <f>'Sch-1'!K925</f>
        <v>SET</v>
      </c>
      <c r="H925" s="233">
        <f>'Sch-1'!L925</f>
        <v>180</v>
      </c>
      <c r="I925" s="235"/>
      <c r="J925" s="773" t="str">
        <f t="shared" si="28"/>
        <v>Included</v>
      </c>
      <c r="K925" s="774">
        <f t="shared" si="29"/>
        <v>0</v>
      </c>
      <c r="M925" s="207"/>
    </row>
    <row r="926" spans="1:13" s="217" customFormat="1" ht="69.75" customHeight="1" x14ac:dyDescent="0.3">
      <c r="A926" s="48">
        <f>'Sch-1'!A926</f>
        <v>902</v>
      </c>
      <c r="B926" s="233">
        <f>'Sch-1'!B926</f>
        <v>7000032284</v>
      </c>
      <c r="C926" s="233">
        <f>'Sch-1'!C926</f>
        <v>10</v>
      </c>
      <c r="D926" s="234" t="str">
        <f>'Sch-1'!D926</f>
        <v xml:space="preserve">Supply BOQ for M-SLDC Assam             </v>
      </c>
      <c r="E926" s="233">
        <f>'Sch-1'!E926</f>
        <v>1000077561</v>
      </c>
      <c r="F926" s="234" t="str">
        <f>'Sch-1'!J926</f>
        <v>24 LAN L-3 SWITCH (MINIMUM 8X1 GBPS FIBRE OPTIC PORTS AND 4X 10 GBPSFIBER PORTS)</v>
      </c>
      <c r="G926" s="233" t="str">
        <f>'Sch-1'!K926</f>
        <v xml:space="preserve">EA </v>
      </c>
      <c r="H926" s="233">
        <f>'Sch-1'!L926</f>
        <v>2</v>
      </c>
      <c r="I926" s="235"/>
      <c r="J926" s="773" t="str">
        <f t="shared" si="28"/>
        <v>Included</v>
      </c>
      <c r="K926" s="774">
        <f t="shared" si="29"/>
        <v>0</v>
      </c>
      <c r="M926" s="207"/>
    </row>
    <row r="927" spans="1:13" s="217" customFormat="1" ht="69.75" customHeight="1" x14ac:dyDescent="0.3">
      <c r="A927" s="48">
        <f>'Sch-1'!A927</f>
        <v>903</v>
      </c>
      <c r="B927" s="233">
        <f>'Sch-1'!B927</f>
        <v>7000032285</v>
      </c>
      <c r="C927" s="233">
        <f>'Sch-1'!C927</f>
        <v>10</v>
      </c>
      <c r="D927" s="234" t="str">
        <f>'Sch-1'!D927</f>
        <v xml:space="preserve">Supply BOQ for M-SLDC Assam             </v>
      </c>
      <c r="E927" s="233">
        <f>'Sch-1'!E927</f>
        <v>1000077565</v>
      </c>
      <c r="F927" s="234" t="str">
        <f>'Sch-1'!J927</f>
        <v>NGFW AS PER TECHNICAL SPECIFICATION</v>
      </c>
      <c r="G927" s="233" t="str">
        <f>'Sch-1'!K927</f>
        <v xml:space="preserve">EA </v>
      </c>
      <c r="H927" s="233">
        <f>'Sch-1'!L927</f>
        <v>2</v>
      </c>
      <c r="I927" s="235"/>
      <c r="J927" s="773" t="str">
        <f t="shared" si="28"/>
        <v>Included</v>
      </c>
      <c r="K927" s="774">
        <f t="shared" si="29"/>
        <v>0</v>
      </c>
      <c r="M927" s="207"/>
    </row>
    <row r="928" spans="1:13" s="217" customFormat="1" ht="69.75" customHeight="1" x14ac:dyDescent="0.3">
      <c r="A928" s="48">
        <f>'Sch-1'!A928</f>
        <v>904</v>
      </c>
      <c r="B928" s="233">
        <f>'Sch-1'!B928</f>
        <v>7000032286</v>
      </c>
      <c r="C928" s="233">
        <f>'Sch-1'!C928</f>
        <v>10</v>
      </c>
      <c r="D928" s="234" t="str">
        <f>'Sch-1'!D928</f>
        <v xml:space="preserve">Supply BOQ for M-SLDC Assam             </v>
      </c>
      <c r="E928" s="233">
        <f>'Sch-1'!E928</f>
        <v>1000077751</v>
      </c>
      <c r="F928" s="234" t="str">
        <f>'Sch-1'!J928</f>
        <v>SOFTWARE FOR RECORDING</v>
      </c>
      <c r="G928" s="233" t="str">
        <f>'Sch-1'!K928</f>
        <v>LOT</v>
      </c>
      <c r="H928" s="233">
        <f>'Sch-1'!L928</f>
        <v>1</v>
      </c>
      <c r="I928" s="235"/>
      <c r="J928" s="773" t="str">
        <f t="shared" si="28"/>
        <v>Included</v>
      </c>
      <c r="K928" s="774">
        <f t="shared" si="29"/>
        <v>0</v>
      </c>
      <c r="M928" s="207"/>
    </row>
    <row r="929" spans="1:13" s="217" customFormat="1" ht="69.75" customHeight="1" x14ac:dyDescent="0.3">
      <c r="A929" s="48">
        <f>'Sch-1'!A929</f>
        <v>905</v>
      </c>
      <c r="B929" s="233">
        <f>'Sch-1'!B929</f>
        <v>7000032287</v>
      </c>
      <c r="C929" s="233">
        <f>'Sch-1'!C929</f>
        <v>10</v>
      </c>
      <c r="D929" s="234" t="str">
        <f>'Sch-1'!D929</f>
        <v xml:space="preserve">Supply BOQ for M-SLDC Assam             </v>
      </c>
      <c r="E929" s="233">
        <f>'Sch-1'!E929</f>
        <v>1000077568</v>
      </c>
      <c r="F929" s="234" t="str">
        <f>'Sch-1'!J929</f>
        <v>OPERATOR CONSOLE AS PER TECHNICAL SPECIFICATION</v>
      </c>
      <c r="G929" s="233" t="str">
        <f>'Sch-1'!K929</f>
        <v xml:space="preserve">EA </v>
      </c>
      <c r="H929" s="233">
        <f>'Sch-1'!L929</f>
        <v>1</v>
      </c>
      <c r="I929" s="235"/>
      <c r="J929" s="773" t="str">
        <f t="shared" si="28"/>
        <v>Included</v>
      </c>
      <c r="K929" s="774">
        <f t="shared" si="29"/>
        <v>0</v>
      </c>
      <c r="M929" s="207"/>
    </row>
    <row r="930" spans="1:13" s="217" customFormat="1" ht="69.75" customHeight="1" x14ac:dyDescent="0.3">
      <c r="A930" s="48">
        <f>'Sch-1'!A930</f>
        <v>906</v>
      </c>
      <c r="B930" s="233">
        <f>'Sch-1'!B930</f>
        <v>7000032413</v>
      </c>
      <c r="C930" s="233">
        <f>'Sch-1'!C930</f>
        <v>10</v>
      </c>
      <c r="D930" s="234" t="str">
        <f>'Sch-1'!D930</f>
        <v xml:space="preserve">Supply BOQ for M-SLDC Assam             </v>
      </c>
      <c r="E930" s="233">
        <f>'Sch-1'!E930</f>
        <v>1000012788</v>
      </c>
      <c r="F930" s="234" t="str">
        <f>'Sch-1'!J930</f>
        <v>GPS Clock with antenna</v>
      </c>
      <c r="G930" s="233" t="str">
        <f>'Sch-1'!K930</f>
        <v xml:space="preserve">EA </v>
      </c>
      <c r="H930" s="233">
        <f>'Sch-1'!L930</f>
        <v>1</v>
      </c>
      <c r="I930" s="235"/>
      <c r="J930" s="773" t="str">
        <f t="shared" si="28"/>
        <v>Included</v>
      </c>
      <c r="K930" s="774">
        <f t="shared" si="29"/>
        <v>0</v>
      </c>
      <c r="M930" s="207"/>
    </row>
    <row r="931" spans="1:13" s="217" customFormat="1" ht="69.75" customHeight="1" x14ac:dyDescent="0.3">
      <c r="A931" s="48">
        <f>'Sch-1'!A931</f>
        <v>907</v>
      </c>
      <c r="B931" s="233">
        <f>'Sch-1'!B931</f>
        <v>7000032414</v>
      </c>
      <c r="C931" s="233">
        <f>'Sch-1'!C931</f>
        <v>10</v>
      </c>
      <c r="D931" s="234" t="str">
        <f>'Sch-1'!D931</f>
        <v xml:space="preserve">Supply BOQ for M-SLDC Assam             </v>
      </c>
      <c r="E931" s="233">
        <f>'Sch-1'!E931</f>
        <v>1000028014</v>
      </c>
      <c r="F931" s="234" t="str">
        <f>'Sch-1'!J931</f>
        <v>Workstation Desk</v>
      </c>
      <c r="G931" s="233" t="str">
        <f>'Sch-1'!K931</f>
        <v xml:space="preserve">EA </v>
      </c>
      <c r="H931" s="233">
        <f>'Sch-1'!L931</f>
        <v>1</v>
      </c>
      <c r="I931" s="235"/>
      <c r="J931" s="773" t="str">
        <f t="shared" si="28"/>
        <v>Included</v>
      </c>
      <c r="K931" s="774">
        <f t="shared" si="29"/>
        <v>0</v>
      </c>
      <c r="M931" s="207"/>
    </row>
    <row r="932" spans="1:13" s="217" customFormat="1" ht="69.75" customHeight="1" x14ac:dyDescent="0.3">
      <c r="A932" s="48">
        <f>'Sch-1'!A932</f>
        <v>908</v>
      </c>
      <c r="B932" s="233">
        <f>'Sch-1'!B932</f>
        <v>7000032415</v>
      </c>
      <c r="C932" s="233">
        <f>'Sch-1'!C932</f>
        <v>10</v>
      </c>
      <c r="D932" s="234" t="str">
        <f>'Sch-1'!D932</f>
        <v xml:space="preserve">Supply BOQ for M-SLDC Assam             </v>
      </c>
      <c r="E932" s="233">
        <f>'Sch-1'!E932</f>
        <v>1000026380</v>
      </c>
      <c r="F932" s="234" t="str">
        <f>'Sch-1'!J932</f>
        <v>Chairs</v>
      </c>
      <c r="G932" s="233" t="str">
        <f>'Sch-1'!K932</f>
        <v>LOT</v>
      </c>
      <c r="H932" s="233">
        <f>'Sch-1'!L932</f>
        <v>1</v>
      </c>
      <c r="I932" s="235"/>
      <c r="J932" s="773" t="str">
        <f t="shared" si="28"/>
        <v>Included</v>
      </c>
      <c r="K932" s="774">
        <f t="shared" si="29"/>
        <v>0</v>
      </c>
      <c r="M932" s="207"/>
    </row>
    <row r="933" spans="1:13" s="217" customFormat="1" ht="69.75" customHeight="1" x14ac:dyDescent="0.3">
      <c r="A933" s="48">
        <f>'Sch-1'!A933</f>
        <v>909</v>
      </c>
      <c r="B933" s="233">
        <f>'Sch-1'!B933</f>
        <v>7000032433</v>
      </c>
      <c r="C933" s="233">
        <f>'Sch-1'!C933</f>
        <v>10</v>
      </c>
      <c r="D933" s="234" t="str">
        <f>'Sch-1'!D933</f>
        <v xml:space="preserve">Supply BOQ for M-SLDC Assam             </v>
      </c>
      <c r="E933" s="233">
        <f>'Sch-1'!E933</f>
        <v>1000077853</v>
      </c>
      <c r="F933" s="234" t="str">
        <f>'Sch-1'!J933</f>
        <v>SUPPLY OF BACKUP AND RESTORE SYSTEM INCLUDING NECESSARY HARDWARE ANDSOFTWARE AS PER TECHNICAL SPECIFICATION</v>
      </c>
      <c r="G933" s="233" t="str">
        <f>'Sch-1'!K933</f>
        <v xml:space="preserve">EA </v>
      </c>
      <c r="H933" s="233">
        <f>'Sch-1'!L933</f>
        <v>1</v>
      </c>
      <c r="I933" s="235"/>
      <c r="J933" s="773" t="str">
        <f t="shared" si="28"/>
        <v>Included</v>
      </c>
      <c r="K933" s="774">
        <f t="shared" si="29"/>
        <v>0</v>
      </c>
      <c r="M933" s="207"/>
    </row>
    <row r="934" spans="1:13" s="217" customFormat="1" ht="69.75" customHeight="1" x14ac:dyDescent="0.3">
      <c r="A934" s="48">
        <f>'Sch-1'!A934</f>
        <v>910</v>
      </c>
      <c r="B934" s="233">
        <f>'Sch-1'!B934</f>
        <v>7000032434</v>
      </c>
      <c r="C934" s="233">
        <f>'Sch-1'!C934</f>
        <v>10</v>
      </c>
      <c r="D934" s="234" t="str">
        <f>'Sch-1'!D934</f>
        <v xml:space="preserve">Supply BOQ for M-SLDC Assam             </v>
      </c>
      <c r="E934" s="233">
        <f>'Sch-1'!E934</f>
        <v>1000077863</v>
      </c>
      <c r="F934" s="234" t="str">
        <f>'Sch-1'!J934</f>
        <v>SUPPLY OF APPLICATION SERVER AT SLDC /RLDC AS PER TECHNICALSPECIFICATION</v>
      </c>
      <c r="G934" s="233" t="str">
        <f>'Sch-1'!K934</f>
        <v xml:space="preserve">EA </v>
      </c>
      <c r="H934" s="233">
        <f>'Sch-1'!L934</f>
        <v>2</v>
      </c>
      <c r="I934" s="235"/>
      <c r="J934" s="773" t="str">
        <f t="shared" si="28"/>
        <v>Included</v>
      </c>
      <c r="K934" s="774">
        <f t="shared" si="29"/>
        <v>0</v>
      </c>
      <c r="M934" s="207"/>
    </row>
    <row r="935" spans="1:13" s="217" customFormat="1" ht="69.75" customHeight="1" x14ac:dyDescent="0.3">
      <c r="A935" s="48">
        <f>'Sch-1'!A935</f>
        <v>911</v>
      </c>
      <c r="B935" s="233">
        <f>'Sch-1'!B935</f>
        <v>7000032435</v>
      </c>
      <c r="C935" s="233">
        <f>'Sch-1'!C935</f>
        <v>10</v>
      </c>
      <c r="D935" s="234" t="str">
        <f>'Sch-1'!D935</f>
        <v xml:space="preserve">Supply BOQ for M-SLDC Assam             </v>
      </c>
      <c r="E935" s="233">
        <f>'Sch-1'!E935</f>
        <v>1000077866</v>
      </c>
      <c r="F935" s="234" t="str">
        <f>'Sch-1'!J935</f>
        <v>SUPPLY OF SIEM SOFTWARE AT SLDC/RLDCÃ‚Â AS PER TECHNICAL SPECIFICATION</v>
      </c>
      <c r="G935" s="233" t="str">
        <f>'Sch-1'!K935</f>
        <v>LOT</v>
      </c>
      <c r="H935" s="233">
        <f>'Sch-1'!L935</f>
        <v>1</v>
      </c>
      <c r="I935" s="235"/>
      <c r="J935" s="773" t="str">
        <f t="shared" si="28"/>
        <v>Included</v>
      </c>
      <c r="K935" s="774">
        <f t="shared" si="29"/>
        <v>0</v>
      </c>
      <c r="M935" s="207"/>
    </row>
    <row r="936" spans="1:13" s="217" customFormat="1" ht="69.75" customHeight="1" x14ac:dyDescent="0.3">
      <c r="A936" s="48">
        <f>'Sch-1'!A936</f>
        <v>912</v>
      </c>
      <c r="B936" s="233">
        <f>'Sch-1'!B936</f>
        <v>7000032436</v>
      </c>
      <c r="C936" s="233">
        <f>'Sch-1'!C936</f>
        <v>10</v>
      </c>
      <c r="D936" s="234" t="str">
        <f>'Sch-1'!D936</f>
        <v xml:space="preserve">Supply BOQ for M-SLDC Assam             </v>
      </c>
      <c r="E936" s="233">
        <f>'Sch-1'!E936</f>
        <v>1000077862</v>
      </c>
      <c r="F936" s="234" t="str">
        <f>'Sch-1'!J936</f>
        <v>POE SWITCHÃ‚Â ,48 PORT ,MANAGED L2 (WITH DUAL POWER SUPPLY)Ã‚Â AS PERTECHNICAL SPECIFICATION</v>
      </c>
      <c r="G936" s="233" t="str">
        <f>'Sch-1'!K936</f>
        <v xml:space="preserve">EA </v>
      </c>
      <c r="H936" s="233">
        <f>'Sch-1'!L936</f>
        <v>2</v>
      </c>
      <c r="I936" s="235"/>
      <c r="J936" s="773" t="str">
        <f t="shared" si="28"/>
        <v>Included</v>
      </c>
      <c r="K936" s="774">
        <f t="shared" si="29"/>
        <v>0</v>
      </c>
      <c r="M936" s="207"/>
    </row>
    <row r="937" spans="1:13" s="217" customFormat="1" ht="69.75" customHeight="1" x14ac:dyDescent="0.3">
      <c r="A937" s="48">
        <f>'Sch-1'!A937</f>
        <v>913</v>
      </c>
      <c r="B937" s="233">
        <f>'Sch-1'!B937</f>
        <v>7000032464</v>
      </c>
      <c r="C937" s="233">
        <f>'Sch-1'!C937</f>
        <v>10</v>
      </c>
      <c r="D937" s="234" t="str">
        <f>'Sch-1'!D937</f>
        <v xml:space="preserve">Supply BOQ for M-SLDC Assam             </v>
      </c>
      <c r="E937" s="233">
        <f>'Sch-1'!E937</f>
        <v>1000077899</v>
      </c>
      <c r="F937" s="234" t="str">
        <f>'Sch-1'!J937</f>
        <v>SUPPLY OF FXS MEDIA GATEWAY AS PER TECHNICAL SPECIFICATION</v>
      </c>
      <c r="G937" s="233" t="str">
        <f>'Sch-1'!K937</f>
        <v>SET</v>
      </c>
      <c r="H937" s="233">
        <f>'Sch-1'!L937</f>
        <v>1</v>
      </c>
      <c r="I937" s="235"/>
      <c r="J937" s="773" t="str">
        <f t="shared" si="28"/>
        <v>Included</v>
      </c>
      <c r="K937" s="774">
        <f t="shared" si="29"/>
        <v>0</v>
      </c>
      <c r="M937" s="207"/>
    </row>
    <row r="938" spans="1:13" s="217" customFormat="1" ht="69.75" customHeight="1" x14ac:dyDescent="0.3">
      <c r="A938" s="48">
        <f>'Sch-1'!A938</f>
        <v>914</v>
      </c>
      <c r="B938" s="233">
        <f>'Sch-1'!B938</f>
        <v>7000032465</v>
      </c>
      <c r="C938" s="233">
        <f>'Sch-1'!C938</f>
        <v>10</v>
      </c>
      <c r="D938" s="234" t="str">
        <f>'Sch-1'!D938</f>
        <v xml:space="preserve">Supply BOQ for M-SLDC Assam             </v>
      </c>
      <c r="E938" s="233">
        <f>'Sch-1'!E938</f>
        <v>1000031361</v>
      </c>
      <c r="F938" s="234" t="str">
        <f>'Sch-1'!J938</f>
        <v>WORKSTATION CONSOLE WITH ONE TFT WITH OSAND LICENSE</v>
      </c>
      <c r="G938" s="233" t="str">
        <f>'Sch-1'!K938</f>
        <v xml:space="preserve">EA </v>
      </c>
      <c r="H938" s="233">
        <f>'Sch-1'!L938</f>
        <v>1</v>
      </c>
      <c r="I938" s="235"/>
      <c r="J938" s="773" t="str">
        <f t="shared" si="28"/>
        <v>Included</v>
      </c>
      <c r="K938" s="774">
        <f t="shared" si="29"/>
        <v>0</v>
      </c>
      <c r="M938" s="207"/>
    </row>
    <row r="939" spans="1:13" s="217" customFormat="1" ht="69.75" customHeight="1" x14ac:dyDescent="0.3">
      <c r="A939" s="48">
        <f>'Sch-1'!A939</f>
        <v>915</v>
      </c>
      <c r="B939" s="233">
        <f>'Sch-1'!B939</f>
        <v>7000032483</v>
      </c>
      <c r="C939" s="233">
        <f>'Sch-1'!C939</f>
        <v>10</v>
      </c>
      <c r="D939" s="234" t="str">
        <f>'Sch-1'!D939</f>
        <v xml:space="preserve">Supply BOQ for M-SLDC Assam             </v>
      </c>
      <c r="E939" s="233">
        <f>'Sch-1'!E939</f>
        <v>1000077737</v>
      </c>
      <c r="F939" s="234" t="str">
        <f>'Sch-1'!J939</f>
        <v>SUPPLY OF PRI MEDIA GATEWAY AS PER TECHNICAL SPECIFICATION</v>
      </c>
      <c r="G939" s="233" t="str">
        <f>'Sch-1'!K939</f>
        <v xml:space="preserve">EA </v>
      </c>
      <c r="H939" s="233">
        <f>'Sch-1'!L939</f>
        <v>1</v>
      </c>
      <c r="I939" s="235"/>
      <c r="J939" s="773" t="str">
        <f t="shared" si="28"/>
        <v>Included</v>
      </c>
      <c r="K939" s="774">
        <f t="shared" si="29"/>
        <v>0</v>
      </c>
      <c r="M939" s="207"/>
    </row>
    <row r="940" spans="1:13" s="217" customFormat="1" ht="69.75" customHeight="1" x14ac:dyDescent="0.3">
      <c r="A940" s="48">
        <f>'Sch-1'!A940</f>
        <v>916</v>
      </c>
      <c r="B940" s="233">
        <f>'Sch-1'!B940</f>
        <v>7000032484</v>
      </c>
      <c r="C940" s="233">
        <f>'Sch-1'!C940</f>
        <v>10</v>
      </c>
      <c r="D940" s="234" t="str">
        <f>'Sch-1'!D940</f>
        <v xml:space="preserve">Supply BOQ for M-SLDC Assam             </v>
      </c>
      <c r="E940" s="233">
        <f>'Sch-1'!E940</f>
        <v>1000078084</v>
      </c>
      <c r="F940" s="234" t="str">
        <f>'Sch-1'!J940</f>
        <v>SUPPLY OF ROUTER AS PER TECHNICAL SPECIFICATION</v>
      </c>
      <c r="G940" s="233" t="str">
        <f>'Sch-1'!K940</f>
        <v xml:space="preserve">EA </v>
      </c>
      <c r="H940" s="233">
        <f>'Sch-1'!L940</f>
        <v>2</v>
      </c>
      <c r="I940" s="235"/>
      <c r="J940" s="773" t="str">
        <f t="shared" si="28"/>
        <v>Included</v>
      </c>
      <c r="K940" s="774">
        <f t="shared" si="29"/>
        <v>0</v>
      </c>
      <c r="M940" s="207"/>
    </row>
    <row r="941" spans="1:13" s="217" customFormat="1" ht="69.75" customHeight="1" x14ac:dyDescent="0.3">
      <c r="A941" s="48">
        <f>'Sch-1'!A941</f>
        <v>917</v>
      </c>
      <c r="B941" s="233">
        <f>'Sch-1'!B941</f>
        <v>7000032288</v>
      </c>
      <c r="C941" s="233">
        <f>'Sch-1'!C941</f>
        <v>10</v>
      </c>
      <c r="D941" s="234" t="str">
        <f>'Sch-1'!D941</f>
        <v xml:space="preserve">Supply BOQ for B-SLDC Assam             </v>
      </c>
      <c r="E941" s="233">
        <f>'Sch-1'!E941</f>
        <v>1000077713</v>
      </c>
      <c r="F941" s="234" t="str">
        <f>'Sch-1'!J941</f>
        <v>VOIP/SIP COMPLIANT SERVER HARDWARE AS PER TECHNICAL SPECIFICATION</v>
      </c>
      <c r="G941" s="233" t="str">
        <f>'Sch-1'!K941</f>
        <v xml:space="preserve">EA </v>
      </c>
      <c r="H941" s="233">
        <f>'Sch-1'!L941</f>
        <v>1</v>
      </c>
      <c r="I941" s="235"/>
      <c r="J941" s="773" t="str">
        <f t="shared" si="28"/>
        <v>Included</v>
      </c>
      <c r="K941" s="774">
        <f t="shared" si="29"/>
        <v>0</v>
      </c>
      <c r="M941" s="207"/>
    </row>
    <row r="942" spans="1:13" s="217" customFormat="1" ht="69.75" customHeight="1" x14ac:dyDescent="0.3">
      <c r="A942" s="48">
        <f>'Sch-1'!A942</f>
        <v>918</v>
      </c>
      <c r="B942" s="233">
        <f>'Sch-1'!B942</f>
        <v>7000032289</v>
      </c>
      <c r="C942" s="233">
        <f>'Sch-1'!C942</f>
        <v>10</v>
      </c>
      <c r="D942" s="234" t="str">
        <f>'Sch-1'!D942</f>
        <v xml:space="preserve">Supply BOQ for B-SLDC Assam             </v>
      </c>
      <c r="E942" s="233">
        <f>'Sch-1'!E942</f>
        <v>1000077753</v>
      </c>
      <c r="F942" s="234" t="str">
        <f>'Sch-1'!J942</f>
        <v>SOFTWARE FOR VOIP/SIP COMPLIANT SERVER</v>
      </c>
      <c r="G942" s="233" t="str">
        <f>'Sch-1'!K942</f>
        <v>LOT</v>
      </c>
      <c r="H942" s="233">
        <f>'Sch-1'!L942</f>
        <v>1</v>
      </c>
      <c r="I942" s="235"/>
      <c r="J942" s="773" t="str">
        <f t="shared" si="28"/>
        <v>Included</v>
      </c>
      <c r="K942" s="774">
        <f t="shared" si="29"/>
        <v>0</v>
      </c>
      <c r="M942" s="207"/>
    </row>
    <row r="943" spans="1:13" s="217" customFormat="1" ht="69.75" customHeight="1" x14ac:dyDescent="0.3">
      <c r="A943" s="48">
        <f>'Sch-1'!A943</f>
        <v>919</v>
      </c>
      <c r="B943" s="233">
        <f>'Sch-1'!B943</f>
        <v>7000032290</v>
      </c>
      <c r="C943" s="233">
        <f>'Sch-1'!C943</f>
        <v>10</v>
      </c>
      <c r="D943" s="234" t="str">
        <f>'Sch-1'!D943</f>
        <v xml:space="preserve">Supply BOQ for B-SLDC Assam             </v>
      </c>
      <c r="E943" s="233">
        <f>'Sch-1'!E943</f>
        <v>1000077573</v>
      </c>
      <c r="F943" s="234" t="str">
        <f>'Sch-1'!J943</f>
        <v>SERVER RACK  AS PER TECHNICAL SPECIFICATION</v>
      </c>
      <c r="G943" s="233" t="str">
        <f>'Sch-1'!K943</f>
        <v xml:space="preserve">EA </v>
      </c>
      <c r="H943" s="233">
        <f>'Sch-1'!L943</f>
        <v>1</v>
      </c>
      <c r="I943" s="235"/>
      <c r="J943" s="773" t="str">
        <f t="shared" si="28"/>
        <v>Included</v>
      </c>
      <c r="K943" s="774">
        <f t="shared" si="29"/>
        <v>0</v>
      </c>
      <c r="M943" s="207"/>
    </row>
    <row r="944" spans="1:13" s="217" customFormat="1" ht="69.75" customHeight="1" x14ac:dyDescent="0.3">
      <c r="A944" s="48">
        <f>'Sch-1'!A944</f>
        <v>920</v>
      </c>
      <c r="B944" s="233">
        <f>'Sch-1'!B944</f>
        <v>7000032291</v>
      </c>
      <c r="C944" s="233">
        <f>'Sch-1'!C944</f>
        <v>10</v>
      </c>
      <c r="D944" s="234" t="str">
        <f>'Sch-1'!D944</f>
        <v xml:space="preserve">Supply BOQ for B-SLDC Assam             </v>
      </c>
      <c r="E944" s="233">
        <f>'Sch-1'!E944</f>
        <v>1000077711</v>
      </c>
      <c r="F944" s="234" t="str">
        <f>'Sch-1'!J944</f>
        <v>SIP COMPLIANT VIDEO PHONE</v>
      </c>
      <c r="G944" s="233" t="str">
        <f>'Sch-1'!K944</f>
        <v xml:space="preserve">EA </v>
      </c>
      <c r="H944" s="233">
        <f>'Sch-1'!L944</f>
        <v>1</v>
      </c>
      <c r="I944" s="235"/>
      <c r="J944" s="773" t="str">
        <f t="shared" si="28"/>
        <v>Included</v>
      </c>
      <c r="K944" s="774">
        <f t="shared" si="29"/>
        <v>0</v>
      </c>
      <c r="M944" s="207"/>
    </row>
    <row r="945" spans="1:13" s="217" customFormat="1" ht="69.75" customHeight="1" x14ac:dyDescent="0.3">
      <c r="A945" s="48">
        <f>'Sch-1'!A945</f>
        <v>921</v>
      </c>
      <c r="B945" s="233">
        <f>'Sch-1'!B945</f>
        <v>7000032292</v>
      </c>
      <c r="C945" s="233">
        <f>'Sch-1'!C945</f>
        <v>10</v>
      </c>
      <c r="D945" s="234" t="str">
        <f>'Sch-1'!D945</f>
        <v xml:space="preserve">Supply BOQ for B-SLDC Assam             </v>
      </c>
      <c r="E945" s="233">
        <f>'Sch-1'!E945</f>
        <v>1000077750</v>
      </c>
      <c r="F945" s="234" t="str">
        <f>'Sch-1'!J945</f>
        <v>NMS SOFTWARE FOR VoIP</v>
      </c>
      <c r="G945" s="233" t="str">
        <f>'Sch-1'!K945</f>
        <v>LOT</v>
      </c>
      <c r="H945" s="233">
        <f>'Sch-1'!L945</f>
        <v>1</v>
      </c>
      <c r="I945" s="235"/>
      <c r="J945" s="773" t="str">
        <f t="shared" si="28"/>
        <v>Included</v>
      </c>
      <c r="K945" s="774">
        <f t="shared" si="29"/>
        <v>0</v>
      </c>
      <c r="M945" s="207"/>
    </row>
    <row r="946" spans="1:13" s="217" customFormat="1" ht="69.75" customHeight="1" x14ac:dyDescent="0.3">
      <c r="A946" s="48">
        <f>'Sch-1'!A946</f>
        <v>922</v>
      </c>
      <c r="B946" s="233">
        <f>'Sch-1'!B946</f>
        <v>7000032293</v>
      </c>
      <c r="C946" s="233">
        <f>'Sch-1'!C946</f>
        <v>10</v>
      </c>
      <c r="D946" s="234" t="str">
        <f>'Sch-1'!D946</f>
        <v xml:space="preserve">Supply BOQ for B-SLDC Assam             </v>
      </c>
      <c r="E946" s="233">
        <f>'Sch-1'!E946</f>
        <v>1000077561</v>
      </c>
      <c r="F946" s="234" t="str">
        <f>'Sch-1'!J946</f>
        <v>24 LAN L-3 SWITCH (MINIMUM 8X1 GBPS FIBRE OPTIC PORTS AND 4X 10 GBPSFIBER PORTS)</v>
      </c>
      <c r="G946" s="233" t="str">
        <f>'Sch-1'!K946</f>
        <v xml:space="preserve">EA </v>
      </c>
      <c r="H946" s="233">
        <f>'Sch-1'!L946</f>
        <v>2</v>
      </c>
      <c r="I946" s="235"/>
      <c r="J946" s="773" t="str">
        <f t="shared" si="28"/>
        <v>Included</v>
      </c>
      <c r="K946" s="774">
        <f t="shared" si="29"/>
        <v>0</v>
      </c>
      <c r="M946" s="207"/>
    </row>
    <row r="947" spans="1:13" s="217" customFormat="1" ht="69.75" customHeight="1" x14ac:dyDescent="0.3">
      <c r="A947" s="48">
        <f>'Sch-1'!A947</f>
        <v>923</v>
      </c>
      <c r="B947" s="233">
        <f>'Sch-1'!B947</f>
        <v>7000032294</v>
      </c>
      <c r="C947" s="233">
        <f>'Sch-1'!C947</f>
        <v>10</v>
      </c>
      <c r="D947" s="234" t="str">
        <f>'Sch-1'!D947</f>
        <v xml:space="preserve">Supply BOQ for B-SLDC Assam             </v>
      </c>
      <c r="E947" s="233">
        <f>'Sch-1'!E947</f>
        <v>1000077565</v>
      </c>
      <c r="F947" s="234" t="str">
        <f>'Sch-1'!J947</f>
        <v>NGFW AS PER TECHNICAL SPECIFICATION</v>
      </c>
      <c r="G947" s="233" t="str">
        <f>'Sch-1'!K947</f>
        <v xml:space="preserve">EA </v>
      </c>
      <c r="H947" s="233">
        <f>'Sch-1'!L947</f>
        <v>2</v>
      </c>
      <c r="I947" s="235"/>
      <c r="J947" s="773" t="str">
        <f t="shared" si="28"/>
        <v>Included</v>
      </c>
      <c r="K947" s="774">
        <f t="shared" si="29"/>
        <v>0</v>
      </c>
      <c r="M947" s="207"/>
    </row>
    <row r="948" spans="1:13" s="217" customFormat="1" ht="69.75" customHeight="1" x14ac:dyDescent="0.3">
      <c r="A948" s="48">
        <f>'Sch-1'!A948</f>
        <v>924</v>
      </c>
      <c r="B948" s="233">
        <f>'Sch-1'!B948</f>
        <v>7000032295</v>
      </c>
      <c r="C948" s="233">
        <f>'Sch-1'!C948</f>
        <v>10</v>
      </c>
      <c r="D948" s="234" t="str">
        <f>'Sch-1'!D948</f>
        <v xml:space="preserve">Supply BOQ for B-SLDC Assam             </v>
      </c>
      <c r="E948" s="233">
        <f>'Sch-1'!E948</f>
        <v>1000077751</v>
      </c>
      <c r="F948" s="234" t="str">
        <f>'Sch-1'!J948</f>
        <v>SOFTWARE FOR RECORDING</v>
      </c>
      <c r="G948" s="233" t="str">
        <f>'Sch-1'!K948</f>
        <v>LOT</v>
      </c>
      <c r="H948" s="233">
        <f>'Sch-1'!L948</f>
        <v>1</v>
      </c>
      <c r="I948" s="235"/>
      <c r="J948" s="773" t="str">
        <f t="shared" si="28"/>
        <v>Included</v>
      </c>
      <c r="K948" s="774">
        <f t="shared" si="29"/>
        <v>0</v>
      </c>
      <c r="M948" s="207"/>
    </row>
    <row r="949" spans="1:13" s="217" customFormat="1" ht="69.75" customHeight="1" x14ac:dyDescent="0.3">
      <c r="A949" s="48">
        <f>'Sch-1'!A949</f>
        <v>925</v>
      </c>
      <c r="B949" s="233">
        <f>'Sch-1'!B949</f>
        <v>7000032296</v>
      </c>
      <c r="C949" s="233">
        <f>'Sch-1'!C949</f>
        <v>10</v>
      </c>
      <c r="D949" s="234" t="str">
        <f>'Sch-1'!D949</f>
        <v xml:space="preserve">Supply BOQ for B-SLDC Assam             </v>
      </c>
      <c r="E949" s="233">
        <f>'Sch-1'!E949</f>
        <v>1000077568</v>
      </c>
      <c r="F949" s="234" t="str">
        <f>'Sch-1'!J949</f>
        <v>OPERATOR CONSOLE AS PER TECHNICAL SPECIFICATION</v>
      </c>
      <c r="G949" s="233" t="str">
        <f>'Sch-1'!K949</f>
        <v xml:space="preserve">EA </v>
      </c>
      <c r="H949" s="233">
        <f>'Sch-1'!L949</f>
        <v>1</v>
      </c>
      <c r="I949" s="235"/>
      <c r="J949" s="773" t="str">
        <f t="shared" si="28"/>
        <v>Included</v>
      </c>
      <c r="K949" s="774">
        <f t="shared" si="29"/>
        <v>0</v>
      </c>
      <c r="M949" s="207"/>
    </row>
    <row r="950" spans="1:13" s="217" customFormat="1" ht="69.75" customHeight="1" x14ac:dyDescent="0.3">
      <c r="A950" s="48">
        <f>'Sch-1'!A950</f>
        <v>926</v>
      </c>
      <c r="B950" s="233">
        <f>'Sch-1'!B950</f>
        <v>7000032297</v>
      </c>
      <c r="C950" s="233">
        <f>'Sch-1'!C950</f>
        <v>10</v>
      </c>
      <c r="D950" s="234" t="str">
        <f>'Sch-1'!D950</f>
        <v xml:space="preserve">Supply BOQ for B-SLDC Assam             </v>
      </c>
      <c r="E950" s="233">
        <f>'Sch-1'!E950</f>
        <v>1000028014</v>
      </c>
      <c r="F950" s="234" t="str">
        <f>'Sch-1'!J950</f>
        <v>Workstation Desk</v>
      </c>
      <c r="G950" s="233" t="str">
        <f>'Sch-1'!K950</f>
        <v xml:space="preserve">EA </v>
      </c>
      <c r="H950" s="233">
        <f>'Sch-1'!L950</f>
        <v>1</v>
      </c>
      <c r="I950" s="235"/>
      <c r="J950" s="773" t="str">
        <f t="shared" si="28"/>
        <v>Included</v>
      </c>
      <c r="K950" s="774">
        <f t="shared" si="29"/>
        <v>0</v>
      </c>
      <c r="M950" s="207"/>
    </row>
    <row r="951" spans="1:13" s="217" customFormat="1" ht="69.75" customHeight="1" x14ac:dyDescent="0.3">
      <c r="A951" s="48">
        <f>'Sch-1'!A951</f>
        <v>927</v>
      </c>
      <c r="B951" s="233">
        <f>'Sch-1'!B951</f>
        <v>7000032298</v>
      </c>
      <c r="C951" s="233">
        <f>'Sch-1'!C951</f>
        <v>10</v>
      </c>
      <c r="D951" s="234" t="str">
        <f>'Sch-1'!D951</f>
        <v xml:space="preserve">Supply BOQ for B-SLDC Assam             </v>
      </c>
      <c r="E951" s="233">
        <f>'Sch-1'!E951</f>
        <v>1000026380</v>
      </c>
      <c r="F951" s="234" t="str">
        <f>'Sch-1'!J951</f>
        <v>Chairs</v>
      </c>
      <c r="G951" s="233" t="str">
        <f>'Sch-1'!K951</f>
        <v>LOT</v>
      </c>
      <c r="H951" s="233">
        <f>'Sch-1'!L951</f>
        <v>1</v>
      </c>
      <c r="I951" s="235"/>
      <c r="J951" s="773" t="str">
        <f t="shared" si="28"/>
        <v>Included</v>
      </c>
      <c r="K951" s="774">
        <f t="shared" si="29"/>
        <v>0</v>
      </c>
      <c r="M951" s="207"/>
    </row>
    <row r="952" spans="1:13" s="217" customFormat="1" ht="69.75" customHeight="1" x14ac:dyDescent="0.3">
      <c r="A952" s="48">
        <f>'Sch-1'!A952</f>
        <v>928</v>
      </c>
      <c r="B952" s="233">
        <f>'Sch-1'!B952</f>
        <v>7000032437</v>
      </c>
      <c r="C952" s="233">
        <f>'Sch-1'!C952</f>
        <v>10</v>
      </c>
      <c r="D952" s="234" t="str">
        <f>'Sch-1'!D952</f>
        <v xml:space="preserve">Supply BOQ for B-SLDC Assam             </v>
      </c>
      <c r="E952" s="233">
        <f>'Sch-1'!E952</f>
        <v>1000077853</v>
      </c>
      <c r="F952" s="234" t="str">
        <f>'Sch-1'!J952</f>
        <v>SUPPLY OF BACKUP AND RESTORE SYSTEM INCLUDING NECESSARY HARDWARE ANDSOFTWARE AS PER TECHNICAL SPECIFICATION</v>
      </c>
      <c r="G952" s="233" t="str">
        <f>'Sch-1'!K952</f>
        <v xml:space="preserve">EA </v>
      </c>
      <c r="H952" s="233">
        <f>'Sch-1'!L952</f>
        <v>1</v>
      </c>
      <c r="I952" s="235"/>
      <c r="J952" s="773" t="str">
        <f t="shared" si="28"/>
        <v>Included</v>
      </c>
      <c r="K952" s="774">
        <f t="shared" si="29"/>
        <v>0</v>
      </c>
      <c r="M952" s="207"/>
    </row>
    <row r="953" spans="1:13" s="217" customFormat="1" ht="69.75" customHeight="1" x14ac:dyDescent="0.3">
      <c r="A953" s="48">
        <f>'Sch-1'!A953</f>
        <v>929</v>
      </c>
      <c r="B953" s="233">
        <f>'Sch-1'!B953</f>
        <v>7000032485</v>
      </c>
      <c r="C953" s="233">
        <f>'Sch-1'!C953</f>
        <v>10</v>
      </c>
      <c r="D953" s="234" t="str">
        <f>'Sch-1'!D953</f>
        <v xml:space="preserve">Supply BOQ for B-SLDC Assam             </v>
      </c>
      <c r="E953" s="233">
        <f>'Sch-1'!E953</f>
        <v>1000078084</v>
      </c>
      <c r="F953" s="234" t="str">
        <f>'Sch-1'!J953</f>
        <v>SUPPLY OF ROUTER AS PER TECHNICAL SPECIFICATION</v>
      </c>
      <c r="G953" s="233" t="str">
        <f>'Sch-1'!K953</f>
        <v xml:space="preserve">EA </v>
      </c>
      <c r="H953" s="233">
        <f>'Sch-1'!L953</f>
        <v>2</v>
      </c>
      <c r="I953" s="235"/>
      <c r="J953" s="773" t="str">
        <f t="shared" si="28"/>
        <v>Included</v>
      </c>
      <c r="K953" s="774">
        <f t="shared" si="29"/>
        <v>0</v>
      </c>
      <c r="M953" s="207"/>
    </row>
    <row r="954" spans="1:13" s="217" customFormat="1" ht="69.75" customHeight="1" x14ac:dyDescent="0.3">
      <c r="A954" s="48">
        <f>'Sch-1'!A954</f>
        <v>930</v>
      </c>
      <c r="B954" s="233">
        <f>'Sch-1'!B954</f>
        <v>7000032299</v>
      </c>
      <c r="C954" s="233">
        <f>'Sch-1'!C954</f>
        <v>10</v>
      </c>
      <c r="D954" s="234" t="str">
        <f>'Sch-1'!D954</f>
        <v xml:space="preserve">Supply BOQ for M-SLDC Mizoram           </v>
      </c>
      <c r="E954" s="233">
        <f>'Sch-1'!E954</f>
        <v>1000077713</v>
      </c>
      <c r="F954" s="234" t="str">
        <f>'Sch-1'!J954</f>
        <v>VOIP/SIP COMPLIANT SERVER HARDWARE AS PER TECHNICAL SPECIFICATION</v>
      </c>
      <c r="G954" s="233" t="str">
        <f>'Sch-1'!K954</f>
        <v xml:space="preserve">EA </v>
      </c>
      <c r="H954" s="233">
        <f>'Sch-1'!L954</f>
        <v>1</v>
      </c>
      <c r="I954" s="235"/>
      <c r="J954" s="773" t="str">
        <f t="shared" si="28"/>
        <v>Included</v>
      </c>
      <c r="K954" s="774">
        <f t="shared" si="29"/>
        <v>0</v>
      </c>
      <c r="M954" s="207"/>
    </row>
    <row r="955" spans="1:13" s="217" customFormat="1" ht="69.75" customHeight="1" x14ac:dyDescent="0.3">
      <c r="A955" s="48">
        <f>'Sch-1'!A955</f>
        <v>931</v>
      </c>
      <c r="B955" s="233">
        <f>'Sch-1'!B955</f>
        <v>7000032300</v>
      </c>
      <c r="C955" s="233">
        <f>'Sch-1'!C955</f>
        <v>10</v>
      </c>
      <c r="D955" s="234" t="str">
        <f>'Sch-1'!D955</f>
        <v xml:space="preserve">Supply BOQ for M-SLDC Mizoram           </v>
      </c>
      <c r="E955" s="233">
        <f>'Sch-1'!E955</f>
        <v>1000077753</v>
      </c>
      <c r="F955" s="234" t="str">
        <f>'Sch-1'!J955</f>
        <v>SOFTWARE FOR VOIP/SIP COMPLIANT SERVER</v>
      </c>
      <c r="G955" s="233" t="str">
        <f>'Sch-1'!K955</f>
        <v>LOT</v>
      </c>
      <c r="H955" s="233">
        <f>'Sch-1'!L955</f>
        <v>1</v>
      </c>
      <c r="I955" s="235"/>
      <c r="J955" s="773" t="str">
        <f t="shared" si="28"/>
        <v>Included</v>
      </c>
      <c r="K955" s="774">
        <f t="shared" si="29"/>
        <v>0</v>
      </c>
      <c r="M955" s="207"/>
    </row>
    <row r="956" spans="1:13" s="217" customFormat="1" ht="69.75" customHeight="1" x14ac:dyDescent="0.3">
      <c r="A956" s="48">
        <f>'Sch-1'!A956</f>
        <v>932</v>
      </c>
      <c r="B956" s="233">
        <f>'Sch-1'!B956</f>
        <v>7000032301</v>
      </c>
      <c r="C956" s="233">
        <f>'Sch-1'!C956</f>
        <v>10</v>
      </c>
      <c r="D956" s="234" t="str">
        <f>'Sch-1'!D956</f>
        <v xml:space="preserve">Supply BOQ for M-SLDC Mizoram           </v>
      </c>
      <c r="E956" s="233">
        <f>'Sch-1'!E956</f>
        <v>1000077573</v>
      </c>
      <c r="F956" s="234" t="str">
        <f>'Sch-1'!J956</f>
        <v>SERVER RACK  AS PER TECHNICAL SPECIFICATION</v>
      </c>
      <c r="G956" s="233" t="str">
        <f>'Sch-1'!K956</f>
        <v xml:space="preserve">EA </v>
      </c>
      <c r="H956" s="233">
        <f>'Sch-1'!L956</f>
        <v>1</v>
      </c>
      <c r="I956" s="235"/>
      <c r="J956" s="773" t="str">
        <f t="shared" si="28"/>
        <v>Included</v>
      </c>
      <c r="K956" s="774">
        <f t="shared" si="29"/>
        <v>0</v>
      </c>
      <c r="M956" s="207"/>
    </row>
    <row r="957" spans="1:13" s="217" customFormat="1" ht="69.75" customHeight="1" x14ac:dyDescent="0.3">
      <c r="A957" s="48">
        <f>'Sch-1'!A957</f>
        <v>933</v>
      </c>
      <c r="B957" s="233">
        <f>'Sch-1'!B957</f>
        <v>7000032302</v>
      </c>
      <c r="C957" s="233">
        <f>'Sch-1'!C957</f>
        <v>10</v>
      </c>
      <c r="D957" s="234" t="str">
        <f>'Sch-1'!D957</f>
        <v xml:space="preserve">Supply BOQ for M-SLDC Mizoram           </v>
      </c>
      <c r="E957" s="233">
        <f>'Sch-1'!E957</f>
        <v>1000077739</v>
      </c>
      <c r="F957" s="234" t="str">
        <f>'Sch-1'!J957</f>
        <v>SIP COMPLIANT VOIP PHONE FOR LOCAL LOCATIONS</v>
      </c>
      <c r="G957" s="233" t="str">
        <f>'Sch-1'!K957</f>
        <v xml:space="preserve">EA </v>
      </c>
      <c r="H957" s="233">
        <f>'Sch-1'!L957</f>
        <v>30</v>
      </c>
      <c r="I957" s="235"/>
      <c r="J957" s="773" t="str">
        <f t="shared" si="28"/>
        <v>Included</v>
      </c>
      <c r="K957" s="774">
        <f t="shared" si="29"/>
        <v>0</v>
      </c>
      <c r="M957" s="207"/>
    </row>
    <row r="958" spans="1:13" s="217" customFormat="1" ht="69.75" customHeight="1" x14ac:dyDescent="0.3">
      <c r="A958" s="48">
        <f>'Sch-1'!A958</f>
        <v>934</v>
      </c>
      <c r="B958" s="233">
        <f>'Sch-1'!B958</f>
        <v>7000032303</v>
      </c>
      <c r="C958" s="233">
        <f>'Sch-1'!C958</f>
        <v>10</v>
      </c>
      <c r="D958" s="234" t="str">
        <f>'Sch-1'!D958</f>
        <v xml:space="preserve">Supply BOQ for M-SLDC Mizoram           </v>
      </c>
      <c r="E958" s="233">
        <f>'Sch-1'!E958</f>
        <v>1000077740</v>
      </c>
      <c r="F958" s="234" t="str">
        <f>'Sch-1'!J958</f>
        <v>SIP COMPLIANT VOIP PHONE FOR REMOTE LOCATIONS</v>
      </c>
      <c r="G958" s="233" t="str">
        <f>'Sch-1'!K958</f>
        <v xml:space="preserve">EA </v>
      </c>
      <c r="H958" s="233">
        <f>'Sch-1'!L958</f>
        <v>38</v>
      </c>
      <c r="I958" s="235"/>
      <c r="J958" s="773" t="str">
        <f t="shared" si="28"/>
        <v>Included</v>
      </c>
      <c r="K958" s="774">
        <f t="shared" si="29"/>
        <v>0</v>
      </c>
      <c r="M958" s="207"/>
    </row>
    <row r="959" spans="1:13" s="217" customFormat="1" ht="69.75" customHeight="1" x14ac:dyDescent="0.3">
      <c r="A959" s="48">
        <f>'Sch-1'!A959</f>
        <v>935</v>
      </c>
      <c r="B959" s="233">
        <f>'Sch-1'!B959</f>
        <v>7000032304</v>
      </c>
      <c r="C959" s="233">
        <f>'Sch-1'!C959</f>
        <v>10</v>
      </c>
      <c r="D959" s="234" t="str">
        <f>'Sch-1'!D959</f>
        <v xml:space="preserve">Supply BOQ for M-SLDC Mizoram           </v>
      </c>
      <c r="E959" s="233">
        <f>'Sch-1'!E959</f>
        <v>1000077711</v>
      </c>
      <c r="F959" s="234" t="str">
        <f>'Sch-1'!J959</f>
        <v>SIP COMPLIANT VIDEO PHONE</v>
      </c>
      <c r="G959" s="233" t="str">
        <f>'Sch-1'!K959</f>
        <v xml:space="preserve">EA </v>
      </c>
      <c r="H959" s="233">
        <f>'Sch-1'!L959</f>
        <v>1</v>
      </c>
      <c r="I959" s="235"/>
      <c r="J959" s="773" t="str">
        <f t="shared" si="28"/>
        <v>Included</v>
      </c>
      <c r="K959" s="774">
        <f t="shared" si="29"/>
        <v>0</v>
      </c>
      <c r="M959" s="207"/>
    </row>
    <row r="960" spans="1:13" s="217" customFormat="1" ht="69.75" customHeight="1" x14ac:dyDescent="0.3">
      <c r="A960" s="48">
        <f>'Sch-1'!A960</f>
        <v>936</v>
      </c>
      <c r="B960" s="233">
        <f>'Sch-1'!B960</f>
        <v>7000032305</v>
      </c>
      <c r="C960" s="233">
        <f>'Sch-1'!C960</f>
        <v>10</v>
      </c>
      <c r="D960" s="234" t="str">
        <f>'Sch-1'!D960</f>
        <v xml:space="preserve">Supply BOQ for M-SLDC Mizoram           </v>
      </c>
      <c r="E960" s="233">
        <f>'Sch-1'!E960</f>
        <v>1000077562</v>
      </c>
      <c r="F960" s="234" t="str">
        <f>'Sch-1'!J960</f>
        <v>ANALOG PHONE</v>
      </c>
      <c r="G960" s="233" t="str">
        <f>'Sch-1'!K960</f>
        <v xml:space="preserve">EA </v>
      </c>
      <c r="H960" s="233">
        <f>'Sch-1'!L960</f>
        <v>23</v>
      </c>
      <c r="I960" s="235"/>
      <c r="J960" s="773" t="str">
        <f t="shared" si="28"/>
        <v>Included</v>
      </c>
      <c r="K960" s="774">
        <f t="shared" si="29"/>
        <v>0</v>
      </c>
      <c r="M960" s="207"/>
    </row>
    <row r="961" spans="1:13" s="217" customFormat="1" ht="69.75" customHeight="1" x14ac:dyDescent="0.3">
      <c r="A961" s="48">
        <f>'Sch-1'!A961</f>
        <v>937</v>
      </c>
      <c r="B961" s="233">
        <f>'Sch-1'!B961</f>
        <v>7000032306</v>
      </c>
      <c r="C961" s="233">
        <f>'Sch-1'!C961</f>
        <v>10</v>
      </c>
      <c r="D961" s="234" t="str">
        <f>'Sch-1'!D961</f>
        <v xml:space="preserve">Supply BOQ for M-SLDC Mizoram           </v>
      </c>
      <c r="E961" s="233">
        <f>'Sch-1'!E961</f>
        <v>1000077750</v>
      </c>
      <c r="F961" s="234" t="str">
        <f>'Sch-1'!J961</f>
        <v>NMS SOFTWARE FOR VoIP</v>
      </c>
      <c r="G961" s="233" t="str">
        <f>'Sch-1'!K961</f>
        <v>LOT</v>
      </c>
      <c r="H961" s="233">
        <f>'Sch-1'!L961</f>
        <v>1</v>
      </c>
      <c r="I961" s="235"/>
      <c r="J961" s="773" t="str">
        <f t="shared" si="28"/>
        <v>Included</v>
      </c>
      <c r="K961" s="774">
        <f t="shared" si="29"/>
        <v>0</v>
      </c>
      <c r="M961" s="207"/>
    </row>
    <row r="962" spans="1:13" s="217" customFormat="1" ht="69.75" customHeight="1" x14ac:dyDescent="0.3">
      <c r="A962" s="48">
        <f>'Sch-1'!A962</f>
        <v>938</v>
      </c>
      <c r="B962" s="233">
        <f>'Sch-1'!B962</f>
        <v>7000032307</v>
      </c>
      <c r="C962" s="233">
        <f>'Sch-1'!C962</f>
        <v>10</v>
      </c>
      <c r="D962" s="234" t="str">
        <f>'Sch-1'!D962</f>
        <v xml:space="preserve">Supply BOQ for M-SLDC Mizoram           </v>
      </c>
      <c r="E962" s="233">
        <f>'Sch-1'!E962</f>
        <v>1000077709</v>
      </c>
      <c r="F962" s="234" t="str">
        <f>'Sch-1'!J962</f>
        <v>POE SWITCH  (WITH DUAL DC POWER SUPPLY)  AS PER TECHNICALSPECIFICATION</v>
      </c>
      <c r="G962" s="233" t="str">
        <f>'Sch-1'!K962</f>
        <v xml:space="preserve">EA </v>
      </c>
      <c r="H962" s="233">
        <f>'Sch-1'!L962</f>
        <v>38</v>
      </c>
      <c r="I962" s="235"/>
      <c r="J962" s="773" t="str">
        <f t="shared" si="28"/>
        <v>Included</v>
      </c>
      <c r="K962" s="774">
        <f t="shared" si="29"/>
        <v>0</v>
      </c>
      <c r="M962" s="207"/>
    </row>
    <row r="963" spans="1:13" s="217" customFormat="1" ht="69.75" customHeight="1" x14ac:dyDescent="0.3">
      <c r="A963" s="48">
        <f>'Sch-1'!A963</f>
        <v>939</v>
      </c>
      <c r="B963" s="233">
        <f>'Sch-1'!B963</f>
        <v>7000032308</v>
      </c>
      <c r="C963" s="233">
        <f>'Sch-1'!C963</f>
        <v>10</v>
      </c>
      <c r="D963" s="234" t="str">
        <f>'Sch-1'!D963</f>
        <v xml:space="preserve">Supply BOQ for M-SLDC Mizoram           </v>
      </c>
      <c r="E963" s="233">
        <f>'Sch-1'!E963</f>
        <v>1000077563</v>
      </c>
      <c r="F963" s="234" t="str">
        <f>'Sch-1'!J963</f>
        <v>CAT -6 CABLE (100 MM SET)</v>
      </c>
      <c r="G963" s="233" t="str">
        <f>'Sch-1'!K963</f>
        <v>SET</v>
      </c>
      <c r="H963" s="233">
        <f>'Sch-1'!L963</f>
        <v>38</v>
      </c>
      <c r="I963" s="235"/>
      <c r="J963" s="773" t="str">
        <f t="shared" si="28"/>
        <v>Included</v>
      </c>
      <c r="K963" s="774">
        <f t="shared" si="29"/>
        <v>0</v>
      </c>
      <c r="M963" s="207"/>
    </row>
    <row r="964" spans="1:13" s="217" customFormat="1" ht="69.75" customHeight="1" x14ac:dyDescent="0.3">
      <c r="A964" s="48">
        <f>'Sch-1'!A964</f>
        <v>940</v>
      </c>
      <c r="B964" s="233">
        <f>'Sch-1'!B964</f>
        <v>7000032309</v>
      </c>
      <c r="C964" s="233">
        <f>'Sch-1'!C964</f>
        <v>10</v>
      </c>
      <c r="D964" s="234" t="str">
        <f>'Sch-1'!D964</f>
        <v xml:space="preserve">Supply BOQ for M-SLDC Mizoram           </v>
      </c>
      <c r="E964" s="233">
        <f>'Sch-1'!E964</f>
        <v>1000077561</v>
      </c>
      <c r="F964" s="234" t="str">
        <f>'Sch-1'!J964</f>
        <v>24 LAN L-3 SWITCH (MINIMUM 8X1 GBPS FIBRE OPTIC PORTS AND 4X 10 GBPSFIBER PORTS)</v>
      </c>
      <c r="G964" s="233" t="str">
        <f>'Sch-1'!K964</f>
        <v xml:space="preserve">EA </v>
      </c>
      <c r="H964" s="233">
        <f>'Sch-1'!L964</f>
        <v>2</v>
      </c>
      <c r="I964" s="235"/>
      <c r="J964" s="773" t="str">
        <f t="shared" si="28"/>
        <v>Included</v>
      </c>
      <c r="K964" s="774">
        <f t="shared" si="29"/>
        <v>0</v>
      </c>
      <c r="M964" s="207"/>
    </row>
    <row r="965" spans="1:13" s="217" customFormat="1" ht="69.75" customHeight="1" x14ac:dyDescent="0.3">
      <c r="A965" s="48">
        <f>'Sch-1'!A965</f>
        <v>941</v>
      </c>
      <c r="B965" s="233">
        <f>'Sch-1'!B965</f>
        <v>7000032310</v>
      </c>
      <c r="C965" s="233">
        <f>'Sch-1'!C965</f>
        <v>10</v>
      </c>
      <c r="D965" s="234" t="str">
        <f>'Sch-1'!D965</f>
        <v xml:space="preserve">Supply BOQ for M-SLDC Mizoram           </v>
      </c>
      <c r="E965" s="233">
        <f>'Sch-1'!E965</f>
        <v>1000077565</v>
      </c>
      <c r="F965" s="234" t="str">
        <f>'Sch-1'!J965</f>
        <v>NGFW AS PER TECHNICAL SPECIFICATION</v>
      </c>
      <c r="G965" s="233" t="str">
        <f>'Sch-1'!K965</f>
        <v xml:space="preserve">EA </v>
      </c>
      <c r="H965" s="233">
        <f>'Sch-1'!L965</f>
        <v>2</v>
      </c>
      <c r="I965" s="235"/>
      <c r="J965" s="773" t="str">
        <f t="shared" si="28"/>
        <v>Included</v>
      </c>
      <c r="K965" s="774">
        <f t="shared" si="29"/>
        <v>0</v>
      </c>
      <c r="M965" s="207"/>
    </row>
    <row r="966" spans="1:13" s="217" customFormat="1" ht="69.75" customHeight="1" x14ac:dyDescent="0.3">
      <c r="A966" s="48">
        <f>'Sch-1'!A966</f>
        <v>942</v>
      </c>
      <c r="B966" s="233">
        <f>'Sch-1'!B966</f>
        <v>7000032311</v>
      </c>
      <c r="C966" s="233">
        <f>'Sch-1'!C966</f>
        <v>10</v>
      </c>
      <c r="D966" s="234" t="str">
        <f>'Sch-1'!D966</f>
        <v xml:space="preserve">Supply BOQ for M-SLDC Mizoram           </v>
      </c>
      <c r="E966" s="233">
        <f>'Sch-1'!E966</f>
        <v>1000077751</v>
      </c>
      <c r="F966" s="234" t="str">
        <f>'Sch-1'!J966</f>
        <v>SOFTWARE FOR RECORDING</v>
      </c>
      <c r="G966" s="233" t="str">
        <f>'Sch-1'!K966</f>
        <v>LOT</v>
      </c>
      <c r="H966" s="233">
        <f>'Sch-1'!L966</f>
        <v>1</v>
      </c>
      <c r="I966" s="235"/>
      <c r="J966" s="773" t="str">
        <f t="shared" si="28"/>
        <v>Included</v>
      </c>
      <c r="K966" s="774">
        <f t="shared" si="29"/>
        <v>0</v>
      </c>
      <c r="M966" s="207"/>
    </row>
    <row r="967" spans="1:13" s="217" customFormat="1" ht="69.75" customHeight="1" x14ac:dyDescent="0.3">
      <c r="A967" s="48">
        <f>'Sch-1'!A967</f>
        <v>943</v>
      </c>
      <c r="B967" s="233">
        <f>'Sch-1'!B967</f>
        <v>7000032312</v>
      </c>
      <c r="C967" s="233">
        <f>'Sch-1'!C967</f>
        <v>10</v>
      </c>
      <c r="D967" s="234" t="str">
        <f>'Sch-1'!D967</f>
        <v xml:space="preserve">Supply BOQ for M-SLDC Mizoram           </v>
      </c>
      <c r="E967" s="233">
        <f>'Sch-1'!E967</f>
        <v>1000077568</v>
      </c>
      <c r="F967" s="234" t="str">
        <f>'Sch-1'!J967</f>
        <v>OPERATOR CONSOLE AS PER TECHNICAL SPECIFICATION</v>
      </c>
      <c r="G967" s="233" t="str">
        <f>'Sch-1'!K967</f>
        <v xml:space="preserve">EA </v>
      </c>
      <c r="H967" s="233">
        <f>'Sch-1'!L967</f>
        <v>1</v>
      </c>
      <c r="I967" s="235"/>
      <c r="J967" s="773" t="str">
        <f t="shared" si="28"/>
        <v>Included</v>
      </c>
      <c r="K967" s="774">
        <f t="shared" si="29"/>
        <v>0</v>
      </c>
      <c r="M967" s="207"/>
    </row>
    <row r="968" spans="1:13" s="217" customFormat="1" ht="69.75" customHeight="1" x14ac:dyDescent="0.3">
      <c r="A968" s="48">
        <f>'Sch-1'!A968</f>
        <v>944</v>
      </c>
      <c r="B968" s="233">
        <f>'Sch-1'!B968</f>
        <v>7000032313</v>
      </c>
      <c r="C968" s="233">
        <f>'Sch-1'!C968</f>
        <v>10</v>
      </c>
      <c r="D968" s="234" t="str">
        <f>'Sch-1'!D968</f>
        <v xml:space="preserve">Supply BOQ for M-SLDC Mizoram           </v>
      </c>
      <c r="E968" s="233">
        <f>'Sch-1'!E968</f>
        <v>1000012788</v>
      </c>
      <c r="F968" s="234" t="str">
        <f>'Sch-1'!J968</f>
        <v>GPS Clock with antenna</v>
      </c>
      <c r="G968" s="233" t="str">
        <f>'Sch-1'!K968</f>
        <v xml:space="preserve">EA </v>
      </c>
      <c r="H968" s="233">
        <f>'Sch-1'!L968</f>
        <v>1</v>
      </c>
      <c r="I968" s="235"/>
      <c r="J968" s="773" t="str">
        <f t="shared" si="28"/>
        <v>Included</v>
      </c>
      <c r="K968" s="774">
        <f t="shared" si="29"/>
        <v>0</v>
      </c>
      <c r="M968" s="207"/>
    </row>
    <row r="969" spans="1:13" s="217" customFormat="1" ht="69.75" customHeight="1" x14ac:dyDescent="0.3">
      <c r="A969" s="48">
        <f>'Sch-1'!A969</f>
        <v>945</v>
      </c>
      <c r="B969" s="233">
        <f>'Sch-1'!B969</f>
        <v>7000032314</v>
      </c>
      <c r="C969" s="233">
        <f>'Sch-1'!C969</f>
        <v>10</v>
      </c>
      <c r="D969" s="234" t="str">
        <f>'Sch-1'!D969</f>
        <v xml:space="preserve">Supply BOQ for M-SLDC Mizoram           </v>
      </c>
      <c r="E969" s="233">
        <f>'Sch-1'!E969</f>
        <v>1000028014</v>
      </c>
      <c r="F969" s="234" t="str">
        <f>'Sch-1'!J969</f>
        <v>Workstation Desk</v>
      </c>
      <c r="G969" s="233" t="str">
        <f>'Sch-1'!K969</f>
        <v xml:space="preserve">EA </v>
      </c>
      <c r="H969" s="233">
        <f>'Sch-1'!L969</f>
        <v>1</v>
      </c>
      <c r="I969" s="235"/>
      <c r="J969" s="773" t="str">
        <f t="shared" si="28"/>
        <v>Included</v>
      </c>
      <c r="K969" s="774">
        <f t="shared" si="29"/>
        <v>0</v>
      </c>
      <c r="M969" s="207"/>
    </row>
    <row r="970" spans="1:13" s="217" customFormat="1" ht="69.75" customHeight="1" x14ac:dyDescent="0.3">
      <c r="A970" s="48">
        <f>'Sch-1'!A970</f>
        <v>946</v>
      </c>
      <c r="B970" s="233">
        <f>'Sch-1'!B970</f>
        <v>7000032315</v>
      </c>
      <c r="C970" s="233">
        <f>'Sch-1'!C970</f>
        <v>10</v>
      </c>
      <c r="D970" s="234" t="str">
        <f>'Sch-1'!D970</f>
        <v xml:space="preserve">Supply BOQ for M-SLDC Mizoram           </v>
      </c>
      <c r="E970" s="233">
        <f>'Sch-1'!E970</f>
        <v>1000026380</v>
      </c>
      <c r="F970" s="234" t="str">
        <f>'Sch-1'!J970</f>
        <v>Chairs</v>
      </c>
      <c r="G970" s="233" t="str">
        <f>'Sch-1'!K970</f>
        <v>LOT</v>
      </c>
      <c r="H970" s="233">
        <f>'Sch-1'!L970</f>
        <v>1</v>
      </c>
      <c r="I970" s="235"/>
      <c r="J970" s="773" t="str">
        <f t="shared" si="28"/>
        <v>Included</v>
      </c>
      <c r="K970" s="774">
        <f t="shared" si="29"/>
        <v>0</v>
      </c>
      <c r="M970" s="207"/>
    </row>
    <row r="971" spans="1:13" s="217" customFormat="1" ht="69.75" customHeight="1" x14ac:dyDescent="0.3">
      <c r="A971" s="48">
        <f>'Sch-1'!A971</f>
        <v>947</v>
      </c>
      <c r="B971" s="233">
        <f>'Sch-1'!B971</f>
        <v>7000032438</v>
      </c>
      <c r="C971" s="233">
        <f>'Sch-1'!C971</f>
        <v>10</v>
      </c>
      <c r="D971" s="234" t="str">
        <f>'Sch-1'!D971</f>
        <v xml:space="preserve">Supply BOQ for M-SLDC Mizoram           </v>
      </c>
      <c r="E971" s="233">
        <f>'Sch-1'!E971</f>
        <v>1000077853</v>
      </c>
      <c r="F971" s="234" t="str">
        <f>'Sch-1'!J971</f>
        <v>SUPPLY OF BACKUP AND RESTORE SYSTEM INCLUDING NECESSARY HARDWARE ANDSOFTWARE AS PER TECHNICAL SPECIFICATION</v>
      </c>
      <c r="G971" s="233" t="str">
        <f>'Sch-1'!K971</f>
        <v xml:space="preserve">EA </v>
      </c>
      <c r="H971" s="233">
        <f>'Sch-1'!L971</f>
        <v>1</v>
      </c>
      <c r="I971" s="235"/>
      <c r="J971" s="773" t="str">
        <f t="shared" si="28"/>
        <v>Included</v>
      </c>
      <c r="K971" s="774">
        <f t="shared" si="29"/>
        <v>0</v>
      </c>
      <c r="M971" s="207"/>
    </row>
    <row r="972" spans="1:13" s="217" customFormat="1" ht="69.75" customHeight="1" x14ac:dyDescent="0.3">
      <c r="A972" s="48">
        <f>'Sch-1'!A972</f>
        <v>948</v>
      </c>
      <c r="B972" s="233">
        <f>'Sch-1'!B972</f>
        <v>7000032439</v>
      </c>
      <c r="C972" s="233">
        <f>'Sch-1'!C972</f>
        <v>10</v>
      </c>
      <c r="D972" s="234" t="str">
        <f>'Sch-1'!D972</f>
        <v xml:space="preserve">Supply BOQ for M-SLDC Mizoram           </v>
      </c>
      <c r="E972" s="233">
        <f>'Sch-1'!E972</f>
        <v>1000077863</v>
      </c>
      <c r="F972" s="234" t="str">
        <f>'Sch-1'!J972</f>
        <v>SUPPLY OF APPLICATION SERVER AT SLDC /RLDC AS PER TECHNICALSPECIFICATION</v>
      </c>
      <c r="G972" s="233" t="str">
        <f>'Sch-1'!K972</f>
        <v xml:space="preserve">EA </v>
      </c>
      <c r="H972" s="233">
        <f>'Sch-1'!L972</f>
        <v>2</v>
      </c>
      <c r="I972" s="235"/>
      <c r="J972" s="773" t="str">
        <f t="shared" si="28"/>
        <v>Included</v>
      </c>
      <c r="K972" s="774">
        <f t="shared" si="29"/>
        <v>0</v>
      </c>
      <c r="M972" s="207"/>
    </row>
    <row r="973" spans="1:13" s="217" customFormat="1" ht="69.75" customHeight="1" x14ac:dyDescent="0.3">
      <c r="A973" s="48">
        <f>'Sch-1'!A973</f>
        <v>949</v>
      </c>
      <c r="B973" s="233">
        <f>'Sch-1'!B973</f>
        <v>7000032440</v>
      </c>
      <c r="C973" s="233">
        <f>'Sch-1'!C973</f>
        <v>10</v>
      </c>
      <c r="D973" s="234" t="str">
        <f>'Sch-1'!D973</f>
        <v xml:space="preserve">Supply BOQ for M-SLDC Mizoram           </v>
      </c>
      <c r="E973" s="233">
        <f>'Sch-1'!E973</f>
        <v>1000077866</v>
      </c>
      <c r="F973" s="234" t="str">
        <f>'Sch-1'!J973</f>
        <v>SUPPLY OF SIEM SOFTWARE AT SLDC/RLDCÃ‚Â AS PER TECHNICAL SPECIFICATION</v>
      </c>
      <c r="G973" s="233" t="str">
        <f>'Sch-1'!K973</f>
        <v>LOT</v>
      </c>
      <c r="H973" s="233">
        <f>'Sch-1'!L973</f>
        <v>1</v>
      </c>
      <c r="I973" s="235"/>
      <c r="J973" s="773" t="str">
        <f t="shared" si="28"/>
        <v>Included</v>
      </c>
      <c r="K973" s="774">
        <f t="shared" si="29"/>
        <v>0</v>
      </c>
      <c r="M973" s="207"/>
    </row>
    <row r="974" spans="1:13" s="217" customFormat="1" ht="69.75" customHeight="1" x14ac:dyDescent="0.3">
      <c r="A974" s="48">
        <f>'Sch-1'!A974</f>
        <v>950</v>
      </c>
      <c r="B974" s="233">
        <f>'Sch-1'!B974</f>
        <v>7000032441</v>
      </c>
      <c r="C974" s="233">
        <f>'Sch-1'!C974</f>
        <v>10</v>
      </c>
      <c r="D974" s="234" t="str">
        <f>'Sch-1'!D974</f>
        <v xml:space="preserve">Supply BOQ for M-SLDC Mizoram           </v>
      </c>
      <c r="E974" s="233">
        <f>'Sch-1'!E974</f>
        <v>1000077862</v>
      </c>
      <c r="F974" s="234" t="str">
        <f>'Sch-1'!J974</f>
        <v>POE SWITCHÃ‚Â ,48 PORT ,MANAGED L2 (WITH DUAL POWER SUPPLY)Ã‚Â AS PERTECHNICAL SPECIFICATION</v>
      </c>
      <c r="G974" s="233" t="str">
        <f>'Sch-1'!K974</f>
        <v xml:space="preserve">EA </v>
      </c>
      <c r="H974" s="233">
        <f>'Sch-1'!L974</f>
        <v>1</v>
      </c>
      <c r="I974" s="235"/>
      <c r="J974" s="773" t="str">
        <f t="shared" si="28"/>
        <v>Included</v>
      </c>
      <c r="K974" s="774">
        <f t="shared" si="29"/>
        <v>0</v>
      </c>
      <c r="M974" s="207"/>
    </row>
    <row r="975" spans="1:13" s="217" customFormat="1" ht="69.75" customHeight="1" x14ac:dyDescent="0.3">
      <c r="A975" s="48">
        <f>'Sch-1'!A975</f>
        <v>951</v>
      </c>
      <c r="B975" s="233">
        <f>'Sch-1'!B975</f>
        <v>7000032466</v>
      </c>
      <c r="C975" s="233">
        <f>'Sch-1'!C975</f>
        <v>10</v>
      </c>
      <c r="D975" s="234" t="str">
        <f>'Sch-1'!D975</f>
        <v xml:space="preserve">Supply BOQ for M-SLDC Mizoram           </v>
      </c>
      <c r="E975" s="233">
        <f>'Sch-1'!E975</f>
        <v>1000077899</v>
      </c>
      <c r="F975" s="234" t="str">
        <f>'Sch-1'!J975</f>
        <v>SUPPLY OF FXS MEDIA GATEWAY AS PER TECHNICAL SPECIFICATION</v>
      </c>
      <c r="G975" s="233" t="str">
        <f>'Sch-1'!K975</f>
        <v>SET</v>
      </c>
      <c r="H975" s="233">
        <f>'Sch-1'!L975</f>
        <v>1</v>
      </c>
      <c r="I975" s="235"/>
      <c r="J975" s="773" t="str">
        <f t="shared" si="28"/>
        <v>Included</v>
      </c>
      <c r="K975" s="774">
        <f t="shared" si="29"/>
        <v>0</v>
      </c>
      <c r="M975" s="207"/>
    </row>
    <row r="976" spans="1:13" s="217" customFormat="1" ht="69.75" customHeight="1" x14ac:dyDescent="0.3">
      <c r="A976" s="48">
        <f>'Sch-1'!A976</f>
        <v>952</v>
      </c>
      <c r="B976" s="233">
        <f>'Sch-1'!B976</f>
        <v>7000032467</v>
      </c>
      <c r="C976" s="233">
        <f>'Sch-1'!C976</f>
        <v>10</v>
      </c>
      <c r="D976" s="234" t="str">
        <f>'Sch-1'!D976</f>
        <v xml:space="preserve">Supply BOQ for M-SLDC Mizoram           </v>
      </c>
      <c r="E976" s="233">
        <f>'Sch-1'!E976</f>
        <v>1000031361</v>
      </c>
      <c r="F976" s="234" t="str">
        <f>'Sch-1'!J976</f>
        <v>WORKSTATION CONSOLE WITH ONE TFT WITH OSAND LICENSE</v>
      </c>
      <c r="G976" s="233" t="str">
        <f>'Sch-1'!K976</f>
        <v xml:space="preserve">EA </v>
      </c>
      <c r="H976" s="233">
        <f>'Sch-1'!L976</f>
        <v>1</v>
      </c>
      <c r="I976" s="235"/>
      <c r="J976" s="773" t="str">
        <f t="shared" si="28"/>
        <v>Included</v>
      </c>
      <c r="K976" s="774">
        <f t="shared" si="29"/>
        <v>0</v>
      </c>
      <c r="M976" s="207"/>
    </row>
    <row r="977" spans="1:13" s="217" customFormat="1" ht="69.75" customHeight="1" x14ac:dyDescent="0.3">
      <c r="A977" s="48">
        <f>'Sch-1'!A977</f>
        <v>953</v>
      </c>
      <c r="B977" s="233">
        <f>'Sch-1'!B977</f>
        <v>7000032486</v>
      </c>
      <c r="C977" s="233">
        <f>'Sch-1'!C977</f>
        <v>10</v>
      </c>
      <c r="D977" s="234" t="str">
        <f>'Sch-1'!D977</f>
        <v xml:space="preserve">Supply BOQ for M-SLDC Mizoram           </v>
      </c>
      <c r="E977" s="233">
        <f>'Sch-1'!E977</f>
        <v>1000077736</v>
      </c>
      <c r="F977" s="234" t="str">
        <f>'Sch-1'!J977</f>
        <v>SUPPLY OF PRI MEDIA GATEWAY AS PER TECHNICAL SPECIFICATION</v>
      </c>
      <c r="G977" s="233" t="str">
        <f>'Sch-1'!K977</f>
        <v xml:space="preserve">EA </v>
      </c>
      <c r="H977" s="233">
        <f>'Sch-1'!L977</f>
        <v>1</v>
      </c>
      <c r="I977" s="235"/>
      <c r="J977" s="773" t="str">
        <f t="shared" si="28"/>
        <v>Included</v>
      </c>
      <c r="K977" s="774">
        <f t="shared" si="29"/>
        <v>0</v>
      </c>
      <c r="M977" s="207"/>
    </row>
    <row r="978" spans="1:13" s="217" customFormat="1" ht="69.75" customHeight="1" x14ac:dyDescent="0.3">
      <c r="A978" s="48">
        <f>'Sch-1'!A978</f>
        <v>954</v>
      </c>
      <c r="B978" s="233">
        <f>'Sch-1'!B978</f>
        <v>7000032487</v>
      </c>
      <c r="C978" s="233">
        <f>'Sch-1'!C978</f>
        <v>10</v>
      </c>
      <c r="D978" s="234" t="str">
        <f>'Sch-1'!D978</f>
        <v xml:space="preserve">Supply BOQ for M-SLDC Mizoram           </v>
      </c>
      <c r="E978" s="233">
        <f>'Sch-1'!E978</f>
        <v>1000078084</v>
      </c>
      <c r="F978" s="234" t="str">
        <f>'Sch-1'!J978</f>
        <v>SUPPLY OF ROUTER AS PER TECHNICAL SPECIFICATION</v>
      </c>
      <c r="G978" s="233" t="str">
        <f>'Sch-1'!K978</f>
        <v xml:space="preserve">EA </v>
      </c>
      <c r="H978" s="233">
        <f>'Sch-1'!L978</f>
        <v>2</v>
      </c>
      <c r="I978" s="235"/>
      <c r="J978" s="773" t="str">
        <f t="shared" si="28"/>
        <v>Included</v>
      </c>
      <c r="K978" s="774">
        <f t="shared" si="29"/>
        <v>0</v>
      </c>
      <c r="M978" s="207"/>
    </row>
    <row r="979" spans="1:13" s="217" customFormat="1" ht="69.75" customHeight="1" x14ac:dyDescent="0.3">
      <c r="A979" s="48">
        <f>'Sch-1'!A979</f>
        <v>955</v>
      </c>
      <c r="B979" s="233">
        <f>'Sch-1'!B979</f>
        <v>7000032316</v>
      </c>
      <c r="C979" s="233">
        <f>'Sch-1'!C979</f>
        <v>10</v>
      </c>
      <c r="D979" s="234" t="str">
        <f>'Sch-1'!D979</f>
        <v xml:space="preserve">Supply BOQ for B-SLDC Mizoram           </v>
      </c>
      <c r="E979" s="233">
        <f>'Sch-1'!E979</f>
        <v>1000077713</v>
      </c>
      <c r="F979" s="234" t="str">
        <f>'Sch-1'!J979</f>
        <v>VOIP/SIP COMPLIANT SERVER HARDWARE AS PER TECHNICAL SPECIFICATION</v>
      </c>
      <c r="G979" s="233" t="str">
        <f>'Sch-1'!K979</f>
        <v xml:space="preserve">EA </v>
      </c>
      <c r="H979" s="233">
        <f>'Sch-1'!L979</f>
        <v>1</v>
      </c>
      <c r="I979" s="235"/>
      <c r="J979" s="773" t="str">
        <f t="shared" si="28"/>
        <v>Included</v>
      </c>
      <c r="K979" s="774">
        <f t="shared" si="29"/>
        <v>0</v>
      </c>
      <c r="M979" s="207"/>
    </row>
    <row r="980" spans="1:13" s="217" customFormat="1" ht="69.75" customHeight="1" x14ac:dyDescent="0.3">
      <c r="A980" s="48">
        <f>'Sch-1'!A980</f>
        <v>956</v>
      </c>
      <c r="B980" s="233">
        <f>'Sch-1'!B980</f>
        <v>7000032317</v>
      </c>
      <c r="C980" s="233">
        <f>'Sch-1'!C980</f>
        <v>10</v>
      </c>
      <c r="D980" s="234" t="str">
        <f>'Sch-1'!D980</f>
        <v xml:space="preserve">Supply BOQ for B-SLDC Mizoram           </v>
      </c>
      <c r="E980" s="233">
        <f>'Sch-1'!E980</f>
        <v>1000077753</v>
      </c>
      <c r="F980" s="234" t="str">
        <f>'Sch-1'!J980</f>
        <v>SOFTWARE FOR VOIP/SIP COMPLIANT SERVER</v>
      </c>
      <c r="G980" s="233" t="str">
        <f>'Sch-1'!K980</f>
        <v>LOT</v>
      </c>
      <c r="H980" s="233">
        <f>'Sch-1'!L980</f>
        <v>1</v>
      </c>
      <c r="I980" s="235"/>
      <c r="J980" s="773" t="str">
        <f t="shared" ref="J980:J1043" si="30">IF(I980=0, "Included",IF(ISERROR(H980*I980), I980, H980*I980))</f>
        <v>Included</v>
      </c>
      <c r="K980" s="774">
        <f t="shared" ref="K980:K1043" si="31">+H980*I980</f>
        <v>0</v>
      </c>
      <c r="M980" s="207"/>
    </row>
    <row r="981" spans="1:13" s="217" customFormat="1" ht="69.75" customHeight="1" x14ac:dyDescent="0.3">
      <c r="A981" s="48">
        <f>'Sch-1'!A981</f>
        <v>957</v>
      </c>
      <c r="B981" s="233">
        <f>'Sch-1'!B981</f>
        <v>7000032318</v>
      </c>
      <c r="C981" s="233">
        <f>'Sch-1'!C981</f>
        <v>10</v>
      </c>
      <c r="D981" s="234" t="str">
        <f>'Sch-1'!D981</f>
        <v xml:space="preserve">Supply BOQ for B-SLDC Mizoram           </v>
      </c>
      <c r="E981" s="233">
        <f>'Sch-1'!E981</f>
        <v>1000077573</v>
      </c>
      <c r="F981" s="234" t="str">
        <f>'Sch-1'!J981</f>
        <v>SERVER RACK  AS PER TECHNICAL SPECIFICATION</v>
      </c>
      <c r="G981" s="233" t="str">
        <f>'Sch-1'!K981</f>
        <v xml:space="preserve">EA </v>
      </c>
      <c r="H981" s="233">
        <f>'Sch-1'!L981</f>
        <v>1</v>
      </c>
      <c r="I981" s="235"/>
      <c r="J981" s="773" t="str">
        <f t="shared" si="30"/>
        <v>Included</v>
      </c>
      <c r="K981" s="774">
        <f t="shared" si="31"/>
        <v>0</v>
      </c>
      <c r="M981" s="207"/>
    </row>
    <row r="982" spans="1:13" s="217" customFormat="1" ht="69.75" customHeight="1" x14ac:dyDescent="0.3">
      <c r="A982" s="48">
        <f>'Sch-1'!A982</f>
        <v>958</v>
      </c>
      <c r="B982" s="233">
        <f>'Sch-1'!B982</f>
        <v>7000032319</v>
      </c>
      <c r="C982" s="233">
        <f>'Sch-1'!C982</f>
        <v>10</v>
      </c>
      <c r="D982" s="234" t="str">
        <f>'Sch-1'!D982</f>
        <v xml:space="preserve">Supply BOQ for B-SLDC Mizoram           </v>
      </c>
      <c r="E982" s="233">
        <f>'Sch-1'!E982</f>
        <v>1000077711</v>
      </c>
      <c r="F982" s="234" t="str">
        <f>'Sch-1'!J982</f>
        <v>SIP COMPLIANT VIDEO PHONE</v>
      </c>
      <c r="G982" s="233" t="str">
        <f>'Sch-1'!K982</f>
        <v xml:space="preserve">EA </v>
      </c>
      <c r="H982" s="233">
        <f>'Sch-1'!L982</f>
        <v>1</v>
      </c>
      <c r="I982" s="235"/>
      <c r="J982" s="773" t="str">
        <f t="shared" si="30"/>
        <v>Included</v>
      </c>
      <c r="K982" s="774">
        <f t="shared" si="31"/>
        <v>0</v>
      </c>
      <c r="M982" s="207"/>
    </row>
    <row r="983" spans="1:13" s="217" customFormat="1" ht="69.75" customHeight="1" x14ac:dyDescent="0.3">
      <c r="A983" s="48">
        <f>'Sch-1'!A983</f>
        <v>959</v>
      </c>
      <c r="B983" s="233">
        <f>'Sch-1'!B983</f>
        <v>7000032320</v>
      </c>
      <c r="C983" s="233">
        <f>'Sch-1'!C983</f>
        <v>10</v>
      </c>
      <c r="D983" s="234" t="str">
        <f>'Sch-1'!D983</f>
        <v xml:space="preserve">Supply BOQ for B-SLDC Mizoram           </v>
      </c>
      <c r="E983" s="233">
        <f>'Sch-1'!E983</f>
        <v>1000077750</v>
      </c>
      <c r="F983" s="234" t="str">
        <f>'Sch-1'!J983</f>
        <v>NMS SOFTWARE FOR VoIP</v>
      </c>
      <c r="G983" s="233" t="str">
        <f>'Sch-1'!K983</f>
        <v>LOT</v>
      </c>
      <c r="H983" s="233">
        <f>'Sch-1'!L983</f>
        <v>1</v>
      </c>
      <c r="I983" s="235"/>
      <c r="J983" s="773" t="str">
        <f t="shared" si="30"/>
        <v>Included</v>
      </c>
      <c r="K983" s="774">
        <f t="shared" si="31"/>
        <v>0</v>
      </c>
      <c r="M983" s="207"/>
    </row>
    <row r="984" spans="1:13" s="217" customFormat="1" ht="69.75" customHeight="1" x14ac:dyDescent="0.3">
      <c r="A984" s="48">
        <f>'Sch-1'!A984</f>
        <v>960</v>
      </c>
      <c r="B984" s="233">
        <f>'Sch-1'!B984</f>
        <v>7000032321</v>
      </c>
      <c r="C984" s="233">
        <f>'Sch-1'!C984</f>
        <v>10</v>
      </c>
      <c r="D984" s="234" t="str">
        <f>'Sch-1'!D984</f>
        <v xml:space="preserve">Supply BOQ for B-SLDC Mizoram           </v>
      </c>
      <c r="E984" s="233">
        <f>'Sch-1'!E984</f>
        <v>1000077561</v>
      </c>
      <c r="F984" s="234" t="str">
        <f>'Sch-1'!J984</f>
        <v>24 LAN L-3 SWITCH (MINIMUM 8X1 GBPS FIBRE OPTIC PORTS AND 4X 10 GBPSFIBER PORTS)</v>
      </c>
      <c r="G984" s="233" t="str">
        <f>'Sch-1'!K984</f>
        <v xml:space="preserve">EA </v>
      </c>
      <c r="H984" s="233">
        <f>'Sch-1'!L984</f>
        <v>2</v>
      </c>
      <c r="I984" s="235"/>
      <c r="J984" s="773" t="str">
        <f t="shared" si="30"/>
        <v>Included</v>
      </c>
      <c r="K984" s="774">
        <f t="shared" si="31"/>
        <v>0</v>
      </c>
      <c r="M984" s="207"/>
    </row>
    <row r="985" spans="1:13" s="217" customFormat="1" ht="69.75" customHeight="1" x14ac:dyDescent="0.3">
      <c r="A985" s="48">
        <f>'Sch-1'!A985</f>
        <v>961</v>
      </c>
      <c r="B985" s="233">
        <f>'Sch-1'!B985</f>
        <v>7000032322</v>
      </c>
      <c r="C985" s="233">
        <f>'Sch-1'!C985</f>
        <v>10</v>
      </c>
      <c r="D985" s="234" t="str">
        <f>'Sch-1'!D985</f>
        <v xml:space="preserve">Supply BOQ for B-SLDC Mizoram           </v>
      </c>
      <c r="E985" s="233">
        <f>'Sch-1'!E985</f>
        <v>1000077565</v>
      </c>
      <c r="F985" s="234" t="str">
        <f>'Sch-1'!J985</f>
        <v>NGFW AS PER TECHNICAL SPECIFICATION</v>
      </c>
      <c r="G985" s="233" t="str">
        <f>'Sch-1'!K985</f>
        <v xml:space="preserve">EA </v>
      </c>
      <c r="H985" s="233">
        <f>'Sch-1'!L985</f>
        <v>2</v>
      </c>
      <c r="I985" s="235"/>
      <c r="J985" s="773" t="str">
        <f t="shared" si="30"/>
        <v>Included</v>
      </c>
      <c r="K985" s="774">
        <f t="shared" si="31"/>
        <v>0</v>
      </c>
      <c r="M985" s="207"/>
    </row>
    <row r="986" spans="1:13" s="217" customFormat="1" ht="69.75" customHeight="1" x14ac:dyDescent="0.3">
      <c r="A986" s="48">
        <f>'Sch-1'!A986</f>
        <v>962</v>
      </c>
      <c r="B986" s="233">
        <f>'Sch-1'!B986</f>
        <v>7000032323</v>
      </c>
      <c r="C986" s="233">
        <f>'Sch-1'!C986</f>
        <v>10</v>
      </c>
      <c r="D986" s="234" t="str">
        <f>'Sch-1'!D986</f>
        <v xml:space="preserve">Supply BOQ for B-SLDC Mizoram           </v>
      </c>
      <c r="E986" s="233">
        <f>'Sch-1'!E986</f>
        <v>1000077751</v>
      </c>
      <c r="F986" s="234" t="str">
        <f>'Sch-1'!J986</f>
        <v>SOFTWARE FOR RECORDING</v>
      </c>
      <c r="G986" s="233" t="str">
        <f>'Sch-1'!K986</f>
        <v>LOT</v>
      </c>
      <c r="H986" s="233">
        <f>'Sch-1'!L986</f>
        <v>1</v>
      </c>
      <c r="I986" s="235"/>
      <c r="J986" s="773" t="str">
        <f t="shared" si="30"/>
        <v>Included</v>
      </c>
      <c r="K986" s="774">
        <f t="shared" si="31"/>
        <v>0</v>
      </c>
      <c r="M986" s="207"/>
    </row>
    <row r="987" spans="1:13" s="217" customFormat="1" ht="69.75" customHeight="1" x14ac:dyDescent="0.3">
      <c r="A987" s="48">
        <f>'Sch-1'!A987</f>
        <v>963</v>
      </c>
      <c r="B987" s="233">
        <f>'Sch-1'!B987</f>
        <v>7000032324</v>
      </c>
      <c r="C987" s="233">
        <f>'Sch-1'!C987</f>
        <v>10</v>
      </c>
      <c r="D987" s="234" t="str">
        <f>'Sch-1'!D987</f>
        <v xml:space="preserve">Supply BOQ for B-SLDC Mizoram           </v>
      </c>
      <c r="E987" s="233">
        <f>'Sch-1'!E987</f>
        <v>1000077568</v>
      </c>
      <c r="F987" s="234" t="str">
        <f>'Sch-1'!J987</f>
        <v>OPERATOR CONSOLE AS PER TECHNICAL SPECIFICATION</v>
      </c>
      <c r="G987" s="233" t="str">
        <f>'Sch-1'!K987</f>
        <v xml:space="preserve">EA </v>
      </c>
      <c r="H987" s="233">
        <f>'Sch-1'!L987</f>
        <v>1</v>
      </c>
      <c r="I987" s="235"/>
      <c r="J987" s="773" t="str">
        <f t="shared" si="30"/>
        <v>Included</v>
      </c>
      <c r="K987" s="774">
        <f t="shared" si="31"/>
        <v>0</v>
      </c>
      <c r="M987" s="207"/>
    </row>
    <row r="988" spans="1:13" s="217" customFormat="1" ht="69.75" customHeight="1" x14ac:dyDescent="0.3">
      <c r="A988" s="48">
        <f>'Sch-1'!A988</f>
        <v>964</v>
      </c>
      <c r="B988" s="233">
        <f>'Sch-1'!B988</f>
        <v>7000032325</v>
      </c>
      <c r="C988" s="233">
        <f>'Sch-1'!C988</f>
        <v>10</v>
      </c>
      <c r="D988" s="234" t="str">
        <f>'Sch-1'!D988</f>
        <v xml:space="preserve">Supply BOQ for B-SLDC Mizoram           </v>
      </c>
      <c r="E988" s="233">
        <f>'Sch-1'!E988</f>
        <v>1000028014</v>
      </c>
      <c r="F988" s="234" t="str">
        <f>'Sch-1'!J988</f>
        <v>Workstation Desk</v>
      </c>
      <c r="G988" s="233" t="str">
        <f>'Sch-1'!K988</f>
        <v xml:space="preserve">EA </v>
      </c>
      <c r="H988" s="233">
        <f>'Sch-1'!L988</f>
        <v>1</v>
      </c>
      <c r="I988" s="235"/>
      <c r="J988" s="773" t="str">
        <f t="shared" si="30"/>
        <v>Included</v>
      </c>
      <c r="K988" s="774">
        <f t="shared" si="31"/>
        <v>0</v>
      </c>
      <c r="M988" s="207"/>
    </row>
    <row r="989" spans="1:13" s="217" customFormat="1" ht="69.75" customHeight="1" x14ac:dyDescent="0.3">
      <c r="A989" s="48">
        <f>'Sch-1'!A989</f>
        <v>965</v>
      </c>
      <c r="B989" s="233">
        <f>'Sch-1'!B989</f>
        <v>7000032326</v>
      </c>
      <c r="C989" s="233">
        <f>'Sch-1'!C989</f>
        <v>10</v>
      </c>
      <c r="D989" s="234" t="str">
        <f>'Sch-1'!D989</f>
        <v xml:space="preserve">Supply BOQ for B-SLDC Mizoram           </v>
      </c>
      <c r="E989" s="233">
        <f>'Sch-1'!E989</f>
        <v>1000026380</v>
      </c>
      <c r="F989" s="234" t="str">
        <f>'Sch-1'!J989</f>
        <v>Chairs</v>
      </c>
      <c r="G989" s="233" t="str">
        <f>'Sch-1'!K989</f>
        <v>LOT</v>
      </c>
      <c r="H989" s="233">
        <f>'Sch-1'!L989</f>
        <v>1</v>
      </c>
      <c r="I989" s="235"/>
      <c r="J989" s="773" t="str">
        <f t="shared" si="30"/>
        <v>Included</v>
      </c>
      <c r="K989" s="774">
        <f t="shared" si="31"/>
        <v>0</v>
      </c>
      <c r="M989" s="207"/>
    </row>
    <row r="990" spans="1:13" s="217" customFormat="1" ht="69.75" customHeight="1" x14ac:dyDescent="0.3">
      <c r="A990" s="48">
        <f>'Sch-1'!A990</f>
        <v>966</v>
      </c>
      <c r="B990" s="233">
        <f>'Sch-1'!B990</f>
        <v>7000032442</v>
      </c>
      <c r="C990" s="233">
        <f>'Sch-1'!C990</f>
        <v>10</v>
      </c>
      <c r="D990" s="234" t="str">
        <f>'Sch-1'!D990</f>
        <v xml:space="preserve">Supply BOQ for B-SLDC Mizoram           </v>
      </c>
      <c r="E990" s="233">
        <f>'Sch-1'!E990</f>
        <v>1000077853</v>
      </c>
      <c r="F990" s="234" t="str">
        <f>'Sch-1'!J990</f>
        <v>SUPPLY OF BACKUP AND RESTORE SYSTEM INCLUDING NECESSARY HARDWARE ANDSOFTWARE AS PER TECHNICAL SPECIFICATION</v>
      </c>
      <c r="G990" s="233" t="str">
        <f>'Sch-1'!K990</f>
        <v xml:space="preserve">EA </v>
      </c>
      <c r="H990" s="233">
        <f>'Sch-1'!L990</f>
        <v>1</v>
      </c>
      <c r="I990" s="235"/>
      <c r="J990" s="773" t="str">
        <f t="shared" si="30"/>
        <v>Included</v>
      </c>
      <c r="K990" s="774">
        <f t="shared" si="31"/>
        <v>0</v>
      </c>
      <c r="M990" s="207"/>
    </row>
    <row r="991" spans="1:13" s="217" customFormat="1" ht="69.75" customHeight="1" x14ac:dyDescent="0.3">
      <c r="A991" s="48">
        <f>'Sch-1'!A991</f>
        <v>967</v>
      </c>
      <c r="B991" s="233">
        <f>'Sch-1'!B991</f>
        <v>7000032488</v>
      </c>
      <c r="C991" s="233">
        <f>'Sch-1'!C991</f>
        <v>10</v>
      </c>
      <c r="D991" s="234" t="str">
        <f>'Sch-1'!D991</f>
        <v xml:space="preserve">Supply BOQ for B-SLDC Mizoram           </v>
      </c>
      <c r="E991" s="233">
        <f>'Sch-1'!E991</f>
        <v>1000078084</v>
      </c>
      <c r="F991" s="234" t="str">
        <f>'Sch-1'!J991</f>
        <v>SUPPLY OF ROUTER AS PER TECHNICAL SPECIFICATION</v>
      </c>
      <c r="G991" s="233" t="str">
        <f>'Sch-1'!K991</f>
        <v xml:space="preserve">EA </v>
      </c>
      <c r="H991" s="233">
        <f>'Sch-1'!L991</f>
        <v>2</v>
      </c>
      <c r="I991" s="235"/>
      <c r="J991" s="773" t="str">
        <f t="shared" si="30"/>
        <v>Included</v>
      </c>
      <c r="K991" s="774">
        <f t="shared" si="31"/>
        <v>0</v>
      </c>
      <c r="M991" s="207"/>
    </row>
    <row r="992" spans="1:13" s="217" customFormat="1" ht="69.75" customHeight="1" x14ac:dyDescent="0.3">
      <c r="A992" s="48">
        <f>'Sch-1'!A992</f>
        <v>968</v>
      </c>
      <c r="B992" s="233">
        <f>'Sch-1'!B992</f>
        <v>7000032327</v>
      </c>
      <c r="C992" s="233">
        <f>'Sch-1'!C992</f>
        <v>10</v>
      </c>
      <c r="D992" s="234" t="str">
        <f>'Sch-1'!D992</f>
        <v xml:space="preserve">Supply BOQ for M-SLDC Naga              </v>
      </c>
      <c r="E992" s="233">
        <f>'Sch-1'!E992</f>
        <v>1000077713</v>
      </c>
      <c r="F992" s="234" t="str">
        <f>'Sch-1'!J992</f>
        <v>VOIP/SIP COMPLIANT SERVER HARDWARE AS PER TECHNICAL SPECIFICATION</v>
      </c>
      <c r="G992" s="233" t="str">
        <f>'Sch-1'!K992</f>
        <v xml:space="preserve">EA </v>
      </c>
      <c r="H992" s="233">
        <f>'Sch-1'!L992</f>
        <v>1</v>
      </c>
      <c r="I992" s="235"/>
      <c r="J992" s="773" t="str">
        <f t="shared" si="30"/>
        <v>Included</v>
      </c>
      <c r="K992" s="774">
        <f t="shared" si="31"/>
        <v>0</v>
      </c>
      <c r="M992" s="207"/>
    </row>
    <row r="993" spans="1:13" s="217" customFormat="1" ht="69.75" customHeight="1" x14ac:dyDescent="0.3">
      <c r="A993" s="48">
        <f>'Sch-1'!A993</f>
        <v>969</v>
      </c>
      <c r="B993" s="233">
        <f>'Sch-1'!B993</f>
        <v>7000032328</v>
      </c>
      <c r="C993" s="233">
        <f>'Sch-1'!C993</f>
        <v>10</v>
      </c>
      <c r="D993" s="234" t="str">
        <f>'Sch-1'!D993</f>
        <v xml:space="preserve">Supply BOQ for M-SLDC Naga              </v>
      </c>
      <c r="E993" s="233">
        <f>'Sch-1'!E993</f>
        <v>1000077753</v>
      </c>
      <c r="F993" s="234" t="str">
        <f>'Sch-1'!J993</f>
        <v>SOFTWARE FOR VOIP/SIP COMPLIANT SERVER</v>
      </c>
      <c r="G993" s="233" t="str">
        <f>'Sch-1'!K993</f>
        <v>LOT</v>
      </c>
      <c r="H993" s="233">
        <f>'Sch-1'!L993</f>
        <v>1</v>
      </c>
      <c r="I993" s="235"/>
      <c r="J993" s="773" t="str">
        <f t="shared" si="30"/>
        <v>Included</v>
      </c>
      <c r="K993" s="774">
        <f t="shared" si="31"/>
        <v>0</v>
      </c>
      <c r="M993" s="207"/>
    </row>
    <row r="994" spans="1:13" s="217" customFormat="1" ht="69.75" customHeight="1" x14ac:dyDescent="0.3">
      <c r="A994" s="48">
        <f>'Sch-1'!A994</f>
        <v>970</v>
      </c>
      <c r="B994" s="233">
        <f>'Sch-1'!B994</f>
        <v>7000032329</v>
      </c>
      <c r="C994" s="233">
        <f>'Sch-1'!C994</f>
        <v>10</v>
      </c>
      <c r="D994" s="234" t="str">
        <f>'Sch-1'!D994</f>
        <v xml:space="preserve">Supply BOQ for M-SLDC Naga              </v>
      </c>
      <c r="E994" s="233">
        <f>'Sch-1'!E994</f>
        <v>1000077573</v>
      </c>
      <c r="F994" s="234" t="str">
        <f>'Sch-1'!J994</f>
        <v>SERVER RACK  AS PER TECHNICAL SPECIFICATION</v>
      </c>
      <c r="G994" s="233" t="str">
        <f>'Sch-1'!K994</f>
        <v xml:space="preserve">EA </v>
      </c>
      <c r="H994" s="233">
        <f>'Sch-1'!L994</f>
        <v>1</v>
      </c>
      <c r="I994" s="235"/>
      <c r="J994" s="773" t="str">
        <f t="shared" si="30"/>
        <v>Included</v>
      </c>
      <c r="K994" s="774">
        <f t="shared" si="31"/>
        <v>0</v>
      </c>
      <c r="M994" s="207"/>
    </row>
    <row r="995" spans="1:13" s="217" customFormat="1" ht="69.75" customHeight="1" x14ac:dyDescent="0.3">
      <c r="A995" s="48">
        <f>'Sch-1'!A995</f>
        <v>971</v>
      </c>
      <c r="B995" s="233">
        <f>'Sch-1'!B995</f>
        <v>7000032330</v>
      </c>
      <c r="C995" s="233">
        <f>'Sch-1'!C995</f>
        <v>10</v>
      </c>
      <c r="D995" s="234" t="str">
        <f>'Sch-1'!D995</f>
        <v xml:space="preserve">Supply BOQ for M-SLDC Naga              </v>
      </c>
      <c r="E995" s="233">
        <f>'Sch-1'!E995</f>
        <v>1000077739</v>
      </c>
      <c r="F995" s="234" t="str">
        <f>'Sch-1'!J995</f>
        <v>SIP COMPLIANT VOIP PHONE FOR LOCAL LOCATIONS</v>
      </c>
      <c r="G995" s="233" t="str">
        <f>'Sch-1'!K995</f>
        <v xml:space="preserve">EA </v>
      </c>
      <c r="H995" s="233">
        <f>'Sch-1'!L995</f>
        <v>30</v>
      </c>
      <c r="I995" s="235"/>
      <c r="J995" s="773" t="str">
        <f t="shared" si="30"/>
        <v>Included</v>
      </c>
      <c r="K995" s="774">
        <f t="shared" si="31"/>
        <v>0</v>
      </c>
      <c r="M995" s="207"/>
    </row>
    <row r="996" spans="1:13" s="217" customFormat="1" ht="69.75" customHeight="1" x14ac:dyDescent="0.3">
      <c r="A996" s="48">
        <f>'Sch-1'!A996</f>
        <v>972</v>
      </c>
      <c r="B996" s="233">
        <f>'Sch-1'!B996</f>
        <v>7000032331</v>
      </c>
      <c r="C996" s="233">
        <f>'Sch-1'!C996</f>
        <v>10</v>
      </c>
      <c r="D996" s="234" t="str">
        <f>'Sch-1'!D996</f>
        <v xml:space="preserve">Supply BOQ for M-SLDC Naga              </v>
      </c>
      <c r="E996" s="233">
        <f>'Sch-1'!E996</f>
        <v>1000077740</v>
      </c>
      <c r="F996" s="234" t="str">
        <f>'Sch-1'!J996</f>
        <v>SIP COMPLIANT VOIP PHONE FOR REMOTE LOCATIONS</v>
      </c>
      <c r="G996" s="233" t="str">
        <f>'Sch-1'!K996</f>
        <v xml:space="preserve">EA </v>
      </c>
      <c r="H996" s="233">
        <f>'Sch-1'!L996</f>
        <v>44</v>
      </c>
      <c r="I996" s="235"/>
      <c r="J996" s="773" t="str">
        <f t="shared" si="30"/>
        <v>Included</v>
      </c>
      <c r="K996" s="774">
        <f t="shared" si="31"/>
        <v>0</v>
      </c>
      <c r="M996" s="207"/>
    </row>
    <row r="997" spans="1:13" s="217" customFormat="1" ht="69.75" customHeight="1" x14ac:dyDescent="0.3">
      <c r="A997" s="48">
        <f>'Sch-1'!A997</f>
        <v>973</v>
      </c>
      <c r="B997" s="233">
        <f>'Sch-1'!B997</f>
        <v>7000032332</v>
      </c>
      <c r="C997" s="233">
        <f>'Sch-1'!C997</f>
        <v>10</v>
      </c>
      <c r="D997" s="234" t="str">
        <f>'Sch-1'!D997</f>
        <v xml:space="preserve">Supply BOQ for M-SLDC Naga              </v>
      </c>
      <c r="E997" s="233">
        <f>'Sch-1'!E997</f>
        <v>1000077711</v>
      </c>
      <c r="F997" s="234" t="str">
        <f>'Sch-1'!J997</f>
        <v>SIP COMPLIANT VIDEO PHONE</v>
      </c>
      <c r="G997" s="233" t="str">
        <f>'Sch-1'!K997</f>
        <v xml:space="preserve">EA </v>
      </c>
      <c r="H997" s="233">
        <f>'Sch-1'!L997</f>
        <v>1</v>
      </c>
      <c r="I997" s="235"/>
      <c r="J997" s="773" t="str">
        <f t="shared" si="30"/>
        <v>Included</v>
      </c>
      <c r="K997" s="774">
        <f t="shared" si="31"/>
        <v>0</v>
      </c>
      <c r="M997" s="207"/>
    </row>
    <row r="998" spans="1:13" s="217" customFormat="1" ht="69.75" customHeight="1" x14ac:dyDescent="0.3">
      <c r="A998" s="48">
        <f>'Sch-1'!A998</f>
        <v>974</v>
      </c>
      <c r="B998" s="233">
        <f>'Sch-1'!B998</f>
        <v>7000032333</v>
      </c>
      <c r="C998" s="233">
        <f>'Sch-1'!C998</f>
        <v>10</v>
      </c>
      <c r="D998" s="234" t="str">
        <f>'Sch-1'!D998</f>
        <v xml:space="preserve">Supply BOQ for M-SLDC Naga              </v>
      </c>
      <c r="E998" s="233">
        <f>'Sch-1'!E998</f>
        <v>1000077562</v>
      </c>
      <c r="F998" s="234" t="str">
        <f>'Sch-1'!J998</f>
        <v>ANALOG PHONE</v>
      </c>
      <c r="G998" s="233" t="str">
        <f>'Sch-1'!K998</f>
        <v xml:space="preserve">EA </v>
      </c>
      <c r="H998" s="233">
        <f>'Sch-1'!L998</f>
        <v>26</v>
      </c>
      <c r="I998" s="235"/>
      <c r="J998" s="773" t="str">
        <f t="shared" si="30"/>
        <v>Included</v>
      </c>
      <c r="K998" s="774">
        <f t="shared" si="31"/>
        <v>0</v>
      </c>
      <c r="M998" s="207"/>
    </row>
    <row r="999" spans="1:13" s="217" customFormat="1" ht="69.75" customHeight="1" x14ac:dyDescent="0.3">
      <c r="A999" s="48">
        <f>'Sch-1'!A999</f>
        <v>975</v>
      </c>
      <c r="B999" s="233">
        <f>'Sch-1'!B999</f>
        <v>7000032334</v>
      </c>
      <c r="C999" s="233">
        <f>'Sch-1'!C999</f>
        <v>10</v>
      </c>
      <c r="D999" s="234" t="str">
        <f>'Sch-1'!D999</f>
        <v xml:space="preserve">Supply BOQ for M-SLDC Naga              </v>
      </c>
      <c r="E999" s="233">
        <f>'Sch-1'!E999</f>
        <v>1000077750</v>
      </c>
      <c r="F999" s="234" t="str">
        <f>'Sch-1'!J999</f>
        <v>NMS SOFTWARE FOR VoIP</v>
      </c>
      <c r="G999" s="233" t="str">
        <f>'Sch-1'!K999</f>
        <v>LOT</v>
      </c>
      <c r="H999" s="233">
        <f>'Sch-1'!L999</f>
        <v>1</v>
      </c>
      <c r="I999" s="235"/>
      <c r="J999" s="773" t="str">
        <f t="shared" si="30"/>
        <v>Included</v>
      </c>
      <c r="K999" s="774">
        <f t="shared" si="31"/>
        <v>0</v>
      </c>
      <c r="M999" s="207"/>
    </row>
    <row r="1000" spans="1:13" s="217" customFormat="1" ht="69.75" customHeight="1" x14ac:dyDescent="0.3">
      <c r="A1000" s="48">
        <f>'Sch-1'!A1000</f>
        <v>976</v>
      </c>
      <c r="B1000" s="233">
        <f>'Sch-1'!B1000</f>
        <v>7000032335</v>
      </c>
      <c r="C1000" s="233">
        <f>'Sch-1'!C1000</f>
        <v>10</v>
      </c>
      <c r="D1000" s="234" t="str">
        <f>'Sch-1'!D1000</f>
        <v xml:space="preserve">Supply BOQ for M-SLDC Naga              </v>
      </c>
      <c r="E1000" s="233">
        <f>'Sch-1'!E1000</f>
        <v>1000077709</v>
      </c>
      <c r="F1000" s="234" t="str">
        <f>'Sch-1'!J1000</f>
        <v>POE SWITCH  (WITH DUAL DC POWER SUPPLY)  AS PER TECHNICALSPECIFICATION</v>
      </c>
      <c r="G1000" s="233" t="str">
        <f>'Sch-1'!K1000</f>
        <v xml:space="preserve">EA </v>
      </c>
      <c r="H1000" s="233">
        <f>'Sch-1'!L1000</f>
        <v>44</v>
      </c>
      <c r="I1000" s="235"/>
      <c r="J1000" s="773" t="str">
        <f t="shared" si="30"/>
        <v>Included</v>
      </c>
      <c r="K1000" s="774">
        <f t="shared" si="31"/>
        <v>0</v>
      </c>
      <c r="M1000" s="207"/>
    </row>
    <row r="1001" spans="1:13" s="217" customFormat="1" ht="69.75" customHeight="1" x14ac:dyDescent="0.3">
      <c r="A1001" s="48">
        <f>'Sch-1'!A1001</f>
        <v>977</v>
      </c>
      <c r="B1001" s="233">
        <f>'Sch-1'!B1001</f>
        <v>7000032336</v>
      </c>
      <c r="C1001" s="233">
        <f>'Sch-1'!C1001</f>
        <v>10</v>
      </c>
      <c r="D1001" s="234" t="str">
        <f>'Sch-1'!D1001</f>
        <v xml:space="preserve">Supply BOQ for M-SLDC Naga              </v>
      </c>
      <c r="E1001" s="233">
        <f>'Sch-1'!E1001</f>
        <v>1000077563</v>
      </c>
      <c r="F1001" s="234" t="str">
        <f>'Sch-1'!J1001</f>
        <v>CAT -6 CABLE (100 MM SET)</v>
      </c>
      <c r="G1001" s="233" t="str">
        <f>'Sch-1'!K1001</f>
        <v>SET</v>
      </c>
      <c r="H1001" s="233">
        <f>'Sch-1'!L1001</f>
        <v>44</v>
      </c>
      <c r="I1001" s="235"/>
      <c r="J1001" s="773" t="str">
        <f t="shared" si="30"/>
        <v>Included</v>
      </c>
      <c r="K1001" s="774">
        <f t="shared" si="31"/>
        <v>0</v>
      </c>
      <c r="M1001" s="207"/>
    </row>
    <row r="1002" spans="1:13" s="217" customFormat="1" ht="69.75" customHeight="1" x14ac:dyDescent="0.3">
      <c r="A1002" s="48">
        <f>'Sch-1'!A1002</f>
        <v>978</v>
      </c>
      <c r="B1002" s="233">
        <f>'Sch-1'!B1002</f>
        <v>7000032337</v>
      </c>
      <c r="C1002" s="233">
        <f>'Sch-1'!C1002</f>
        <v>10</v>
      </c>
      <c r="D1002" s="234" t="str">
        <f>'Sch-1'!D1002</f>
        <v xml:space="preserve">Supply BOQ for M-SLDC Naga              </v>
      </c>
      <c r="E1002" s="233">
        <f>'Sch-1'!E1002</f>
        <v>1000077561</v>
      </c>
      <c r="F1002" s="234" t="str">
        <f>'Sch-1'!J1002</f>
        <v>24 LAN L-3 SWITCH (MINIMUM 8X1 GBPS FIBRE OPTIC PORTS AND 4X 10 GBPSFIBER PORTS)</v>
      </c>
      <c r="G1002" s="233" t="str">
        <f>'Sch-1'!K1002</f>
        <v xml:space="preserve">EA </v>
      </c>
      <c r="H1002" s="233">
        <f>'Sch-1'!L1002</f>
        <v>2</v>
      </c>
      <c r="I1002" s="235"/>
      <c r="J1002" s="773" t="str">
        <f t="shared" si="30"/>
        <v>Included</v>
      </c>
      <c r="K1002" s="774">
        <f t="shared" si="31"/>
        <v>0</v>
      </c>
      <c r="M1002" s="207"/>
    </row>
    <row r="1003" spans="1:13" s="217" customFormat="1" ht="69.75" customHeight="1" x14ac:dyDescent="0.3">
      <c r="A1003" s="48">
        <f>'Sch-1'!A1003</f>
        <v>979</v>
      </c>
      <c r="B1003" s="233">
        <f>'Sch-1'!B1003</f>
        <v>7000032338</v>
      </c>
      <c r="C1003" s="233">
        <f>'Sch-1'!C1003</f>
        <v>10</v>
      </c>
      <c r="D1003" s="234" t="str">
        <f>'Sch-1'!D1003</f>
        <v xml:space="preserve">Supply BOQ for M-SLDC Naga              </v>
      </c>
      <c r="E1003" s="233">
        <f>'Sch-1'!E1003</f>
        <v>1000077565</v>
      </c>
      <c r="F1003" s="234" t="str">
        <f>'Sch-1'!J1003</f>
        <v>NGFW AS PER TECHNICAL SPECIFICATION</v>
      </c>
      <c r="G1003" s="233" t="str">
        <f>'Sch-1'!K1003</f>
        <v xml:space="preserve">EA </v>
      </c>
      <c r="H1003" s="233">
        <f>'Sch-1'!L1003</f>
        <v>2</v>
      </c>
      <c r="I1003" s="235"/>
      <c r="J1003" s="773" t="str">
        <f t="shared" si="30"/>
        <v>Included</v>
      </c>
      <c r="K1003" s="774">
        <f t="shared" si="31"/>
        <v>0</v>
      </c>
      <c r="M1003" s="207"/>
    </row>
    <row r="1004" spans="1:13" s="217" customFormat="1" ht="69.75" customHeight="1" x14ac:dyDescent="0.3">
      <c r="A1004" s="48">
        <f>'Sch-1'!A1004</f>
        <v>980</v>
      </c>
      <c r="B1004" s="233">
        <f>'Sch-1'!B1004</f>
        <v>7000032339</v>
      </c>
      <c r="C1004" s="233">
        <f>'Sch-1'!C1004</f>
        <v>10</v>
      </c>
      <c r="D1004" s="234" t="str">
        <f>'Sch-1'!D1004</f>
        <v xml:space="preserve">Supply BOQ for M-SLDC Naga              </v>
      </c>
      <c r="E1004" s="233">
        <f>'Sch-1'!E1004</f>
        <v>1000077751</v>
      </c>
      <c r="F1004" s="234" t="str">
        <f>'Sch-1'!J1004</f>
        <v>SOFTWARE FOR RECORDING</v>
      </c>
      <c r="G1004" s="233" t="str">
        <f>'Sch-1'!K1004</f>
        <v>LOT</v>
      </c>
      <c r="H1004" s="233">
        <f>'Sch-1'!L1004</f>
        <v>1</v>
      </c>
      <c r="I1004" s="235"/>
      <c r="J1004" s="773" t="str">
        <f t="shared" si="30"/>
        <v>Included</v>
      </c>
      <c r="K1004" s="774">
        <f t="shared" si="31"/>
        <v>0</v>
      </c>
      <c r="M1004" s="207"/>
    </row>
    <row r="1005" spans="1:13" s="217" customFormat="1" ht="69.75" customHeight="1" x14ac:dyDescent="0.3">
      <c r="A1005" s="48">
        <f>'Sch-1'!A1005</f>
        <v>981</v>
      </c>
      <c r="B1005" s="233">
        <f>'Sch-1'!B1005</f>
        <v>7000032340</v>
      </c>
      <c r="C1005" s="233">
        <f>'Sch-1'!C1005</f>
        <v>10</v>
      </c>
      <c r="D1005" s="234" t="str">
        <f>'Sch-1'!D1005</f>
        <v xml:space="preserve">Supply BOQ for M-SLDC Naga              </v>
      </c>
      <c r="E1005" s="233">
        <f>'Sch-1'!E1005</f>
        <v>1000077568</v>
      </c>
      <c r="F1005" s="234" t="str">
        <f>'Sch-1'!J1005</f>
        <v>OPERATOR CONSOLE AS PER TECHNICAL SPECIFICATION</v>
      </c>
      <c r="G1005" s="233" t="str">
        <f>'Sch-1'!K1005</f>
        <v xml:space="preserve">EA </v>
      </c>
      <c r="H1005" s="233">
        <f>'Sch-1'!L1005</f>
        <v>1</v>
      </c>
      <c r="I1005" s="235"/>
      <c r="J1005" s="773" t="str">
        <f t="shared" si="30"/>
        <v>Included</v>
      </c>
      <c r="K1005" s="774">
        <f t="shared" si="31"/>
        <v>0</v>
      </c>
      <c r="M1005" s="207"/>
    </row>
    <row r="1006" spans="1:13" s="217" customFormat="1" ht="69.75" customHeight="1" x14ac:dyDescent="0.3">
      <c r="A1006" s="48">
        <f>'Sch-1'!A1006</f>
        <v>982</v>
      </c>
      <c r="B1006" s="233">
        <f>'Sch-1'!B1006</f>
        <v>7000032341</v>
      </c>
      <c r="C1006" s="233">
        <f>'Sch-1'!C1006</f>
        <v>10</v>
      </c>
      <c r="D1006" s="234" t="str">
        <f>'Sch-1'!D1006</f>
        <v xml:space="preserve">Supply BOQ for M-SLDC Naga              </v>
      </c>
      <c r="E1006" s="233">
        <f>'Sch-1'!E1006</f>
        <v>1000012788</v>
      </c>
      <c r="F1006" s="234" t="str">
        <f>'Sch-1'!J1006</f>
        <v>GPS Clock with antenna</v>
      </c>
      <c r="G1006" s="233" t="str">
        <f>'Sch-1'!K1006</f>
        <v xml:space="preserve">EA </v>
      </c>
      <c r="H1006" s="233">
        <f>'Sch-1'!L1006</f>
        <v>1</v>
      </c>
      <c r="I1006" s="235"/>
      <c r="J1006" s="773" t="str">
        <f t="shared" si="30"/>
        <v>Included</v>
      </c>
      <c r="K1006" s="774">
        <f t="shared" si="31"/>
        <v>0</v>
      </c>
      <c r="M1006" s="207"/>
    </row>
    <row r="1007" spans="1:13" s="217" customFormat="1" ht="69.75" customHeight="1" x14ac:dyDescent="0.3">
      <c r="A1007" s="48">
        <f>'Sch-1'!A1007</f>
        <v>983</v>
      </c>
      <c r="B1007" s="233">
        <f>'Sch-1'!B1007</f>
        <v>7000032342</v>
      </c>
      <c r="C1007" s="233">
        <f>'Sch-1'!C1007</f>
        <v>10</v>
      </c>
      <c r="D1007" s="234" t="str">
        <f>'Sch-1'!D1007</f>
        <v xml:space="preserve">Supply BOQ for M-SLDC Naga              </v>
      </c>
      <c r="E1007" s="233">
        <f>'Sch-1'!E1007</f>
        <v>1000028014</v>
      </c>
      <c r="F1007" s="234" t="str">
        <f>'Sch-1'!J1007</f>
        <v>Workstation Desk</v>
      </c>
      <c r="G1007" s="233" t="str">
        <f>'Sch-1'!K1007</f>
        <v xml:space="preserve">EA </v>
      </c>
      <c r="H1007" s="233">
        <f>'Sch-1'!L1007</f>
        <v>1</v>
      </c>
      <c r="I1007" s="235"/>
      <c r="J1007" s="773" t="str">
        <f t="shared" si="30"/>
        <v>Included</v>
      </c>
      <c r="K1007" s="774">
        <f t="shared" si="31"/>
        <v>0</v>
      </c>
      <c r="M1007" s="207"/>
    </row>
    <row r="1008" spans="1:13" s="217" customFormat="1" ht="69.75" customHeight="1" x14ac:dyDescent="0.3">
      <c r="A1008" s="48">
        <f>'Sch-1'!A1008</f>
        <v>984</v>
      </c>
      <c r="B1008" s="233">
        <f>'Sch-1'!B1008</f>
        <v>7000032343</v>
      </c>
      <c r="C1008" s="233">
        <f>'Sch-1'!C1008</f>
        <v>10</v>
      </c>
      <c r="D1008" s="234" t="str">
        <f>'Sch-1'!D1008</f>
        <v xml:space="preserve">Supply BOQ for M-SLDC Naga              </v>
      </c>
      <c r="E1008" s="233">
        <f>'Sch-1'!E1008</f>
        <v>1000026380</v>
      </c>
      <c r="F1008" s="234" t="str">
        <f>'Sch-1'!J1008</f>
        <v>Chairs</v>
      </c>
      <c r="G1008" s="233" t="str">
        <f>'Sch-1'!K1008</f>
        <v>LOT</v>
      </c>
      <c r="H1008" s="233">
        <f>'Sch-1'!L1008</f>
        <v>1</v>
      </c>
      <c r="I1008" s="235"/>
      <c r="J1008" s="773" t="str">
        <f t="shared" si="30"/>
        <v>Included</v>
      </c>
      <c r="K1008" s="774">
        <f t="shared" si="31"/>
        <v>0</v>
      </c>
      <c r="M1008" s="207"/>
    </row>
    <row r="1009" spans="1:13" s="217" customFormat="1" ht="69.75" customHeight="1" x14ac:dyDescent="0.3">
      <c r="A1009" s="48">
        <f>'Sch-1'!A1009</f>
        <v>985</v>
      </c>
      <c r="B1009" s="233">
        <f>'Sch-1'!B1009</f>
        <v>7000032443</v>
      </c>
      <c r="C1009" s="233">
        <f>'Sch-1'!C1009</f>
        <v>10</v>
      </c>
      <c r="D1009" s="234" t="str">
        <f>'Sch-1'!D1009</f>
        <v xml:space="preserve">Supply BOQ for M-SLDC Naga              </v>
      </c>
      <c r="E1009" s="233">
        <f>'Sch-1'!E1009</f>
        <v>1000077853</v>
      </c>
      <c r="F1009" s="234" t="str">
        <f>'Sch-1'!J1009</f>
        <v>SUPPLY OF BACKUP AND RESTORE SYSTEM INCLUDING NECESSARY HARDWARE ANDSOFTWARE AS PER TECHNICAL SPECIFICATION</v>
      </c>
      <c r="G1009" s="233" t="str">
        <f>'Sch-1'!K1009</f>
        <v xml:space="preserve">EA </v>
      </c>
      <c r="H1009" s="233">
        <f>'Sch-1'!L1009</f>
        <v>1</v>
      </c>
      <c r="I1009" s="235"/>
      <c r="J1009" s="773" t="str">
        <f t="shared" si="30"/>
        <v>Included</v>
      </c>
      <c r="K1009" s="774">
        <f t="shared" si="31"/>
        <v>0</v>
      </c>
      <c r="M1009" s="207"/>
    </row>
    <row r="1010" spans="1:13" s="217" customFormat="1" ht="69.75" customHeight="1" x14ac:dyDescent="0.3">
      <c r="A1010" s="48">
        <f>'Sch-1'!A1010</f>
        <v>986</v>
      </c>
      <c r="B1010" s="233">
        <f>'Sch-1'!B1010</f>
        <v>7000032444</v>
      </c>
      <c r="C1010" s="233">
        <f>'Sch-1'!C1010</f>
        <v>10</v>
      </c>
      <c r="D1010" s="234" t="str">
        <f>'Sch-1'!D1010</f>
        <v xml:space="preserve">Supply BOQ for M-SLDC Naga              </v>
      </c>
      <c r="E1010" s="233">
        <f>'Sch-1'!E1010</f>
        <v>1000077863</v>
      </c>
      <c r="F1010" s="234" t="str">
        <f>'Sch-1'!J1010</f>
        <v>SUPPLY OF APPLICATION SERVER AT SLDC /RLDC AS PER TECHNICALSPECIFICATION</v>
      </c>
      <c r="G1010" s="233" t="str">
        <f>'Sch-1'!K1010</f>
        <v xml:space="preserve">EA </v>
      </c>
      <c r="H1010" s="233">
        <f>'Sch-1'!L1010</f>
        <v>2</v>
      </c>
      <c r="I1010" s="235"/>
      <c r="J1010" s="773" t="str">
        <f t="shared" si="30"/>
        <v>Included</v>
      </c>
      <c r="K1010" s="774">
        <f t="shared" si="31"/>
        <v>0</v>
      </c>
      <c r="M1010" s="207"/>
    </row>
    <row r="1011" spans="1:13" s="217" customFormat="1" ht="69.75" customHeight="1" x14ac:dyDescent="0.3">
      <c r="A1011" s="48">
        <f>'Sch-1'!A1011</f>
        <v>987</v>
      </c>
      <c r="B1011" s="233">
        <f>'Sch-1'!B1011</f>
        <v>7000032445</v>
      </c>
      <c r="C1011" s="233">
        <f>'Sch-1'!C1011</f>
        <v>10</v>
      </c>
      <c r="D1011" s="234" t="str">
        <f>'Sch-1'!D1011</f>
        <v xml:space="preserve">Supply BOQ for M-SLDC Naga              </v>
      </c>
      <c r="E1011" s="233">
        <f>'Sch-1'!E1011</f>
        <v>1000077866</v>
      </c>
      <c r="F1011" s="234" t="str">
        <f>'Sch-1'!J1011</f>
        <v>SUPPLY OF SIEM SOFTWARE AT SLDC/RLDCÃ‚Â AS PER TECHNICAL SPECIFICATION</v>
      </c>
      <c r="G1011" s="233" t="str">
        <f>'Sch-1'!K1011</f>
        <v>LOT</v>
      </c>
      <c r="H1011" s="233">
        <f>'Sch-1'!L1011</f>
        <v>1</v>
      </c>
      <c r="I1011" s="235"/>
      <c r="J1011" s="773" t="str">
        <f t="shared" si="30"/>
        <v>Included</v>
      </c>
      <c r="K1011" s="774">
        <f t="shared" si="31"/>
        <v>0</v>
      </c>
      <c r="M1011" s="207"/>
    </row>
    <row r="1012" spans="1:13" s="217" customFormat="1" ht="69.75" customHeight="1" x14ac:dyDescent="0.3">
      <c r="A1012" s="48">
        <f>'Sch-1'!A1012</f>
        <v>988</v>
      </c>
      <c r="B1012" s="233">
        <f>'Sch-1'!B1012</f>
        <v>7000032446</v>
      </c>
      <c r="C1012" s="233">
        <f>'Sch-1'!C1012</f>
        <v>10</v>
      </c>
      <c r="D1012" s="234" t="str">
        <f>'Sch-1'!D1012</f>
        <v xml:space="preserve">Supply BOQ for M-SLDC Naga              </v>
      </c>
      <c r="E1012" s="233">
        <f>'Sch-1'!E1012</f>
        <v>1000077862</v>
      </c>
      <c r="F1012" s="234" t="str">
        <f>'Sch-1'!J1012</f>
        <v>POE SWITCHÃ‚Â ,48 PORT ,MANAGED L2 (WITH DUAL POWER SUPPLY)Ã‚Â AS PERTECHNICAL SPECIFICATION</v>
      </c>
      <c r="G1012" s="233" t="str">
        <f>'Sch-1'!K1012</f>
        <v xml:space="preserve">EA </v>
      </c>
      <c r="H1012" s="233">
        <f>'Sch-1'!L1012</f>
        <v>1</v>
      </c>
      <c r="I1012" s="235"/>
      <c r="J1012" s="773" t="str">
        <f t="shared" si="30"/>
        <v>Included</v>
      </c>
      <c r="K1012" s="774">
        <f t="shared" si="31"/>
        <v>0</v>
      </c>
      <c r="M1012" s="207"/>
    </row>
    <row r="1013" spans="1:13" s="217" customFormat="1" ht="69.75" customHeight="1" x14ac:dyDescent="0.3">
      <c r="A1013" s="48">
        <f>'Sch-1'!A1013</f>
        <v>989</v>
      </c>
      <c r="B1013" s="233">
        <f>'Sch-1'!B1013</f>
        <v>7000032468</v>
      </c>
      <c r="C1013" s="233">
        <f>'Sch-1'!C1013</f>
        <v>10</v>
      </c>
      <c r="D1013" s="234" t="str">
        <f>'Sch-1'!D1013</f>
        <v xml:space="preserve">Supply BOQ for M-SLDC Naga              </v>
      </c>
      <c r="E1013" s="233">
        <f>'Sch-1'!E1013</f>
        <v>1000077899</v>
      </c>
      <c r="F1013" s="234" t="str">
        <f>'Sch-1'!J1013</f>
        <v>SUPPLY OF FXS MEDIA GATEWAY AS PER TECHNICAL SPECIFICATION</v>
      </c>
      <c r="G1013" s="233" t="str">
        <f>'Sch-1'!K1013</f>
        <v>SET</v>
      </c>
      <c r="H1013" s="233">
        <f>'Sch-1'!L1013</f>
        <v>1</v>
      </c>
      <c r="I1013" s="235"/>
      <c r="J1013" s="773" t="str">
        <f t="shared" si="30"/>
        <v>Included</v>
      </c>
      <c r="K1013" s="774">
        <f t="shared" si="31"/>
        <v>0</v>
      </c>
      <c r="M1013" s="207"/>
    </row>
    <row r="1014" spans="1:13" s="217" customFormat="1" ht="69.75" customHeight="1" x14ac:dyDescent="0.3">
      <c r="A1014" s="48">
        <f>'Sch-1'!A1014</f>
        <v>990</v>
      </c>
      <c r="B1014" s="233">
        <f>'Sch-1'!B1014</f>
        <v>7000032469</v>
      </c>
      <c r="C1014" s="233">
        <f>'Sch-1'!C1014</f>
        <v>10</v>
      </c>
      <c r="D1014" s="234" t="str">
        <f>'Sch-1'!D1014</f>
        <v xml:space="preserve">Supply BOQ for M-SLDC Naga              </v>
      </c>
      <c r="E1014" s="233">
        <f>'Sch-1'!E1014</f>
        <v>1000031361</v>
      </c>
      <c r="F1014" s="234" t="str">
        <f>'Sch-1'!J1014</f>
        <v>WORKSTATION CONSOLE WITH ONE TFT WITH OSAND LICENSE</v>
      </c>
      <c r="G1014" s="233" t="str">
        <f>'Sch-1'!K1014</f>
        <v xml:space="preserve">EA </v>
      </c>
      <c r="H1014" s="233">
        <f>'Sch-1'!L1014</f>
        <v>1</v>
      </c>
      <c r="I1014" s="235"/>
      <c r="J1014" s="773" t="str">
        <f t="shared" si="30"/>
        <v>Included</v>
      </c>
      <c r="K1014" s="774">
        <f t="shared" si="31"/>
        <v>0</v>
      </c>
      <c r="M1014" s="207"/>
    </row>
    <row r="1015" spans="1:13" s="217" customFormat="1" ht="69.75" customHeight="1" x14ac:dyDescent="0.3">
      <c r="A1015" s="48">
        <f>'Sch-1'!A1015</f>
        <v>991</v>
      </c>
      <c r="B1015" s="233">
        <f>'Sch-1'!B1015</f>
        <v>7000032489</v>
      </c>
      <c r="C1015" s="233">
        <f>'Sch-1'!C1015</f>
        <v>10</v>
      </c>
      <c r="D1015" s="234" t="str">
        <f>'Sch-1'!D1015</f>
        <v xml:space="preserve">Supply BOQ for M-SLDC Naga              </v>
      </c>
      <c r="E1015" s="233">
        <f>'Sch-1'!E1015</f>
        <v>1000077736</v>
      </c>
      <c r="F1015" s="234" t="str">
        <f>'Sch-1'!J1015</f>
        <v>SUPPLY OF PRI MEDIA GATEWAY AS PER TECHNICAL SPECIFICATION</v>
      </c>
      <c r="G1015" s="233" t="str">
        <f>'Sch-1'!K1015</f>
        <v xml:space="preserve">EA </v>
      </c>
      <c r="H1015" s="233">
        <f>'Sch-1'!L1015</f>
        <v>1</v>
      </c>
      <c r="I1015" s="235"/>
      <c r="J1015" s="773" t="str">
        <f t="shared" si="30"/>
        <v>Included</v>
      </c>
      <c r="K1015" s="774">
        <f t="shared" si="31"/>
        <v>0</v>
      </c>
      <c r="M1015" s="207"/>
    </row>
    <row r="1016" spans="1:13" s="217" customFormat="1" ht="69.75" customHeight="1" x14ac:dyDescent="0.3">
      <c r="A1016" s="48">
        <f>'Sch-1'!A1016</f>
        <v>992</v>
      </c>
      <c r="B1016" s="233">
        <f>'Sch-1'!B1016</f>
        <v>7000032490</v>
      </c>
      <c r="C1016" s="233">
        <f>'Sch-1'!C1016</f>
        <v>10</v>
      </c>
      <c r="D1016" s="234" t="str">
        <f>'Sch-1'!D1016</f>
        <v xml:space="preserve">Supply BOQ for M-SLDC Naga              </v>
      </c>
      <c r="E1016" s="233">
        <f>'Sch-1'!E1016</f>
        <v>1000078084</v>
      </c>
      <c r="F1016" s="234" t="str">
        <f>'Sch-1'!J1016</f>
        <v>SUPPLY OF ROUTER AS PER TECHNICAL SPECIFICATION</v>
      </c>
      <c r="G1016" s="233" t="str">
        <f>'Sch-1'!K1016</f>
        <v xml:space="preserve">EA </v>
      </c>
      <c r="H1016" s="233">
        <f>'Sch-1'!L1016</f>
        <v>2</v>
      </c>
      <c r="I1016" s="235"/>
      <c r="J1016" s="773" t="str">
        <f t="shared" si="30"/>
        <v>Included</v>
      </c>
      <c r="K1016" s="774">
        <f t="shared" si="31"/>
        <v>0</v>
      </c>
      <c r="M1016" s="207"/>
    </row>
    <row r="1017" spans="1:13" s="217" customFormat="1" ht="69.75" customHeight="1" x14ac:dyDescent="0.3">
      <c r="A1017" s="48">
        <f>'Sch-1'!A1017</f>
        <v>993</v>
      </c>
      <c r="B1017" s="233">
        <f>'Sch-1'!B1017</f>
        <v>7000032344</v>
      </c>
      <c r="C1017" s="233">
        <f>'Sch-1'!C1017</f>
        <v>10</v>
      </c>
      <c r="D1017" s="234" t="str">
        <f>'Sch-1'!D1017</f>
        <v xml:space="preserve">Supply BOQ for B-SLDC Naga              </v>
      </c>
      <c r="E1017" s="233">
        <f>'Sch-1'!E1017</f>
        <v>1000077713</v>
      </c>
      <c r="F1017" s="234" t="str">
        <f>'Sch-1'!J1017</f>
        <v>VOIP/SIP COMPLIANT SERVER HARDWARE AS PER TECHNICAL SPECIFICATION</v>
      </c>
      <c r="G1017" s="233" t="str">
        <f>'Sch-1'!K1017</f>
        <v xml:space="preserve">EA </v>
      </c>
      <c r="H1017" s="233">
        <f>'Sch-1'!L1017</f>
        <v>1</v>
      </c>
      <c r="I1017" s="235"/>
      <c r="J1017" s="773" t="str">
        <f t="shared" si="30"/>
        <v>Included</v>
      </c>
      <c r="K1017" s="774">
        <f t="shared" si="31"/>
        <v>0</v>
      </c>
      <c r="M1017" s="207"/>
    </row>
    <row r="1018" spans="1:13" s="217" customFormat="1" ht="69.75" customHeight="1" x14ac:dyDescent="0.3">
      <c r="A1018" s="48">
        <f>'Sch-1'!A1018</f>
        <v>994</v>
      </c>
      <c r="B1018" s="233">
        <f>'Sch-1'!B1018</f>
        <v>7000032345</v>
      </c>
      <c r="C1018" s="233">
        <f>'Sch-1'!C1018</f>
        <v>10</v>
      </c>
      <c r="D1018" s="234" t="str">
        <f>'Sch-1'!D1018</f>
        <v xml:space="preserve">Supply BOQ for B-SLDC Naga              </v>
      </c>
      <c r="E1018" s="233">
        <f>'Sch-1'!E1018</f>
        <v>1000077753</v>
      </c>
      <c r="F1018" s="234" t="str">
        <f>'Sch-1'!J1018</f>
        <v>SOFTWARE FOR VOIP/SIP COMPLIANT SERVER</v>
      </c>
      <c r="G1018" s="233" t="str">
        <f>'Sch-1'!K1018</f>
        <v>LOT</v>
      </c>
      <c r="H1018" s="233">
        <f>'Sch-1'!L1018</f>
        <v>1</v>
      </c>
      <c r="I1018" s="235"/>
      <c r="J1018" s="773" t="str">
        <f t="shared" si="30"/>
        <v>Included</v>
      </c>
      <c r="K1018" s="774">
        <f t="shared" si="31"/>
        <v>0</v>
      </c>
      <c r="M1018" s="207"/>
    </row>
    <row r="1019" spans="1:13" s="217" customFormat="1" ht="69.75" customHeight="1" x14ac:dyDescent="0.3">
      <c r="A1019" s="48">
        <f>'Sch-1'!A1019</f>
        <v>995</v>
      </c>
      <c r="B1019" s="233">
        <f>'Sch-1'!B1019</f>
        <v>7000032346</v>
      </c>
      <c r="C1019" s="233">
        <f>'Sch-1'!C1019</f>
        <v>10</v>
      </c>
      <c r="D1019" s="234" t="str">
        <f>'Sch-1'!D1019</f>
        <v xml:space="preserve">Supply BOQ for B-SLDC Naga              </v>
      </c>
      <c r="E1019" s="233">
        <f>'Sch-1'!E1019</f>
        <v>1000077573</v>
      </c>
      <c r="F1019" s="234" t="str">
        <f>'Sch-1'!J1019</f>
        <v>SERVER RACK  AS PER TECHNICAL SPECIFICATION</v>
      </c>
      <c r="G1019" s="233" t="str">
        <f>'Sch-1'!K1019</f>
        <v xml:space="preserve">EA </v>
      </c>
      <c r="H1019" s="233">
        <f>'Sch-1'!L1019</f>
        <v>1</v>
      </c>
      <c r="I1019" s="235"/>
      <c r="J1019" s="773" t="str">
        <f t="shared" si="30"/>
        <v>Included</v>
      </c>
      <c r="K1019" s="774">
        <f t="shared" si="31"/>
        <v>0</v>
      </c>
      <c r="M1019" s="207"/>
    </row>
    <row r="1020" spans="1:13" s="217" customFormat="1" ht="69.75" customHeight="1" x14ac:dyDescent="0.3">
      <c r="A1020" s="48">
        <f>'Sch-1'!A1020</f>
        <v>996</v>
      </c>
      <c r="B1020" s="233">
        <f>'Sch-1'!B1020</f>
        <v>7000032347</v>
      </c>
      <c r="C1020" s="233">
        <f>'Sch-1'!C1020</f>
        <v>10</v>
      </c>
      <c r="D1020" s="234" t="str">
        <f>'Sch-1'!D1020</f>
        <v xml:space="preserve">Supply BOQ for B-SLDC Naga              </v>
      </c>
      <c r="E1020" s="233">
        <f>'Sch-1'!E1020</f>
        <v>1000077711</v>
      </c>
      <c r="F1020" s="234" t="str">
        <f>'Sch-1'!J1020</f>
        <v>SIP COMPLIANT VIDEO PHONE</v>
      </c>
      <c r="G1020" s="233" t="str">
        <f>'Sch-1'!K1020</f>
        <v xml:space="preserve">EA </v>
      </c>
      <c r="H1020" s="233">
        <f>'Sch-1'!L1020</f>
        <v>1</v>
      </c>
      <c r="I1020" s="235"/>
      <c r="J1020" s="773" t="str">
        <f t="shared" si="30"/>
        <v>Included</v>
      </c>
      <c r="K1020" s="774">
        <f t="shared" si="31"/>
        <v>0</v>
      </c>
      <c r="M1020" s="207"/>
    </row>
    <row r="1021" spans="1:13" s="217" customFormat="1" ht="69.75" customHeight="1" x14ac:dyDescent="0.3">
      <c r="A1021" s="48">
        <f>'Sch-1'!A1021</f>
        <v>997</v>
      </c>
      <c r="B1021" s="233">
        <f>'Sch-1'!B1021</f>
        <v>7000032348</v>
      </c>
      <c r="C1021" s="233">
        <f>'Sch-1'!C1021</f>
        <v>10</v>
      </c>
      <c r="D1021" s="234" t="str">
        <f>'Sch-1'!D1021</f>
        <v xml:space="preserve">Supply BOQ for B-SLDC Naga              </v>
      </c>
      <c r="E1021" s="233">
        <f>'Sch-1'!E1021</f>
        <v>1000077750</v>
      </c>
      <c r="F1021" s="234" t="str">
        <f>'Sch-1'!J1021</f>
        <v>NMS SOFTWARE FOR VoIP</v>
      </c>
      <c r="G1021" s="233" t="str">
        <f>'Sch-1'!K1021</f>
        <v>LOT</v>
      </c>
      <c r="H1021" s="233">
        <f>'Sch-1'!L1021</f>
        <v>1</v>
      </c>
      <c r="I1021" s="235"/>
      <c r="J1021" s="773" t="str">
        <f t="shared" si="30"/>
        <v>Included</v>
      </c>
      <c r="K1021" s="774">
        <f t="shared" si="31"/>
        <v>0</v>
      </c>
      <c r="M1021" s="207"/>
    </row>
    <row r="1022" spans="1:13" s="217" customFormat="1" ht="69.75" customHeight="1" x14ac:dyDescent="0.3">
      <c r="A1022" s="48">
        <f>'Sch-1'!A1022</f>
        <v>998</v>
      </c>
      <c r="B1022" s="233">
        <f>'Sch-1'!B1022</f>
        <v>7000032349</v>
      </c>
      <c r="C1022" s="233">
        <f>'Sch-1'!C1022</f>
        <v>10</v>
      </c>
      <c r="D1022" s="234" t="str">
        <f>'Sch-1'!D1022</f>
        <v xml:space="preserve">Supply BOQ for B-SLDC Naga              </v>
      </c>
      <c r="E1022" s="233">
        <f>'Sch-1'!E1022</f>
        <v>1000077561</v>
      </c>
      <c r="F1022" s="234" t="str">
        <f>'Sch-1'!J1022</f>
        <v>24 LAN L-3 SWITCH (MINIMUM 8X1 GBPS FIBRE OPTIC PORTS AND 4X 10 GBPSFIBER PORTS)</v>
      </c>
      <c r="G1022" s="233" t="str">
        <f>'Sch-1'!K1022</f>
        <v xml:space="preserve">EA </v>
      </c>
      <c r="H1022" s="233">
        <f>'Sch-1'!L1022</f>
        <v>2</v>
      </c>
      <c r="I1022" s="235"/>
      <c r="J1022" s="773" t="str">
        <f t="shared" si="30"/>
        <v>Included</v>
      </c>
      <c r="K1022" s="774">
        <f t="shared" si="31"/>
        <v>0</v>
      </c>
      <c r="M1022" s="207"/>
    </row>
    <row r="1023" spans="1:13" s="217" customFormat="1" ht="69.75" customHeight="1" x14ac:dyDescent="0.3">
      <c r="A1023" s="48">
        <f>'Sch-1'!A1023</f>
        <v>999</v>
      </c>
      <c r="B1023" s="233">
        <f>'Sch-1'!B1023</f>
        <v>7000032350</v>
      </c>
      <c r="C1023" s="233">
        <f>'Sch-1'!C1023</f>
        <v>10</v>
      </c>
      <c r="D1023" s="234" t="str">
        <f>'Sch-1'!D1023</f>
        <v xml:space="preserve">Supply BOQ for B-SLDC Naga              </v>
      </c>
      <c r="E1023" s="233">
        <f>'Sch-1'!E1023</f>
        <v>1000077565</v>
      </c>
      <c r="F1023" s="234" t="str">
        <f>'Sch-1'!J1023</f>
        <v>NGFW AS PER TECHNICAL SPECIFICATION</v>
      </c>
      <c r="G1023" s="233" t="str">
        <f>'Sch-1'!K1023</f>
        <v xml:space="preserve">EA </v>
      </c>
      <c r="H1023" s="233">
        <f>'Sch-1'!L1023</f>
        <v>2</v>
      </c>
      <c r="I1023" s="235"/>
      <c r="J1023" s="773" t="str">
        <f t="shared" si="30"/>
        <v>Included</v>
      </c>
      <c r="K1023" s="774">
        <f t="shared" si="31"/>
        <v>0</v>
      </c>
      <c r="M1023" s="207"/>
    </row>
    <row r="1024" spans="1:13" s="217" customFormat="1" ht="69.75" customHeight="1" x14ac:dyDescent="0.3">
      <c r="A1024" s="48">
        <f>'Sch-1'!A1024</f>
        <v>1000</v>
      </c>
      <c r="B1024" s="233">
        <f>'Sch-1'!B1024</f>
        <v>7000032351</v>
      </c>
      <c r="C1024" s="233">
        <f>'Sch-1'!C1024</f>
        <v>10</v>
      </c>
      <c r="D1024" s="234" t="str">
        <f>'Sch-1'!D1024</f>
        <v xml:space="preserve">Supply BOQ for B-SLDC Naga              </v>
      </c>
      <c r="E1024" s="233">
        <f>'Sch-1'!E1024</f>
        <v>1000077751</v>
      </c>
      <c r="F1024" s="234" t="str">
        <f>'Sch-1'!J1024</f>
        <v>SOFTWARE FOR RECORDING</v>
      </c>
      <c r="G1024" s="233" t="str">
        <f>'Sch-1'!K1024</f>
        <v>LOT</v>
      </c>
      <c r="H1024" s="233">
        <f>'Sch-1'!L1024</f>
        <v>1</v>
      </c>
      <c r="I1024" s="235"/>
      <c r="J1024" s="773" t="str">
        <f t="shared" si="30"/>
        <v>Included</v>
      </c>
      <c r="K1024" s="774">
        <f t="shared" si="31"/>
        <v>0</v>
      </c>
      <c r="M1024" s="207"/>
    </row>
    <row r="1025" spans="1:13" s="217" customFormat="1" ht="69.75" customHeight="1" x14ac:dyDescent="0.3">
      <c r="A1025" s="48">
        <f>'Sch-1'!A1025</f>
        <v>1001</v>
      </c>
      <c r="B1025" s="233">
        <f>'Sch-1'!B1025</f>
        <v>7000032352</v>
      </c>
      <c r="C1025" s="233">
        <f>'Sch-1'!C1025</f>
        <v>10</v>
      </c>
      <c r="D1025" s="234" t="str">
        <f>'Sch-1'!D1025</f>
        <v xml:space="preserve">Supply BOQ for B-SLDC Naga              </v>
      </c>
      <c r="E1025" s="233">
        <f>'Sch-1'!E1025</f>
        <v>1000077568</v>
      </c>
      <c r="F1025" s="234" t="str">
        <f>'Sch-1'!J1025</f>
        <v>OPERATOR CONSOLE AS PER TECHNICAL SPECIFICATION</v>
      </c>
      <c r="G1025" s="233" t="str">
        <f>'Sch-1'!K1025</f>
        <v xml:space="preserve">EA </v>
      </c>
      <c r="H1025" s="233">
        <f>'Sch-1'!L1025</f>
        <v>1</v>
      </c>
      <c r="I1025" s="235"/>
      <c r="J1025" s="773" t="str">
        <f t="shared" si="30"/>
        <v>Included</v>
      </c>
      <c r="K1025" s="774">
        <f t="shared" si="31"/>
        <v>0</v>
      </c>
      <c r="M1025" s="207"/>
    </row>
    <row r="1026" spans="1:13" s="217" customFormat="1" ht="69.75" customHeight="1" x14ac:dyDescent="0.3">
      <c r="A1026" s="48">
        <f>'Sch-1'!A1026</f>
        <v>1002</v>
      </c>
      <c r="B1026" s="233">
        <f>'Sch-1'!B1026</f>
        <v>7000032353</v>
      </c>
      <c r="C1026" s="233">
        <f>'Sch-1'!C1026</f>
        <v>10</v>
      </c>
      <c r="D1026" s="234" t="str">
        <f>'Sch-1'!D1026</f>
        <v xml:space="preserve">Supply BOQ for B-SLDC Naga              </v>
      </c>
      <c r="E1026" s="233">
        <f>'Sch-1'!E1026</f>
        <v>1000028014</v>
      </c>
      <c r="F1026" s="234" t="str">
        <f>'Sch-1'!J1026</f>
        <v>Workstation Desk</v>
      </c>
      <c r="G1026" s="233" t="str">
        <f>'Sch-1'!K1026</f>
        <v xml:space="preserve">EA </v>
      </c>
      <c r="H1026" s="233">
        <f>'Sch-1'!L1026</f>
        <v>1</v>
      </c>
      <c r="I1026" s="235"/>
      <c r="J1026" s="773" t="str">
        <f t="shared" si="30"/>
        <v>Included</v>
      </c>
      <c r="K1026" s="774">
        <f t="shared" si="31"/>
        <v>0</v>
      </c>
      <c r="M1026" s="207"/>
    </row>
    <row r="1027" spans="1:13" s="217" customFormat="1" ht="69.75" customHeight="1" x14ac:dyDescent="0.3">
      <c r="A1027" s="48">
        <f>'Sch-1'!A1027</f>
        <v>1003</v>
      </c>
      <c r="B1027" s="233">
        <f>'Sch-1'!B1027</f>
        <v>7000032354</v>
      </c>
      <c r="C1027" s="233">
        <f>'Sch-1'!C1027</f>
        <v>10</v>
      </c>
      <c r="D1027" s="234" t="str">
        <f>'Sch-1'!D1027</f>
        <v xml:space="preserve">Supply BOQ for B-SLDC Naga              </v>
      </c>
      <c r="E1027" s="233">
        <f>'Sch-1'!E1027</f>
        <v>1000026380</v>
      </c>
      <c r="F1027" s="234" t="str">
        <f>'Sch-1'!J1027</f>
        <v>Chairs</v>
      </c>
      <c r="G1027" s="233" t="str">
        <f>'Sch-1'!K1027</f>
        <v>LOT</v>
      </c>
      <c r="H1027" s="233">
        <f>'Sch-1'!L1027</f>
        <v>1</v>
      </c>
      <c r="I1027" s="235"/>
      <c r="J1027" s="773" t="str">
        <f t="shared" si="30"/>
        <v>Included</v>
      </c>
      <c r="K1027" s="774">
        <f t="shared" si="31"/>
        <v>0</v>
      </c>
      <c r="M1027" s="207"/>
    </row>
    <row r="1028" spans="1:13" s="217" customFormat="1" ht="69.75" customHeight="1" x14ac:dyDescent="0.3">
      <c r="A1028" s="48">
        <f>'Sch-1'!A1028</f>
        <v>1004</v>
      </c>
      <c r="B1028" s="233">
        <f>'Sch-1'!B1028</f>
        <v>7000032447</v>
      </c>
      <c r="C1028" s="233">
        <f>'Sch-1'!C1028</f>
        <v>10</v>
      </c>
      <c r="D1028" s="234" t="str">
        <f>'Sch-1'!D1028</f>
        <v xml:space="preserve">Supply BOQ for B-SLDC Naga              </v>
      </c>
      <c r="E1028" s="233">
        <f>'Sch-1'!E1028</f>
        <v>1000077853</v>
      </c>
      <c r="F1028" s="234" t="str">
        <f>'Sch-1'!J1028</f>
        <v>SUPPLY OF BACKUP AND RESTORE SYSTEM INCLUDING NECESSARY HARDWARE ANDSOFTWARE AS PER TECHNICAL SPECIFICATION</v>
      </c>
      <c r="G1028" s="233" t="str">
        <f>'Sch-1'!K1028</f>
        <v xml:space="preserve">EA </v>
      </c>
      <c r="H1028" s="233">
        <f>'Sch-1'!L1028</f>
        <v>1</v>
      </c>
      <c r="I1028" s="235"/>
      <c r="J1028" s="773" t="str">
        <f t="shared" si="30"/>
        <v>Included</v>
      </c>
      <c r="K1028" s="774">
        <f t="shared" si="31"/>
        <v>0</v>
      </c>
      <c r="M1028" s="207"/>
    </row>
    <row r="1029" spans="1:13" s="217" customFormat="1" ht="69.75" customHeight="1" x14ac:dyDescent="0.3">
      <c r="A1029" s="48">
        <f>'Sch-1'!A1029</f>
        <v>1005</v>
      </c>
      <c r="B1029" s="233">
        <f>'Sch-1'!B1029</f>
        <v>7000032491</v>
      </c>
      <c r="C1029" s="233">
        <f>'Sch-1'!C1029</f>
        <v>10</v>
      </c>
      <c r="D1029" s="234" t="str">
        <f>'Sch-1'!D1029</f>
        <v xml:space="preserve">Supply BOQ for B-SLDC Naga              </v>
      </c>
      <c r="E1029" s="233">
        <f>'Sch-1'!E1029</f>
        <v>1000078084</v>
      </c>
      <c r="F1029" s="234" t="str">
        <f>'Sch-1'!J1029</f>
        <v>SUPPLY OF ROUTER AS PER TECHNICAL SPECIFICATION</v>
      </c>
      <c r="G1029" s="233" t="str">
        <f>'Sch-1'!K1029</f>
        <v xml:space="preserve">EA </v>
      </c>
      <c r="H1029" s="233">
        <f>'Sch-1'!L1029</f>
        <v>2</v>
      </c>
      <c r="I1029" s="235"/>
      <c r="J1029" s="773" t="str">
        <f t="shared" si="30"/>
        <v>Included</v>
      </c>
      <c r="K1029" s="774">
        <f t="shared" si="31"/>
        <v>0</v>
      </c>
      <c r="M1029" s="207"/>
    </row>
    <row r="1030" spans="1:13" s="217" customFormat="1" ht="69.75" customHeight="1" x14ac:dyDescent="0.3">
      <c r="A1030" s="48">
        <f>'Sch-1'!A1030</f>
        <v>1006</v>
      </c>
      <c r="B1030" s="233">
        <f>'Sch-1'!B1030</f>
        <v>7000032355</v>
      </c>
      <c r="C1030" s="233">
        <f>'Sch-1'!C1030</f>
        <v>10</v>
      </c>
      <c r="D1030" s="234" t="str">
        <f>'Sch-1'!D1030</f>
        <v xml:space="preserve">Supply BOQ for M-SLDC Tri               </v>
      </c>
      <c r="E1030" s="233">
        <f>'Sch-1'!E1030</f>
        <v>1000077713</v>
      </c>
      <c r="F1030" s="234" t="str">
        <f>'Sch-1'!J1030</f>
        <v>VOIP/SIP COMPLIANT SERVER HARDWARE AS PER TECHNICAL SPECIFICATION</v>
      </c>
      <c r="G1030" s="233" t="str">
        <f>'Sch-1'!K1030</f>
        <v xml:space="preserve">EA </v>
      </c>
      <c r="H1030" s="233">
        <f>'Sch-1'!L1030</f>
        <v>1</v>
      </c>
      <c r="I1030" s="235"/>
      <c r="J1030" s="773" t="str">
        <f t="shared" si="30"/>
        <v>Included</v>
      </c>
      <c r="K1030" s="774">
        <f t="shared" si="31"/>
        <v>0</v>
      </c>
      <c r="M1030" s="207"/>
    </row>
    <row r="1031" spans="1:13" s="217" customFormat="1" ht="69.75" customHeight="1" x14ac:dyDescent="0.3">
      <c r="A1031" s="48">
        <f>'Sch-1'!A1031</f>
        <v>1007</v>
      </c>
      <c r="B1031" s="233">
        <f>'Sch-1'!B1031</f>
        <v>7000032356</v>
      </c>
      <c r="C1031" s="233">
        <f>'Sch-1'!C1031</f>
        <v>10</v>
      </c>
      <c r="D1031" s="234" t="str">
        <f>'Sch-1'!D1031</f>
        <v xml:space="preserve">Supply BOQ for M-SLDC Tri               </v>
      </c>
      <c r="E1031" s="233">
        <f>'Sch-1'!E1031</f>
        <v>1000077753</v>
      </c>
      <c r="F1031" s="234" t="str">
        <f>'Sch-1'!J1031</f>
        <v>SOFTWARE FOR VOIP/SIP COMPLIANT SERVER</v>
      </c>
      <c r="G1031" s="233" t="str">
        <f>'Sch-1'!K1031</f>
        <v>LOT</v>
      </c>
      <c r="H1031" s="233">
        <f>'Sch-1'!L1031</f>
        <v>1</v>
      </c>
      <c r="I1031" s="235"/>
      <c r="J1031" s="773" t="str">
        <f t="shared" si="30"/>
        <v>Included</v>
      </c>
      <c r="K1031" s="774">
        <f t="shared" si="31"/>
        <v>0</v>
      </c>
      <c r="M1031" s="207"/>
    </row>
    <row r="1032" spans="1:13" s="217" customFormat="1" ht="69.75" customHeight="1" x14ac:dyDescent="0.3">
      <c r="A1032" s="48">
        <f>'Sch-1'!A1032</f>
        <v>1008</v>
      </c>
      <c r="B1032" s="233">
        <f>'Sch-1'!B1032</f>
        <v>7000032357</v>
      </c>
      <c r="C1032" s="233">
        <f>'Sch-1'!C1032</f>
        <v>10</v>
      </c>
      <c r="D1032" s="234" t="str">
        <f>'Sch-1'!D1032</f>
        <v xml:space="preserve">Supply BOQ for M-SLDC Tri               </v>
      </c>
      <c r="E1032" s="233">
        <f>'Sch-1'!E1032</f>
        <v>1000077573</v>
      </c>
      <c r="F1032" s="234" t="str">
        <f>'Sch-1'!J1032</f>
        <v>SERVER RACK  AS PER TECHNICAL SPECIFICATION</v>
      </c>
      <c r="G1032" s="233" t="str">
        <f>'Sch-1'!K1032</f>
        <v xml:space="preserve">EA </v>
      </c>
      <c r="H1032" s="233">
        <f>'Sch-1'!L1032</f>
        <v>1</v>
      </c>
      <c r="I1032" s="235"/>
      <c r="J1032" s="773" t="str">
        <f t="shared" si="30"/>
        <v>Included</v>
      </c>
      <c r="K1032" s="774">
        <f t="shared" si="31"/>
        <v>0</v>
      </c>
      <c r="M1032" s="207"/>
    </row>
    <row r="1033" spans="1:13" s="217" customFormat="1" ht="69.75" customHeight="1" x14ac:dyDescent="0.3">
      <c r="A1033" s="48">
        <f>'Sch-1'!A1033</f>
        <v>1009</v>
      </c>
      <c r="B1033" s="233">
        <f>'Sch-1'!B1033</f>
        <v>7000032358</v>
      </c>
      <c r="C1033" s="233">
        <f>'Sch-1'!C1033</f>
        <v>10</v>
      </c>
      <c r="D1033" s="234" t="str">
        <f>'Sch-1'!D1033</f>
        <v xml:space="preserve">Supply BOQ for M-SLDC Tri               </v>
      </c>
      <c r="E1033" s="233">
        <f>'Sch-1'!E1033</f>
        <v>1000077739</v>
      </c>
      <c r="F1033" s="234" t="str">
        <f>'Sch-1'!J1033</f>
        <v>SIP COMPLIANT VOIP PHONE FOR LOCAL LOCATIONS</v>
      </c>
      <c r="G1033" s="233" t="str">
        <f>'Sch-1'!K1033</f>
        <v xml:space="preserve">EA </v>
      </c>
      <c r="H1033" s="233">
        <f>'Sch-1'!L1033</f>
        <v>30</v>
      </c>
      <c r="I1033" s="235"/>
      <c r="J1033" s="773" t="str">
        <f t="shared" si="30"/>
        <v>Included</v>
      </c>
      <c r="K1033" s="774">
        <f t="shared" si="31"/>
        <v>0</v>
      </c>
      <c r="M1033" s="207"/>
    </row>
    <row r="1034" spans="1:13" s="217" customFormat="1" ht="69.75" customHeight="1" x14ac:dyDescent="0.3">
      <c r="A1034" s="48">
        <f>'Sch-1'!A1034</f>
        <v>1010</v>
      </c>
      <c r="B1034" s="233">
        <f>'Sch-1'!B1034</f>
        <v>7000032359</v>
      </c>
      <c r="C1034" s="233">
        <f>'Sch-1'!C1034</f>
        <v>10</v>
      </c>
      <c r="D1034" s="234" t="str">
        <f>'Sch-1'!D1034</f>
        <v xml:space="preserve">Supply BOQ for M-SLDC Tri               </v>
      </c>
      <c r="E1034" s="233">
        <f>'Sch-1'!E1034</f>
        <v>1000077740</v>
      </c>
      <c r="F1034" s="234" t="str">
        <f>'Sch-1'!J1034</f>
        <v>SIP COMPLIANT VOIP PHONE FOR REMOTE LOCATIONS</v>
      </c>
      <c r="G1034" s="233" t="str">
        <f>'Sch-1'!K1034</f>
        <v xml:space="preserve">EA </v>
      </c>
      <c r="H1034" s="233">
        <f>'Sch-1'!L1034</f>
        <v>60</v>
      </c>
      <c r="I1034" s="235"/>
      <c r="J1034" s="773" t="str">
        <f t="shared" si="30"/>
        <v>Included</v>
      </c>
      <c r="K1034" s="774">
        <f t="shared" si="31"/>
        <v>0</v>
      </c>
      <c r="M1034" s="207"/>
    </row>
    <row r="1035" spans="1:13" s="217" customFormat="1" ht="69.75" customHeight="1" x14ac:dyDescent="0.3">
      <c r="A1035" s="48">
        <f>'Sch-1'!A1035</f>
        <v>1011</v>
      </c>
      <c r="B1035" s="233">
        <f>'Sch-1'!B1035</f>
        <v>7000032360</v>
      </c>
      <c r="C1035" s="233">
        <f>'Sch-1'!C1035</f>
        <v>10</v>
      </c>
      <c r="D1035" s="234" t="str">
        <f>'Sch-1'!D1035</f>
        <v xml:space="preserve">Supply BOQ for M-SLDC Tri               </v>
      </c>
      <c r="E1035" s="233">
        <f>'Sch-1'!E1035</f>
        <v>1000077711</v>
      </c>
      <c r="F1035" s="234" t="str">
        <f>'Sch-1'!J1035</f>
        <v>SIP COMPLIANT VIDEO PHONE</v>
      </c>
      <c r="G1035" s="233" t="str">
        <f>'Sch-1'!K1035</f>
        <v xml:space="preserve">EA </v>
      </c>
      <c r="H1035" s="233">
        <f>'Sch-1'!L1035</f>
        <v>1</v>
      </c>
      <c r="I1035" s="235"/>
      <c r="J1035" s="773" t="str">
        <f t="shared" si="30"/>
        <v>Included</v>
      </c>
      <c r="K1035" s="774">
        <f t="shared" si="31"/>
        <v>0</v>
      </c>
      <c r="M1035" s="207"/>
    </row>
    <row r="1036" spans="1:13" s="217" customFormat="1" ht="69.75" customHeight="1" x14ac:dyDescent="0.3">
      <c r="A1036" s="48">
        <f>'Sch-1'!A1036</f>
        <v>1012</v>
      </c>
      <c r="B1036" s="233">
        <f>'Sch-1'!B1036</f>
        <v>7000032361</v>
      </c>
      <c r="C1036" s="233">
        <f>'Sch-1'!C1036</f>
        <v>10</v>
      </c>
      <c r="D1036" s="234" t="str">
        <f>'Sch-1'!D1036</f>
        <v xml:space="preserve">Supply BOQ for M-SLDC Tri               </v>
      </c>
      <c r="E1036" s="233">
        <f>'Sch-1'!E1036</f>
        <v>1000077562</v>
      </c>
      <c r="F1036" s="234" t="str">
        <f>'Sch-1'!J1036</f>
        <v>ANALOG PHONE</v>
      </c>
      <c r="G1036" s="233" t="str">
        <f>'Sch-1'!K1036</f>
        <v xml:space="preserve">EA </v>
      </c>
      <c r="H1036" s="233">
        <f>'Sch-1'!L1036</f>
        <v>34</v>
      </c>
      <c r="I1036" s="235"/>
      <c r="J1036" s="773" t="str">
        <f t="shared" si="30"/>
        <v>Included</v>
      </c>
      <c r="K1036" s="774">
        <f t="shared" si="31"/>
        <v>0</v>
      </c>
      <c r="M1036" s="207"/>
    </row>
    <row r="1037" spans="1:13" s="217" customFormat="1" ht="69.75" customHeight="1" x14ac:dyDescent="0.3">
      <c r="A1037" s="48">
        <f>'Sch-1'!A1037</f>
        <v>1013</v>
      </c>
      <c r="B1037" s="233">
        <f>'Sch-1'!B1037</f>
        <v>7000032362</v>
      </c>
      <c r="C1037" s="233">
        <f>'Sch-1'!C1037</f>
        <v>10</v>
      </c>
      <c r="D1037" s="234" t="str">
        <f>'Sch-1'!D1037</f>
        <v xml:space="preserve">Supply BOQ for M-SLDC Tri               </v>
      </c>
      <c r="E1037" s="233">
        <f>'Sch-1'!E1037</f>
        <v>1000077750</v>
      </c>
      <c r="F1037" s="234" t="str">
        <f>'Sch-1'!J1037</f>
        <v>NMS SOFTWARE FOR VoIP</v>
      </c>
      <c r="G1037" s="233" t="str">
        <f>'Sch-1'!K1037</f>
        <v>LOT</v>
      </c>
      <c r="H1037" s="233">
        <f>'Sch-1'!L1037</f>
        <v>1</v>
      </c>
      <c r="I1037" s="235"/>
      <c r="J1037" s="773" t="str">
        <f t="shared" si="30"/>
        <v>Included</v>
      </c>
      <c r="K1037" s="774">
        <f t="shared" si="31"/>
        <v>0</v>
      </c>
      <c r="M1037" s="207"/>
    </row>
    <row r="1038" spans="1:13" s="217" customFormat="1" ht="69.75" customHeight="1" x14ac:dyDescent="0.3">
      <c r="A1038" s="48">
        <f>'Sch-1'!A1038</f>
        <v>1014</v>
      </c>
      <c r="B1038" s="233">
        <f>'Sch-1'!B1038</f>
        <v>7000032363</v>
      </c>
      <c r="C1038" s="233">
        <f>'Sch-1'!C1038</f>
        <v>10</v>
      </c>
      <c r="D1038" s="234" t="str">
        <f>'Sch-1'!D1038</f>
        <v xml:space="preserve">Supply BOQ for M-SLDC Tri               </v>
      </c>
      <c r="E1038" s="233">
        <f>'Sch-1'!E1038</f>
        <v>1000077709</v>
      </c>
      <c r="F1038" s="234" t="str">
        <f>'Sch-1'!J1038</f>
        <v>POE SWITCH  (WITH DUAL DC POWER SUPPLY)  AS PER TECHNICALSPECIFICATION</v>
      </c>
      <c r="G1038" s="233" t="str">
        <f>'Sch-1'!K1038</f>
        <v xml:space="preserve">EA </v>
      </c>
      <c r="H1038" s="233">
        <f>'Sch-1'!L1038</f>
        <v>60</v>
      </c>
      <c r="I1038" s="235"/>
      <c r="J1038" s="773" t="str">
        <f t="shared" si="30"/>
        <v>Included</v>
      </c>
      <c r="K1038" s="774">
        <f t="shared" si="31"/>
        <v>0</v>
      </c>
      <c r="M1038" s="207"/>
    </row>
    <row r="1039" spans="1:13" s="217" customFormat="1" ht="69.75" customHeight="1" x14ac:dyDescent="0.3">
      <c r="A1039" s="48">
        <f>'Sch-1'!A1039</f>
        <v>1015</v>
      </c>
      <c r="B1039" s="233">
        <f>'Sch-1'!B1039</f>
        <v>7000032364</v>
      </c>
      <c r="C1039" s="233">
        <f>'Sch-1'!C1039</f>
        <v>10</v>
      </c>
      <c r="D1039" s="234" t="str">
        <f>'Sch-1'!D1039</f>
        <v xml:space="preserve">Supply BOQ for M-SLDC Tri               </v>
      </c>
      <c r="E1039" s="233">
        <f>'Sch-1'!E1039</f>
        <v>1000077563</v>
      </c>
      <c r="F1039" s="234" t="str">
        <f>'Sch-1'!J1039</f>
        <v>CAT -6 CABLE (100 MM SET)</v>
      </c>
      <c r="G1039" s="233" t="str">
        <f>'Sch-1'!K1039</f>
        <v>SET</v>
      </c>
      <c r="H1039" s="233">
        <f>'Sch-1'!L1039</f>
        <v>60</v>
      </c>
      <c r="I1039" s="235"/>
      <c r="J1039" s="773" t="str">
        <f t="shared" si="30"/>
        <v>Included</v>
      </c>
      <c r="K1039" s="774">
        <f t="shared" si="31"/>
        <v>0</v>
      </c>
      <c r="M1039" s="207"/>
    </row>
    <row r="1040" spans="1:13" s="217" customFormat="1" ht="69.75" customHeight="1" x14ac:dyDescent="0.3">
      <c r="A1040" s="48">
        <f>'Sch-1'!A1040</f>
        <v>1016</v>
      </c>
      <c r="B1040" s="233">
        <f>'Sch-1'!B1040</f>
        <v>7000032365</v>
      </c>
      <c r="C1040" s="233">
        <f>'Sch-1'!C1040</f>
        <v>10</v>
      </c>
      <c r="D1040" s="234" t="str">
        <f>'Sch-1'!D1040</f>
        <v xml:space="preserve">Supply BOQ for M-SLDC Tri               </v>
      </c>
      <c r="E1040" s="233">
        <f>'Sch-1'!E1040</f>
        <v>1000077561</v>
      </c>
      <c r="F1040" s="234" t="str">
        <f>'Sch-1'!J1040</f>
        <v>24 LAN L-3 SWITCH (MINIMUM 8X1 GBPS FIBRE OPTIC PORTS AND 4X 10 GBPSFIBER PORTS)</v>
      </c>
      <c r="G1040" s="233" t="str">
        <f>'Sch-1'!K1040</f>
        <v xml:space="preserve">EA </v>
      </c>
      <c r="H1040" s="233">
        <f>'Sch-1'!L1040</f>
        <v>2</v>
      </c>
      <c r="I1040" s="235"/>
      <c r="J1040" s="773" t="str">
        <f t="shared" si="30"/>
        <v>Included</v>
      </c>
      <c r="K1040" s="774">
        <f t="shared" si="31"/>
        <v>0</v>
      </c>
      <c r="M1040" s="207"/>
    </row>
    <row r="1041" spans="1:13" s="217" customFormat="1" ht="69.75" customHeight="1" x14ac:dyDescent="0.3">
      <c r="A1041" s="48">
        <f>'Sch-1'!A1041</f>
        <v>1017</v>
      </c>
      <c r="B1041" s="233">
        <f>'Sch-1'!B1041</f>
        <v>7000032366</v>
      </c>
      <c r="C1041" s="233">
        <f>'Sch-1'!C1041</f>
        <v>10</v>
      </c>
      <c r="D1041" s="234" t="str">
        <f>'Sch-1'!D1041</f>
        <v xml:space="preserve">Supply BOQ for M-SLDC Tri               </v>
      </c>
      <c r="E1041" s="233">
        <f>'Sch-1'!E1041</f>
        <v>1000077565</v>
      </c>
      <c r="F1041" s="234" t="str">
        <f>'Sch-1'!J1041</f>
        <v>NGFW AS PER TECHNICAL SPECIFICATION</v>
      </c>
      <c r="G1041" s="233" t="str">
        <f>'Sch-1'!K1041</f>
        <v xml:space="preserve">EA </v>
      </c>
      <c r="H1041" s="233">
        <f>'Sch-1'!L1041</f>
        <v>2</v>
      </c>
      <c r="I1041" s="235"/>
      <c r="J1041" s="773" t="str">
        <f t="shared" si="30"/>
        <v>Included</v>
      </c>
      <c r="K1041" s="774">
        <f t="shared" si="31"/>
        <v>0</v>
      </c>
      <c r="M1041" s="207"/>
    </row>
    <row r="1042" spans="1:13" s="217" customFormat="1" ht="69.75" customHeight="1" x14ac:dyDescent="0.3">
      <c r="A1042" s="48">
        <f>'Sch-1'!A1042</f>
        <v>1018</v>
      </c>
      <c r="B1042" s="233">
        <f>'Sch-1'!B1042</f>
        <v>7000032367</v>
      </c>
      <c r="C1042" s="233">
        <f>'Sch-1'!C1042</f>
        <v>10</v>
      </c>
      <c r="D1042" s="234" t="str">
        <f>'Sch-1'!D1042</f>
        <v xml:space="preserve">Supply BOQ for M-SLDC Tri               </v>
      </c>
      <c r="E1042" s="233">
        <f>'Sch-1'!E1042</f>
        <v>1000077751</v>
      </c>
      <c r="F1042" s="234" t="str">
        <f>'Sch-1'!J1042</f>
        <v>SOFTWARE FOR RECORDING</v>
      </c>
      <c r="G1042" s="233" t="str">
        <f>'Sch-1'!K1042</f>
        <v>LOT</v>
      </c>
      <c r="H1042" s="233">
        <f>'Sch-1'!L1042</f>
        <v>1</v>
      </c>
      <c r="I1042" s="235"/>
      <c r="J1042" s="773" t="str">
        <f t="shared" si="30"/>
        <v>Included</v>
      </c>
      <c r="K1042" s="774">
        <f t="shared" si="31"/>
        <v>0</v>
      </c>
      <c r="M1042" s="207"/>
    </row>
    <row r="1043" spans="1:13" s="217" customFormat="1" ht="69.75" customHeight="1" x14ac:dyDescent="0.3">
      <c r="A1043" s="48">
        <f>'Sch-1'!A1043</f>
        <v>1019</v>
      </c>
      <c r="B1043" s="233">
        <f>'Sch-1'!B1043</f>
        <v>7000032368</v>
      </c>
      <c r="C1043" s="233">
        <f>'Sch-1'!C1043</f>
        <v>10</v>
      </c>
      <c r="D1043" s="234" t="str">
        <f>'Sch-1'!D1043</f>
        <v xml:space="preserve">Supply BOQ for M-SLDC Tri               </v>
      </c>
      <c r="E1043" s="233">
        <f>'Sch-1'!E1043</f>
        <v>1000077568</v>
      </c>
      <c r="F1043" s="234" t="str">
        <f>'Sch-1'!J1043</f>
        <v>OPERATOR CONSOLE AS PER TECHNICAL SPECIFICATION</v>
      </c>
      <c r="G1043" s="233" t="str">
        <f>'Sch-1'!K1043</f>
        <v xml:space="preserve">EA </v>
      </c>
      <c r="H1043" s="233">
        <f>'Sch-1'!L1043</f>
        <v>1</v>
      </c>
      <c r="I1043" s="235"/>
      <c r="J1043" s="773" t="str">
        <f t="shared" si="30"/>
        <v>Included</v>
      </c>
      <c r="K1043" s="774">
        <f t="shared" si="31"/>
        <v>0</v>
      </c>
      <c r="M1043" s="207"/>
    </row>
    <row r="1044" spans="1:13" s="217" customFormat="1" ht="69.75" customHeight="1" x14ac:dyDescent="0.3">
      <c r="A1044" s="48">
        <f>'Sch-1'!A1044</f>
        <v>1020</v>
      </c>
      <c r="B1044" s="233">
        <f>'Sch-1'!B1044</f>
        <v>7000032369</v>
      </c>
      <c r="C1044" s="233">
        <f>'Sch-1'!C1044</f>
        <v>10</v>
      </c>
      <c r="D1044" s="234" t="str">
        <f>'Sch-1'!D1044</f>
        <v xml:space="preserve">Supply BOQ for M-SLDC Tri               </v>
      </c>
      <c r="E1044" s="233">
        <f>'Sch-1'!E1044</f>
        <v>1000012788</v>
      </c>
      <c r="F1044" s="234" t="str">
        <f>'Sch-1'!J1044</f>
        <v>GPS Clock with antenna</v>
      </c>
      <c r="G1044" s="233" t="str">
        <f>'Sch-1'!K1044</f>
        <v xml:space="preserve">EA </v>
      </c>
      <c r="H1044" s="233">
        <f>'Sch-1'!L1044</f>
        <v>1</v>
      </c>
      <c r="I1044" s="235"/>
      <c r="J1044" s="773" t="str">
        <f t="shared" ref="J1044:J1106" si="32">IF(I1044=0, "Included",IF(ISERROR(H1044*I1044), I1044, H1044*I1044))</f>
        <v>Included</v>
      </c>
      <c r="K1044" s="774">
        <f t="shared" ref="K1044:K1106" si="33">+H1044*I1044</f>
        <v>0</v>
      </c>
      <c r="M1044" s="207"/>
    </row>
    <row r="1045" spans="1:13" s="217" customFormat="1" ht="69.75" customHeight="1" x14ac:dyDescent="0.3">
      <c r="A1045" s="48">
        <f>'Sch-1'!A1045</f>
        <v>1021</v>
      </c>
      <c r="B1045" s="233">
        <f>'Sch-1'!B1045</f>
        <v>7000032370</v>
      </c>
      <c r="C1045" s="233">
        <f>'Sch-1'!C1045</f>
        <v>10</v>
      </c>
      <c r="D1045" s="234" t="str">
        <f>'Sch-1'!D1045</f>
        <v xml:space="preserve">Supply BOQ for M-SLDC Tri               </v>
      </c>
      <c r="E1045" s="233">
        <f>'Sch-1'!E1045</f>
        <v>1000028014</v>
      </c>
      <c r="F1045" s="234" t="str">
        <f>'Sch-1'!J1045</f>
        <v>Workstation Desk</v>
      </c>
      <c r="G1045" s="233" t="str">
        <f>'Sch-1'!K1045</f>
        <v xml:space="preserve">EA </v>
      </c>
      <c r="H1045" s="233">
        <f>'Sch-1'!L1045</f>
        <v>1</v>
      </c>
      <c r="I1045" s="235"/>
      <c r="J1045" s="773" t="str">
        <f t="shared" si="32"/>
        <v>Included</v>
      </c>
      <c r="K1045" s="774">
        <f t="shared" si="33"/>
        <v>0</v>
      </c>
      <c r="M1045" s="207"/>
    </row>
    <row r="1046" spans="1:13" s="217" customFormat="1" ht="69.75" customHeight="1" x14ac:dyDescent="0.3">
      <c r="A1046" s="48">
        <f>'Sch-1'!A1046</f>
        <v>1022</v>
      </c>
      <c r="B1046" s="233">
        <f>'Sch-1'!B1046</f>
        <v>7000032371</v>
      </c>
      <c r="C1046" s="233">
        <f>'Sch-1'!C1046</f>
        <v>10</v>
      </c>
      <c r="D1046" s="234" t="str">
        <f>'Sch-1'!D1046</f>
        <v xml:space="preserve">Supply BOQ for M-SLDC Tri               </v>
      </c>
      <c r="E1046" s="233">
        <f>'Sch-1'!E1046</f>
        <v>1000026380</v>
      </c>
      <c r="F1046" s="234" t="str">
        <f>'Sch-1'!J1046</f>
        <v>Chairs</v>
      </c>
      <c r="G1046" s="233" t="str">
        <f>'Sch-1'!K1046</f>
        <v>LOT</v>
      </c>
      <c r="H1046" s="233">
        <f>'Sch-1'!L1046</f>
        <v>1</v>
      </c>
      <c r="I1046" s="235"/>
      <c r="J1046" s="773" t="str">
        <f t="shared" si="32"/>
        <v>Included</v>
      </c>
      <c r="K1046" s="774">
        <f t="shared" si="33"/>
        <v>0</v>
      </c>
      <c r="M1046" s="207"/>
    </row>
    <row r="1047" spans="1:13" s="217" customFormat="1" ht="69.75" customHeight="1" x14ac:dyDescent="0.3">
      <c r="A1047" s="48">
        <f>'Sch-1'!A1047</f>
        <v>1023</v>
      </c>
      <c r="B1047" s="233">
        <f>'Sch-1'!B1047</f>
        <v>7000032448</v>
      </c>
      <c r="C1047" s="233">
        <f>'Sch-1'!C1047</f>
        <v>10</v>
      </c>
      <c r="D1047" s="234" t="str">
        <f>'Sch-1'!D1047</f>
        <v xml:space="preserve">Supply BOQ for M-SLDC Tri               </v>
      </c>
      <c r="E1047" s="233">
        <f>'Sch-1'!E1047</f>
        <v>1000077853</v>
      </c>
      <c r="F1047" s="234" t="str">
        <f>'Sch-1'!J1047</f>
        <v>SUPPLY OF BACKUP AND RESTORE SYSTEM INCLUDING NECESSARY HARDWARE ANDSOFTWARE AS PER TECHNICAL SPECIFICATION</v>
      </c>
      <c r="G1047" s="233" t="str">
        <f>'Sch-1'!K1047</f>
        <v xml:space="preserve">EA </v>
      </c>
      <c r="H1047" s="233">
        <f>'Sch-1'!L1047</f>
        <v>1</v>
      </c>
      <c r="I1047" s="235"/>
      <c r="J1047" s="773" t="str">
        <f t="shared" si="32"/>
        <v>Included</v>
      </c>
      <c r="K1047" s="774">
        <f t="shared" si="33"/>
        <v>0</v>
      </c>
      <c r="M1047" s="207"/>
    </row>
    <row r="1048" spans="1:13" s="217" customFormat="1" ht="69.75" customHeight="1" x14ac:dyDescent="0.3">
      <c r="A1048" s="48">
        <f>'Sch-1'!A1048</f>
        <v>1024</v>
      </c>
      <c r="B1048" s="233">
        <f>'Sch-1'!B1048</f>
        <v>7000032449</v>
      </c>
      <c r="C1048" s="233">
        <f>'Sch-1'!C1048</f>
        <v>10</v>
      </c>
      <c r="D1048" s="234" t="str">
        <f>'Sch-1'!D1048</f>
        <v xml:space="preserve">Supply BOQ for M-SLDC Tri               </v>
      </c>
      <c r="E1048" s="233">
        <f>'Sch-1'!E1048</f>
        <v>1000077863</v>
      </c>
      <c r="F1048" s="234" t="str">
        <f>'Sch-1'!J1048</f>
        <v>SUPPLY OF APPLICATION SERVER AT SLDC /RLDC AS PER TECHNICALSPECIFICATION</v>
      </c>
      <c r="G1048" s="233" t="str">
        <f>'Sch-1'!K1048</f>
        <v xml:space="preserve">EA </v>
      </c>
      <c r="H1048" s="233">
        <f>'Sch-1'!L1048</f>
        <v>2</v>
      </c>
      <c r="I1048" s="235"/>
      <c r="J1048" s="773" t="str">
        <f t="shared" si="32"/>
        <v>Included</v>
      </c>
      <c r="K1048" s="774">
        <f t="shared" si="33"/>
        <v>0</v>
      </c>
      <c r="M1048" s="207"/>
    </row>
    <row r="1049" spans="1:13" s="217" customFormat="1" ht="69.75" customHeight="1" x14ac:dyDescent="0.3">
      <c r="A1049" s="48">
        <f>'Sch-1'!A1049</f>
        <v>1025</v>
      </c>
      <c r="B1049" s="233">
        <f>'Sch-1'!B1049</f>
        <v>7000032450</v>
      </c>
      <c r="C1049" s="233">
        <f>'Sch-1'!C1049</f>
        <v>10</v>
      </c>
      <c r="D1049" s="234" t="str">
        <f>'Sch-1'!D1049</f>
        <v xml:space="preserve">Supply BOQ for M-SLDC Tri               </v>
      </c>
      <c r="E1049" s="233">
        <f>'Sch-1'!E1049</f>
        <v>1000077866</v>
      </c>
      <c r="F1049" s="234" t="str">
        <f>'Sch-1'!J1049</f>
        <v>SUPPLY OF SIEM SOFTWARE AT SLDC/RLDCÃ‚Â AS PER TECHNICAL SPECIFICATION</v>
      </c>
      <c r="G1049" s="233" t="str">
        <f>'Sch-1'!K1049</f>
        <v>LOT</v>
      </c>
      <c r="H1049" s="233">
        <f>'Sch-1'!L1049</f>
        <v>1</v>
      </c>
      <c r="I1049" s="235"/>
      <c r="J1049" s="773" t="str">
        <f t="shared" si="32"/>
        <v>Included</v>
      </c>
      <c r="K1049" s="774">
        <f t="shared" si="33"/>
        <v>0</v>
      </c>
      <c r="M1049" s="207"/>
    </row>
    <row r="1050" spans="1:13" s="217" customFormat="1" ht="69.75" customHeight="1" x14ac:dyDescent="0.3">
      <c r="A1050" s="48">
        <f>'Sch-1'!A1050</f>
        <v>1026</v>
      </c>
      <c r="B1050" s="233">
        <f>'Sch-1'!B1050</f>
        <v>7000032451</v>
      </c>
      <c r="C1050" s="233">
        <f>'Sch-1'!C1050</f>
        <v>10</v>
      </c>
      <c r="D1050" s="234" t="str">
        <f>'Sch-1'!D1050</f>
        <v xml:space="preserve">Supply BOQ for M-SLDC Tri               </v>
      </c>
      <c r="E1050" s="233">
        <f>'Sch-1'!E1050</f>
        <v>1000077862</v>
      </c>
      <c r="F1050" s="234" t="str">
        <f>'Sch-1'!J1050</f>
        <v>POE SWITCHÃ‚Â ,48 PORT ,MANAGED L2 (WITH DUAL POWER SUPPLY)Ã‚Â AS PERTECHNICAL SPECIFICATION</v>
      </c>
      <c r="G1050" s="233" t="str">
        <f>'Sch-1'!K1050</f>
        <v xml:space="preserve">EA </v>
      </c>
      <c r="H1050" s="233">
        <f>'Sch-1'!L1050</f>
        <v>1</v>
      </c>
      <c r="I1050" s="235"/>
      <c r="J1050" s="773" t="str">
        <f t="shared" si="32"/>
        <v>Included</v>
      </c>
      <c r="K1050" s="774">
        <f t="shared" si="33"/>
        <v>0</v>
      </c>
      <c r="M1050" s="207"/>
    </row>
    <row r="1051" spans="1:13" s="217" customFormat="1" ht="69.75" customHeight="1" x14ac:dyDescent="0.3">
      <c r="A1051" s="48">
        <f>'Sch-1'!A1051</f>
        <v>1027</v>
      </c>
      <c r="B1051" s="233">
        <f>'Sch-1'!B1051</f>
        <v>7000032470</v>
      </c>
      <c r="C1051" s="233">
        <f>'Sch-1'!C1051</f>
        <v>10</v>
      </c>
      <c r="D1051" s="234" t="str">
        <f>'Sch-1'!D1051</f>
        <v xml:space="preserve">Supply BOQ for M-SLDC Tri               </v>
      </c>
      <c r="E1051" s="233">
        <f>'Sch-1'!E1051</f>
        <v>1000077899</v>
      </c>
      <c r="F1051" s="234" t="str">
        <f>'Sch-1'!J1051</f>
        <v>SUPPLY OF FXS MEDIA GATEWAY AS PER TECHNICAL SPECIFICATION</v>
      </c>
      <c r="G1051" s="233" t="str">
        <f>'Sch-1'!K1051</f>
        <v>SET</v>
      </c>
      <c r="H1051" s="233">
        <f>'Sch-1'!L1051</f>
        <v>1</v>
      </c>
      <c r="I1051" s="235"/>
      <c r="J1051" s="773" t="str">
        <f t="shared" si="32"/>
        <v>Included</v>
      </c>
      <c r="K1051" s="774">
        <f t="shared" si="33"/>
        <v>0</v>
      </c>
      <c r="M1051" s="207"/>
    </row>
    <row r="1052" spans="1:13" s="217" customFormat="1" ht="69.75" customHeight="1" x14ac:dyDescent="0.3">
      <c r="A1052" s="48">
        <f>'Sch-1'!A1052</f>
        <v>1028</v>
      </c>
      <c r="B1052" s="233">
        <f>'Sch-1'!B1052</f>
        <v>7000032471</v>
      </c>
      <c r="C1052" s="233">
        <f>'Sch-1'!C1052</f>
        <v>10</v>
      </c>
      <c r="D1052" s="234" t="str">
        <f>'Sch-1'!D1052</f>
        <v xml:space="preserve">Supply BOQ for M-SLDC Tri               </v>
      </c>
      <c r="E1052" s="233">
        <f>'Sch-1'!E1052</f>
        <v>1000031361</v>
      </c>
      <c r="F1052" s="234" t="str">
        <f>'Sch-1'!J1052</f>
        <v>WORKSTATION CONSOLE WITH ONE TFT WITH OSAND LICENSE</v>
      </c>
      <c r="G1052" s="233" t="str">
        <f>'Sch-1'!K1052</f>
        <v xml:space="preserve">EA </v>
      </c>
      <c r="H1052" s="233">
        <f>'Sch-1'!L1052</f>
        <v>1</v>
      </c>
      <c r="I1052" s="235"/>
      <c r="J1052" s="773" t="str">
        <f t="shared" si="32"/>
        <v>Included</v>
      </c>
      <c r="K1052" s="774">
        <f t="shared" si="33"/>
        <v>0</v>
      </c>
      <c r="M1052" s="207"/>
    </row>
    <row r="1053" spans="1:13" s="217" customFormat="1" ht="69.75" customHeight="1" x14ac:dyDescent="0.3">
      <c r="A1053" s="48">
        <f>'Sch-1'!A1053</f>
        <v>1029</v>
      </c>
      <c r="B1053" s="233">
        <f>'Sch-1'!B1053</f>
        <v>7000032492</v>
      </c>
      <c r="C1053" s="233">
        <f>'Sch-1'!C1053</f>
        <v>10</v>
      </c>
      <c r="D1053" s="234" t="str">
        <f>'Sch-1'!D1053</f>
        <v xml:space="preserve">Supply BOQ for M-SLDC Tri               </v>
      </c>
      <c r="E1053" s="233">
        <f>'Sch-1'!E1053</f>
        <v>1000077736</v>
      </c>
      <c r="F1053" s="234" t="str">
        <f>'Sch-1'!J1053</f>
        <v>SUPPLY OF PRI MEDIA GATEWAY AS PER TECHNICAL SPECIFICATION</v>
      </c>
      <c r="G1053" s="233" t="str">
        <f>'Sch-1'!K1053</f>
        <v xml:space="preserve">EA </v>
      </c>
      <c r="H1053" s="233">
        <f>'Sch-1'!L1053</f>
        <v>1</v>
      </c>
      <c r="I1053" s="235"/>
      <c r="J1053" s="773" t="str">
        <f t="shared" si="32"/>
        <v>Included</v>
      </c>
      <c r="K1053" s="774">
        <f t="shared" si="33"/>
        <v>0</v>
      </c>
      <c r="M1053" s="207"/>
    </row>
    <row r="1054" spans="1:13" s="217" customFormat="1" ht="69.75" customHeight="1" x14ac:dyDescent="0.3">
      <c r="A1054" s="48">
        <f>'Sch-1'!A1054</f>
        <v>1030</v>
      </c>
      <c r="B1054" s="233">
        <f>'Sch-1'!B1054</f>
        <v>7000032493</v>
      </c>
      <c r="C1054" s="233">
        <f>'Sch-1'!C1054</f>
        <v>10</v>
      </c>
      <c r="D1054" s="234" t="str">
        <f>'Sch-1'!D1054</f>
        <v xml:space="preserve">Supply BOQ for M-SLDC Tri               </v>
      </c>
      <c r="E1054" s="233">
        <f>'Sch-1'!E1054</f>
        <v>1000078084</v>
      </c>
      <c r="F1054" s="234" t="str">
        <f>'Sch-1'!J1054</f>
        <v>SUPPLY OF ROUTER AS PER TECHNICAL SPECIFICATION</v>
      </c>
      <c r="G1054" s="233" t="str">
        <f>'Sch-1'!K1054</f>
        <v xml:space="preserve">EA </v>
      </c>
      <c r="H1054" s="233">
        <f>'Sch-1'!L1054</f>
        <v>2</v>
      </c>
      <c r="I1054" s="235"/>
      <c r="J1054" s="773" t="str">
        <f t="shared" si="32"/>
        <v>Included</v>
      </c>
      <c r="K1054" s="774">
        <f t="shared" si="33"/>
        <v>0</v>
      </c>
      <c r="M1054" s="207"/>
    </row>
    <row r="1055" spans="1:13" s="217" customFormat="1" ht="69.75" customHeight="1" x14ac:dyDescent="0.3">
      <c r="A1055" s="48">
        <f>'Sch-1'!A1055</f>
        <v>1031</v>
      </c>
      <c r="B1055" s="233">
        <f>'Sch-1'!B1055</f>
        <v>7000032372</v>
      </c>
      <c r="C1055" s="233">
        <f>'Sch-1'!C1055</f>
        <v>10</v>
      </c>
      <c r="D1055" s="234" t="str">
        <f>'Sch-1'!D1055</f>
        <v xml:space="preserve">Supply BOQ for B-SLDC tri               </v>
      </c>
      <c r="E1055" s="233">
        <f>'Sch-1'!E1055</f>
        <v>1000077713</v>
      </c>
      <c r="F1055" s="234" t="str">
        <f>'Sch-1'!J1055</f>
        <v>VOIP/SIP COMPLIANT SERVER HARDWARE AS PER TECHNICAL SPECIFICATION</v>
      </c>
      <c r="G1055" s="233" t="str">
        <f>'Sch-1'!K1055</f>
        <v xml:space="preserve">EA </v>
      </c>
      <c r="H1055" s="233">
        <f>'Sch-1'!L1055</f>
        <v>1</v>
      </c>
      <c r="I1055" s="235"/>
      <c r="J1055" s="773" t="str">
        <f t="shared" si="32"/>
        <v>Included</v>
      </c>
      <c r="K1055" s="774">
        <f t="shared" si="33"/>
        <v>0</v>
      </c>
      <c r="M1055" s="207"/>
    </row>
    <row r="1056" spans="1:13" s="217" customFormat="1" ht="69.75" customHeight="1" x14ac:dyDescent="0.3">
      <c r="A1056" s="48">
        <f>'Sch-1'!A1056</f>
        <v>1032</v>
      </c>
      <c r="B1056" s="233">
        <f>'Sch-1'!B1056</f>
        <v>7000032373</v>
      </c>
      <c r="C1056" s="233">
        <f>'Sch-1'!C1056</f>
        <v>10</v>
      </c>
      <c r="D1056" s="234" t="str">
        <f>'Sch-1'!D1056</f>
        <v xml:space="preserve">Supply BOQ for B-SLDC tri               </v>
      </c>
      <c r="E1056" s="233">
        <f>'Sch-1'!E1056</f>
        <v>1000077753</v>
      </c>
      <c r="F1056" s="234" t="str">
        <f>'Sch-1'!J1056</f>
        <v>SOFTWARE FOR VOIP/SIP COMPLIANT SERVER</v>
      </c>
      <c r="G1056" s="233" t="str">
        <f>'Sch-1'!K1056</f>
        <v>LOT</v>
      </c>
      <c r="H1056" s="233">
        <f>'Sch-1'!L1056</f>
        <v>1</v>
      </c>
      <c r="I1056" s="235"/>
      <c r="J1056" s="773" t="str">
        <f t="shared" si="32"/>
        <v>Included</v>
      </c>
      <c r="K1056" s="774">
        <f t="shared" si="33"/>
        <v>0</v>
      </c>
      <c r="M1056" s="207"/>
    </row>
    <row r="1057" spans="1:13" s="217" customFormat="1" ht="69.75" customHeight="1" x14ac:dyDescent="0.3">
      <c r="A1057" s="48">
        <f>'Sch-1'!A1057</f>
        <v>1033</v>
      </c>
      <c r="B1057" s="233">
        <f>'Sch-1'!B1057</f>
        <v>7000032374</v>
      </c>
      <c r="C1057" s="233">
        <f>'Sch-1'!C1057</f>
        <v>10</v>
      </c>
      <c r="D1057" s="234" t="str">
        <f>'Sch-1'!D1057</f>
        <v xml:space="preserve">Supply BOQ for B-SLDC tri               </v>
      </c>
      <c r="E1057" s="233">
        <f>'Sch-1'!E1057</f>
        <v>1000077573</v>
      </c>
      <c r="F1057" s="234" t="str">
        <f>'Sch-1'!J1057</f>
        <v>SERVER RACK  AS PER TECHNICAL SPECIFICATION</v>
      </c>
      <c r="G1057" s="233" t="str">
        <f>'Sch-1'!K1057</f>
        <v xml:space="preserve">EA </v>
      </c>
      <c r="H1057" s="233">
        <f>'Sch-1'!L1057</f>
        <v>1</v>
      </c>
      <c r="I1057" s="235"/>
      <c r="J1057" s="773" t="str">
        <f t="shared" si="32"/>
        <v>Included</v>
      </c>
      <c r="K1057" s="774">
        <f t="shared" si="33"/>
        <v>0</v>
      </c>
      <c r="M1057" s="207"/>
    </row>
    <row r="1058" spans="1:13" s="217" customFormat="1" ht="69.75" customHeight="1" x14ac:dyDescent="0.3">
      <c r="A1058" s="48">
        <f>'Sch-1'!A1058</f>
        <v>1034</v>
      </c>
      <c r="B1058" s="233">
        <f>'Sch-1'!B1058</f>
        <v>7000032375</v>
      </c>
      <c r="C1058" s="233">
        <f>'Sch-1'!C1058</f>
        <v>10</v>
      </c>
      <c r="D1058" s="234" t="str">
        <f>'Sch-1'!D1058</f>
        <v xml:space="preserve">Supply BOQ for B-SLDC tri               </v>
      </c>
      <c r="E1058" s="233">
        <f>'Sch-1'!E1058</f>
        <v>1000077711</v>
      </c>
      <c r="F1058" s="234" t="str">
        <f>'Sch-1'!J1058</f>
        <v>SIP COMPLIANT VIDEO PHONE</v>
      </c>
      <c r="G1058" s="233" t="str">
        <f>'Sch-1'!K1058</f>
        <v xml:space="preserve">EA </v>
      </c>
      <c r="H1058" s="233">
        <f>'Sch-1'!L1058</f>
        <v>1</v>
      </c>
      <c r="I1058" s="235"/>
      <c r="J1058" s="773" t="str">
        <f t="shared" si="32"/>
        <v>Included</v>
      </c>
      <c r="K1058" s="774">
        <f t="shared" si="33"/>
        <v>0</v>
      </c>
      <c r="M1058" s="207"/>
    </row>
    <row r="1059" spans="1:13" s="217" customFormat="1" ht="69.75" customHeight="1" x14ac:dyDescent="0.3">
      <c r="A1059" s="48">
        <f>'Sch-1'!A1059</f>
        <v>1035</v>
      </c>
      <c r="B1059" s="233">
        <f>'Sch-1'!B1059</f>
        <v>7000032376</v>
      </c>
      <c r="C1059" s="233">
        <f>'Sch-1'!C1059</f>
        <v>10</v>
      </c>
      <c r="D1059" s="234" t="str">
        <f>'Sch-1'!D1059</f>
        <v xml:space="preserve">Supply BOQ for B-SLDC tri               </v>
      </c>
      <c r="E1059" s="233">
        <f>'Sch-1'!E1059</f>
        <v>1000077750</v>
      </c>
      <c r="F1059" s="234" t="str">
        <f>'Sch-1'!J1059</f>
        <v>NMS SOFTWARE FOR VoIP</v>
      </c>
      <c r="G1059" s="233" t="str">
        <f>'Sch-1'!K1059</f>
        <v>LOT</v>
      </c>
      <c r="H1059" s="233">
        <f>'Sch-1'!L1059</f>
        <v>1</v>
      </c>
      <c r="I1059" s="235"/>
      <c r="J1059" s="773" t="str">
        <f t="shared" si="32"/>
        <v>Included</v>
      </c>
      <c r="K1059" s="774">
        <f t="shared" si="33"/>
        <v>0</v>
      </c>
      <c r="M1059" s="207"/>
    </row>
    <row r="1060" spans="1:13" s="217" customFormat="1" ht="69.75" customHeight="1" x14ac:dyDescent="0.3">
      <c r="A1060" s="48">
        <f>'Sch-1'!A1060</f>
        <v>1036</v>
      </c>
      <c r="B1060" s="233">
        <f>'Sch-1'!B1060</f>
        <v>7000032377</v>
      </c>
      <c r="C1060" s="233">
        <f>'Sch-1'!C1060</f>
        <v>10</v>
      </c>
      <c r="D1060" s="234" t="str">
        <f>'Sch-1'!D1060</f>
        <v xml:space="preserve">Supply BOQ for B-SLDC tri               </v>
      </c>
      <c r="E1060" s="233">
        <f>'Sch-1'!E1060</f>
        <v>1000077561</v>
      </c>
      <c r="F1060" s="234" t="str">
        <f>'Sch-1'!J1060</f>
        <v>24 LAN L-3 SWITCH (MINIMUM 8X1 GBPS FIBRE OPTIC PORTS AND 4X 10 GBPSFIBER PORTS)</v>
      </c>
      <c r="G1060" s="233" t="str">
        <f>'Sch-1'!K1060</f>
        <v xml:space="preserve">EA </v>
      </c>
      <c r="H1060" s="233">
        <f>'Sch-1'!L1060</f>
        <v>2</v>
      </c>
      <c r="I1060" s="235"/>
      <c r="J1060" s="773" t="str">
        <f t="shared" si="32"/>
        <v>Included</v>
      </c>
      <c r="K1060" s="774">
        <f t="shared" si="33"/>
        <v>0</v>
      </c>
      <c r="M1060" s="207"/>
    </row>
    <row r="1061" spans="1:13" s="217" customFormat="1" ht="69.75" customHeight="1" x14ac:dyDescent="0.3">
      <c r="A1061" s="48">
        <f>'Sch-1'!A1061</f>
        <v>1037</v>
      </c>
      <c r="B1061" s="233">
        <f>'Sch-1'!B1061</f>
        <v>7000032378</v>
      </c>
      <c r="C1061" s="233">
        <f>'Sch-1'!C1061</f>
        <v>10</v>
      </c>
      <c r="D1061" s="234" t="str">
        <f>'Sch-1'!D1061</f>
        <v xml:space="preserve">Supply BOQ for B-SLDC tri               </v>
      </c>
      <c r="E1061" s="233">
        <f>'Sch-1'!E1061</f>
        <v>1000077565</v>
      </c>
      <c r="F1061" s="234" t="str">
        <f>'Sch-1'!J1061</f>
        <v>NGFW AS PER TECHNICAL SPECIFICATION</v>
      </c>
      <c r="G1061" s="233" t="str">
        <f>'Sch-1'!K1061</f>
        <v xml:space="preserve">EA </v>
      </c>
      <c r="H1061" s="233">
        <f>'Sch-1'!L1061</f>
        <v>2</v>
      </c>
      <c r="I1061" s="235"/>
      <c r="J1061" s="773" t="str">
        <f t="shared" si="32"/>
        <v>Included</v>
      </c>
      <c r="K1061" s="774">
        <f t="shared" si="33"/>
        <v>0</v>
      </c>
      <c r="M1061" s="207"/>
    </row>
    <row r="1062" spans="1:13" s="217" customFormat="1" ht="69.75" customHeight="1" x14ac:dyDescent="0.3">
      <c r="A1062" s="48">
        <f>'Sch-1'!A1062</f>
        <v>1038</v>
      </c>
      <c r="B1062" s="233">
        <f>'Sch-1'!B1062</f>
        <v>7000032379</v>
      </c>
      <c r="C1062" s="233">
        <f>'Sch-1'!C1062</f>
        <v>10</v>
      </c>
      <c r="D1062" s="234" t="str">
        <f>'Sch-1'!D1062</f>
        <v xml:space="preserve">Supply BOQ for B-SLDC tri               </v>
      </c>
      <c r="E1062" s="233">
        <f>'Sch-1'!E1062</f>
        <v>1000077751</v>
      </c>
      <c r="F1062" s="234" t="str">
        <f>'Sch-1'!J1062</f>
        <v>SOFTWARE FOR RECORDING</v>
      </c>
      <c r="G1062" s="233" t="str">
        <f>'Sch-1'!K1062</f>
        <v>LOT</v>
      </c>
      <c r="H1062" s="233">
        <f>'Sch-1'!L1062</f>
        <v>1</v>
      </c>
      <c r="I1062" s="235"/>
      <c r="J1062" s="773" t="str">
        <f t="shared" si="32"/>
        <v>Included</v>
      </c>
      <c r="K1062" s="774">
        <f t="shared" si="33"/>
        <v>0</v>
      </c>
      <c r="M1062" s="207"/>
    </row>
    <row r="1063" spans="1:13" s="217" customFormat="1" ht="69.75" customHeight="1" x14ac:dyDescent="0.3">
      <c r="A1063" s="48">
        <f>'Sch-1'!A1063</f>
        <v>1039</v>
      </c>
      <c r="B1063" s="233">
        <f>'Sch-1'!B1063</f>
        <v>7000032380</v>
      </c>
      <c r="C1063" s="233">
        <f>'Sch-1'!C1063</f>
        <v>10</v>
      </c>
      <c r="D1063" s="234" t="str">
        <f>'Sch-1'!D1063</f>
        <v xml:space="preserve">Supply BOQ for B-SLDC tri               </v>
      </c>
      <c r="E1063" s="233">
        <f>'Sch-1'!E1063</f>
        <v>1000077568</v>
      </c>
      <c r="F1063" s="234" t="str">
        <f>'Sch-1'!J1063</f>
        <v>OPERATOR CONSOLE AS PER TECHNICAL SPECIFICATION</v>
      </c>
      <c r="G1063" s="233" t="str">
        <f>'Sch-1'!K1063</f>
        <v xml:space="preserve">EA </v>
      </c>
      <c r="H1063" s="233">
        <f>'Sch-1'!L1063</f>
        <v>1</v>
      </c>
      <c r="I1063" s="235"/>
      <c r="J1063" s="773" t="str">
        <f t="shared" si="32"/>
        <v>Included</v>
      </c>
      <c r="K1063" s="774">
        <f t="shared" si="33"/>
        <v>0</v>
      </c>
      <c r="M1063" s="207"/>
    </row>
    <row r="1064" spans="1:13" s="217" customFormat="1" ht="69.75" customHeight="1" x14ac:dyDescent="0.3">
      <c r="A1064" s="48">
        <f>'Sch-1'!A1064</f>
        <v>1040</v>
      </c>
      <c r="B1064" s="233">
        <f>'Sch-1'!B1064</f>
        <v>7000032381</v>
      </c>
      <c r="C1064" s="233">
        <f>'Sch-1'!C1064</f>
        <v>10</v>
      </c>
      <c r="D1064" s="234" t="str">
        <f>'Sch-1'!D1064</f>
        <v xml:space="preserve">Supply BOQ for B-SLDC tri               </v>
      </c>
      <c r="E1064" s="233">
        <f>'Sch-1'!E1064</f>
        <v>1000028014</v>
      </c>
      <c r="F1064" s="234" t="str">
        <f>'Sch-1'!J1064</f>
        <v>Workstation Desk</v>
      </c>
      <c r="G1064" s="233" t="str">
        <f>'Sch-1'!K1064</f>
        <v xml:space="preserve">EA </v>
      </c>
      <c r="H1064" s="233">
        <f>'Sch-1'!L1064</f>
        <v>1</v>
      </c>
      <c r="I1064" s="235"/>
      <c r="J1064" s="773" t="str">
        <f t="shared" si="32"/>
        <v>Included</v>
      </c>
      <c r="K1064" s="774">
        <f t="shared" si="33"/>
        <v>0</v>
      </c>
      <c r="M1064" s="207"/>
    </row>
    <row r="1065" spans="1:13" s="217" customFormat="1" ht="69.75" customHeight="1" x14ac:dyDescent="0.3">
      <c r="A1065" s="48">
        <f>'Sch-1'!A1065</f>
        <v>1041</v>
      </c>
      <c r="B1065" s="233">
        <f>'Sch-1'!B1065</f>
        <v>7000032382</v>
      </c>
      <c r="C1065" s="233">
        <f>'Sch-1'!C1065</f>
        <v>10</v>
      </c>
      <c r="D1065" s="234" t="str">
        <f>'Sch-1'!D1065</f>
        <v xml:space="preserve">Supply BOQ for B-SLDC tri               </v>
      </c>
      <c r="E1065" s="233">
        <f>'Sch-1'!E1065</f>
        <v>1000026380</v>
      </c>
      <c r="F1065" s="234" t="str">
        <f>'Sch-1'!J1065</f>
        <v>Chairs</v>
      </c>
      <c r="G1065" s="233" t="str">
        <f>'Sch-1'!K1065</f>
        <v>LOT</v>
      </c>
      <c r="H1065" s="233">
        <f>'Sch-1'!L1065</f>
        <v>1</v>
      </c>
      <c r="I1065" s="235"/>
      <c r="J1065" s="773" t="str">
        <f t="shared" si="32"/>
        <v>Included</v>
      </c>
      <c r="K1065" s="774">
        <f t="shared" si="33"/>
        <v>0</v>
      </c>
      <c r="M1065" s="207"/>
    </row>
    <row r="1066" spans="1:13" s="217" customFormat="1" ht="69.75" customHeight="1" x14ac:dyDescent="0.3">
      <c r="A1066" s="48">
        <f>'Sch-1'!A1066</f>
        <v>1042</v>
      </c>
      <c r="B1066" s="233">
        <f>'Sch-1'!B1066</f>
        <v>7000032452</v>
      </c>
      <c r="C1066" s="233">
        <f>'Sch-1'!C1066</f>
        <v>10</v>
      </c>
      <c r="D1066" s="234" t="str">
        <f>'Sch-1'!D1066</f>
        <v xml:space="preserve">Supply BOQ for B-SLDC tri               </v>
      </c>
      <c r="E1066" s="233">
        <f>'Sch-1'!E1066</f>
        <v>1000077853</v>
      </c>
      <c r="F1066" s="234" t="str">
        <f>'Sch-1'!J1066</f>
        <v>SUPPLY OF BACKUP AND RESTORE SYSTEM INCLUDING NECESSARY HARDWARE ANDSOFTWARE AS PER TECHNICAL SPECIFICATION</v>
      </c>
      <c r="G1066" s="233" t="str">
        <f>'Sch-1'!K1066</f>
        <v xml:space="preserve">EA </v>
      </c>
      <c r="H1066" s="233">
        <f>'Sch-1'!L1066</f>
        <v>1</v>
      </c>
      <c r="I1066" s="235"/>
      <c r="J1066" s="773" t="str">
        <f t="shared" si="32"/>
        <v>Included</v>
      </c>
      <c r="K1066" s="774">
        <f t="shared" si="33"/>
        <v>0</v>
      </c>
      <c r="M1066" s="207"/>
    </row>
    <row r="1067" spans="1:13" s="217" customFormat="1" ht="69.75" customHeight="1" x14ac:dyDescent="0.3">
      <c r="A1067" s="48">
        <f>'Sch-1'!A1067</f>
        <v>1043</v>
      </c>
      <c r="B1067" s="233">
        <f>'Sch-1'!B1067</f>
        <v>7000032494</v>
      </c>
      <c r="C1067" s="233">
        <f>'Sch-1'!C1067</f>
        <v>10</v>
      </c>
      <c r="D1067" s="234" t="str">
        <f>'Sch-1'!D1067</f>
        <v xml:space="preserve">Supply BOQ for B-SLDC tri               </v>
      </c>
      <c r="E1067" s="233">
        <f>'Sch-1'!E1067</f>
        <v>1000078084</v>
      </c>
      <c r="F1067" s="234" t="str">
        <f>'Sch-1'!J1067</f>
        <v>SUPPLY OF ROUTER AS PER TECHNICAL SPECIFICATION</v>
      </c>
      <c r="G1067" s="233" t="str">
        <f>'Sch-1'!K1067</f>
        <v xml:space="preserve">EA </v>
      </c>
      <c r="H1067" s="233">
        <f>'Sch-1'!L1067</f>
        <v>2</v>
      </c>
      <c r="I1067" s="235"/>
      <c r="J1067" s="773" t="str">
        <f t="shared" si="32"/>
        <v>Included</v>
      </c>
      <c r="K1067" s="774">
        <f t="shared" si="33"/>
        <v>0</v>
      </c>
      <c r="M1067" s="207"/>
    </row>
    <row r="1068" spans="1:13" s="217" customFormat="1" ht="69.75" customHeight="1" x14ac:dyDescent="0.3">
      <c r="A1068" s="48">
        <f>'Sch-1'!A1068</f>
        <v>1044</v>
      </c>
      <c r="B1068" s="233">
        <f>'Sch-1'!B1068</f>
        <v>7000032383</v>
      </c>
      <c r="C1068" s="233">
        <f>'Sch-1'!C1068</f>
        <v>10</v>
      </c>
      <c r="D1068" s="234" t="str">
        <f>'Sch-1'!D1068</f>
        <v xml:space="preserve">Supply BOQ for M-SLDC Aru. Prad         </v>
      </c>
      <c r="E1068" s="233">
        <f>'Sch-1'!E1068</f>
        <v>1000077713</v>
      </c>
      <c r="F1068" s="234" t="str">
        <f>'Sch-1'!J1068</f>
        <v>VOIP/SIP COMPLIANT SERVER HARDWARE AS PER TECHNICAL SPECIFICATION</v>
      </c>
      <c r="G1068" s="233" t="str">
        <f>'Sch-1'!K1068</f>
        <v xml:space="preserve">EA </v>
      </c>
      <c r="H1068" s="233">
        <f>'Sch-1'!L1068</f>
        <v>1</v>
      </c>
      <c r="I1068" s="235"/>
      <c r="J1068" s="773" t="str">
        <f t="shared" si="32"/>
        <v>Included</v>
      </c>
      <c r="K1068" s="774">
        <f t="shared" si="33"/>
        <v>0</v>
      </c>
      <c r="M1068" s="207"/>
    </row>
    <row r="1069" spans="1:13" s="217" customFormat="1" ht="69.75" customHeight="1" x14ac:dyDescent="0.3">
      <c r="A1069" s="48">
        <f>'Sch-1'!A1069</f>
        <v>1045</v>
      </c>
      <c r="B1069" s="233">
        <f>'Sch-1'!B1069</f>
        <v>7000032384</v>
      </c>
      <c r="C1069" s="233">
        <f>'Sch-1'!C1069</f>
        <v>10</v>
      </c>
      <c r="D1069" s="234" t="str">
        <f>'Sch-1'!D1069</f>
        <v xml:space="preserve">Supply BOQ for M-SLDC Aru. Prad         </v>
      </c>
      <c r="E1069" s="233">
        <f>'Sch-1'!E1069</f>
        <v>1000077753</v>
      </c>
      <c r="F1069" s="234" t="str">
        <f>'Sch-1'!J1069</f>
        <v>SOFTWARE FOR VOIP/SIP COMPLIANT SERVER</v>
      </c>
      <c r="G1069" s="233" t="str">
        <f>'Sch-1'!K1069</f>
        <v>LOT</v>
      </c>
      <c r="H1069" s="233">
        <f>'Sch-1'!L1069</f>
        <v>1</v>
      </c>
      <c r="I1069" s="235"/>
      <c r="J1069" s="773" t="str">
        <f t="shared" si="32"/>
        <v>Included</v>
      </c>
      <c r="K1069" s="774">
        <f t="shared" si="33"/>
        <v>0</v>
      </c>
      <c r="M1069" s="207"/>
    </row>
    <row r="1070" spans="1:13" s="217" customFormat="1" ht="69.75" customHeight="1" x14ac:dyDescent="0.3">
      <c r="A1070" s="48">
        <f>'Sch-1'!A1070</f>
        <v>1046</v>
      </c>
      <c r="B1070" s="233">
        <f>'Sch-1'!B1070</f>
        <v>7000032385</v>
      </c>
      <c r="C1070" s="233">
        <f>'Sch-1'!C1070</f>
        <v>10</v>
      </c>
      <c r="D1070" s="234" t="str">
        <f>'Sch-1'!D1070</f>
        <v xml:space="preserve">Supply BOQ for M-SLDC Aru. Prad         </v>
      </c>
      <c r="E1070" s="233">
        <f>'Sch-1'!E1070</f>
        <v>1000077573</v>
      </c>
      <c r="F1070" s="234" t="str">
        <f>'Sch-1'!J1070</f>
        <v>SERVER RACK  AS PER TECHNICAL SPECIFICATION</v>
      </c>
      <c r="G1070" s="233" t="str">
        <f>'Sch-1'!K1070</f>
        <v xml:space="preserve">EA </v>
      </c>
      <c r="H1070" s="233">
        <f>'Sch-1'!L1070</f>
        <v>1</v>
      </c>
      <c r="I1070" s="235"/>
      <c r="J1070" s="773" t="str">
        <f t="shared" si="32"/>
        <v>Included</v>
      </c>
      <c r="K1070" s="774">
        <f t="shared" si="33"/>
        <v>0</v>
      </c>
      <c r="M1070" s="207"/>
    </row>
    <row r="1071" spans="1:13" s="217" customFormat="1" ht="69.75" customHeight="1" x14ac:dyDescent="0.3">
      <c r="A1071" s="48">
        <f>'Sch-1'!A1071</f>
        <v>1047</v>
      </c>
      <c r="B1071" s="233">
        <f>'Sch-1'!B1071</f>
        <v>7000032386</v>
      </c>
      <c r="C1071" s="233">
        <f>'Sch-1'!C1071</f>
        <v>10</v>
      </c>
      <c r="D1071" s="234" t="str">
        <f>'Sch-1'!D1071</f>
        <v xml:space="preserve">Supply BOQ for M-SLDC Aru. Prad         </v>
      </c>
      <c r="E1071" s="233">
        <f>'Sch-1'!E1071</f>
        <v>1000077739</v>
      </c>
      <c r="F1071" s="234" t="str">
        <f>'Sch-1'!J1071</f>
        <v>SIP COMPLIANT VOIP PHONE FOR LOCAL LOCATIONS</v>
      </c>
      <c r="G1071" s="233" t="str">
        <f>'Sch-1'!K1071</f>
        <v xml:space="preserve">EA </v>
      </c>
      <c r="H1071" s="233">
        <f>'Sch-1'!L1071</f>
        <v>30</v>
      </c>
      <c r="I1071" s="235"/>
      <c r="J1071" s="773" t="str">
        <f t="shared" si="32"/>
        <v>Included</v>
      </c>
      <c r="K1071" s="774">
        <f t="shared" si="33"/>
        <v>0</v>
      </c>
      <c r="M1071" s="207"/>
    </row>
    <row r="1072" spans="1:13" s="217" customFormat="1" ht="69.75" customHeight="1" x14ac:dyDescent="0.3">
      <c r="A1072" s="48">
        <f>'Sch-1'!A1072</f>
        <v>1048</v>
      </c>
      <c r="B1072" s="233">
        <f>'Sch-1'!B1072</f>
        <v>7000032387</v>
      </c>
      <c r="C1072" s="233">
        <f>'Sch-1'!C1072</f>
        <v>10</v>
      </c>
      <c r="D1072" s="234" t="str">
        <f>'Sch-1'!D1072</f>
        <v xml:space="preserve">Supply BOQ for M-SLDC Aru. Prad         </v>
      </c>
      <c r="E1072" s="233">
        <f>'Sch-1'!E1072</f>
        <v>1000077740</v>
      </c>
      <c r="F1072" s="234" t="str">
        <f>'Sch-1'!J1072</f>
        <v>SIP COMPLIANT VOIP PHONE FOR REMOTE LOCATIONS</v>
      </c>
      <c r="G1072" s="233" t="str">
        <f>'Sch-1'!K1072</f>
        <v xml:space="preserve">EA </v>
      </c>
      <c r="H1072" s="233">
        <f>'Sch-1'!L1072</f>
        <v>84</v>
      </c>
      <c r="I1072" s="235"/>
      <c r="J1072" s="773" t="str">
        <f t="shared" si="32"/>
        <v>Included</v>
      </c>
      <c r="K1072" s="774">
        <f t="shared" si="33"/>
        <v>0</v>
      </c>
      <c r="M1072" s="207"/>
    </row>
    <row r="1073" spans="1:13" s="217" customFormat="1" ht="69.75" customHeight="1" x14ac:dyDescent="0.3">
      <c r="A1073" s="48">
        <f>'Sch-1'!A1073</f>
        <v>1049</v>
      </c>
      <c r="B1073" s="233">
        <f>'Sch-1'!B1073</f>
        <v>7000032388</v>
      </c>
      <c r="C1073" s="233">
        <f>'Sch-1'!C1073</f>
        <v>10</v>
      </c>
      <c r="D1073" s="234" t="str">
        <f>'Sch-1'!D1073</f>
        <v xml:space="preserve">Supply BOQ for M-SLDC Aru. Prad         </v>
      </c>
      <c r="E1073" s="233">
        <f>'Sch-1'!E1073</f>
        <v>1000077711</v>
      </c>
      <c r="F1073" s="234" t="str">
        <f>'Sch-1'!J1073</f>
        <v>SIP COMPLIANT VIDEO PHONE</v>
      </c>
      <c r="G1073" s="233" t="str">
        <f>'Sch-1'!K1073</f>
        <v xml:space="preserve">EA </v>
      </c>
      <c r="H1073" s="233">
        <f>'Sch-1'!L1073</f>
        <v>1</v>
      </c>
      <c r="I1073" s="235"/>
      <c r="J1073" s="773" t="str">
        <f t="shared" si="32"/>
        <v>Included</v>
      </c>
      <c r="K1073" s="774">
        <f t="shared" si="33"/>
        <v>0</v>
      </c>
      <c r="M1073" s="207"/>
    </row>
    <row r="1074" spans="1:13" s="217" customFormat="1" ht="69.75" customHeight="1" x14ac:dyDescent="0.3">
      <c r="A1074" s="48">
        <f>'Sch-1'!A1074</f>
        <v>1050</v>
      </c>
      <c r="B1074" s="233">
        <f>'Sch-1'!B1074</f>
        <v>7000032389</v>
      </c>
      <c r="C1074" s="233">
        <f>'Sch-1'!C1074</f>
        <v>10</v>
      </c>
      <c r="D1074" s="234" t="str">
        <f>'Sch-1'!D1074</f>
        <v xml:space="preserve">Supply BOQ for M-SLDC Aru. Prad         </v>
      </c>
      <c r="E1074" s="233">
        <f>'Sch-1'!E1074</f>
        <v>1000077562</v>
      </c>
      <c r="F1074" s="234" t="str">
        <f>'Sch-1'!J1074</f>
        <v>ANALOG PHONE</v>
      </c>
      <c r="G1074" s="233" t="str">
        <f>'Sch-1'!K1074</f>
        <v xml:space="preserve">EA </v>
      </c>
      <c r="H1074" s="233">
        <f>'Sch-1'!L1074</f>
        <v>46</v>
      </c>
      <c r="I1074" s="235"/>
      <c r="J1074" s="773" t="str">
        <f t="shared" si="32"/>
        <v>Included</v>
      </c>
      <c r="K1074" s="774">
        <f t="shared" si="33"/>
        <v>0</v>
      </c>
      <c r="M1074" s="207"/>
    </row>
    <row r="1075" spans="1:13" s="217" customFormat="1" ht="69.75" customHeight="1" x14ac:dyDescent="0.3">
      <c r="A1075" s="48">
        <f>'Sch-1'!A1075</f>
        <v>1051</v>
      </c>
      <c r="B1075" s="233">
        <f>'Sch-1'!B1075</f>
        <v>7000032390</v>
      </c>
      <c r="C1075" s="233">
        <f>'Sch-1'!C1075</f>
        <v>10</v>
      </c>
      <c r="D1075" s="234" t="str">
        <f>'Sch-1'!D1075</f>
        <v xml:space="preserve">Supply BOQ for M-SLDC Aru. Prad         </v>
      </c>
      <c r="E1075" s="233">
        <f>'Sch-1'!E1075</f>
        <v>1000077750</v>
      </c>
      <c r="F1075" s="234" t="str">
        <f>'Sch-1'!J1075</f>
        <v>NMS SOFTWARE FOR VoIP</v>
      </c>
      <c r="G1075" s="233" t="str">
        <f>'Sch-1'!K1075</f>
        <v>LOT</v>
      </c>
      <c r="H1075" s="233">
        <f>'Sch-1'!L1075</f>
        <v>1</v>
      </c>
      <c r="I1075" s="235"/>
      <c r="J1075" s="773" t="str">
        <f t="shared" si="32"/>
        <v>Included</v>
      </c>
      <c r="K1075" s="774">
        <f t="shared" si="33"/>
        <v>0</v>
      </c>
      <c r="M1075" s="207"/>
    </row>
    <row r="1076" spans="1:13" s="217" customFormat="1" ht="69.75" customHeight="1" x14ac:dyDescent="0.3">
      <c r="A1076" s="48">
        <f>'Sch-1'!A1076</f>
        <v>1052</v>
      </c>
      <c r="B1076" s="233">
        <f>'Sch-1'!B1076</f>
        <v>7000032391</v>
      </c>
      <c r="C1076" s="233">
        <f>'Sch-1'!C1076</f>
        <v>10</v>
      </c>
      <c r="D1076" s="234" t="str">
        <f>'Sch-1'!D1076</f>
        <v xml:space="preserve">Supply BOQ for M-SLDC Aru. Prad         </v>
      </c>
      <c r="E1076" s="233">
        <f>'Sch-1'!E1076</f>
        <v>1000077709</v>
      </c>
      <c r="F1076" s="234" t="str">
        <f>'Sch-1'!J1076</f>
        <v>POE SWITCH  (WITH DUAL DC POWER SUPPLY)  AS PER TECHNICALSPECIFICATION</v>
      </c>
      <c r="G1076" s="233" t="str">
        <f>'Sch-1'!K1076</f>
        <v xml:space="preserve">EA </v>
      </c>
      <c r="H1076" s="233">
        <f>'Sch-1'!L1076</f>
        <v>84</v>
      </c>
      <c r="I1076" s="235"/>
      <c r="J1076" s="773" t="str">
        <f t="shared" si="32"/>
        <v>Included</v>
      </c>
      <c r="K1076" s="774">
        <f t="shared" si="33"/>
        <v>0</v>
      </c>
      <c r="M1076" s="207"/>
    </row>
    <row r="1077" spans="1:13" s="217" customFormat="1" ht="69.75" customHeight="1" x14ac:dyDescent="0.3">
      <c r="A1077" s="48">
        <f>'Sch-1'!A1077</f>
        <v>1053</v>
      </c>
      <c r="B1077" s="233">
        <f>'Sch-1'!B1077</f>
        <v>7000032392</v>
      </c>
      <c r="C1077" s="233">
        <f>'Sch-1'!C1077</f>
        <v>10</v>
      </c>
      <c r="D1077" s="234" t="str">
        <f>'Sch-1'!D1077</f>
        <v xml:space="preserve">Supply BOQ for M-SLDC Aru. Prad         </v>
      </c>
      <c r="E1077" s="233">
        <f>'Sch-1'!E1077</f>
        <v>1000077563</v>
      </c>
      <c r="F1077" s="234" t="str">
        <f>'Sch-1'!J1077</f>
        <v>CAT -6 CABLE (100 MM SET)</v>
      </c>
      <c r="G1077" s="233" t="str">
        <f>'Sch-1'!K1077</f>
        <v>SET</v>
      </c>
      <c r="H1077" s="233">
        <f>'Sch-1'!L1077</f>
        <v>84</v>
      </c>
      <c r="I1077" s="235"/>
      <c r="J1077" s="773" t="str">
        <f t="shared" si="32"/>
        <v>Included</v>
      </c>
      <c r="K1077" s="774">
        <f t="shared" si="33"/>
        <v>0</v>
      </c>
      <c r="M1077" s="207"/>
    </row>
    <row r="1078" spans="1:13" s="217" customFormat="1" ht="69.75" customHeight="1" x14ac:dyDescent="0.3">
      <c r="A1078" s="48">
        <f>'Sch-1'!A1078</f>
        <v>1054</v>
      </c>
      <c r="B1078" s="233">
        <f>'Sch-1'!B1078</f>
        <v>7000032393</v>
      </c>
      <c r="C1078" s="233">
        <f>'Sch-1'!C1078</f>
        <v>10</v>
      </c>
      <c r="D1078" s="234" t="str">
        <f>'Sch-1'!D1078</f>
        <v xml:space="preserve">Supply BOQ for M-SLDC Aru. Prad         </v>
      </c>
      <c r="E1078" s="233">
        <f>'Sch-1'!E1078</f>
        <v>1000077561</v>
      </c>
      <c r="F1078" s="234" t="str">
        <f>'Sch-1'!J1078</f>
        <v>24 LAN L-3 SWITCH (MINIMUM 8X1 GBPS FIBRE OPTIC PORTS AND 4X 10 GBPSFIBER PORTS)</v>
      </c>
      <c r="G1078" s="233" t="str">
        <f>'Sch-1'!K1078</f>
        <v xml:space="preserve">EA </v>
      </c>
      <c r="H1078" s="233">
        <f>'Sch-1'!L1078</f>
        <v>2</v>
      </c>
      <c r="I1078" s="235"/>
      <c r="J1078" s="773" t="str">
        <f t="shared" si="32"/>
        <v>Included</v>
      </c>
      <c r="K1078" s="774">
        <f t="shared" si="33"/>
        <v>0</v>
      </c>
      <c r="M1078" s="207"/>
    </row>
    <row r="1079" spans="1:13" s="217" customFormat="1" ht="69.75" customHeight="1" x14ac:dyDescent="0.3">
      <c r="A1079" s="48">
        <f>'Sch-1'!A1079</f>
        <v>1055</v>
      </c>
      <c r="B1079" s="233">
        <f>'Sch-1'!B1079</f>
        <v>7000032394</v>
      </c>
      <c r="C1079" s="233">
        <f>'Sch-1'!C1079</f>
        <v>10</v>
      </c>
      <c r="D1079" s="234" t="str">
        <f>'Sch-1'!D1079</f>
        <v xml:space="preserve">Supply BOQ for M-SLDC Aru. Prad         </v>
      </c>
      <c r="E1079" s="233">
        <f>'Sch-1'!E1079</f>
        <v>1000077565</v>
      </c>
      <c r="F1079" s="234" t="str">
        <f>'Sch-1'!J1079</f>
        <v>NGFW AS PER TECHNICAL SPECIFICATION</v>
      </c>
      <c r="G1079" s="233" t="str">
        <f>'Sch-1'!K1079</f>
        <v xml:space="preserve">EA </v>
      </c>
      <c r="H1079" s="233">
        <f>'Sch-1'!L1079</f>
        <v>2</v>
      </c>
      <c r="I1079" s="235"/>
      <c r="J1079" s="773" t="str">
        <f t="shared" si="32"/>
        <v>Included</v>
      </c>
      <c r="K1079" s="774">
        <f t="shared" si="33"/>
        <v>0</v>
      </c>
      <c r="M1079" s="207"/>
    </row>
    <row r="1080" spans="1:13" s="217" customFormat="1" ht="69.75" customHeight="1" x14ac:dyDescent="0.3">
      <c r="A1080" s="48">
        <f>'Sch-1'!A1080</f>
        <v>1056</v>
      </c>
      <c r="B1080" s="233">
        <f>'Sch-1'!B1080</f>
        <v>7000032395</v>
      </c>
      <c r="C1080" s="233">
        <f>'Sch-1'!C1080</f>
        <v>10</v>
      </c>
      <c r="D1080" s="234" t="str">
        <f>'Sch-1'!D1080</f>
        <v xml:space="preserve">Supply BOQ for M-SLDC Aru. Prad         </v>
      </c>
      <c r="E1080" s="233">
        <f>'Sch-1'!E1080</f>
        <v>1000077751</v>
      </c>
      <c r="F1080" s="234" t="str">
        <f>'Sch-1'!J1080</f>
        <v>SOFTWARE FOR RECORDING</v>
      </c>
      <c r="G1080" s="233" t="str">
        <f>'Sch-1'!K1080</f>
        <v>LOT</v>
      </c>
      <c r="H1080" s="233">
        <f>'Sch-1'!L1080</f>
        <v>1</v>
      </c>
      <c r="I1080" s="235"/>
      <c r="J1080" s="773" t="str">
        <f t="shared" si="32"/>
        <v>Included</v>
      </c>
      <c r="K1080" s="774">
        <f t="shared" si="33"/>
        <v>0</v>
      </c>
      <c r="M1080" s="207"/>
    </row>
    <row r="1081" spans="1:13" s="217" customFormat="1" ht="69.75" customHeight="1" x14ac:dyDescent="0.3">
      <c r="A1081" s="48">
        <f>'Sch-1'!A1081</f>
        <v>1057</v>
      </c>
      <c r="B1081" s="233">
        <f>'Sch-1'!B1081</f>
        <v>7000032396</v>
      </c>
      <c r="C1081" s="233">
        <f>'Sch-1'!C1081</f>
        <v>10</v>
      </c>
      <c r="D1081" s="234" t="str">
        <f>'Sch-1'!D1081</f>
        <v xml:space="preserve">Supply BOQ for M-SLDC Aru. Prad         </v>
      </c>
      <c r="E1081" s="233">
        <f>'Sch-1'!E1081</f>
        <v>1000077568</v>
      </c>
      <c r="F1081" s="234" t="str">
        <f>'Sch-1'!J1081</f>
        <v>OPERATOR CONSOLE AS PER TECHNICAL SPECIFICATION</v>
      </c>
      <c r="G1081" s="233" t="str">
        <f>'Sch-1'!K1081</f>
        <v xml:space="preserve">EA </v>
      </c>
      <c r="H1081" s="233">
        <f>'Sch-1'!L1081</f>
        <v>1</v>
      </c>
      <c r="I1081" s="235"/>
      <c r="J1081" s="773" t="str">
        <f t="shared" si="32"/>
        <v>Included</v>
      </c>
      <c r="K1081" s="774">
        <f t="shared" si="33"/>
        <v>0</v>
      </c>
      <c r="M1081" s="207"/>
    </row>
    <row r="1082" spans="1:13" s="217" customFormat="1" ht="69.75" customHeight="1" x14ac:dyDescent="0.3">
      <c r="A1082" s="48">
        <f>'Sch-1'!A1082</f>
        <v>1058</v>
      </c>
      <c r="B1082" s="233">
        <f>'Sch-1'!B1082</f>
        <v>7000032397</v>
      </c>
      <c r="C1082" s="233">
        <f>'Sch-1'!C1082</f>
        <v>10</v>
      </c>
      <c r="D1082" s="234" t="str">
        <f>'Sch-1'!D1082</f>
        <v xml:space="preserve">Supply BOQ for M-SLDC Aru. Prad         </v>
      </c>
      <c r="E1082" s="233">
        <f>'Sch-1'!E1082</f>
        <v>1000012788</v>
      </c>
      <c r="F1082" s="234" t="str">
        <f>'Sch-1'!J1082</f>
        <v>GPS Clock with antenna</v>
      </c>
      <c r="G1082" s="233" t="str">
        <f>'Sch-1'!K1082</f>
        <v xml:space="preserve">EA </v>
      </c>
      <c r="H1082" s="233">
        <f>'Sch-1'!L1082</f>
        <v>1</v>
      </c>
      <c r="I1082" s="235"/>
      <c r="J1082" s="773" t="str">
        <f t="shared" si="32"/>
        <v>Included</v>
      </c>
      <c r="K1082" s="774">
        <f t="shared" si="33"/>
        <v>0</v>
      </c>
      <c r="M1082" s="207"/>
    </row>
    <row r="1083" spans="1:13" s="217" customFormat="1" ht="69.75" customHeight="1" x14ac:dyDescent="0.3">
      <c r="A1083" s="48">
        <f>'Sch-1'!A1083</f>
        <v>1059</v>
      </c>
      <c r="B1083" s="233">
        <f>'Sch-1'!B1083</f>
        <v>7000032398</v>
      </c>
      <c r="C1083" s="233">
        <f>'Sch-1'!C1083</f>
        <v>10</v>
      </c>
      <c r="D1083" s="234" t="str">
        <f>'Sch-1'!D1083</f>
        <v xml:space="preserve">Supply BOQ for M-SLDC Aru. Prad         </v>
      </c>
      <c r="E1083" s="233">
        <f>'Sch-1'!E1083</f>
        <v>1000028014</v>
      </c>
      <c r="F1083" s="234" t="str">
        <f>'Sch-1'!J1083</f>
        <v>Workstation Desk</v>
      </c>
      <c r="G1083" s="233" t="str">
        <f>'Sch-1'!K1083</f>
        <v xml:space="preserve">EA </v>
      </c>
      <c r="H1083" s="233">
        <f>'Sch-1'!L1083</f>
        <v>1</v>
      </c>
      <c r="I1083" s="235"/>
      <c r="J1083" s="773" t="str">
        <f t="shared" si="32"/>
        <v>Included</v>
      </c>
      <c r="K1083" s="774">
        <f t="shared" si="33"/>
        <v>0</v>
      </c>
      <c r="M1083" s="207"/>
    </row>
    <row r="1084" spans="1:13" s="217" customFormat="1" ht="69.75" customHeight="1" x14ac:dyDescent="0.3">
      <c r="A1084" s="48">
        <f>'Sch-1'!A1084</f>
        <v>1060</v>
      </c>
      <c r="B1084" s="233">
        <f>'Sch-1'!B1084</f>
        <v>7000032399</v>
      </c>
      <c r="C1084" s="233">
        <f>'Sch-1'!C1084</f>
        <v>10</v>
      </c>
      <c r="D1084" s="234" t="str">
        <f>'Sch-1'!D1084</f>
        <v xml:space="preserve">Supply BOQ for M-SLDC Aru. Prad         </v>
      </c>
      <c r="E1084" s="233">
        <f>'Sch-1'!E1084</f>
        <v>1000026380</v>
      </c>
      <c r="F1084" s="234" t="str">
        <f>'Sch-1'!J1084</f>
        <v>Chairs</v>
      </c>
      <c r="G1084" s="233" t="str">
        <f>'Sch-1'!K1084</f>
        <v>LOT</v>
      </c>
      <c r="H1084" s="233">
        <f>'Sch-1'!L1084</f>
        <v>1</v>
      </c>
      <c r="I1084" s="235"/>
      <c r="J1084" s="773" t="str">
        <f t="shared" si="32"/>
        <v>Included</v>
      </c>
      <c r="K1084" s="774">
        <f t="shared" si="33"/>
        <v>0</v>
      </c>
      <c r="M1084" s="207"/>
    </row>
    <row r="1085" spans="1:13" s="217" customFormat="1" ht="69.75" customHeight="1" x14ac:dyDescent="0.3">
      <c r="A1085" s="48">
        <f>'Sch-1'!A1085</f>
        <v>1061</v>
      </c>
      <c r="B1085" s="233">
        <f>'Sch-1'!B1085</f>
        <v>7000032453</v>
      </c>
      <c r="C1085" s="233">
        <f>'Sch-1'!C1085</f>
        <v>10</v>
      </c>
      <c r="D1085" s="234" t="str">
        <f>'Sch-1'!D1085</f>
        <v xml:space="preserve">Supply BOQ for M-SLDC Aru. Prad         </v>
      </c>
      <c r="E1085" s="233">
        <f>'Sch-1'!E1085</f>
        <v>1000077853</v>
      </c>
      <c r="F1085" s="234" t="str">
        <f>'Sch-1'!J1085</f>
        <v>SUPPLY OF BACKUP AND RESTORE SYSTEM INCLUDING NECESSARY HARDWARE ANDSOFTWARE AS PER TECHNICAL SPECIFICATION</v>
      </c>
      <c r="G1085" s="233" t="str">
        <f>'Sch-1'!K1085</f>
        <v xml:space="preserve">EA </v>
      </c>
      <c r="H1085" s="233">
        <f>'Sch-1'!L1085</f>
        <v>1</v>
      </c>
      <c r="I1085" s="235"/>
      <c r="J1085" s="773" t="str">
        <f t="shared" si="32"/>
        <v>Included</v>
      </c>
      <c r="K1085" s="774">
        <f t="shared" si="33"/>
        <v>0</v>
      </c>
      <c r="M1085" s="207"/>
    </row>
    <row r="1086" spans="1:13" s="217" customFormat="1" ht="69.75" customHeight="1" x14ac:dyDescent="0.3">
      <c r="A1086" s="48">
        <f>'Sch-1'!A1086</f>
        <v>1062</v>
      </c>
      <c r="B1086" s="233">
        <f>'Sch-1'!B1086</f>
        <v>7000032454</v>
      </c>
      <c r="C1086" s="233">
        <f>'Sch-1'!C1086</f>
        <v>10</v>
      </c>
      <c r="D1086" s="234" t="str">
        <f>'Sch-1'!D1086</f>
        <v xml:space="preserve">Supply BOQ for M-SLDC Aru. Prad         </v>
      </c>
      <c r="E1086" s="233">
        <f>'Sch-1'!E1086</f>
        <v>1000077863</v>
      </c>
      <c r="F1086" s="234" t="str">
        <f>'Sch-1'!J1086</f>
        <v>SUPPLY OF APPLICATION SERVER AT SLDC /RLDC AS PER TECHNICALSPECIFICATION</v>
      </c>
      <c r="G1086" s="233" t="str">
        <f>'Sch-1'!K1086</f>
        <v xml:space="preserve">EA </v>
      </c>
      <c r="H1086" s="233">
        <f>'Sch-1'!L1086</f>
        <v>2</v>
      </c>
      <c r="I1086" s="235"/>
      <c r="J1086" s="773" t="str">
        <f t="shared" si="32"/>
        <v>Included</v>
      </c>
      <c r="K1086" s="774">
        <f t="shared" si="33"/>
        <v>0</v>
      </c>
      <c r="M1086" s="207"/>
    </row>
    <row r="1087" spans="1:13" s="217" customFormat="1" ht="69.75" customHeight="1" x14ac:dyDescent="0.3">
      <c r="A1087" s="48">
        <f>'Sch-1'!A1087</f>
        <v>1063</v>
      </c>
      <c r="B1087" s="233">
        <f>'Sch-1'!B1087</f>
        <v>7000032455</v>
      </c>
      <c r="C1087" s="233">
        <f>'Sch-1'!C1087</f>
        <v>10</v>
      </c>
      <c r="D1087" s="234" t="str">
        <f>'Sch-1'!D1087</f>
        <v xml:space="preserve">Supply BOQ for M-SLDC Aru. Prad         </v>
      </c>
      <c r="E1087" s="233">
        <f>'Sch-1'!E1087</f>
        <v>1000077866</v>
      </c>
      <c r="F1087" s="234" t="str">
        <f>'Sch-1'!J1087</f>
        <v>SUPPLY OF SIEM SOFTWARE AT SLDC/RLDCÃ‚Â AS PER TECHNICAL SPECIFICATION</v>
      </c>
      <c r="G1087" s="233" t="str">
        <f>'Sch-1'!K1087</f>
        <v>LOT</v>
      </c>
      <c r="H1087" s="233">
        <f>'Sch-1'!L1087</f>
        <v>1</v>
      </c>
      <c r="I1087" s="235"/>
      <c r="J1087" s="773" t="str">
        <f t="shared" si="32"/>
        <v>Included</v>
      </c>
      <c r="K1087" s="774">
        <f t="shared" si="33"/>
        <v>0</v>
      </c>
      <c r="M1087" s="207"/>
    </row>
    <row r="1088" spans="1:13" s="217" customFormat="1" ht="69.75" customHeight="1" x14ac:dyDescent="0.3">
      <c r="A1088" s="48">
        <f>'Sch-1'!A1088</f>
        <v>1064</v>
      </c>
      <c r="B1088" s="233">
        <f>'Sch-1'!B1088</f>
        <v>7000032456</v>
      </c>
      <c r="C1088" s="233">
        <f>'Sch-1'!C1088</f>
        <v>10</v>
      </c>
      <c r="D1088" s="234" t="str">
        <f>'Sch-1'!D1088</f>
        <v xml:space="preserve">Supply BOQ for M-SLDC Aru. Prad         </v>
      </c>
      <c r="E1088" s="233">
        <f>'Sch-1'!E1088</f>
        <v>1000077862</v>
      </c>
      <c r="F1088" s="234" t="str">
        <f>'Sch-1'!J1088</f>
        <v>POE SWITCHÃ‚Â ,48 PORT ,MANAGED L2 (WITH DUAL POWER SUPPLY)Ã‚Â AS PERTECHNICAL SPECIFICATION</v>
      </c>
      <c r="G1088" s="233" t="str">
        <f>'Sch-1'!K1088</f>
        <v xml:space="preserve">EA </v>
      </c>
      <c r="H1088" s="233">
        <f>'Sch-1'!L1088</f>
        <v>1</v>
      </c>
      <c r="I1088" s="235"/>
      <c r="J1088" s="773" t="str">
        <f t="shared" si="32"/>
        <v>Included</v>
      </c>
      <c r="K1088" s="774">
        <f t="shared" si="33"/>
        <v>0</v>
      </c>
      <c r="M1088" s="207"/>
    </row>
    <row r="1089" spans="1:13" s="217" customFormat="1" ht="69.75" customHeight="1" x14ac:dyDescent="0.3">
      <c r="A1089" s="48">
        <f>'Sch-1'!A1089</f>
        <v>1065</v>
      </c>
      <c r="B1089" s="233">
        <f>'Sch-1'!B1089</f>
        <v>7000032472</v>
      </c>
      <c r="C1089" s="233">
        <f>'Sch-1'!C1089</f>
        <v>10</v>
      </c>
      <c r="D1089" s="234" t="str">
        <f>'Sch-1'!D1089</f>
        <v xml:space="preserve">Supply BOQ for M-SLDC Aru. Prad         </v>
      </c>
      <c r="E1089" s="233">
        <f>'Sch-1'!E1089</f>
        <v>1000077899</v>
      </c>
      <c r="F1089" s="234" t="str">
        <f>'Sch-1'!J1089</f>
        <v>SUPPLY OF FXS MEDIA GATEWAY AS PER TECHNICAL SPECIFICATION</v>
      </c>
      <c r="G1089" s="233" t="str">
        <f>'Sch-1'!K1089</f>
        <v>SET</v>
      </c>
      <c r="H1089" s="233">
        <f>'Sch-1'!L1089</f>
        <v>1</v>
      </c>
      <c r="I1089" s="235"/>
      <c r="J1089" s="773" t="str">
        <f t="shared" si="32"/>
        <v>Included</v>
      </c>
      <c r="K1089" s="774">
        <f t="shared" si="33"/>
        <v>0</v>
      </c>
      <c r="M1089" s="207"/>
    </row>
    <row r="1090" spans="1:13" s="217" customFormat="1" ht="69.75" customHeight="1" x14ac:dyDescent="0.3">
      <c r="A1090" s="48">
        <f>'Sch-1'!A1090</f>
        <v>1066</v>
      </c>
      <c r="B1090" s="233">
        <f>'Sch-1'!B1090</f>
        <v>7000032473</v>
      </c>
      <c r="C1090" s="233">
        <f>'Sch-1'!C1090</f>
        <v>10</v>
      </c>
      <c r="D1090" s="234" t="str">
        <f>'Sch-1'!D1090</f>
        <v xml:space="preserve">Supply BOQ for M-SLDC Aru. Prad         </v>
      </c>
      <c r="E1090" s="233">
        <f>'Sch-1'!E1090</f>
        <v>1000031361</v>
      </c>
      <c r="F1090" s="234" t="str">
        <f>'Sch-1'!J1090</f>
        <v>WORKSTATION CONSOLE WITH ONE TFT WITH OSAND LICENSE</v>
      </c>
      <c r="G1090" s="233" t="str">
        <f>'Sch-1'!K1090</f>
        <v xml:space="preserve">EA </v>
      </c>
      <c r="H1090" s="233">
        <f>'Sch-1'!L1090</f>
        <v>1</v>
      </c>
      <c r="I1090" s="235"/>
      <c r="J1090" s="773" t="str">
        <f t="shared" si="32"/>
        <v>Included</v>
      </c>
      <c r="K1090" s="774">
        <f t="shared" si="33"/>
        <v>0</v>
      </c>
      <c r="M1090" s="207"/>
    </row>
    <row r="1091" spans="1:13" s="217" customFormat="1" ht="69.75" customHeight="1" x14ac:dyDescent="0.3">
      <c r="A1091" s="48">
        <f>'Sch-1'!A1091</f>
        <v>1067</v>
      </c>
      <c r="B1091" s="233">
        <f>'Sch-1'!B1091</f>
        <v>7000032495</v>
      </c>
      <c r="C1091" s="233">
        <f>'Sch-1'!C1091</f>
        <v>10</v>
      </c>
      <c r="D1091" s="234" t="str">
        <f>'Sch-1'!D1091</f>
        <v xml:space="preserve">Supply BOQ for M-SLDC Aru. Prad         </v>
      </c>
      <c r="E1091" s="233">
        <f>'Sch-1'!E1091</f>
        <v>1000077736</v>
      </c>
      <c r="F1091" s="234" t="str">
        <f>'Sch-1'!J1091</f>
        <v>SUPPLY OF PRI MEDIA GATEWAY AS PER TECHNICAL SPECIFICATION</v>
      </c>
      <c r="G1091" s="233" t="str">
        <f>'Sch-1'!K1091</f>
        <v xml:space="preserve">EA </v>
      </c>
      <c r="H1091" s="233">
        <f>'Sch-1'!L1091</f>
        <v>1</v>
      </c>
      <c r="I1091" s="235"/>
      <c r="J1091" s="773" t="str">
        <f t="shared" si="32"/>
        <v>Included</v>
      </c>
      <c r="K1091" s="774">
        <f t="shared" si="33"/>
        <v>0</v>
      </c>
      <c r="M1091" s="207"/>
    </row>
    <row r="1092" spans="1:13" s="217" customFormat="1" ht="69.75" customHeight="1" x14ac:dyDescent="0.3">
      <c r="A1092" s="48">
        <f>'Sch-1'!A1092</f>
        <v>1068</v>
      </c>
      <c r="B1092" s="233">
        <f>'Sch-1'!B1092</f>
        <v>7000032496</v>
      </c>
      <c r="C1092" s="233">
        <f>'Sch-1'!C1092</f>
        <v>10</v>
      </c>
      <c r="D1092" s="234" t="str">
        <f>'Sch-1'!D1092</f>
        <v xml:space="preserve">Supply BOQ for M-SLDC Aru. Prad         </v>
      </c>
      <c r="E1092" s="233">
        <f>'Sch-1'!E1092</f>
        <v>1000078084</v>
      </c>
      <c r="F1092" s="234" t="str">
        <f>'Sch-1'!J1092</f>
        <v>SUPPLY OF ROUTER AS PER TECHNICAL SPECIFICATION</v>
      </c>
      <c r="G1092" s="233" t="str">
        <f>'Sch-1'!K1092</f>
        <v xml:space="preserve">EA </v>
      </c>
      <c r="H1092" s="233">
        <f>'Sch-1'!L1092</f>
        <v>2</v>
      </c>
      <c r="I1092" s="235"/>
      <c r="J1092" s="773" t="str">
        <f t="shared" si="32"/>
        <v>Included</v>
      </c>
      <c r="K1092" s="774">
        <f t="shared" si="33"/>
        <v>0</v>
      </c>
      <c r="M1092" s="207"/>
    </row>
    <row r="1093" spans="1:13" s="217" customFormat="1" ht="69.75" customHeight="1" x14ac:dyDescent="0.3">
      <c r="A1093" s="48">
        <f>'Sch-1'!A1093</f>
        <v>1069</v>
      </c>
      <c r="B1093" s="233">
        <f>'Sch-1'!B1093</f>
        <v>7000032400</v>
      </c>
      <c r="C1093" s="233">
        <f>'Sch-1'!C1093</f>
        <v>10</v>
      </c>
      <c r="D1093" s="234" t="str">
        <f>'Sch-1'!D1093</f>
        <v xml:space="preserve">Supply BOQ for B-SLDC Aru. Prad         </v>
      </c>
      <c r="E1093" s="233">
        <f>'Sch-1'!E1093</f>
        <v>1000077713</v>
      </c>
      <c r="F1093" s="234" t="str">
        <f>'Sch-1'!J1093</f>
        <v>VOIP/SIP COMPLIANT SERVER HARDWARE AS PER TECHNICAL SPECIFICATION</v>
      </c>
      <c r="G1093" s="233" t="str">
        <f>'Sch-1'!K1093</f>
        <v xml:space="preserve">EA </v>
      </c>
      <c r="H1093" s="233">
        <f>'Sch-1'!L1093</f>
        <v>1</v>
      </c>
      <c r="I1093" s="235"/>
      <c r="J1093" s="773" t="str">
        <f t="shared" si="32"/>
        <v>Included</v>
      </c>
      <c r="K1093" s="774">
        <f t="shared" si="33"/>
        <v>0</v>
      </c>
      <c r="M1093" s="207"/>
    </row>
    <row r="1094" spans="1:13" s="217" customFormat="1" ht="69.75" customHeight="1" x14ac:dyDescent="0.3">
      <c r="A1094" s="48">
        <f>'Sch-1'!A1094</f>
        <v>1070</v>
      </c>
      <c r="B1094" s="233">
        <f>'Sch-1'!B1094</f>
        <v>7000032401</v>
      </c>
      <c r="C1094" s="233">
        <f>'Sch-1'!C1094</f>
        <v>10</v>
      </c>
      <c r="D1094" s="234" t="str">
        <f>'Sch-1'!D1094</f>
        <v xml:space="preserve">Supply BOQ for B-SLDC Aru. Prad         </v>
      </c>
      <c r="E1094" s="233">
        <f>'Sch-1'!E1094</f>
        <v>1000077753</v>
      </c>
      <c r="F1094" s="234" t="str">
        <f>'Sch-1'!J1094</f>
        <v>SOFTWARE FOR VOIP/SIP COMPLIANT SERVER</v>
      </c>
      <c r="G1094" s="233" t="str">
        <f>'Sch-1'!K1094</f>
        <v>LOT</v>
      </c>
      <c r="H1094" s="233">
        <f>'Sch-1'!L1094</f>
        <v>1</v>
      </c>
      <c r="I1094" s="235"/>
      <c r="J1094" s="773" t="str">
        <f t="shared" si="32"/>
        <v>Included</v>
      </c>
      <c r="K1094" s="774">
        <f t="shared" si="33"/>
        <v>0</v>
      </c>
      <c r="M1094" s="207"/>
    </row>
    <row r="1095" spans="1:13" s="217" customFormat="1" ht="69.75" customHeight="1" x14ac:dyDescent="0.3">
      <c r="A1095" s="48">
        <f>'Sch-1'!A1095</f>
        <v>1071</v>
      </c>
      <c r="B1095" s="233">
        <f>'Sch-1'!B1095</f>
        <v>7000032402</v>
      </c>
      <c r="C1095" s="233">
        <f>'Sch-1'!C1095</f>
        <v>10</v>
      </c>
      <c r="D1095" s="234" t="str">
        <f>'Sch-1'!D1095</f>
        <v xml:space="preserve">Supply BOQ for B-SLDC Aru. Prad         </v>
      </c>
      <c r="E1095" s="233">
        <f>'Sch-1'!E1095</f>
        <v>1000077573</v>
      </c>
      <c r="F1095" s="234" t="str">
        <f>'Sch-1'!J1095</f>
        <v>SERVER RACK  AS PER TECHNICAL SPECIFICATION</v>
      </c>
      <c r="G1095" s="233" t="str">
        <f>'Sch-1'!K1095</f>
        <v xml:space="preserve">EA </v>
      </c>
      <c r="H1095" s="233">
        <f>'Sch-1'!L1095</f>
        <v>1</v>
      </c>
      <c r="I1095" s="235"/>
      <c r="J1095" s="773" t="str">
        <f t="shared" si="32"/>
        <v>Included</v>
      </c>
      <c r="K1095" s="774">
        <f t="shared" si="33"/>
        <v>0</v>
      </c>
      <c r="M1095" s="207"/>
    </row>
    <row r="1096" spans="1:13" s="217" customFormat="1" ht="69.75" customHeight="1" x14ac:dyDescent="0.3">
      <c r="A1096" s="48">
        <f>'Sch-1'!A1096</f>
        <v>1072</v>
      </c>
      <c r="B1096" s="233">
        <f>'Sch-1'!B1096</f>
        <v>7000032403</v>
      </c>
      <c r="C1096" s="233">
        <f>'Sch-1'!C1096</f>
        <v>10</v>
      </c>
      <c r="D1096" s="234" t="str">
        <f>'Sch-1'!D1096</f>
        <v xml:space="preserve">Supply BOQ for B-SLDC Aru. Prad         </v>
      </c>
      <c r="E1096" s="233">
        <f>'Sch-1'!E1096</f>
        <v>1000077711</v>
      </c>
      <c r="F1096" s="234" t="str">
        <f>'Sch-1'!J1096</f>
        <v>SIP COMPLIANT VIDEO PHONE</v>
      </c>
      <c r="G1096" s="233" t="str">
        <f>'Sch-1'!K1096</f>
        <v xml:space="preserve">EA </v>
      </c>
      <c r="H1096" s="233">
        <f>'Sch-1'!L1096</f>
        <v>1</v>
      </c>
      <c r="I1096" s="235"/>
      <c r="J1096" s="773" t="str">
        <f t="shared" si="32"/>
        <v>Included</v>
      </c>
      <c r="K1096" s="774">
        <f t="shared" si="33"/>
        <v>0</v>
      </c>
      <c r="M1096" s="207"/>
    </row>
    <row r="1097" spans="1:13" s="217" customFormat="1" ht="69.75" customHeight="1" x14ac:dyDescent="0.3">
      <c r="A1097" s="48">
        <f>'Sch-1'!A1097</f>
        <v>1073</v>
      </c>
      <c r="B1097" s="233">
        <f>'Sch-1'!B1097</f>
        <v>7000032404</v>
      </c>
      <c r="C1097" s="233">
        <f>'Sch-1'!C1097</f>
        <v>10</v>
      </c>
      <c r="D1097" s="234" t="str">
        <f>'Sch-1'!D1097</f>
        <v xml:space="preserve">Supply BOQ for B-SLDC Aru. Prad         </v>
      </c>
      <c r="E1097" s="233">
        <f>'Sch-1'!E1097</f>
        <v>1000077750</v>
      </c>
      <c r="F1097" s="234" t="str">
        <f>'Sch-1'!J1097</f>
        <v>NMS SOFTWARE FOR VoIP</v>
      </c>
      <c r="G1097" s="233" t="str">
        <f>'Sch-1'!K1097</f>
        <v>LOT</v>
      </c>
      <c r="H1097" s="233">
        <f>'Sch-1'!L1097</f>
        <v>1</v>
      </c>
      <c r="I1097" s="235"/>
      <c r="J1097" s="773" t="str">
        <f t="shared" si="32"/>
        <v>Included</v>
      </c>
      <c r="K1097" s="774">
        <f t="shared" si="33"/>
        <v>0</v>
      </c>
      <c r="M1097" s="207"/>
    </row>
    <row r="1098" spans="1:13" s="217" customFormat="1" ht="69.75" customHeight="1" x14ac:dyDescent="0.3">
      <c r="A1098" s="48">
        <f>'Sch-1'!A1098</f>
        <v>1074</v>
      </c>
      <c r="B1098" s="233">
        <f>'Sch-1'!B1098</f>
        <v>7000032405</v>
      </c>
      <c r="C1098" s="233">
        <f>'Sch-1'!C1098</f>
        <v>10</v>
      </c>
      <c r="D1098" s="234" t="str">
        <f>'Sch-1'!D1098</f>
        <v xml:space="preserve">Supply BOQ for B-SLDC Aru. Prad         </v>
      </c>
      <c r="E1098" s="233">
        <f>'Sch-1'!E1098</f>
        <v>1000077561</v>
      </c>
      <c r="F1098" s="234" t="str">
        <f>'Sch-1'!J1098</f>
        <v>24 LAN L-3 SWITCH (MINIMUM 8X1 GBPS FIBRE OPTIC PORTS AND 4X 10 GBPSFIBER PORTS)</v>
      </c>
      <c r="G1098" s="233" t="str">
        <f>'Sch-1'!K1098</f>
        <v xml:space="preserve">EA </v>
      </c>
      <c r="H1098" s="233">
        <f>'Sch-1'!L1098</f>
        <v>2</v>
      </c>
      <c r="I1098" s="235"/>
      <c r="J1098" s="773" t="str">
        <f t="shared" si="32"/>
        <v>Included</v>
      </c>
      <c r="K1098" s="774">
        <f t="shared" si="33"/>
        <v>0</v>
      </c>
      <c r="M1098" s="207"/>
    </row>
    <row r="1099" spans="1:13" s="217" customFormat="1" ht="69.75" customHeight="1" x14ac:dyDescent="0.3">
      <c r="A1099" s="48">
        <f>'Sch-1'!A1099</f>
        <v>1075</v>
      </c>
      <c r="B1099" s="233">
        <f>'Sch-1'!B1099</f>
        <v>7000032406</v>
      </c>
      <c r="C1099" s="233">
        <f>'Sch-1'!C1099</f>
        <v>10</v>
      </c>
      <c r="D1099" s="234" t="str">
        <f>'Sch-1'!D1099</f>
        <v xml:space="preserve">Supply BOQ for B-SLDC Aru. Prad         </v>
      </c>
      <c r="E1099" s="233">
        <f>'Sch-1'!E1099</f>
        <v>1000077565</v>
      </c>
      <c r="F1099" s="234" t="str">
        <f>'Sch-1'!J1099</f>
        <v>NGFW AS PER TECHNICAL SPECIFICATION</v>
      </c>
      <c r="G1099" s="233" t="str">
        <f>'Sch-1'!K1099</f>
        <v xml:space="preserve">EA </v>
      </c>
      <c r="H1099" s="233">
        <f>'Sch-1'!L1099</f>
        <v>2</v>
      </c>
      <c r="I1099" s="235"/>
      <c r="J1099" s="773" t="str">
        <f t="shared" si="32"/>
        <v>Included</v>
      </c>
      <c r="K1099" s="774">
        <f t="shared" si="33"/>
        <v>0</v>
      </c>
      <c r="M1099" s="207"/>
    </row>
    <row r="1100" spans="1:13" s="217" customFormat="1" ht="69.75" customHeight="1" x14ac:dyDescent="0.3">
      <c r="A1100" s="48">
        <f>'Sch-1'!A1100</f>
        <v>1076</v>
      </c>
      <c r="B1100" s="233">
        <f>'Sch-1'!B1100</f>
        <v>7000032407</v>
      </c>
      <c r="C1100" s="233">
        <f>'Sch-1'!C1100</f>
        <v>10</v>
      </c>
      <c r="D1100" s="234" t="str">
        <f>'Sch-1'!D1100</f>
        <v xml:space="preserve">Supply BOQ for B-SLDC Aru. Prad         </v>
      </c>
      <c r="E1100" s="233">
        <f>'Sch-1'!E1100</f>
        <v>1000077751</v>
      </c>
      <c r="F1100" s="234" t="str">
        <f>'Sch-1'!J1100</f>
        <v>SOFTWARE FOR RECORDING</v>
      </c>
      <c r="G1100" s="233" t="str">
        <f>'Sch-1'!K1100</f>
        <v>LOT</v>
      </c>
      <c r="H1100" s="233">
        <f>'Sch-1'!L1100</f>
        <v>1</v>
      </c>
      <c r="I1100" s="235"/>
      <c r="J1100" s="773" t="str">
        <f t="shared" si="32"/>
        <v>Included</v>
      </c>
      <c r="K1100" s="774">
        <f t="shared" si="33"/>
        <v>0</v>
      </c>
      <c r="M1100" s="207"/>
    </row>
    <row r="1101" spans="1:13" s="217" customFormat="1" ht="69.75" customHeight="1" x14ac:dyDescent="0.3">
      <c r="A1101" s="48">
        <f>'Sch-1'!A1101</f>
        <v>1077</v>
      </c>
      <c r="B1101" s="233">
        <f>'Sch-1'!B1101</f>
        <v>7000032408</v>
      </c>
      <c r="C1101" s="233">
        <f>'Sch-1'!C1101</f>
        <v>10</v>
      </c>
      <c r="D1101" s="234" t="str">
        <f>'Sch-1'!D1101</f>
        <v xml:space="preserve">Supply BOQ for B-SLDC Aru. Prad         </v>
      </c>
      <c r="E1101" s="233">
        <f>'Sch-1'!E1101</f>
        <v>1000077568</v>
      </c>
      <c r="F1101" s="234" t="str">
        <f>'Sch-1'!J1101</f>
        <v>OPERATOR CONSOLE AS PER TECHNICAL SPECIFICATION</v>
      </c>
      <c r="G1101" s="233" t="str">
        <f>'Sch-1'!K1101</f>
        <v xml:space="preserve">EA </v>
      </c>
      <c r="H1101" s="233">
        <f>'Sch-1'!L1101</f>
        <v>1</v>
      </c>
      <c r="I1101" s="235"/>
      <c r="J1101" s="773" t="str">
        <f t="shared" si="32"/>
        <v>Included</v>
      </c>
      <c r="K1101" s="774">
        <f t="shared" si="33"/>
        <v>0</v>
      </c>
      <c r="M1101" s="207"/>
    </row>
    <row r="1102" spans="1:13" s="217" customFormat="1" ht="69.75" customHeight="1" x14ac:dyDescent="0.3">
      <c r="A1102" s="48">
        <f>'Sch-1'!A1102</f>
        <v>1078</v>
      </c>
      <c r="B1102" s="233">
        <f>'Sch-1'!B1102</f>
        <v>7000032409</v>
      </c>
      <c r="C1102" s="233">
        <f>'Sch-1'!C1102</f>
        <v>10</v>
      </c>
      <c r="D1102" s="234" t="str">
        <f>'Sch-1'!D1102</f>
        <v xml:space="preserve">Supply BOQ for B-SLDC Aru. Prad         </v>
      </c>
      <c r="E1102" s="233">
        <f>'Sch-1'!E1102</f>
        <v>1000028014</v>
      </c>
      <c r="F1102" s="234" t="str">
        <f>'Sch-1'!J1102</f>
        <v>Workstation Desk</v>
      </c>
      <c r="G1102" s="233" t="str">
        <f>'Sch-1'!K1102</f>
        <v xml:space="preserve">EA </v>
      </c>
      <c r="H1102" s="233">
        <f>'Sch-1'!L1102</f>
        <v>1</v>
      </c>
      <c r="I1102" s="235"/>
      <c r="J1102" s="773" t="str">
        <f t="shared" si="32"/>
        <v>Included</v>
      </c>
      <c r="K1102" s="774">
        <f t="shared" si="33"/>
        <v>0</v>
      </c>
      <c r="M1102" s="207"/>
    </row>
    <row r="1103" spans="1:13" s="217" customFormat="1" ht="69.75" customHeight="1" x14ac:dyDescent="0.3">
      <c r="A1103" s="48">
        <f>'Sch-1'!A1103</f>
        <v>1079</v>
      </c>
      <c r="B1103" s="233">
        <f>'Sch-1'!B1103</f>
        <v>7000032410</v>
      </c>
      <c r="C1103" s="233">
        <f>'Sch-1'!C1103</f>
        <v>10</v>
      </c>
      <c r="D1103" s="234" t="str">
        <f>'Sch-1'!D1103</f>
        <v xml:space="preserve">Supply BOQ for B-SLDC Aru. Prad         </v>
      </c>
      <c r="E1103" s="233">
        <f>'Sch-1'!E1103</f>
        <v>1000026380</v>
      </c>
      <c r="F1103" s="234" t="str">
        <f>'Sch-1'!J1103</f>
        <v>Chairs</v>
      </c>
      <c r="G1103" s="233" t="str">
        <f>'Sch-1'!K1103</f>
        <v>LOT</v>
      </c>
      <c r="H1103" s="233">
        <f>'Sch-1'!L1103</f>
        <v>1</v>
      </c>
      <c r="I1103" s="235"/>
      <c r="J1103" s="773" t="str">
        <f t="shared" si="32"/>
        <v>Included</v>
      </c>
      <c r="K1103" s="774">
        <f t="shared" si="33"/>
        <v>0</v>
      </c>
      <c r="M1103" s="207"/>
    </row>
    <row r="1104" spans="1:13" s="217" customFormat="1" ht="69.75" customHeight="1" x14ac:dyDescent="0.3">
      <c r="A1104" s="48">
        <f>'Sch-1'!A1104</f>
        <v>1080</v>
      </c>
      <c r="B1104" s="233">
        <f>'Sch-1'!B1104</f>
        <v>7000032457</v>
      </c>
      <c r="C1104" s="233">
        <f>'Sch-1'!C1104</f>
        <v>10</v>
      </c>
      <c r="D1104" s="234" t="str">
        <f>'Sch-1'!D1104</f>
        <v xml:space="preserve">Supply BOQ for B-SLDC Aru. Prad         </v>
      </c>
      <c r="E1104" s="233">
        <f>'Sch-1'!E1104</f>
        <v>1000077853</v>
      </c>
      <c r="F1104" s="234" t="str">
        <f>'Sch-1'!J1104</f>
        <v>SUPPLY OF BACKUP AND RESTORE SYSTEM INCLUDING NECESSARY HARDWARE ANDSOFTWARE AS PER TECHNICAL SPECIFICATION</v>
      </c>
      <c r="G1104" s="233" t="str">
        <f>'Sch-1'!K1104</f>
        <v xml:space="preserve">EA </v>
      </c>
      <c r="H1104" s="233">
        <f>'Sch-1'!L1104</f>
        <v>1</v>
      </c>
      <c r="I1104" s="235"/>
      <c r="J1104" s="773" t="str">
        <f t="shared" si="32"/>
        <v>Included</v>
      </c>
      <c r="K1104" s="774">
        <f t="shared" si="33"/>
        <v>0</v>
      </c>
      <c r="M1104" s="207"/>
    </row>
    <row r="1105" spans="1:13" s="217" customFormat="1" ht="69.75" customHeight="1" x14ac:dyDescent="0.3">
      <c r="A1105" s="48">
        <f>'Sch-1'!A1105</f>
        <v>1081</v>
      </c>
      <c r="B1105" s="233">
        <f>'Sch-1'!B1105</f>
        <v>7000032497</v>
      </c>
      <c r="C1105" s="233">
        <f>'Sch-1'!C1105</f>
        <v>10</v>
      </c>
      <c r="D1105" s="234" t="str">
        <f>'Sch-1'!D1105</f>
        <v xml:space="preserve">Supply BOQ for B-SLDC Aru. Prad         </v>
      </c>
      <c r="E1105" s="233">
        <f>'Sch-1'!E1105</f>
        <v>1000078084</v>
      </c>
      <c r="F1105" s="234" t="str">
        <f>'Sch-1'!J1105</f>
        <v>SUPPLY OF ROUTER AS PER TECHNICAL SPECIFICATION</v>
      </c>
      <c r="G1105" s="233" t="str">
        <f>'Sch-1'!K1105</f>
        <v xml:space="preserve">EA </v>
      </c>
      <c r="H1105" s="233">
        <f>'Sch-1'!L1105</f>
        <v>2</v>
      </c>
      <c r="I1105" s="235"/>
      <c r="J1105" s="773" t="str">
        <f t="shared" si="32"/>
        <v>Included</v>
      </c>
      <c r="K1105" s="774">
        <f t="shared" si="33"/>
        <v>0</v>
      </c>
      <c r="M1105" s="207"/>
    </row>
    <row r="1106" spans="1:13" s="217" customFormat="1" ht="69.75" customHeight="1" x14ac:dyDescent="0.3">
      <c r="A1106" s="48">
        <f>'Sch-1'!A1106</f>
        <v>1082</v>
      </c>
      <c r="B1106" s="233">
        <f>'Sch-1'!B1106</f>
        <v>7000032474</v>
      </c>
      <c r="C1106" s="233">
        <f>'Sch-1'!C1106</f>
        <v>10</v>
      </c>
      <c r="D1106" s="234" t="str">
        <f>'Sch-1'!D1106</f>
        <v xml:space="preserve">Supply of Video Phone for UNMS CC-NER   </v>
      </c>
      <c r="E1106" s="233">
        <f>'Sch-1'!E1106</f>
        <v>1000077711</v>
      </c>
      <c r="F1106" s="234" t="str">
        <f>'Sch-1'!J1106</f>
        <v>SIP COMPLIANT VIDEO PHONE</v>
      </c>
      <c r="G1106" s="233" t="str">
        <f>'Sch-1'!K1106</f>
        <v xml:space="preserve">EA </v>
      </c>
      <c r="H1106" s="233">
        <f>'Sch-1'!L1106</f>
        <v>11</v>
      </c>
      <c r="I1106" s="235"/>
      <c r="J1106" s="773" t="str">
        <f t="shared" si="32"/>
        <v>Included</v>
      </c>
      <c r="K1106" s="774">
        <f t="shared" si="33"/>
        <v>0</v>
      </c>
      <c r="M1106" s="207"/>
    </row>
    <row r="1107" spans="1:13" s="217" customFormat="1" ht="26.25" customHeight="1" x14ac:dyDescent="0.3">
      <c r="A1107" s="766" t="str">
        <f>'Sch-1'!A1107</f>
        <v>VIII</v>
      </c>
      <c r="B1107" s="771" t="str">
        <f>'Sch-1'!B1107</f>
        <v xml:space="preserve">VOIP Communication system for SR1  </v>
      </c>
      <c r="C1107" s="766"/>
      <c r="D1107" s="766"/>
      <c r="E1107" s="766"/>
      <c r="F1107" s="766"/>
      <c r="G1107" s="766"/>
      <c r="H1107" s="766"/>
      <c r="I1107" s="766"/>
      <c r="J1107" s="766"/>
      <c r="K1107" s="774"/>
      <c r="M1107" s="207"/>
    </row>
    <row r="1108" spans="1:13" s="217" customFormat="1" ht="69.75" customHeight="1" x14ac:dyDescent="0.3">
      <c r="A1108" s="48">
        <f>'Sch-1'!A1108</f>
        <v>1083</v>
      </c>
      <c r="B1108" s="233">
        <f>'Sch-1'!B1108</f>
        <v>7000032516</v>
      </c>
      <c r="C1108" s="233">
        <f>'Sch-1'!C1108</f>
        <v>10</v>
      </c>
      <c r="D1108" s="234" t="str">
        <f>'Sch-1'!D1108</f>
        <v xml:space="preserve">Supply BOQ for M-SLDC TSTRANSCO         </v>
      </c>
      <c r="E1108" s="233">
        <f>'Sch-1'!E1108</f>
        <v>1000077713</v>
      </c>
      <c r="F1108" s="234" t="str">
        <f>'Sch-1'!J1108</f>
        <v>VOIP/SIP COMPLIANT SERVER HARDWARE AS PER TECHNICAL SPECIFICATION</v>
      </c>
      <c r="G1108" s="233" t="str">
        <f>'Sch-1'!K1108</f>
        <v xml:space="preserve">EA </v>
      </c>
      <c r="H1108" s="233">
        <f>'Sch-1'!L1108</f>
        <v>1</v>
      </c>
      <c r="I1108" s="235"/>
      <c r="J1108" s="773" t="str">
        <f t="shared" ref="J1108:J1171" si="34">IF(I1108=0, "Included",IF(ISERROR(H1108*I1108), I1108, H1108*I1108))</f>
        <v>Included</v>
      </c>
      <c r="K1108" s="774">
        <f t="shared" ref="K1108:K1171" si="35">+H1108*I1108</f>
        <v>0</v>
      </c>
      <c r="M1108" s="207"/>
    </row>
    <row r="1109" spans="1:13" s="217" customFormat="1" ht="69.75" customHeight="1" x14ac:dyDescent="0.3">
      <c r="A1109" s="48">
        <f>'Sch-1'!A1109</f>
        <v>1084</v>
      </c>
      <c r="B1109" s="233">
        <f>'Sch-1'!B1109</f>
        <v>7000032517</v>
      </c>
      <c r="C1109" s="233">
        <f>'Sch-1'!C1109</f>
        <v>10</v>
      </c>
      <c r="D1109" s="234" t="str">
        <f>'Sch-1'!D1109</f>
        <v xml:space="preserve">Supply BOQ for M-SLDC TSTRANSCO         </v>
      </c>
      <c r="E1109" s="233">
        <f>'Sch-1'!E1109</f>
        <v>1000077714</v>
      </c>
      <c r="F1109" s="234" t="str">
        <f>'Sch-1'!J1109</f>
        <v>SOFTWARE FOR VOIP/SIP COMPLIANT SERVER</v>
      </c>
      <c r="G1109" s="233" t="str">
        <f>'Sch-1'!K1109</f>
        <v xml:space="preserve">EA </v>
      </c>
      <c r="H1109" s="233">
        <f>'Sch-1'!L1109</f>
        <v>1</v>
      </c>
      <c r="I1109" s="235"/>
      <c r="J1109" s="773" t="str">
        <f t="shared" si="34"/>
        <v>Included</v>
      </c>
      <c r="K1109" s="774">
        <f t="shared" si="35"/>
        <v>0</v>
      </c>
      <c r="M1109" s="207"/>
    </row>
    <row r="1110" spans="1:13" s="217" customFormat="1" ht="69.75" customHeight="1" x14ac:dyDescent="0.3">
      <c r="A1110" s="48">
        <f>'Sch-1'!A1110</f>
        <v>1085</v>
      </c>
      <c r="B1110" s="233">
        <f>'Sch-1'!B1110</f>
        <v>7000032518</v>
      </c>
      <c r="C1110" s="233">
        <f>'Sch-1'!C1110</f>
        <v>10</v>
      </c>
      <c r="D1110" s="234" t="str">
        <f>'Sch-1'!D1110</f>
        <v xml:space="preserve">Supply BOQ for M-SLDC TSTRANSCO         </v>
      </c>
      <c r="E1110" s="233">
        <f>'Sch-1'!E1110</f>
        <v>1000077573</v>
      </c>
      <c r="F1110" s="234" t="str">
        <f>'Sch-1'!J1110</f>
        <v>SERVER RACK  AS PER TECHNICAL SPECIFICATION</v>
      </c>
      <c r="G1110" s="233" t="str">
        <f>'Sch-1'!K1110</f>
        <v xml:space="preserve">EA </v>
      </c>
      <c r="H1110" s="233">
        <f>'Sch-1'!L1110</f>
        <v>1</v>
      </c>
      <c r="I1110" s="235"/>
      <c r="J1110" s="773" t="str">
        <f t="shared" si="34"/>
        <v>Included</v>
      </c>
      <c r="K1110" s="774">
        <f t="shared" si="35"/>
        <v>0</v>
      </c>
      <c r="M1110" s="207"/>
    </row>
    <row r="1111" spans="1:13" s="217" customFormat="1" ht="69.75" customHeight="1" x14ac:dyDescent="0.3">
      <c r="A1111" s="48">
        <f>'Sch-1'!A1111</f>
        <v>1086</v>
      </c>
      <c r="B1111" s="233">
        <f>'Sch-1'!B1111</f>
        <v>7000032519</v>
      </c>
      <c r="C1111" s="233">
        <f>'Sch-1'!C1111</f>
        <v>10</v>
      </c>
      <c r="D1111" s="234" t="str">
        <f>'Sch-1'!D1111</f>
        <v xml:space="preserve">Supply BOQ for M-SLDC TSTRANSCO         </v>
      </c>
      <c r="E1111" s="233">
        <f>'Sch-1'!E1111</f>
        <v>1000077739</v>
      </c>
      <c r="F1111" s="234" t="str">
        <f>'Sch-1'!J1111</f>
        <v>SIP COMPLIANT VOIP PHONE FOR LOCAL LOCATIONS</v>
      </c>
      <c r="G1111" s="233" t="str">
        <f>'Sch-1'!K1111</f>
        <v xml:space="preserve">EA </v>
      </c>
      <c r="H1111" s="233">
        <f>'Sch-1'!L1111</f>
        <v>62</v>
      </c>
      <c r="I1111" s="235"/>
      <c r="J1111" s="773" t="str">
        <f t="shared" si="34"/>
        <v>Included</v>
      </c>
      <c r="K1111" s="774">
        <f t="shared" si="35"/>
        <v>0</v>
      </c>
      <c r="M1111" s="207"/>
    </row>
    <row r="1112" spans="1:13" s="217" customFormat="1" ht="69.75" customHeight="1" x14ac:dyDescent="0.3">
      <c r="A1112" s="48">
        <f>'Sch-1'!A1112</f>
        <v>1087</v>
      </c>
      <c r="B1112" s="233">
        <f>'Sch-1'!B1112</f>
        <v>7000032520</v>
      </c>
      <c r="C1112" s="233">
        <f>'Sch-1'!C1112</f>
        <v>10</v>
      </c>
      <c r="D1112" s="234" t="str">
        <f>'Sch-1'!D1112</f>
        <v xml:space="preserve">Supply BOQ for M-SLDC TSTRANSCO         </v>
      </c>
      <c r="E1112" s="233">
        <f>'Sch-1'!E1112</f>
        <v>1000077740</v>
      </c>
      <c r="F1112" s="234" t="str">
        <f>'Sch-1'!J1112</f>
        <v>SIP COMPLIANT VOIP PHONE FOR REMOTE LOCATIONS</v>
      </c>
      <c r="G1112" s="233" t="str">
        <f>'Sch-1'!K1112</f>
        <v xml:space="preserve">EA </v>
      </c>
      <c r="H1112" s="233">
        <f>'Sch-1'!L1112</f>
        <v>800</v>
      </c>
      <c r="I1112" s="235"/>
      <c r="J1112" s="773" t="str">
        <f t="shared" si="34"/>
        <v>Included</v>
      </c>
      <c r="K1112" s="774">
        <f t="shared" si="35"/>
        <v>0</v>
      </c>
      <c r="M1112" s="207"/>
    </row>
    <row r="1113" spans="1:13" s="217" customFormat="1" ht="69.75" customHeight="1" x14ac:dyDescent="0.3">
      <c r="A1113" s="48">
        <f>'Sch-1'!A1113</f>
        <v>1088</v>
      </c>
      <c r="B1113" s="233">
        <f>'Sch-1'!B1113</f>
        <v>7000032521</v>
      </c>
      <c r="C1113" s="233">
        <f>'Sch-1'!C1113</f>
        <v>10</v>
      </c>
      <c r="D1113" s="234" t="str">
        <f>'Sch-1'!D1113</f>
        <v xml:space="preserve">Supply BOQ for M-SLDC TSTRANSCO         </v>
      </c>
      <c r="E1113" s="233">
        <f>'Sch-1'!E1113</f>
        <v>1000077711</v>
      </c>
      <c r="F1113" s="234" t="str">
        <f>'Sch-1'!J1113</f>
        <v>SIP COMPLIANT VIDEO PHONE</v>
      </c>
      <c r="G1113" s="233" t="str">
        <f>'Sch-1'!K1113</f>
        <v xml:space="preserve">EA </v>
      </c>
      <c r="H1113" s="233">
        <f>'Sch-1'!L1113</f>
        <v>1</v>
      </c>
      <c r="I1113" s="235"/>
      <c r="J1113" s="773" t="str">
        <f t="shared" si="34"/>
        <v>Included</v>
      </c>
      <c r="K1113" s="774">
        <f t="shared" si="35"/>
        <v>0</v>
      </c>
      <c r="M1113" s="207"/>
    </row>
    <row r="1114" spans="1:13" s="217" customFormat="1" ht="69.75" customHeight="1" x14ac:dyDescent="0.3">
      <c r="A1114" s="48">
        <f>'Sch-1'!A1114</f>
        <v>1089</v>
      </c>
      <c r="B1114" s="233">
        <f>'Sch-1'!B1114</f>
        <v>7000032522</v>
      </c>
      <c r="C1114" s="233">
        <f>'Sch-1'!C1114</f>
        <v>10</v>
      </c>
      <c r="D1114" s="234" t="str">
        <f>'Sch-1'!D1114</f>
        <v xml:space="preserve">Supply BOQ for M-SLDC TSTRANSCO         </v>
      </c>
      <c r="E1114" s="233">
        <f>'Sch-1'!E1114</f>
        <v>1000077562</v>
      </c>
      <c r="F1114" s="234" t="str">
        <f>'Sch-1'!J1114</f>
        <v>ANALOG PHONE</v>
      </c>
      <c r="G1114" s="233" t="str">
        <f>'Sch-1'!K1114</f>
        <v xml:space="preserve">EA </v>
      </c>
      <c r="H1114" s="233">
        <f>'Sch-1'!L1114</f>
        <v>20</v>
      </c>
      <c r="I1114" s="235"/>
      <c r="J1114" s="773" t="str">
        <f t="shared" si="34"/>
        <v>Included</v>
      </c>
      <c r="K1114" s="774">
        <f t="shared" si="35"/>
        <v>0</v>
      </c>
      <c r="M1114" s="207"/>
    </row>
    <row r="1115" spans="1:13" s="217" customFormat="1" ht="69.75" customHeight="1" x14ac:dyDescent="0.3">
      <c r="A1115" s="48">
        <f>'Sch-1'!A1115</f>
        <v>1090</v>
      </c>
      <c r="B1115" s="233">
        <f>'Sch-1'!B1115</f>
        <v>7000032523</v>
      </c>
      <c r="C1115" s="233">
        <f>'Sch-1'!C1115</f>
        <v>10</v>
      </c>
      <c r="D1115" s="234" t="str">
        <f>'Sch-1'!D1115</f>
        <v xml:space="preserve">Supply BOQ for M-SLDC TSTRANSCO         </v>
      </c>
      <c r="E1115" s="233">
        <f>'Sch-1'!E1115</f>
        <v>1000077750</v>
      </c>
      <c r="F1115" s="234" t="str">
        <f>'Sch-1'!J1115</f>
        <v>NMS SOFTWARE FOR VoIP</v>
      </c>
      <c r="G1115" s="233" t="str">
        <f>'Sch-1'!K1115</f>
        <v>LOT</v>
      </c>
      <c r="H1115" s="233">
        <f>'Sch-1'!L1115</f>
        <v>1</v>
      </c>
      <c r="I1115" s="235"/>
      <c r="J1115" s="773" t="str">
        <f t="shared" si="34"/>
        <v>Included</v>
      </c>
      <c r="K1115" s="774">
        <f t="shared" si="35"/>
        <v>0</v>
      </c>
      <c r="M1115" s="207"/>
    </row>
    <row r="1116" spans="1:13" s="217" customFormat="1" ht="69.75" customHeight="1" x14ac:dyDescent="0.3">
      <c r="A1116" s="48">
        <f>'Sch-1'!A1116</f>
        <v>1091</v>
      </c>
      <c r="B1116" s="233">
        <f>'Sch-1'!B1116</f>
        <v>7000032524</v>
      </c>
      <c r="C1116" s="233">
        <f>'Sch-1'!C1116</f>
        <v>10</v>
      </c>
      <c r="D1116" s="234" t="str">
        <f>'Sch-1'!D1116</f>
        <v xml:space="preserve">Supply BOQ for M-SLDC TSTRANSCO         </v>
      </c>
      <c r="E1116" s="233">
        <f>'Sch-1'!E1116</f>
        <v>1000077709</v>
      </c>
      <c r="F1116" s="234" t="str">
        <f>'Sch-1'!J1116</f>
        <v>POE SWITCH  (WITH DUAL DC POWER SUPPLY)  AS PER TECHNICALSPECIFICATION</v>
      </c>
      <c r="G1116" s="233" t="str">
        <f>'Sch-1'!K1116</f>
        <v xml:space="preserve">EA </v>
      </c>
      <c r="H1116" s="233">
        <f>'Sch-1'!L1116</f>
        <v>800</v>
      </c>
      <c r="I1116" s="235"/>
      <c r="J1116" s="773" t="str">
        <f t="shared" si="34"/>
        <v>Included</v>
      </c>
      <c r="K1116" s="774">
        <f t="shared" si="35"/>
        <v>0</v>
      </c>
      <c r="M1116" s="207"/>
    </row>
    <row r="1117" spans="1:13" s="217" customFormat="1" ht="69.75" customHeight="1" x14ac:dyDescent="0.3">
      <c r="A1117" s="48">
        <f>'Sch-1'!A1117</f>
        <v>1092</v>
      </c>
      <c r="B1117" s="233">
        <f>'Sch-1'!B1117</f>
        <v>7000032525</v>
      </c>
      <c r="C1117" s="233">
        <f>'Sch-1'!C1117</f>
        <v>10</v>
      </c>
      <c r="D1117" s="234" t="str">
        <f>'Sch-1'!D1117</f>
        <v xml:space="preserve">Supply BOQ for M-SLDC TSTRANSCO         </v>
      </c>
      <c r="E1117" s="233">
        <f>'Sch-1'!E1117</f>
        <v>1000077563</v>
      </c>
      <c r="F1117" s="234" t="str">
        <f>'Sch-1'!J1117</f>
        <v>CAT -6 CABLE (100 MM SET)</v>
      </c>
      <c r="G1117" s="233" t="str">
        <f>'Sch-1'!K1117</f>
        <v>SET</v>
      </c>
      <c r="H1117" s="233">
        <f>'Sch-1'!L1117</f>
        <v>800</v>
      </c>
      <c r="I1117" s="235"/>
      <c r="J1117" s="773" t="str">
        <f t="shared" si="34"/>
        <v>Included</v>
      </c>
      <c r="K1117" s="774">
        <f t="shared" si="35"/>
        <v>0</v>
      </c>
      <c r="M1117" s="207"/>
    </row>
    <row r="1118" spans="1:13" s="217" customFormat="1" ht="69.75" customHeight="1" x14ac:dyDescent="0.3">
      <c r="A1118" s="48">
        <f>'Sch-1'!A1118</f>
        <v>1093</v>
      </c>
      <c r="B1118" s="233">
        <f>'Sch-1'!B1118</f>
        <v>7000032526</v>
      </c>
      <c r="C1118" s="233">
        <f>'Sch-1'!C1118</f>
        <v>10</v>
      </c>
      <c r="D1118" s="234" t="str">
        <f>'Sch-1'!D1118</f>
        <v xml:space="preserve">Supply BOQ for M-SLDC TSTRANSCO         </v>
      </c>
      <c r="E1118" s="233">
        <f>'Sch-1'!E1118</f>
        <v>1000077561</v>
      </c>
      <c r="F1118" s="234" t="str">
        <f>'Sch-1'!J1118</f>
        <v>24 LAN L-3 SWITCH (MINIMUM 8X1 GBPS FIBRE OPTIC PORTS AND 4X 10 GBPSFIBER PORTS)</v>
      </c>
      <c r="G1118" s="233" t="str">
        <f>'Sch-1'!K1118</f>
        <v xml:space="preserve">EA </v>
      </c>
      <c r="H1118" s="233">
        <f>'Sch-1'!L1118</f>
        <v>2</v>
      </c>
      <c r="I1118" s="235"/>
      <c r="J1118" s="773" t="str">
        <f t="shared" si="34"/>
        <v>Included</v>
      </c>
      <c r="K1118" s="774">
        <f t="shared" si="35"/>
        <v>0</v>
      </c>
      <c r="M1118" s="207"/>
    </row>
    <row r="1119" spans="1:13" s="217" customFormat="1" ht="69.75" customHeight="1" x14ac:dyDescent="0.3">
      <c r="A1119" s="48">
        <f>'Sch-1'!A1119</f>
        <v>1094</v>
      </c>
      <c r="B1119" s="233">
        <f>'Sch-1'!B1119</f>
        <v>7000032527</v>
      </c>
      <c r="C1119" s="233">
        <f>'Sch-1'!C1119</f>
        <v>10</v>
      </c>
      <c r="D1119" s="234" t="str">
        <f>'Sch-1'!D1119</f>
        <v xml:space="preserve">Supply BOQ for M-SLDC TSTRANSCO         </v>
      </c>
      <c r="E1119" s="233">
        <f>'Sch-1'!E1119</f>
        <v>1000077565</v>
      </c>
      <c r="F1119" s="234" t="str">
        <f>'Sch-1'!J1119</f>
        <v>NGFW AS PER TECHNICAL SPECIFICATION</v>
      </c>
      <c r="G1119" s="233" t="str">
        <f>'Sch-1'!K1119</f>
        <v xml:space="preserve">EA </v>
      </c>
      <c r="H1119" s="233">
        <f>'Sch-1'!L1119</f>
        <v>2</v>
      </c>
      <c r="I1119" s="235"/>
      <c r="J1119" s="773" t="str">
        <f t="shared" si="34"/>
        <v>Included</v>
      </c>
      <c r="K1119" s="774">
        <f t="shared" si="35"/>
        <v>0</v>
      </c>
      <c r="M1119" s="207"/>
    </row>
    <row r="1120" spans="1:13" s="217" customFormat="1" ht="69.75" customHeight="1" x14ac:dyDescent="0.3">
      <c r="A1120" s="48">
        <f>'Sch-1'!A1120</f>
        <v>1095</v>
      </c>
      <c r="B1120" s="233">
        <f>'Sch-1'!B1120</f>
        <v>7000032528</v>
      </c>
      <c r="C1120" s="233">
        <f>'Sch-1'!C1120</f>
        <v>10</v>
      </c>
      <c r="D1120" s="234" t="str">
        <f>'Sch-1'!D1120</f>
        <v xml:space="preserve">Supply BOQ for M-SLDC TSTRANSCO         </v>
      </c>
      <c r="E1120" s="233">
        <f>'Sch-1'!E1120</f>
        <v>1000077751</v>
      </c>
      <c r="F1120" s="234" t="str">
        <f>'Sch-1'!J1120</f>
        <v>SOFTWARE FOR RECORDING</v>
      </c>
      <c r="G1120" s="233" t="str">
        <f>'Sch-1'!K1120</f>
        <v>LOT</v>
      </c>
      <c r="H1120" s="233">
        <f>'Sch-1'!L1120</f>
        <v>1</v>
      </c>
      <c r="I1120" s="235"/>
      <c r="J1120" s="773" t="str">
        <f t="shared" si="34"/>
        <v>Included</v>
      </c>
      <c r="K1120" s="774">
        <f t="shared" si="35"/>
        <v>0</v>
      </c>
      <c r="M1120" s="207"/>
    </row>
    <row r="1121" spans="1:13" s="217" customFormat="1" ht="69.75" customHeight="1" x14ac:dyDescent="0.3">
      <c r="A1121" s="48">
        <f>'Sch-1'!A1121</f>
        <v>1096</v>
      </c>
      <c r="B1121" s="233">
        <f>'Sch-1'!B1121</f>
        <v>7000032529</v>
      </c>
      <c r="C1121" s="233">
        <f>'Sch-1'!C1121</f>
        <v>10</v>
      </c>
      <c r="D1121" s="234" t="str">
        <f>'Sch-1'!D1121</f>
        <v xml:space="preserve">Supply BOQ for M-SLDC TSTRANSCO         </v>
      </c>
      <c r="E1121" s="233">
        <f>'Sch-1'!E1121</f>
        <v>1000077568</v>
      </c>
      <c r="F1121" s="234" t="str">
        <f>'Sch-1'!J1121</f>
        <v>OPERATOR CONSOLE AS PER TECHNICAL SPECIFICATION</v>
      </c>
      <c r="G1121" s="233" t="str">
        <f>'Sch-1'!K1121</f>
        <v xml:space="preserve">EA </v>
      </c>
      <c r="H1121" s="233">
        <f>'Sch-1'!L1121</f>
        <v>1</v>
      </c>
      <c r="I1121" s="235"/>
      <c r="J1121" s="773" t="str">
        <f t="shared" si="34"/>
        <v>Included</v>
      </c>
      <c r="K1121" s="774">
        <f t="shared" si="35"/>
        <v>0</v>
      </c>
      <c r="M1121" s="207"/>
    </row>
    <row r="1122" spans="1:13" s="217" customFormat="1" ht="69.75" customHeight="1" x14ac:dyDescent="0.3">
      <c r="A1122" s="48">
        <f>'Sch-1'!A1122</f>
        <v>1097</v>
      </c>
      <c r="B1122" s="233">
        <f>'Sch-1'!B1122</f>
        <v>7000032530</v>
      </c>
      <c r="C1122" s="233">
        <f>'Sch-1'!C1122</f>
        <v>10</v>
      </c>
      <c r="D1122" s="234" t="str">
        <f>'Sch-1'!D1122</f>
        <v xml:space="preserve">Supply BOQ for M-SLDC TSTRANSCO         </v>
      </c>
      <c r="E1122" s="233">
        <f>'Sch-1'!E1122</f>
        <v>1000012788</v>
      </c>
      <c r="F1122" s="234" t="str">
        <f>'Sch-1'!J1122</f>
        <v>GPS Clock with antenna</v>
      </c>
      <c r="G1122" s="233" t="str">
        <f>'Sch-1'!K1122</f>
        <v xml:space="preserve">EA </v>
      </c>
      <c r="H1122" s="233">
        <f>'Sch-1'!L1122</f>
        <v>1</v>
      </c>
      <c r="I1122" s="235"/>
      <c r="J1122" s="773" t="str">
        <f t="shared" si="34"/>
        <v>Included</v>
      </c>
      <c r="K1122" s="774">
        <f t="shared" si="35"/>
        <v>0</v>
      </c>
      <c r="M1122" s="207"/>
    </row>
    <row r="1123" spans="1:13" s="217" customFormat="1" ht="69.75" customHeight="1" x14ac:dyDescent="0.3">
      <c r="A1123" s="48">
        <f>'Sch-1'!A1123</f>
        <v>1098</v>
      </c>
      <c r="B1123" s="233">
        <f>'Sch-1'!B1123</f>
        <v>7000032531</v>
      </c>
      <c r="C1123" s="233">
        <f>'Sch-1'!C1123</f>
        <v>10</v>
      </c>
      <c r="D1123" s="234" t="str">
        <f>'Sch-1'!D1123</f>
        <v xml:space="preserve">Supply BOQ for M-SLDC TSTRANSCO         </v>
      </c>
      <c r="E1123" s="233">
        <f>'Sch-1'!E1123</f>
        <v>1000028014</v>
      </c>
      <c r="F1123" s="234" t="str">
        <f>'Sch-1'!J1123</f>
        <v>Workstation Desk</v>
      </c>
      <c r="G1123" s="233" t="str">
        <f>'Sch-1'!K1123</f>
        <v xml:space="preserve">EA </v>
      </c>
      <c r="H1123" s="233">
        <f>'Sch-1'!L1123</f>
        <v>1</v>
      </c>
      <c r="I1123" s="235"/>
      <c r="J1123" s="773" t="str">
        <f t="shared" si="34"/>
        <v>Included</v>
      </c>
      <c r="K1123" s="774">
        <f t="shared" si="35"/>
        <v>0</v>
      </c>
      <c r="M1123" s="207"/>
    </row>
    <row r="1124" spans="1:13" s="217" customFormat="1" ht="69.75" customHeight="1" x14ac:dyDescent="0.3">
      <c r="A1124" s="48">
        <f>'Sch-1'!A1124</f>
        <v>1099</v>
      </c>
      <c r="B1124" s="233">
        <f>'Sch-1'!B1124</f>
        <v>7000032532</v>
      </c>
      <c r="C1124" s="233">
        <f>'Sch-1'!C1124</f>
        <v>10</v>
      </c>
      <c r="D1124" s="234" t="str">
        <f>'Sch-1'!D1124</f>
        <v xml:space="preserve">Supply BOQ for M-SLDC TSTRANSCO         </v>
      </c>
      <c r="E1124" s="233">
        <f>'Sch-1'!E1124</f>
        <v>1000026380</v>
      </c>
      <c r="F1124" s="234" t="str">
        <f>'Sch-1'!J1124</f>
        <v>Chairs</v>
      </c>
      <c r="G1124" s="233" t="str">
        <f>'Sch-1'!K1124</f>
        <v>LOT</v>
      </c>
      <c r="H1124" s="233">
        <f>'Sch-1'!L1124</f>
        <v>1</v>
      </c>
      <c r="I1124" s="235"/>
      <c r="J1124" s="773" t="str">
        <f t="shared" si="34"/>
        <v>Included</v>
      </c>
      <c r="K1124" s="774">
        <f t="shared" si="35"/>
        <v>0</v>
      </c>
      <c r="M1124" s="207"/>
    </row>
    <row r="1125" spans="1:13" s="217" customFormat="1" ht="69.75" customHeight="1" x14ac:dyDescent="0.3">
      <c r="A1125" s="48">
        <f>'Sch-1'!A1125</f>
        <v>1100</v>
      </c>
      <c r="B1125" s="233">
        <f>'Sch-1'!B1125</f>
        <v>7000032567</v>
      </c>
      <c r="C1125" s="233">
        <f>'Sch-1'!C1125</f>
        <v>10</v>
      </c>
      <c r="D1125" s="234" t="str">
        <f>'Sch-1'!D1125</f>
        <v xml:space="preserve">Supply BOQ for M-SLDC TSTRANSCO         </v>
      </c>
      <c r="E1125" s="233">
        <f>'Sch-1'!E1125</f>
        <v>1000077853</v>
      </c>
      <c r="F1125" s="234" t="str">
        <f>'Sch-1'!J1125</f>
        <v>SUPPLY OF BACKUP AND RESTORE SYSTEM INCLUDING NECESSARY HARDWARE ANDSOFTWARE AS PER TECHNICAL SPECIFICATION</v>
      </c>
      <c r="G1125" s="233" t="str">
        <f>'Sch-1'!K1125</f>
        <v xml:space="preserve">EA </v>
      </c>
      <c r="H1125" s="233">
        <f>'Sch-1'!L1125</f>
        <v>1</v>
      </c>
      <c r="I1125" s="235"/>
      <c r="J1125" s="773" t="str">
        <f t="shared" si="34"/>
        <v>Included</v>
      </c>
      <c r="K1125" s="774">
        <f t="shared" si="35"/>
        <v>0</v>
      </c>
      <c r="M1125" s="207"/>
    </row>
    <row r="1126" spans="1:13" s="217" customFormat="1" ht="69.75" customHeight="1" x14ac:dyDescent="0.3">
      <c r="A1126" s="48">
        <f>'Sch-1'!A1126</f>
        <v>1101</v>
      </c>
      <c r="B1126" s="233">
        <f>'Sch-1'!B1126</f>
        <v>7000032568</v>
      </c>
      <c r="C1126" s="233">
        <f>'Sch-1'!C1126</f>
        <v>10</v>
      </c>
      <c r="D1126" s="234" t="str">
        <f>'Sch-1'!D1126</f>
        <v xml:space="preserve">Supply BOQ for M-SLDC TSTRANSCO         </v>
      </c>
      <c r="E1126" s="233">
        <f>'Sch-1'!E1126</f>
        <v>1000077863</v>
      </c>
      <c r="F1126" s="234" t="str">
        <f>'Sch-1'!J1126</f>
        <v>SUPPLY OF APPLICATION SERVER AT SLDC /RLDC AS PER TECHNICALSPECIFICATION</v>
      </c>
      <c r="G1126" s="233" t="str">
        <f>'Sch-1'!K1126</f>
        <v xml:space="preserve">EA </v>
      </c>
      <c r="H1126" s="233">
        <f>'Sch-1'!L1126</f>
        <v>2</v>
      </c>
      <c r="I1126" s="235"/>
      <c r="J1126" s="773" t="str">
        <f t="shared" si="34"/>
        <v>Included</v>
      </c>
      <c r="K1126" s="774">
        <f t="shared" si="35"/>
        <v>0</v>
      </c>
      <c r="M1126" s="207"/>
    </row>
    <row r="1127" spans="1:13" s="217" customFormat="1" ht="69.75" customHeight="1" x14ac:dyDescent="0.3">
      <c r="A1127" s="48">
        <f>'Sch-1'!A1127</f>
        <v>1102</v>
      </c>
      <c r="B1127" s="233">
        <f>'Sch-1'!B1127</f>
        <v>7000032569</v>
      </c>
      <c r="C1127" s="233">
        <f>'Sch-1'!C1127</f>
        <v>10</v>
      </c>
      <c r="D1127" s="234" t="str">
        <f>'Sch-1'!D1127</f>
        <v xml:space="preserve">Supply BOQ for M-SLDC TSTRANSCO         </v>
      </c>
      <c r="E1127" s="233">
        <f>'Sch-1'!E1127</f>
        <v>1000077866</v>
      </c>
      <c r="F1127" s="234" t="str">
        <f>'Sch-1'!J1127</f>
        <v>SUPPLY OF SIEM SOFTWARE AT SLDC/RLDCÃ‚Â AS PER TECHNICAL SPECIFICATION</v>
      </c>
      <c r="G1127" s="233" t="str">
        <f>'Sch-1'!K1127</f>
        <v>LOT</v>
      </c>
      <c r="H1127" s="233">
        <f>'Sch-1'!L1127</f>
        <v>1</v>
      </c>
      <c r="I1127" s="235"/>
      <c r="J1127" s="773" t="str">
        <f t="shared" si="34"/>
        <v>Included</v>
      </c>
      <c r="K1127" s="774">
        <f t="shared" si="35"/>
        <v>0</v>
      </c>
      <c r="M1127" s="207"/>
    </row>
    <row r="1128" spans="1:13" s="217" customFormat="1" ht="69.75" customHeight="1" x14ac:dyDescent="0.3">
      <c r="A1128" s="48">
        <f>'Sch-1'!A1128</f>
        <v>1103</v>
      </c>
      <c r="B1128" s="233">
        <f>'Sch-1'!B1128</f>
        <v>7000032570</v>
      </c>
      <c r="C1128" s="233">
        <f>'Sch-1'!C1128</f>
        <v>10</v>
      </c>
      <c r="D1128" s="234" t="str">
        <f>'Sch-1'!D1128</f>
        <v xml:space="preserve">Supply BOQ for M-SLDC TSTRANSCO         </v>
      </c>
      <c r="E1128" s="233">
        <f>'Sch-1'!E1128</f>
        <v>1000077862</v>
      </c>
      <c r="F1128" s="234" t="str">
        <f>'Sch-1'!J1128</f>
        <v>POE SWITCHÃ‚Â ,48 PORT ,MANAGED L2 (WITH DUAL POWER SUPPLY)Ã‚Â AS PERTECHNICAL SPECIFICATION</v>
      </c>
      <c r="G1128" s="233" t="str">
        <f>'Sch-1'!K1128</f>
        <v xml:space="preserve">EA </v>
      </c>
      <c r="H1128" s="233">
        <f>'Sch-1'!L1128</f>
        <v>2</v>
      </c>
      <c r="I1128" s="235"/>
      <c r="J1128" s="773" t="str">
        <f t="shared" si="34"/>
        <v>Included</v>
      </c>
      <c r="K1128" s="774">
        <f t="shared" si="35"/>
        <v>0</v>
      </c>
      <c r="M1128" s="207"/>
    </row>
    <row r="1129" spans="1:13" s="217" customFormat="1" ht="69.75" customHeight="1" x14ac:dyDescent="0.3">
      <c r="A1129" s="48">
        <f>'Sch-1'!A1129</f>
        <v>1104</v>
      </c>
      <c r="B1129" s="233">
        <f>'Sch-1'!B1129</f>
        <v>7000032577</v>
      </c>
      <c r="C1129" s="233">
        <f>'Sch-1'!C1129</f>
        <v>10</v>
      </c>
      <c r="D1129" s="234" t="str">
        <f>'Sch-1'!D1129</f>
        <v xml:space="preserve">Supply BOQ for M-SLDC TSTRANSCO         </v>
      </c>
      <c r="E1129" s="233">
        <f>'Sch-1'!E1129</f>
        <v>1000077899</v>
      </c>
      <c r="F1129" s="234" t="str">
        <f>'Sch-1'!J1129</f>
        <v>SUPPLY OF FXS MEDIA GATEWAY AS PER TECHNICAL SPECIFICATION</v>
      </c>
      <c r="G1129" s="233" t="str">
        <f>'Sch-1'!K1129</f>
        <v>SET</v>
      </c>
      <c r="H1129" s="233">
        <f>'Sch-1'!L1129</f>
        <v>1</v>
      </c>
      <c r="I1129" s="235"/>
      <c r="J1129" s="773" t="str">
        <f t="shared" si="34"/>
        <v>Included</v>
      </c>
      <c r="K1129" s="774">
        <f t="shared" si="35"/>
        <v>0</v>
      </c>
      <c r="M1129" s="207"/>
    </row>
    <row r="1130" spans="1:13" s="217" customFormat="1" ht="69.75" customHeight="1" x14ac:dyDescent="0.3">
      <c r="A1130" s="48">
        <f>'Sch-1'!A1130</f>
        <v>1105</v>
      </c>
      <c r="B1130" s="233">
        <f>'Sch-1'!B1130</f>
        <v>7000032578</v>
      </c>
      <c r="C1130" s="233">
        <f>'Sch-1'!C1130</f>
        <v>10</v>
      </c>
      <c r="D1130" s="234" t="str">
        <f>'Sch-1'!D1130</f>
        <v xml:space="preserve">Supply BOQ for M-SLDC TSTRANSCO         </v>
      </c>
      <c r="E1130" s="233">
        <f>'Sch-1'!E1130</f>
        <v>1000031361</v>
      </c>
      <c r="F1130" s="234" t="str">
        <f>'Sch-1'!J1130</f>
        <v>WORKSTATION CONSOLE WITH ONE TFT WITH OSAND LICENSE</v>
      </c>
      <c r="G1130" s="233" t="str">
        <f>'Sch-1'!K1130</f>
        <v xml:space="preserve">EA </v>
      </c>
      <c r="H1130" s="233">
        <f>'Sch-1'!L1130</f>
        <v>1</v>
      </c>
      <c r="I1130" s="235"/>
      <c r="J1130" s="773" t="str">
        <f t="shared" si="34"/>
        <v>Included</v>
      </c>
      <c r="K1130" s="774">
        <f t="shared" si="35"/>
        <v>0</v>
      </c>
      <c r="M1130" s="207"/>
    </row>
    <row r="1131" spans="1:13" s="217" customFormat="1" ht="69.75" customHeight="1" x14ac:dyDescent="0.3">
      <c r="A1131" s="48">
        <f>'Sch-1'!A1131</f>
        <v>1106</v>
      </c>
      <c r="B1131" s="233">
        <f>'Sch-1'!B1131</f>
        <v>7000032582</v>
      </c>
      <c r="C1131" s="233">
        <f>'Sch-1'!C1131</f>
        <v>10</v>
      </c>
      <c r="D1131" s="234" t="str">
        <f>'Sch-1'!D1131</f>
        <v xml:space="preserve">Supply BOQ for M-SLDC TSTRANSCO         </v>
      </c>
      <c r="E1131" s="233">
        <f>'Sch-1'!E1131</f>
        <v>1000077738</v>
      </c>
      <c r="F1131" s="234" t="str">
        <f>'Sch-1'!J1131</f>
        <v>SUPPLY OF PRI MEDIA GATEWAY AS PER TECHNICAL SPECIFICATION</v>
      </c>
      <c r="G1131" s="233" t="str">
        <f>'Sch-1'!K1131</f>
        <v xml:space="preserve">EA </v>
      </c>
      <c r="H1131" s="233">
        <f>'Sch-1'!L1131</f>
        <v>4</v>
      </c>
      <c r="I1131" s="235"/>
      <c r="J1131" s="773" t="str">
        <f t="shared" si="34"/>
        <v>Included</v>
      </c>
      <c r="K1131" s="774">
        <f t="shared" si="35"/>
        <v>0</v>
      </c>
      <c r="M1131" s="207"/>
    </row>
    <row r="1132" spans="1:13" s="217" customFormat="1" ht="69.75" customHeight="1" x14ac:dyDescent="0.3">
      <c r="A1132" s="48">
        <f>'Sch-1'!A1132</f>
        <v>1107</v>
      </c>
      <c r="B1132" s="233">
        <f>'Sch-1'!B1132</f>
        <v>7000032583</v>
      </c>
      <c r="C1132" s="233">
        <f>'Sch-1'!C1132</f>
        <v>10</v>
      </c>
      <c r="D1132" s="234" t="str">
        <f>'Sch-1'!D1132</f>
        <v xml:space="preserve">Supply BOQ for M-SLDC TSTRANSCO         </v>
      </c>
      <c r="E1132" s="233">
        <f>'Sch-1'!E1132</f>
        <v>1000077736</v>
      </c>
      <c r="F1132" s="234" t="str">
        <f>'Sch-1'!J1132</f>
        <v>SUPPLY OF PRI MEDIA GATEWAY AS PER TECHNICAL SPECIFICATION</v>
      </c>
      <c r="G1132" s="233" t="str">
        <f>'Sch-1'!K1132</f>
        <v xml:space="preserve">EA </v>
      </c>
      <c r="H1132" s="233">
        <f>'Sch-1'!L1132</f>
        <v>1</v>
      </c>
      <c r="I1132" s="235"/>
      <c r="J1132" s="773" t="str">
        <f t="shared" si="34"/>
        <v>Included</v>
      </c>
      <c r="K1132" s="774">
        <f t="shared" si="35"/>
        <v>0</v>
      </c>
      <c r="M1132" s="207"/>
    </row>
    <row r="1133" spans="1:13" s="217" customFormat="1" ht="69.75" customHeight="1" x14ac:dyDescent="0.3">
      <c r="A1133" s="48">
        <f>'Sch-1'!A1133</f>
        <v>1108</v>
      </c>
      <c r="B1133" s="233">
        <f>'Sch-1'!B1133</f>
        <v>7000032584</v>
      </c>
      <c r="C1133" s="233">
        <f>'Sch-1'!C1133</f>
        <v>10</v>
      </c>
      <c r="D1133" s="234" t="str">
        <f>'Sch-1'!D1133</f>
        <v xml:space="preserve">Supply BOQ for M-SLDC TSTRANSCO         </v>
      </c>
      <c r="E1133" s="233">
        <f>'Sch-1'!E1133</f>
        <v>1000078084</v>
      </c>
      <c r="F1133" s="234" t="str">
        <f>'Sch-1'!J1133</f>
        <v>SUPPLY OF ROUTER AS PER TECHNICAL SPECIFICATION</v>
      </c>
      <c r="G1133" s="233" t="str">
        <f>'Sch-1'!K1133</f>
        <v xml:space="preserve">EA </v>
      </c>
      <c r="H1133" s="233">
        <f>'Sch-1'!L1133</f>
        <v>2</v>
      </c>
      <c r="I1133" s="235"/>
      <c r="J1133" s="773" t="str">
        <f t="shared" si="34"/>
        <v>Included</v>
      </c>
      <c r="K1133" s="774">
        <f t="shared" si="35"/>
        <v>0</v>
      </c>
      <c r="M1133" s="207"/>
    </row>
    <row r="1134" spans="1:13" s="217" customFormat="1" ht="69.75" customHeight="1" x14ac:dyDescent="0.3">
      <c r="A1134" s="48">
        <f>'Sch-1'!A1134</f>
        <v>1109</v>
      </c>
      <c r="B1134" s="233">
        <f>'Sch-1'!B1134</f>
        <v>7000032533</v>
      </c>
      <c r="C1134" s="233">
        <f>'Sch-1'!C1134</f>
        <v>10</v>
      </c>
      <c r="D1134" s="234" t="str">
        <f>'Sch-1'!D1134</f>
        <v xml:space="preserve">Supply BOQ for B-SLDC TSTRANSCO         </v>
      </c>
      <c r="E1134" s="233">
        <f>'Sch-1'!E1134</f>
        <v>1000077713</v>
      </c>
      <c r="F1134" s="234" t="str">
        <f>'Sch-1'!J1134</f>
        <v>VOIP/SIP COMPLIANT SERVER HARDWARE AS PER TECHNICAL SPECIFICATION</v>
      </c>
      <c r="G1134" s="233" t="str">
        <f>'Sch-1'!K1134</f>
        <v xml:space="preserve">EA </v>
      </c>
      <c r="H1134" s="233">
        <f>'Sch-1'!L1134</f>
        <v>1</v>
      </c>
      <c r="I1134" s="235"/>
      <c r="J1134" s="773" t="str">
        <f t="shared" si="34"/>
        <v>Included</v>
      </c>
      <c r="K1134" s="774">
        <f t="shared" si="35"/>
        <v>0</v>
      </c>
      <c r="M1134" s="207"/>
    </row>
    <row r="1135" spans="1:13" s="217" customFormat="1" ht="69.75" customHeight="1" x14ac:dyDescent="0.3">
      <c r="A1135" s="48">
        <f>'Sch-1'!A1135</f>
        <v>1110</v>
      </c>
      <c r="B1135" s="233">
        <f>'Sch-1'!B1135</f>
        <v>7000032534</v>
      </c>
      <c r="C1135" s="233">
        <f>'Sch-1'!C1135</f>
        <v>10</v>
      </c>
      <c r="D1135" s="234" t="str">
        <f>'Sch-1'!D1135</f>
        <v xml:space="preserve">Supply BOQ for B-SLDC TSTRANSCO         </v>
      </c>
      <c r="E1135" s="233">
        <f>'Sch-1'!E1135</f>
        <v>1000077714</v>
      </c>
      <c r="F1135" s="234" t="str">
        <f>'Sch-1'!J1135</f>
        <v>SOFTWARE FOR VOIP/SIP COMPLIANT SERVER</v>
      </c>
      <c r="G1135" s="233" t="str">
        <f>'Sch-1'!K1135</f>
        <v xml:space="preserve">EA </v>
      </c>
      <c r="H1135" s="233">
        <f>'Sch-1'!L1135</f>
        <v>1</v>
      </c>
      <c r="I1135" s="235"/>
      <c r="J1135" s="773" t="str">
        <f t="shared" si="34"/>
        <v>Included</v>
      </c>
      <c r="K1135" s="774">
        <f t="shared" si="35"/>
        <v>0</v>
      </c>
      <c r="M1135" s="207"/>
    </row>
    <row r="1136" spans="1:13" s="217" customFormat="1" ht="69.75" customHeight="1" x14ac:dyDescent="0.3">
      <c r="A1136" s="48">
        <f>'Sch-1'!A1136</f>
        <v>1111</v>
      </c>
      <c r="B1136" s="233">
        <f>'Sch-1'!B1136</f>
        <v>7000032535</v>
      </c>
      <c r="C1136" s="233">
        <f>'Sch-1'!C1136</f>
        <v>10</v>
      </c>
      <c r="D1136" s="234" t="str">
        <f>'Sch-1'!D1136</f>
        <v xml:space="preserve">Supply BOQ for B-SLDC TSTRANSCO         </v>
      </c>
      <c r="E1136" s="233">
        <f>'Sch-1'!E1136</f>
        <v>1000077573</v>
      </c>
      <c r="F1136" s="234" t="str">
        <f>'Sch-1'!J1136</f>
        <v>SERVER RACK  AS PER TECHNICAL SPECIFICATION</v>
      </c>
      <c r="G1136" s="233" t="str">
        <f>'Sch-1'!K1136</f>
        <v xml:space="preserve">EA </v>
      </c>
      <c r="H1136" s="233">
        <f>'Sch-1'!L1136</f>
        <v>1</v>
      </c>
      <c r="I1136" s="235"/>
      <c r="J1136" s="773" t="str">
        <f t="shared" si="34"/>
        <v>Included</v>
      </c>
      <c r="K1136" s="774">
        <f t="shared" si="35"/>
        <v>0</v>
      </c>
      <c r="M1136" s="207"/>
    </row>
    <row r="1137" spans="1:13" s="217" customFormat="1" ht="69.75" customHeight="1" x14ac:dyDescent="0.3">
      <c r="A1137" s="48">
        <f>'Sch-1'!A1137</f>
        <v>1112</v>
      </c>
      <c r="B1137" s="233">
        <f>'Sch-1'!B1137</f>
        <v>7000032536</v>
      </c>
      <c r="C1137" s="233">
        <f>'Sch-1'!C1137</f>
        <v>10</v>
      </c>
      <c r="D1137" s="234" t="str">
        <f>'Sch-1'!D1137</f>
        <v xml:space="preserve">Supply BOQ for B-SLDC TSTRANSCO         </v>
      </c>
      <c r="E1137" s="233">
        <f>'Sch-1'!E1137</f>
        <v>1000077711</v>
      </c>
      <c r="F1137" s="234" t="str">
        <f>'Sch-1'!J1137</f>
        <v>SIP COMPLIANT VIDEO PHONE</v>
      </c>
      <c r="G1137" s="233" t="str">
        <f>'Sch-1'!K1137</f>
        <v xml:space="preserve">EA </v>
      </c>
      <c r="H1137" s="233">
        <f>'Sch-1'!L1137</f>
        <v>1</v>
      </c>
      <c r="I1137" s="235"/>
      <c r="J1137" s="773" t="str">
        <f t="shared" si="34"/>
        <v>Included</v>
      </c>
      <c r="K1137" s="774">
        <f t="shared" si="35"/>
        <v>0</v>
      </c>
      <c r="M1137" s="207"/>
    </row>
    <row r="1138" spans="1:13" s="217" customFormat="1" ht="69.75" customHeight="1" x14ac:dyDescent="0.3">
      <c r="A1138" s="48">
        <f>'Sch-1'!A1138</f>
        <v>1113</v>
      </c>
      <c r="B1138" s="233">
        <f>'Sch-1'!B1138</f>
        <v>7000032537</v>
      </c>
      <c r="C1138" s="233">
        <f>'Sch-1'!C1138</f>
        <v>10</v>
      </c>
      <c r="D1138" s="234" t="str">
        <f>'Sch-1'!D1138</f>
        <v xml:space="preserve">Supply BOQ for B-SLDC TSTRANSCO         </v>
      </c>
      <c r="E1138" s="233">
        <f>'Sch-1'!E1138</f>
        <v>1000077750</v>
      </c>
      <c r="F1138" s="234" t="str">
        <f>'Sch-1'!J1138</f>
        <v>NMS SOFTWARE FOR VoIP</v>
      </c>
      <c r="G1138" s="233" t="str">
        <f>'Sch-1'!K1138</f>
        <v>LOT</v>
      </c>
      <c r="H1138" s="233">
        <f>'Sch-1'!L1138</f>
        <v>1</v>
      </c>
      <c r="I1138" s="235"/>
      <c r="J1138" s="773" t="str">
        <f t="shared" si="34"/>
        <v>Included</v>
      </c>
      <c r="K1138" s="774">
        <f t="shared" si="35"/>
        <v>0</v>
      </c>
      <c r="M1138" s="207"/>
    </row>
    <row r="1139" spans="1:13" s="217" customFormat="1" ht="69.75" customHeight="1" x14ac:dyDescent="0.3">
      <c r="A1139" s="48">
        <f>'Sch-1'!A1139</f>
        <v>1114</v>
      </c>
      <c r="B1139" s="233">
        <f>'Sch-1'!B1139</f>
        <v>7000032538</v>
      </c>
      <c r="C1139" s="233">
        <f>'Sch-1'!C1139</f>
        <v>10</v>
      </c>
      <c r="D1139" s="234" t="str">
        <f>'Sch-1'!D1139</f>
        <v xml:space="preserve">Supply BOQ for B-SLDC TSTRANSCO         </v>
      </c>
      <c r="E1139" s="233">
        <f>'Sch-1'!E1139</f>
        <v>1000077561</v>
      </c>
      <c r="F1139" s="234" t="str">
        <f>'Sch-1'!J1139</f>
        <v>24 LAN L-3 SWITCH (MINIMUM 8X1 GBPS FIBRE OPTIC PORTS AND 4X 10 GBPSFIBER PORTS)</v>
      </c>
      <c r="G1139" s="233" t="str">
        <f>'Sch-1'!K1139</f>
        <v xml:space="preserve">EA </v>
      </c>
      <c r="H1139" s="233">
        <f>'Sch-1'!L1139</f>
        <v>2</v>
      </c>
      <c r="I1139" s="235"/>
      <c r="J1139" s="773" t="str">
        <f t="shared" si="34"/>
        <v>Included</v>
      </c>
      <c r="K1139" s="774">
        <f t="shared" si="35"/>
        <v>0</v>
      </c>
      <c r="M1139" s="207"/>
    </row>
    <row r="1140" spans="1:13" s="217" customFormat="1" ht="69.75" customHeight="1" x14ac:dyDescent="0.3">
      <c r="A1140" s="48">
        <f>'Sch-1'!A1140</f>
        <v>1115</v>
      </c>
      <c r="B1140" s="233">
        <f>'Sch-1'!B1140</f>
        <v>7000032539</v>
      </c>
      <c r="C1140" s="233">
        <f>'Sch-1'!C1140</f>
        <v>10</v>
      </c>
      <c r="D1140" s="234" t="str">
        <f>'Sch-1'!D1140</f>
        <v xml:space="preserve">Supply BOQ for B-SLDC TSTRANSCO         </v>
      </c>
      <c r="E1140" s="233">
        <f>'Sch-1'!E1140</f>
        <v>1000077565</v>
      </c>
      <c r="F1140" s="234" t="str">
        <f>'Sch-1'!J1140</f>
        <v>NGFW AS PER TECHNICAL SPECIFICATION</v>
      </c>
      <c r="G1140" s="233" t="str">
        <f>'Sch-1'!K1140</f>
        <v xml:space="preserve">EA </v>
      </c>
      <c r="H1140" s="233">
        <f>'Sch-1'!L1140</f>
        <v>2</v>
      </c>
      <c r="I1140" s="235"/>
      <c r="J1140" s="773" t="str">
        <f t="shared" si="34"/>
        <v>Included</v>
      </c>
      <c r="K1140" s="774">
        <f t="shared" si="35"/>
        <v>0</v>
      </c>
      <c r="M1140" s="207"/>
    </row>
    <row r="1141" spans="1:13" s="217" customFormat="1" ht="69.75" customHeight="1" x14ac:dyDescent="0.3">
      <c r="A1141" s="48">
        <f>'Sch-1'!A1141</f>
        <v>1116</v>
      </c>
      <c r="B1141" s="233">
        <f>'Sch-1'!B1141</f>
        <v>7000032540</v>
      </c>
      <c r="C1141" s="233">
        <f>'Sch-1'!C1141</f>
        <v>10</v>
      </c>
      <c r="D1141" s="234" t="str">
        <f>'Sch-1'!D1141</f>
        <v xml:space="preserve">Supply BOQ for B-SLDC TSTRANSCO         </v>
      </c>
      <c r="E1141" s="233">
        <f>'Sch-1'!E1141</f>
        <v>1000077751</v>
      </c>
      <c r="F1141" s="234" t="str">
        <f>'Sch-1'!J1141</f>
        <v>SOFTWARE FOR RECORDING</v>
      </c>
      <c r="G1141" s="233" t="str">
        <f>'Sch-1'!K1141</f>
        <v>LOT</v>
      </c>
      <c r="H1141" s="233">
        <f>'Sch-1'!L1141</f>
        <v>1</v>
      </c>
      <c r="I1141" s="235"/>
      <c r="J1141" s="773" t="str">
        <f t="shared" si="34"/>
        <v>Included</v>
      </c>
      <c r="K1141" s="774">
        <f t="shared" si="35"/>
        <v>0</v>
      </c>
      <c r="M1141" s="207"/>
    </row>
    <row r="1142" spans="1:13" s="217" customFormat="1" ht="69.75" customHeight="1" x14ac:dyDescent="0.3">
      <c r="A1142" s="48">
        <f>'Sch-1'!A1142</f>
        <v>1117</v>
      </c>
      <c r="B1142" s="233">
        <f>'Sch-1'!B1142</f>
        <v>7000032541</v>
      </c>
      <c r="C1142" s="233">
        <f>'Sch-1'!C1142</f>
        <v>10</v>
      </c>
      <c r="D1142" s="234" t="str">
        <f>'Sch-1'!D1142</f>
        <v xml:space="preserve">Supply BOQ for B-SLDC TSTRANSCO         </v>
      </c>
      <c r="E1142" s="233">
        <f>'Sch-1'!E1142</f>
        <v>1000077568</v>
      </c>
      <c r="F1142" s="234" t="str">
        <f>'Sch-1'!J1142</f>
        <v>OPERATOR CONSOLE AS PER TECHNICAL SPECIFICATION</v>
      </c>
      <c r="G1142" s="233" t="str">
        <f>'Sch-1'!K1142</f>
        <v xml:space="preserve">EA </v>
      </c>
      <c r="H1142" s="233">
        <f>'Sch-1'!L1142</f>
        <v>1</v>
      </c>
      <c r="I1142" s="235"/>
      <c r="J1142" s="773" t="str">
        <f t="shared" si="34"/>
        <v>Included</v>
      </c>
      <c r="K1142" s="774">
        <f t="shared" si="35"/>
        <v>0</v>
      </c>
      <c r="M1142" s="207"/>
    </row>
    <row r="1143" spans="1:13" s="217" customFormat="1" ht="69.75" customHeight="1" x14ac:dyDescent="0.3">
      <c r="A1143" s="48">
        <f>'Sch-1'!A1143</f>
        <v>1118</v>
      </c>
      <c r="B1143" s="233">
        <f>'Sch-1'!B1143</f>
        <v>7000032542</v>
      </c>
      <c r="C1143" s="233">
        <f>'Sch-1'!C1143</f>
        <v>10</v>
      </c>
      <c r="D1143" s="234" t="str">
        <f>'Sch-1'!D1143</f>
        <v xml:space="preserve">Supply BOQ for B-SLDC TSTRANSCO         </v>
      </c>
      <c r="E1143" s="233">
        <f>'Sch-1'!E1143</f>
        <v>1000028014</v>
      </c>
      <c r="F1143" s="234" t="str">
        <f>'Sch-1'!J1143</f>
        <v>Workstation Desk</v>
      </c>
      <c r="G1143" s="233" t="str">
        <f>'Sch-1'!K1143</f>
        <v xml:space="preserve">EA </v>
      </c>
      <c r="H1143" s="233">
        <f>'Sch-1'!L1143</f>
        <v>1</v>
      </c>
      <c r="I1143" s="235"/>
      <c r="J1143" s="773" t="str">
        <f t="shared" si="34"/>
        <v>Included</v>
      </c>
      <c r="K1143" s="774">
        <f t="shared" si="35"/>
        <v>0</v>
      </c>
      <c r="M1143" s="207"/>
    </row>
    <row r="1144" spans="1:13" s="217" customFormat="1" ht="69.75" customHeight="1" x14ac:dyDescent="0.3">
      <c r="A1144" s="48">
        <f>'Sch-1'!A1144</f>
        <v>1119</v>
      </c>
      <c r="B1144" s="233">
        <f>'Sch-1'!B1144</f>
        <v>7000032543</v>
      </c>
      <c r="C1144" s="233">
        <f>'Sch-1'!C1144</f>
        <v>10</v>
      </c>
      <c r="D1144" s="234" t="str">
        <f>'Sch-1'!D1144</f>
        <v xml:space="preserve">Supply BOQ for B-SLDC TSTRANSCO         </v>
      </c>
      <c r="E1144" s="233">
        <f>'Sch-1'!E1144</f>
        <v>1000026380</v>
      </c>
      <c r="F1144" s="234" t="str">
        <f>'Sch-1'!J1144</f>
        <v>Chairs</v>
      </c>
      <c r="G1144" s="233" t="str">
        <f>'Sch-1'!K1144</f>
        <v>LOT</v>
      </c>
      <c r="H1144" s="233">
        <f>'Sch-1'!L1144</f>
        <v>1</v>
      </c>
      <c r="I1144" s="235"/>
      <c r="J1144" s="773" t="str">
        <f t="shared" si="34"/>
        <v>Included</v>
      </c>
      <c r="K1144" s="774">
        <f t="shared" si="35"/>
        <v>0</v>
      </c>
      <c r="M1144" s="207"/>
    </row>
    <row r="1145" spans="1:13" s="217" customFormat="1" ht="69.75" customHeight="1" x14ac:dyDescent="0.3">
      <c r="A1145" s="48">
        <f>'Sch-1'!A1145</f>
        <v>1120</v>
      </c>
      <c r="B1145" s="233">
        <f>'Sch-1'!B1145</f>
        <v>7000032571</v>
      </c>
      <c r="C1145" s="233">
        <f>'Sch-1'!C1145</f>
        <v>10</v>
      </c>
      <c r="D1145" s="234" t="str">
        <f>'Sch-1'!D1145</f>
        <v xml:space="preserve">Supply BOQ for B-SLDC TSTRANSCO         </v>
      </c>
      <c r="E1145" s="233">
        <f>'Sch-1'!E1145</f>
        <v>1000077853</v>
      </c>
      <c r="F1145" s="234" t="str">
        <f>'Sch-1'!J1145</f>
        <v>SUPPLY OF BACKUP AND RESTORE SYSTEM INCLUDING NECESSARY HARDWARE ANDSOFTWARE AS PER TECHNICAL SPECIFICATION</v>
      </c>
      <c r="G1145" s="233" t="str">
        <f>'Sch-1'!K1145</f>
        <v xml:space="preserve">EA </v>
      </c>
      <c r="H1145" s="233">
        <f>'Sch-1'!L1145</f>
        <v>1</v>
      </c>
      <c r="I1145" s="235"/>
      <c r="J1145" s="773" t="str">
        <f t="shared" si="34"/>
        <v>Included</v>
      </c>
      <c r="K1145" s="774">
        <f t="shared" si="35"/>
        <v>0</v>
      </c>
      <c r="M1145" s="207"/>
    </row>
    <row r="1146" spans="1:13" s="217" customFormat="1" ht="69.75" customHeight="1" x14ac:dyDescent="0.3">
      <c r="A1146" s="48">
        <f>'Sch-1'!A1146</f>
        <v>1121</v>
      </c>
      <c r="B1146" s="233">
        <f>'Sch-1'!B1146</f>
        <v>7000032585</v>
      </c>
      <c r="C1146" s="233">
        <f>'Sch-1'!C1146</f>
        <v>10</v>
      </c>
      <c r="D1146" s="234" t="str">
        <f>'Sch-1'!D1146</f>
        <v xml:space="preserve">Supply BOQ for B-SLDC TSTRANSCO         </v>
      </c>
      <c r="E1146" s="233">
        <f>'Sch-1'!E1146</f>
        <v>1000078084</v>
      </c>
      <c r="F1146" s="234" t="str">
        <f>'Sch-1'!J1146</f>
        <v>SUPPLY OF ROUTER AS PER TECHNICAL SPECIFICATION</v>
      </c>
      <c r="G1146" s="233" t="str">
        <f>'Sch-1'!K1146</f>
        <v xml:space="preserve">EA </v>
      </c>
      <c r="H1146" s="233">
        <f>'Sch-1'!L1146</f>
        <v>2</v>
      </c>
      <c r="I1146" s="235"/>
      <c r="J1146" s="773" t="str">
        <f t="shared" si="34"/>
        <v>Included</v>
      </c>
      <c r="K1146" s="774">
        <f t="shared" si="35"/>
        <v>0</v>
      </c>
      <c r="M1146" s="207"/>
    </row>
    <row r="1147" spans="1:13" s="217" customFormat="1" ht="69.75" customHeight="1" x14ac:dyDescent="0.3">
      <c r="A1147" s="48">
        <f>'Sch-1'!A1147</f>
        <v>1122</v>
      </c>
      <c r="B1147" s="233">
        <f>'Sch-1'!B1147</f>
        <v>7000032544</v>
      </c>
      <c r="C1147" s="233">
        <f>'Sch-1'!C1147</f>
        <v>10</v>
      </c>
      <c r="D1147" s="234" t="str">
        <f>'Sch-1'!D1147</f>
        <v xml:space="preserve">Supply BOQ for M-SLDC APTRANSCO         </v>
      </c>
      <c r="E1147" s="233">
        <f>'Sch-1'!E1147</f>
        <v>1000077713</v>
      </c>
      <c r="F1147" s="234" t="str">
        <f>'Sch-1'!J1147</f>
        <v>VOIP/SIP COMPLIANT SERVER HARDWARE AS PER TECHNICAL SPECIFICATION</v>
      </c>
      <c r="G1147" s="233" t="str">
        <f>'Sch-1'!K1147</f>
        <v xml:space="preserve">EA </v>
      </c>
      <c r="H1147" s="233">
        <f>'Sch-1'!L1147</f>
        <v>1</v>
      </c>
      <c r="I1147" s="235"/>
      <c r="J1147" s="773" t="str">
        <f t="shared" si="34"/>
        <v>Included</v>
      </c>
      <c r="K1147" s="774">
        <f t="shared" si="35"/>
        <v>0</v>
      </c>
      <c r="M1147" s="207"/>
    </row>
    <row r="1148" spans="1:13" s="217" customFormat="1" ht="69.75" customHeight="1" x14ac:dyDescent="0.3">
      <c r="A1148" s="48">
        <f>'Sch-1'!A1148</f>
        <v>1123</v>
      </c>
      <c r="B1148" s="233">
        <f>'Sch-1'!B1148</f>
        <v>7000032545</v>
      </c>
      <c r="C1148" s="233">
        <f>'Sch-1'!C1148</f>
        <v>10</v>
      </c>
      <c r="D1148" s="234" t="str">
        <f>'Sch-1'!D1148</f>
        <v xml:space="preserve">Supply BOQ for M-SLDC APTRANSCO         </v>
      </c>
      <c r="E1148" s="233">
        <f>'Sch-1'!E1148</f>
        <v>1000077714</v>
      </c>
      <c r="F1148" s="234" t="str">
        <f>'Sch-1'!J1148</f>
        <v>SOFTWARE FOR VOIP/SIP COMPLIANT SERVER</v>
      </c>
      <c r="G1148" s="233" t="str">
        <f>'Sch-1'!K1148</f>
        <v xml:space="preserve">EA </v>
      </c>
      <c r="H1148" s="233">
        <f>'Sch-1'!L1148</f>
        <v>1</v>
      </c>
      <c r="I1148" s="235"/>
      <c r="J1148" s="773" t="str">
        <f t="shared" si="34"/>
        <v>Included</v>
      </c>
      <c r="K1148" s="774">
        <f t="shared" si="35"/>
        <v>0</v>
      </c>
      <c r="M1148" s="207"/>
    </row>
    <row r="1149" spans="1:13" s="217" customFormat="1" ht="69.75" customHeight="1" x14ac:dyDescent="0.3">
      <c r="A1149" s="48">
        <f>'Sch-1'!A1149</f>
        <v>1124</v>
      </c>
      <c r="B1149" s="233">
        <f>'Sch-1'!B1149</f>
        <v>7000032546</v>
      </c>
      <c r="C1149" s="233">
        <f>'Sch-1'!C1149</f>
        <v>10</v>
      </c>
      <c r="D1149" s="234" t="str">
        <f>'Sch-1'!D1149</f>
        <v xml:space="preserve">Supply BOQ for M-SLDC APTRANSCO         </v>
      </c>
      <c r="E1149" s="233">
        <f>'Sch-1'!E1149</f>
        <v>1000077573</v>
      </c>
      <c r="F1149" s="234" t="str">
        <f>'Sch-1'!J1149</f>
        <v>SERVER RACK  AS PER TECHNICAL SPECIFICATION</v>
      </c>
      <c r="G1149" s="233" t="str">
        <f>'Sch-1'!K1149</f>
        <v xml:space="preserve">EA </v>
      </c>
      <c r="H1149" s="233">
        <f>'Sch-1'!L1149</f>
        <v>1</v>
      </c>
      <c r="I1149" s="235"/>
      <c r="J1149" s="773" t="str">
        <f t="shared" si="34"/>
        <v>Included</v>
      </c>
      <c r="K1149" s="774">
        <f t="shared" si="35"/>
        <v>0</v>
      </c>
      <c r="M1149" s="207"/>
    </row>
    <row r="1150" spans="1:13" s="217" customFormat="1" ht="69.75" customHeight="1" x14ac:dyDescent="0.3">
      <c r="A1150" s="48">
        <f>'Sch-1'!A1150</f>
        <v>1125</v>
      </c>
      <c r="B1150" s="233">
        <f>'Sch-1'!B1150</f>
        <v>7000032547</v>
      </c>
      <c r="C1150" s="233">
        <f>'Sch-1'!C1150</f>
        <v>10</v>
      </c>
      <c r="D1150" s="234" t="str">
        <f>'Sch-1'!D1150</f>
        <v xml:space="preserve">Supply BOQ for M-SLDC APTRANSCO         </v>
      </c>
      <c r="E1150" s="233">
        <f>'Sch-1'!E1150</f>
        <v>1000077711</v>
      </c>
      <c r="F1150" s="234" t="str">
        <f>'Sch-1'!J1150</f>
        <v>SIP COMPLIANT VIDEO PHONE</v>
      </c>
      <c r="G1150" s="233" t="str">
        <f>'Sch-1'!K1150</f>
        <v xml:space="preserve">EA </v>
      </c>
      <c r="H1150" s="233">
        <f>'Sch-1'!L1150</f>
        <v>1</v>
      </c>
      <c r="I1150" s="235"/>
      <c r="J1150" s="773" t="str">
        <f t="shared" si="34"/>
        <v>Included</v>
      </c>
      <c r="K1150" s="774">
        <f t="shared" si="35"/>
        <v>0</v>
      </c>
      <c r="M1150" s="207"/>
    </row>
    <row r="1151" spans="1:13" s="217" customFormat="1" ht="69.75" customHeight="1" x14ac:dyDescent="0.3">
      <c r="A1151" s="48">
        <f>'Sch-1'!A1151</f>
        <v>1126</v>
      </c>
      <c r="B1151" s="233">
        <f>'Sch-1'!B1151</f>
        <v>7000032548</v>
      </c>
      <c r="C1151" s="233">
        <f>'Sch-1'!C1151</f>
        <v>10</v>
      </c>
      <c r="D1151" s="234" t="str">
        <f>'Sch-1'!D1151</f>
        <v xml:space="preserve">Supply BOQ for M-SLDC APTRANSCO         </v>
      </c>
      <c r="E1151" s="233">
        <f>'Sch-1'!E1151</f>
        <v>1000077750</v>
      </c>
      <c r="F1151" s="234" t="str">
        <f>'Sch-1'!J1151</f>
        <v>NMS SOFTWARE FOR VoIP</v>
      </c>
      <c r="G1151" s="233" t="str">
        <f>'Sch-1'!K1151</f>
        <v>LOT</v>
      </c>
      <c r="H1151" s="233">
        <f>'Sch-1'!L1151</f>
        <v>1</v>
      </c>
      <c r="I1151" s="235"/>
      <c r="J1151" s="773" t="str">
        <f t="shared" si="34"/>
        <v>Included</v>
      </c>
      <c r="K1151" s="774">
        <f t="shared" si="35"/>
        <v>0</v>
      </c>
      <c r="M1151" s="207"/>
    </row>
    <row r="1152" spans="1:13" s="217" customFormat="1" ht="69.75" customHeight="1" x14ac:dyDescent="0.3">
      <c r="A1152" s="48">
        <f>'Sch-1'!A1152</f>
        <v>1127</v>
      </c>
      <c r="B1152" s="233">
        <f>'Sch-1'!B1152</f>
        <v>7000032549</v>
      </c>
      <c r="C1152" s="233">
        <f>'Sch-1'!C1152</f>
        <v>10</v>
      </c>
      <c r="D1152" s="234" t="str">
        <f>'Sch-1'!D1152</f>
        <v xml:space="preserve">Supply BOQ for M-SLDC APTRANSCO         </v>
      </c>
      <c r="E1152" s="233">
        <f>'Sch-1'!E1152</f>
        <v>1000077561</v>
      </c>
      <c r="F1152" s="234" t="str">
        <f>'Sch-1'!J1152</f>
        <v>24 LAN L-3 SWITCH (MINIMUM 8X1 GBPS FIBRE OPTIC PORTS AND 4X 10 GBPSFIBER PORTS)</v>
      </c>
      <c r="G1152" s="233" t="str">
        <f>'Sch-1'!K1152</f>
        <v xml:space="preserve">EA </v>
      </c>
      <c r="H1152" s="233">
        <f>'Sch-1'!L1152</f>
        <v>2</v>
      </c>
      <c r="I1152" s="235"/>
      <c r="J1152" s="773" t="str">
        <f t="shared" si="34"/>
        <v>Included</v>
      </c>
      <c r="K1152" s="774">
        <f t="shared" si="35"/>
        <v>0</v>
      </c>
      <c r="M1152" s="207"/>
    </row>
    <row r="1153" spans="1:13" s="217" customFormat="1" ht="69.75" customHeight="1" x14ac:dyDescent="0.3">
      <c r="A1153" s="48">
        <f>'Sch-1'!A1153</f>
        <v>1128</v>
      </c>
      <c r="B1153" s="233">
        <f>'Sch-1'!B1153</f>
        <v>7000032550</v>
      </c>
      <c r="C1153" s="233">
        <f>'Sch-1'!C1153</f>
        <v>10</v>
      </c>
      <c r="D1153" s="234" t="str">
        <f>'Sch-1'!D1153</f>
        <v xml:space="preserve">Supply BOQ for M-SLDC APTRANSCO         </v>
      </c>
      <c r="E1153" s="233">
        <f>'Sch-1'!E1153</f>
        <v>1000077565</v>
      </c>
      <c r="F1153" s="234" t="str">
        <f>'Sch-1'!J1153</f>
        <v>NGFW AS PER TECHNICAL SPECIFICATION</v>
      </c>
      <c r="G1153" s="233" t="str">
        <f>'Sch-1'!K1153</f>
        <v xml:space="preserve">EA </v>
      </c>
      <c r="H1153" s="233">
        <f>'Sch-1'!L1153</f>
        <v>2</v>
      </c>
      <c r="I1153" s="235"/>
      <c r="J1153" s="773" t="str">
        <f t="shared" si="34"/>
        <v>Included</v>
      </c>
      <c r="K1153" s="774">
        <f t="shared" si="35"/>
        <v>0</v>
      </c>
      <c r="M1153" s="207"/>
    </row>
    <row r="1154" spans="1:13" s="217" customFormat="1" ht="69.75" customHeight="1" x14ac:dyDescent="0.3">
      <c r="A1154" s="48">
        <f>'Sch-1'!A1154</f>
        <v>1129</v>
      </c>
      <c r="B1154" s="233">
        <f>'Sch-1'!B1154</f>
        <v>7000032551</v>
      </c>
      <c r="C1154" s="233">
        <f>'Sch-1'!C1154</f>
        <v>10</v>
      </c>
      <c r="D1154" s="234" t="str">
        <f>'Sch-1'!D1154</f>
        <v xml:space="preserve">Supply BOQ for M-SLDC APTRANSCO         </v>
      </c>
      <c r="E1154" s="233">
        <f>'Sch-1'!E1154</f>
        <v>1000077751</v>
      </c>
      <c r="F1154" s="234" t="str">
        <f>'Sch-1'!J1154</f>
        <v>SOFTWARE FOR RECORDING</v>
      </c>
      <c r="G1154" s="233" t="str">
        <f>'Sch-1'!K1154</f>
        <v>LOT</v>
      </c>
      <c r="H1154" s="233">
        <f>'Sch-1'!L1154</f>
        <v>1</v>
      </c>
      <c r="I1154" s="235"/>
      <c r="J1154" s="773" t="str">
        <f t="shared" si="34"/>
        <v>Included</v>
      </c>
      <c r="K1154" s="774">
        <f t="shared" si="35"/>
        <v>0</v>
      </c>
      <c r="M1154" s="207"/>
    </row>
    <row r="1155" spans="1:13" s="217" customFormat="1" ht="69.75" customHeight="1" x14ac:dyDescent="0.3">
      <c r="A1155" s="48">
        <f>'Sch-1'!A1155</f>
        <v>1130</v>
      </c>
      <c r="B1155" s="233">
        <f>'Sch-1'!B1155</f>
        <v>7000032552</v>
      </c>
      <c r="C1155" s="233">
        <f>'Sch-1'!C1155</f>
        <v>10</v>
      </c>
      <c r="D1155" s="234" t="str">
        <f>'Sch-1'!D1155</f>
        <v xml:space="preserve">Supply BOQ for M-SLDC APTRANSCO         </v>
      </c>
      <c r="E1155" s="233">
        <f>'Sch-1'!E1155</f>
        <v>1000077568</v>
      </c>
      <c r="F1155" s="234" t="str">
        <f>'Sch-1'!J1155</f>
        <v>OPERATOR CONSOLE AS PER TECHNICAL SPECIFICATION</v>
      </c>
      <c r="G1155" s="233" t="str">
        <f>'Sch-1'!K1155</f>
        <v xml:space="preserve">EA </v>
      </c>
      <c r="H1155" s="233">
        <f>'Sch-1'!L1155</f>
        <v>1</v>
      </c>
      <c r="I1155" s="235"/>
      <c r="J1155" s="773" t="str">
        <f t="shared" si="34"/>
        <v>Included</v>
      </c>
      <c r="K1155" s="774">
        <f t="shared" si="35"/>
        <v>0</v>
      </c>
      <c r="M1155" s="207"/>
    </row>
    <row r="1156" spans="1:13" s="217" customFormat="1" ht="69.75" customHeight="1" x14ac:dyDescent="0.3">
      <c r="A1156" s="48">
        <f>'Sch-1'!A1156</f>
        <v>1131</v>
      </c>
      <c r="B1156" s="233">
        <f>'Sch-1'!B1156</f>
        <v>7000032553</v>
      </c>
      <c r="C1156" s="233">
        <f>'Sch-1'!C1156</f>
        <v>10</v>
      </c>
      <c r="D1156" s="234" t="str">
        <f>'Sch-1'!D1156</f>
        <v xml:space="preserve">Supply BOQ for M-SLDC APTRANSCO         </v>
      </c>
      <c r="E1156" s="233">
        <f>'Sch-1'!E1156</f>
        <v>1000012788</v>
      </c>
      <c r="F1156" s="234" t="str">
        <f>'Sch-1'!J1156</f>
        <v>GPS Clock with antenna</v>
      </c>
      <c r="G1156" s="233" t="str">
        <f>'Sch-1'!K1156</f>
        <v xml:space="preserve">EA </v>
      </c>
      <c r="H1156" s="233">
        <f>'Sch-1'!L1156</f>
        <v>1</v>
      </c>
      <c r="I1156" s="235"/>
      <c r="J1156" s="773" t="str">
        <f t="shared" si="34"/>
        <v>Included</v>
      </c>
      <c r="K1156" s="774">
        <f t="shared" si="35"/>
        <v>0</v>
      </c>
      <c r="M1156" s="207"/>
    </row>
    <row r="1157" spans="1:13" s="217" customFormat="1" ht="69.75" customHeight="1" x14ac:dyDescent="0.3">
      <c r="A1157" s="48">
        <f>'Sch-1'!A1157</f>
        <v>1132</v>
      </c>
      <c r="B1157" s="233">
        <f>'Sch-1'!B1157</f>
        <v>7000032554</v>
      </c>
      <c r="C1157" s="233">
        <f>'Sch-1'!C1157</f>
        <v>10</v>
      </c>
      <c r="D1157" s="234" t="str">
        <f>'Sch-1'!D1157</f>
        <v xml:space="preserve">Supply BOQ for M-SLDC APTRANSCO         </v>
      </c>
      <c r="E1157" s="233">
        <f>'Sch-1'!E1157</f>
        <v>1000028014</v>
      </c>
      <c r="F1157" s="234" t="str">
        <f>'Sch-1'!J1157</f>
        <v>Workstation Desk</v>
      </c>
      <c r="G1157" s="233" t="str">
        <f>'Sch-1'!K1157</f>
        <v xml:space="preserve">EA </v>
      </c>
      <c r="H1157" s="233">
        <f>'Sch-1'!L1157</f>
        <v>1</v>
      </c>
      <c r="I1157" s="235"/>
      <c r="J1157" s="773" t="str">
        <f t="shared" si="34"/>
        <v>Included</v>
      </c>
      <c r="K1157" s="774">
        <f t="shared" si="35"/>
        <v>0</v>
      </c>
      <c r="M1157" s="207"/>
    </row>
    <row r="1158" spans="1:13" s="217" customFormat="1" ht="69.75" customHeight="1" x14ac:dyDescent="0.3">
      <c r="A1158" s="48">
        <f>'Sch-1'!A1158</f>
        <v>1133</v>
      </c>
      <c r="B1158" s="233">
        <f>'Sch-1'!B1158</f>
        <v>7000032555</v>
      </c>
      <c r="C1158" s="233">
        <f>'Sch-1'!C1158</f>
        <v>10</v>
      </c>
      <c r="D1158" s="234" t="str">
        <f>'Sch-1'!D1158</f>
        <v xml:space="preserve">Supply BOQ for M-SLDC APTRANSCO         </v>
      </c>
      <c r="E1158" s="233">
        <f>'Sch-1'!E1158</f>
        <v>1000026380</v>
      </c>
      <c r="F1158" s="234" t="str">
        <f>'Sch-1'!J1158</f>
        <v>Chairs</v>
      </c>
      <c r="G1158" s="233" t="str">
        <f>'Sch-1'!K1158</f>
        <v>LOT</v>
      </c>
      <c r="H1158" s="233">
        <f>'Sch-1'!L1158</f>
        <v>1</v>
      </c>
      <c r="I1158" s="235"/>
      <c r="J1158" s="773" t="str">
        <f t="shared" si="34"/>
        <v>Included</v>
      </c>
      <c r="K1158" s="774">
        <f t="shared" si="35"/>
        <v>0</v>
      </c>
      <c r="M1158" s="207"/>
    </row>
    <row r="1159" spans="1:13" s="217" customFormat="1" ht="69.75" customHeight="1" x14ac:dyDescent="0.3">
      <c r="A1159" s="48">
        <f>'Sch-1'!A1159</f>
        <v>1134</v>
      </c>
      <c r="B1159" s="233">
        <f>'Sch-1'!B1159</f>
        <v>7000032572</v>
      </c>
      <c r="C1159" s="233">
        <f>'Sch-1'!C1159</f>
        <v>10</v>
      </c>
      <c r="D1159" s="234" t="str">
        <f>'Sch-1'!D1159</f>
        <v xml:space="preserve">Supply BOQ for M-SLDC APTRANSCO         </v>
      </c>
      <c r="E1159" s="233">
        <f>'Sch-1'!E1159</f>
        <v>1000077853</v>
      </c>
      <c r="F1159" s="234" t="str">
        <f>'Sch-1'!J1159</f>
        <v>SUPPLY OF BACKUP AND RESTORE SYSTEM INCLUDING NECESSARY HARDWARE ANDSOFTWARE AS PER TECHNICAL SPECIFICATION</v>
      </c>
      <c r="G1159" s="233" t="str">
        <f>'Sch-1'!K1159</f>
        <v xml:space="preserve">EA </v>
      </c>
      <c r="H1159" s="233">
        <f>'Sch-1'!L1159</f>
        <v>1</v>
      </c>
      <c r="I1159" s="235"/>
      <c r="J1159" s="773" t="str">
        <f t="shared" si="34"/>
        <v>Included</v>
      </c>
      <c r="K1159" s="774">
        <f t="shared" si="35"/>
        <v>0</v>
      </c>
      <c r="M1159" s="207"/>
    </row>
    <row r="1160" spans="1:13" s="217" customFormat="1" ht="69.75" customHeight="1" x14ac:dyDescent="0.3">
      <c r="A1160" s="48">
        <f>'Sch-1'!A1160</f>
        <v>1135</v>
      </c>
      <c r="B1160" s="233">
        <f>'Sch-1'!B1160</f>
        <v>7000032573</v>
      </c>
      <c r="C1160" s="233">
        <f>'Sch-1'!C1160</f>
        <v>10</v>
      </c>
      <c r="D1160" s="234" t="str">
        <f>'Sch-1'!D1160</f>
        <v xml:space="preserve">Supply BOQ for M-SLDC APTRANSCO         </v>
      </c>
      <c r="E1160" s="233">
        <f>'Sch-1'!E1160</f>
        <v>1000077863</v>
      </c>
      <c r="F1160" s="234" t="str">
        <f>'Sch-1'!J1160</f>
        <v>SUPPLY OF APPLICATION SERVER AT SLDC /RLDC AS PER TECHNICALSPECIFICATION</v>
      </c>
      <c r="G1160" s="233" t="str">
        <f>'Sch-1'!K1160</f>
        <v xml:space="preserve">EA </v>
      </c>
      <c r="H1160" s="233">
        <f>'Sch-1'!L1160</f>
        <v>2</v>
      </c>
      <c r="I1160" s="235"/>
      <c r="J1160" s="773" t="str">
        <f t="shared" si="34"/>
        <v>Included</v>
      </c>
      <c r="K1160" s="774">
        <f t="shared" si="35"/>
        <v>0</v>
      </c>
      <c r="M1160" s="207"/>
    </row>
    <row r="1161" spans="1:13" s="217" customFormat="1" ht="69.75" customHeight="1" x14ac:dyDescent="0.3">
      <c r="A1161" s="48">
        <f>'Sch-1'!A1161</f>
        <v>1136</v>
      </c>
      <c r="B1161" s="233">
        <f>'Sch-1'!B1161</f>
        <v>7000032574</v>
      </c>
      <c r="C1161" s="233">
        <f>'Sch-1'!C1161</f>
        <v>10</v>
      </c>
      <c r="D1161" s="234" t="str">
        <f>'Sch-1'!D1161</f>
        <v xml:space="preserve">Supply BOQ for M-SLDC APTRANSCO         </v>
      </c>
      <c r="E1161" s="233">
        <f>'Sch-1'!E1161</f>
        <v>1000077866</v>
      </c>
      <c r="F1161" s="234" t="str">
        <f>'Sch-1'!J1161</f>
        <v>SUPPLY OF SIEM SOFTWARE AT SLDC/RLDCÃ‚Â AS PER TECHNICAL SPECIFICATION</v>
      </c>
      <c r="G1161" s="233" t="str">
        <f>'Sch-1'!K1161</f>
        <v>LOT</v>
      </c>
      <c r="H1161" s="233">
        <f>'Sch-1'!L1161</f>
        <v>1</v>
      </c>
      <c r="I1161" s="235"/>
      <c r="J1161" s="773" t="str">
        <f t="shared" si="34"/>
        <v>Included</v>
      </c>
      <c r="K1161" s="774">
        <f t="shared" si="35"/>
        <v>0</v>
      </c>
      <c r="M1161" s="207"/>
    </row>
    <row r="1162" spans="1:13" s="217" customFormat="1" ht="69.75" customHeight="1" x14ac:dyDescent="0.3">
      <c r="A1162" s="48">
        <f>'Sch-1'!A1162</f>
        <v>1137</v>
      </c>
      <c r="B1162" s="233">
        <f>'Sch-1'!B1162</f>
        <v>7000032575</v>
      </c>
      <c r="C1162" s="233">
        <f>'Sch-1'!C1162</f>
        <v>10</v>
      </c>
      <c r="D1162" s="234" t="str">
        <f>'Sch-1'!D1162</f>
        <v xml:space="preserve">Supply BOQ for M-SLDC APTRANSCO         </v>
      </c>
      <c r="E1162" s="233">
        <f>'Sch-1'!E1162</f>
        <v>1000077862</v>
      </c>
      <c r="F1162" s="234" t="str">
        <f>'Sch-1'!J1162</f>
        <v>POE SWITCHÃ‚Â ,48 PORT ,MANAGED L2 (WITH DUAL POWER SUPPLY)Ã‚Â AS PERTECHNICAL SPECIFICATION</v>
      </c>
      <c r="G1162" s="233" t="str">
        <f>'Sch-1'!K1162</f>
        <v xml:space="preserve">EA </v>
      </c>
      <c r="H1162" s="233">
        <f>'Sch-1'!L1162</f>
        <v>1</v>
      </c>
      <c r="I1162" s="235"/>
      <c r="J1162" s="773" t="str">
        <f t="shared" si="34"/>
        <v>Included</v>
      </c>
      <c r="K1162" s="774">
        <f t="shared" si="35"/>
        <v>0</v>
      </c>
      <c r="M1162" s="207"/>
    </row>
    <row r="1163" spans="1:13" s="217" customFormat="1" ht="69.75" customHeight="1" x14ac:dyDescent="0.3">
      <c r="A1163" s="48">
        <f>'Sch-1'!A1163</f>
        <v>1138</v>
      </c>
      <c r="B1163" s="233">
        <f>'Sch-1'!B1163</f>
        <v>7000032579</v>
      </c>
      <c r="C1163" s="233">
        <f>'Sch-1'!C1163</f>
        <v>10</v>
      </c>
      <c r="D1163" s="234" t="str">
        <f>'Sch-1'!D1163</f>
        <v xml:space="preserve">Supply BOQ for M-SLDC APTRANSCO         </v>
      </c>
      <c r="E1163" s="233">
        <f>'Sch-1'!E1163</f>
        <v>1000077899</v>
      </c>
      <c r="F1163" s="234" t="str">
        <f>'Sch-1'!J1163</f>
        <v>SUPPLY OF FXS MEDIA GATEWAY AS PER TECHNICAL SPECIFICATION</v>
      </c>
      <c r="G1163" s="233" t="str">
        <f>'Sch-1'!K1163</f>
        <v>SET</v>
      </c>
      <c r="H1163" s="233">
        <f>'Sch-1'!L1163</f>
        <v>1</v>
      </c>
      <c r="I1163" s="235"/>
      <c r="J1163" s="773" t="str">
        <f t="shared" si="34"/>
        <v>Included</v>
      </c>
      <c r="K1163" s="774">
        <f t="shared" si="35"/>
        <v>0</v>
      </c>
      <c r="M1163" s="207"/>
    </row>
    <row r="1164" spans="1:13" s="217" customFormat="1" ht="69.75" customHeight="1" x14ac:dyDescent="0.3">
      <c r="A1164" s="48">
        <f>'Sch-1'!A1164</f>
        <v>1139</v>
      </c>
      <c r="B1164" s="233">
        <f>'Sch-1'!B1164</f>
        <v>7000032580</v>
      </c>
      <c r="C1164" s="233">
        <f>'Sch-1'!C1164</f>
        <v>10</v>
      </c>
      <c r="D1164" s="234" t="str">
        <f>'Sch-1'!D1164</f>
        <v xml:space="preserve">Supply BOQ for M-SLDC APTRANSCO         </v>
      </c>
      <c r="E1164" s="233">
        <f>'Sch-1'!E1164</f>
        <v>1000031361</v>
      </c>
      <c r="F1164" s="234" t="str">
        <f>'Sch-1'!J1164</f>
        <v>WORKSTATION CONSOLE WITH ONE TFT WITH OSAND LICENSE</v>
      </c>
      <c r="G1164" s="233" t="str">
        <f>'Sch-1'!K1164</f>
        <v xml:space="preserve">EA </v>
      </c>
      <c r="H1164" s="233">
        <f>'Sch-1'!L1164</f>
        <v>1</v>
      </c>
      <c r="I1164" s="235"/>
      <c r="J1164" s="773" t="str">
        <f t="shared" si="34"/>
        <v>Included</v>
      </c>
      <c r="K1164" s="774">
        <f t="shared" si="35"/>
        <v>0</v>
      </c>
      <c r="M1164" s="207"/>
    </row>
    <row r="1165" spans="1:13" s="217" customFormat="1" ht="69.75" customHeight="1" x14ac:dyDescent="0.3">
      <c r="A1165" s="48">
        <f>'Sch-1'!A1165</f>
        <v>1140</v>
      </c>
      <c r="B1165" s="233">
        <f>'Sch-1'!B1165</f>
        <v>7000032586</v>
      </c>
      <c r="C1165" s="233">
        <f>'Sch-1'!C1165</f>
        <v>10</v>
      </c>
      <c r="D1165" s="234" t="str">
        <f>'Sch-1'!D1165</f>
        <v xml:space="preserve">Supply BOQ for M-SLDC APTRANSCO         </v>
      </c>
      <c r="E1165" s="233">
        <f>'Sch-1'!E1165</f>
        <v>1000078084</v>
      </c>
      <c r="F1165" s="234" t="str">
        <f>'Sch-1'!J1165</f>
        <v>SUPPLY OF ROUTER AS PER TECHNICAL SPECIFICATION</v>
      </c>
      <c r="G1165" s="233" t="str">
        <f>'Sch-1'!K1165</f>
        <v xml:space="preserve">EA </v>
      </c>
      <c r="H1165" s="233">
        <f>'Sch-1'!L1165</f>
        <v>2</v>
      </c>
      <c r="I1165" s="235"/>
      <c r="J1165" s="773" t="str">
        <f t="shared" si="34"/>
        <v>Included</v>
      </c>
      <c r="K1165" s="774">
        <f t="shared" si="35"/>
        <v>0</v>
      </c>
      <c r="M1165" s="207"/>
    </row>
    <row r="1166" spans="1:13" s="217" customFormat="1" ht="69.75" customHeight="1" x14ac:dyDescent="0.3">
      <c r="A1166" s="48">
        <f>'Sch-1'!A1166</f>
        <v>1141</v>
      </c>
      <c r="B1166" s="233">
        <f>'Sch-1'!B1166</f>
        <v>7000032556</v>
      </c>
      <c r="C1166" s="233">
        <f>'Sch-1'!C1166</f>
        <v>10</v>
      </c>
      <c r="D1166" s="234" t="str">
        <f>'Sch-1'!D1166</f>
        <v xml:space="preserve">Supply BOQ for B-SLDC APTRANSCO         </v>
      </c>
      <c r="E1166" s="233">
        <f>'Sch-1'!E1166</f>
        <v>1000077713</v>
      </c>
      <c r="F1166" s="234" t="str">
        <f>'Sch-1'!J1166</f>
        <v>VOIP/SIP COMPLIANT SERVER HARDWARE AS PER TECHNICAL SPECIFICATION</v>
      </c>
      <c r="G1166" s="233" t="str">
        <f>'Sch-1'!K1166</f>
        <v xml:space="preserve">EA </v>
      </c>
      <c r="H1166" s="233">
        <f>'Sch-1'!L1166</f>
        <v>1</v>
      </c>
      <c r="I1166" s="235"/>
      <c r="J1166" s="773" t="str">
        <f t="shared" si="34"/>
        <v>Included</v>
      </c>
      <c r="K1166" s="774">
        <f t="shared" si="35"/>
        <v>0</v>
      </c>
      <c r="M1166" s="207"/>
    </row>
    <row r="1167" spans="1:13" s="217" customFormat="1" ht="69.75" customHeight="1" x14ac:dyDescent="0.3">
      <c r="A1167" s="48">
        <f>'Sch-1'!A1167</f>
        <v>1142</v>
      </c>
      <c r="B1167" s="233">
        <f>'Sch-1'!B1167</f>
        <v>7000032557</v>
      </c>
      <c r="C1167" s="233">
        <f>'Sch-1'!C1167</f>
        <v>10</v>
      </c>
      <c r="D1167" s="234" t="str">
        <f>'Sch-1'!D1167</f>
        <v xml:space="preserve">Supply BOQ for B-SLDC APTRANSCO         </v>
      </c>
      <c r="E1167" s="233">
        <f>'Sch-1'!E1167</f>
        <v>1000077714</v>
      </c>
      <c r="F1167" s="234" t="str">
        <f>'Sch-1'!J1167</f>
        <v>SOFTWARE FOR VOIP/SIP COMPLIANT SERVER</v>
      </c>
      <c r="G1167" s="233" t="str">
        <f>'Sch-1'!K1167</f>
        <v xml:space="preserve">EA </v>
      </c>
      <c r="H1167" s="233">
        <f>'Sch-1'!L1167</f>
        <v>1</v>
      </c>
      <c r="I1167" s="235"/>
      <c r="J1167" s="773" t="str">
        <f t="shared" si="34"/>
        <v>Included</v>
      </c>
      <c r="K1167" s="774">
        <f t="shared" si="35"/>
        <v>0</v>
      </c>
      <c r="M1167" s="207"/>
    </row>
    <row r="1168" spans="1:13" s="217" customFormat="1" ht="69.75" customHeight="1" x14ac:dyDescent="0.3">
      <c r="A1168" s="48">
        <f>'Sch-1'!A1168</f>
        <v>1143</v>
      </c>
      <c r="B1168" s="233">
        <f>'Sch-1'!B1168</f>
        <v>7000032558</v>
      </c>
      <c r="C1168" s="233">
        <f>'Sch-1'!C1168</f>
        <v>10</v>
      </c>
      <c r="D1168" s="234" t="str">
        <f>'Sch-1'!D1168</f>
        <v xml:space="preserve">Supply BOQ for B-SLDC APTRANSCO         </v>
      </c>
      <c r="E1168" s="233">
        <f>'Sch-1'!E1168</f>
        <v>1000077573</v>
      </c>
      <c r="F1168" s="234" t="str">
        <f>'Sch-1'!J1168</f>
        <v>SERVER RACK  AS PER TECHNICAL SPECIFICATION</v>
      </c>
      <c r="G1168" s="233" t="str">
        <f>'Sch-1'!K1168</f>
        <v xml:space="preserve">EA </v>
      </c>
      <c r="H1168" s="233">
        <f>'Sch-1'!L1168</f>
        <v>1</v>
      </c>
      <c r="I1168" s="235"/>
      <c r="J1168" s="773" t="str">
        <f t="shared" si="34"/>
        <v>Included</v>
      </c>
      <c r="K1168" s="774">
        <f t="shared" si="35"/>
        <v>0</v>
      </c>
      <c r="M1168" s="207"/>
    </row>
    <row r="1169" spans="1:13" s="217" customFormat="1" ht="69.75" customHeight="1" x14ac:dyDescent="0.3">
      <c r="A1169" s="48">
        <f>'Sch-1'!A1169</f>
        <v>1144</v>
      </c>
      <c r="B1169" s="233">
        <f>'Sch-1'!B1169</f>
        <v>7000032559</v>
      </c>
      <c r="C1169" s="233">
        <f>'Sch-1'!C1169</f>
        <v>10</v>
      </c>
      <c r="D1169" s="234" t="str">
        <f>'Sch-1'!D1169</f>
        <v xml:space="preserve">Supply BOQ for B-SLDC APTRANSCO         </v>
      </c>
      <c r="E1169" s="233">
        <f>'Sch-1'!E1169</f>
        <v>1000077711</v>
      </c>
      <c r="F1169" s="234" t="str">
        <f>'Sch-1'!J1169</f>
        <v>SIP COMPLIANT VIDEO PHONE</v>
      </c>
      <c r="G1169" s="233" t="str">
        <f>'Sch-1'!K1169</f>
        <v xml:space="preserve">EA </v>
      </c>
      <c r="H1169" s="233">
        <f>'Sch-1'!L1169</f>
        <v>1</v>
      </c>
      <c r="I1169" s="235"/>
      <c r="J1169" s="773" t="str">
        <f t="shared" si="34"/>
        <v>Included</v>
      </c>
      <c r="K1169" s="774">
        <f t="shared" si="35"/>
        <v>0</v>
      </c>
      <c r="M1169" s="207"/>
    </row>
    <row r="1170" spans="1:13" s="217" customFormat="1" ht="69.75" customHeight="1" x14ac:dyDescent="0.3">
      <c r="A1170" s="48">
        <f>'Sch-1'!A1170</f>
        <v>1145</v>
      </c>
      <c r="B1170" s="233">
        <f>'Sch-1'!B1170</f>
        <v>7000032560</v>
      </c>
      <c r="C1170" s="233">
        <f>'Sch-1'!C1170</f>
        <v>10</v>
      </c>
      <c r="D1170" s="234" t="str">
        <f>'Sch-1'!D1170</f>
        <v xml:space="preserve">Supply BOQ for B-SLDC APTRANSCO         </v>
      </c>
      <c r="E1170" s="233">
        <f>'Sch-1'!E1170</f>
        <v>1000077750</v>
      </c>
      <c r="F1170" s="234" t="str">
        <f>'Sch-1'!J1170</f>
        <v>NMS SOFTWARE FOR VoIP</v>
      </c>
      <c r="G1170" s="233" t="str">
        <f>'Sch-1'!K1170</f>
        <v>LOT</v>
      </c>
      <c r="H1170" s="233">
        <f>'Sch-1'!L1170</f>
        <v>1</v>
      </c>
      <c r="I1170" s="235"/>
      <c r="J1170" s="773" t="str">
        <f t="shared" si="34"/>
        <v>Included</v>
      </c>
      <c r="K1170" s="774">
        <f t="shared" si="35"/>
        <v>0</v>
      </c>
      <c r="M1170" s="207"/>
    </row>
    <row r="1171" spans="1:13" s="217" customFormat="1" ht="69.75" customHeight="1" x14ac:dyDescent="0.3">
      <c r="A1171" s="48">
        <f>'Sch-1'!A1171</f>
        <v>1146</v>
      </c>
      <c r="B1171" s="233">
        <f>'Sch-1'!B1171</f>
        <v>7000032561</v>
      </c>
      <c r="C1171" s="233">
        <f>'Sch-1'!C1171</f>
        <v>10</v>
      </c>
      <c r="D1171" s="234" t="str">
        <f>'Sch-1'!D1171</f>
        <v xml:space="preserve">Supply BOQ for B-SLDC APTRANSCO         </v>
      </c>
      <c r="E1171" s="233">
        <f>'Sch-1'!E1171</f>
        <v>1000077561</v>
      </c>
      <c r="F1171" s="234" t="str">
        <f>'Sch-1'!J1171</f>
        <v>24 LAN L-3 SWITCH (MINIMUM 8X1 GBPS FIBRE OPTIC PORTS AND 4X 10 GBPSFIBER PORTS)</v>
      </c>
      <c r="G1171" s="233" t="str">
        <f>'Sch-1'!K1171</f>
        <v xml:space="preserve">EA </v>
      </c>
      <c r="H1171" s="233">
        <f>'Sch-1'!L1171</f>
        <v>2</v>
      </c>
      <c r="I1171" s="235"/>
      <c r="J1171" s="773" t="str">
        <f t="shared" si="34"/>
        <v>Included</v>
      </c>
      <c r="K1171" s="774">
        <f t="shared" si="35"/>
        <v>0</v>
      </c>
      <c r="M1171" s="207"/>
    </row>
    <row r="1172" spans="1:13" s="217" customFormat="1" ht="69.75" customHeight="1" x14ac:dyDescent="0.3">
      <c r="A1172" s="48">
        <f>'Sch-1'!A1172</f>
        <v>1147</v>
      </c>
      <c r="B1172" s="233">
        <f>'Sch-1'!B1172</f>
        <v>7000032562</v>
      </c>
      <c r="C1172" s="233">
        <f>'Sch-1'!C1172</f>
        <v>10</v>
      </c>
      <c r="D1172" s="234" t="str">
        <f>'Sch-1'!D1172</f>
        <v xml:space="preserve">Supply BOQ for B-SLDC APTRANSCO         </v>
      </c>
      <c r="E1172" s="233">
        <f>'Sch-1'!E1172</f>
        <v>1000077565</v>
      </c>
      <c r="F1172" s="234" t="str">
        <f>'Sch-1'!J1172</f>
        <v>NGFW AS PER TECHNICAL SPECIFICATION</v>
      </c>
      <c r="G1172" s="233" t="str">
        <f>'Sch-1'!K1172</f>
        <v xml:space="preserve">EA </v>
      </c>
      <c r="H1172" s="233">
        <f>'Sch-1'!L1172</f>
        <v>2</v>
      </c>
      <c r="I1172" s="235"/>
      <c r="J1172" s="773" t="str">
        <f t="shared" ref="J1172:J1235" si="36">IF(I1172=0, "Included",IF(ISERROR(H1172*I1172), I1172, H1172*I1172))</f>
        <v>Included</v>
      </c>
      <c r="K1172" s="774">
        <f t="shared" ref="K1172:K1235" si="37">+H1172*I1172</f>
        <v>0</v>
      </c>
      <c r="M1172" s="207"/>
    </row>
    <row r="1173" spans="1:13" s="217" customFormat="1" ht="69.75" customHeight="1" x14ac:dyDescent="0.3">
      <c r="A1173" s="48">
        <f>'Sch-1'!A1173</f>
        <v>1148</v>
      </c>
      <c r="B1173" s="233">
        <f>'Sch-1'!B1173</f>
        <v>7000032563</v>
      </c>
      <c r="C1173" s="233">
        <f>'Sch-1'!C1173</f>
        <v>10</v>
      </c>
      <c r="D1173" s="234" t="str">
        <f>'Sch-1'!D1173</f>
        <v xml:space="preserve">Supply BOQ for B-SLDC APTRANSCO         </v>
      </c>
      <c r="E1173" s="233">
        <f>'Sch-1'!E1173</f>
        <v>1000077751</v>
      </c>
      <c r="F1173" s="234" t="str">
        <f>'Sch-1'!J1173</f>
        <v>SOFTWARE FOR RECORDING</v>
      </c>
      <c r="G1173" s="233" t="str">
        <f>'Sch-1'!K1173</f>
        <v>LOT</v>
      </c>
      <c r="H1173" s="233">
        <f>'Sch-1'!L1173</f>
        <v>1</v>
      </c>
      <c r="I1173" s="235"/>
      <c r="J1173" s="773" t="str">
        <f t="shared" si="36"/>
        <v>Included</v>
      </c>
      <c r="K1173" s="774">
        <f t="shared" si="37"/>
        <v>0</v>
      </c>
      <c r="M1173" s="207"/>
    </row>
    <row r="1174" spans="1:13" s="217" customFormat="1" ht="69.75" customHeight="1" x14ac:dyDescent="0.3">
      <c r="A1174" s="48">
        <f>'Sch-1'!A1174</f>
        <v>1149</v>
      </c>
      <c r="B1174" s="233">
        <f>'Sch-1'!B1174</f>
        <v>7000032564</v>
      </c>
      <c r="C1174" s="233">
        <f>'Sch-1'!C1174</f>
        <v>10</v>
      </c>
      <c r="D1174" s="234" t="str">
        <f>'Sch-1'!D1174</f>
        <v xml:space="preserve">Supply BOQ for B-SLDC APTRANSCO         </v>
      </c>
      <c r="E1174" s="233">
        <f>'Sch-1'!E1174</f>
        <v>1000077568</v>
      </c>
      <c r="F1174" s="234" t="str">
        <f>'Sch-1'!J1174</f>
        <v>OPERATOR CONSOLE AS PER TECHNICAL SPECIFICATION</v>
      </c>
      <c r="G1174" s="233" t="str">
        <f>'Sch-1'!K1174</f>
        <v xml:space="preserve">EA </v>
      </c>
      <c r="H1174" s="233">
        <f>'Sch-1'!L1174</f>
        <v>1</v>
      </c>
      <c r="I1174" s="235"/>
      <c r="J1174" s="773" t="str">
        <f t="shared" si="36"/>
        <v>Included</v>
      </c>
      <c r="K1174" s="774">
        <f t="shared" si="37"/>
        <v>0</v>
      </c>
      <c r="M1174" s="207"/>
    </row>
    <row r="1175" spans="1:13" s="217" customFormat="1" ht="69.75" customHeight="1" x14ac:dyDescent="0.3">
      <c r="A1175" s="48">
        <f>'Sch-1'!A1175</f>
        <v>1150</v>
      </c>
      <c r="B1175" s="233">
        <f>'Sch-1'!B1175</f>
        <v>7000032565</v>
      </c>
      <c r="C1175" s="233">
        <f>'Sch-1'!C1175</f>
        <v>10</v>
      </c>
      <c r="D1175" s="234" t="str">
        <f>'Sch-1'!D1175</f>
        <v xml:space="preserve">Supply BOQ for B-SLDC APTRANSCO         </v>
      </c>
      <c r="E1175" s="233">
        <f>'Sch-1'!E1175</f>
        <v>1000028014</v>
      </c>
      <c r="F1175" s="234" t="str">
        <f>'Sch-1'!J1175</f>
        <v>Workstation Desk</v>
      </c>
      <c r="G1175" s="233" t="str">
        <f>'Sch-1'!K1175</f>
        <v xml:space="preserve">EA </v>
      </c>
      <c r="H1175" s="233">
        <f>'Sch-1'!L1175</f>
        <v>1</v>
      </c>
      <c r="I1175" s="235"/>
      <c r="J1175" s="773" t="str">
        <f t="shared" si="36"/>
        <v>Included</v>
      </c>
      <c r="K1175" s="774">
        <f t="shared" si="37"/>
        <v>0</v>
      </c>
      <c r="M1175" s="207"/>
    </row>
    <row r="1176" spans="1:13" s="217" customFormat="1" ht="69.75" customHeight="1" x14ac:dyDescent="0.3">
      <c r="A1176" s="48">
        <f>'Sch-1'!A1176</f>
        <v>1151</v>
      </c>
      <c r="B1176" s="233">
        <f>'Sch-1'!B1176</f>
        <v>7000032566</v>
      </c>
      <c r="C1176" s="233">
        <f>'Sch-1'!C1176</f>
        <v>10</v>
      </c>
      <c r="D1176" s="234" t="str">
        <f>'Sch-1'!D1176</f>
        <v xml:space="preserve">Supply BOQ for B-SLDC APTRANSCO         </v>
      </c>
      <c r="E1176" s="233">
        <f>'Sch-1'!E1176</f>
        <v>1000026380</v>
      </c>
      <c r="F1176" s="234" t="str">
        <f>'Sch-1'!J1176</f>
        <v>Chairs</v>
      </c>
      <c r="G1176" s="233" t="str">
        <f>'Sch-1'!K1176</f>
        <v>LOT</v>
      </c>
      <c r="H1176" s="233">
        <f>'Sch-1'!L1176</f>
        <v>1</v>
      </c>
      <c r="I1176" s="235"/>
      <c r="J1176" s="773" t="str">
        <f t="shared" si="36"/>
        <v>Included</v>
      </c>
      <c r="K1176" s="774">
        <f t="shared" si="37"/>
        <v>0</v>
      </c>
      <c r="M1176" s="207"/>
    </row>
    <row r="1177" spans="1:13" s="217" customFormat="1" ht="69.75" customHeight="1" x14ac:dyDescent="0.3">
      <c r="A1177" s="48">
        <f>'Sch-1'!A1177</f>
        <v>1152</v>
      </c>
      <c r="B1177" s="233">
        <f>'Sch-1'!B1177</f>
        <v>7000032576</v>
      </c>
      <c r="C1177" s="233">
        <f>'Sch-1'!C1177</f>
        <v>10</v>
      </c>
      <c r="D1177" s="234" t="str">
        <f>'Sch-1'!D1177</f>
        <v xml:space="preserve">Supply BOQ for B-SLDC APTRANSCO         </v>
      </c>
      <c r="E1177" s="233">
        <f>'Sch-1'!E1177</f>
        <v>1000077853</v>
      </c>
      <c r="F1177" s="234" t="str">
        <f>'Sch-1'!J1177</f>
        <v>SUPPLY OF BACKUP AND RESTORE SYSTEM INCLUDING NECESSARY HARDWARE ANDSOFTWARE AS PER TECHNICAL SPECIFICATION</v>
      </c>
      <c r="G1177" s="233" t="str">
        <f>'Sch-1'!K1177</f>
        <v xml:space="preserve">EA </v>
      </c>
      <c r="H1177" s="233">
        <f>'Sch-1'!L1177</f>
        <v>1</v>
      </c>
      <c r="I1177" s="235"/>
      <c r="J1177" s="773" t="str">
        <f t="shared" si="36"/>
        <v>Included</v>
      </c>
      <c r="K1177" s="774">
        <f t="shared" si="37"/>
        <v>0</v>
      </c>
      <c r="M1177" s="207"/>
    </row>
    <row r="1178" spans="1:13" s="217" customFormat="1" ht="69.75" customHeight="1" x14ac:dyDescent="0.3">
      <c r="A1178" s="48">
        <f>'Sch-1'!A1178</f>
        <v>1153</v>
      </c>
      <c r="B1178" s="233">
        <f>'Sch-1'!B1178</f>
        <v>7000032587</v>
      </c>
      <c r="C1178" s="233">
        <f>'Sch-1'!C1178</f>
        <v>10</v>
      </c>
      <c r="D1178" s="234" t="str">
        <f>'Sch-1'!D1178</f>
        <v xml:space="preserve">Supply BOQ for B-SLDC APTRANSCO         </v>
      </c>
      <c r="E1178" s="233">
        <f>'Sch-1'!E1178</f>
        <v>1000078084</v>
      </c>
      <c r="F1178" s="234" t="str">
        <f>'Sch-1'!J1178</f>
        <v>SUPPLY OF ROUTER AS PER TECHNICAL SPECIFICATION</v>
      </c>
      <c r="G1178" s="233" t="str">
        <f>'Sch-1'!K1178</f>
        <v xml:space="preserve">EA </v>
      </c>
      <c r="H1178" s="233">
        <f>'Sch-1'!L1178</f>
        <v>2</v>
      </c>
      <c r="I1178" s="235"/>
      <c r="J1178" s="773" t="str">
        <f t="shared" si="36"/>
        <v>Included</v>
      </c>
      <c r="K1178" s="774">
        <f t="shared" si="37"/>
        <v>0</v>
      </c>
      <c r="M1178" s="207"/>
    </row>
    <row r="1179" spans="1:13" s="217" customFormat="1" ht="69.75" customHeight="1" x14ac:dyDescent="0.3">
      <c r="A1179" s="48">
        <f>'Sch-1'!A1179</f>
        <v>1154</v>
      </c>
      <c r="B1179" s="233">
        <f>'Sch-1'!B1179</f>
        <v>7000032581</v>
      </c>
      <c r="C1179" s="233">
        <f>'Sch-1'!C1179</f>
        <v>10</v>
      </c>
      <c r="D1179" s="234" t="str">
        <f>'Sch-1'!D1179</f>
        <v xml:space="preserve">Supply of Video Phone for UNMS CC-SR1   </v>
      </c>
      <c r="E1179" s="233">
        <f>'Sch-1'!E1179</f>
        <v>1000077711</v>
      </c>
      <c r="F1179" s="234" t="str">
        <f>'Sch-1'!J1179</f>
        <v>SIP COMPLIANT VIDEO PHONE</v>
      </c>
      <c r="G1179" s="233" t="str">
        <f>'Sch-1'!K1179</f>
        <v xml:space="preserve">EA </v>
      </c>
      <c r="H1179" s="233">
        <f>'Sch-1'!L1179</f>
        <v>3</v>
      </c>
      <c r="I1179" s="235"/>
      <c r="J1179" s="773" t="str">
        <f t="shared" si="36"/>
        <v>Included</v>
      </c>
      <c r="K1179" s="774">
        <f t="shared" si="37"/>
        <v>0</v>
      </c>
      <c r="M1179" s="207"/>
    </row>
    <row r="1180" spans="1:13" s="217" customFormat="1" ht="32.25" customHeight="1" x14ac:dyDescent="0.3">
      <c r="A1180" s="766" t="str">
        <f>'Sch-1'!A1180</f>
        <v>IX</v>
      </c>
      <c r="B1180" s="771" t="str">
        <f>'Sch-1'!B1180</f>
        <v xml:space="preserve">VOIP Communication system for SR2  </v>
      </c>
      <c r="C1180" s="766"/>
      <c r="D1180" s="766"/>
      <c r="E1180" s="766"/>
      <c r="F1180" s="766"/>
      <c r="G1180" s="766"/>
      <c r="H1180" s="766"/>
      <c r="I1180" s="766"/>
      <c r="J1180" s="766"/>
      <c r="K1180" s="774"/>
      <c r="M1180" s="207"/>
    </row>
    <row r="1181" spans="1:13" s="217" customFormat="1" ht="69.75" customHeight="1" x14ac:dyDescent="0.3">
      <c r="A1181" s="48">
        <f>'Sch-1'!A1181</f>
        <v>1155</v>
      </c>
      <c r="B1181" s="233">
        <f>'Sch-1'!B1181</f>
        <v>7000032623</v>
      </c>
      <c r="C1181" s="233">
        <f>'Sch-1'!C1181</f>
        <v>10</v>
      </c>
      <c r="D1181" s="234" t="str">
        <f>'Sch-1'!D1181</f>
        <v xml:space="preserve">Supply BOQ for M-SRLDC Banglore         </v>
      </c>
      <c r="E1181" s="233">
        <f>'Sch-1'!E1181</f>
        <v>1000077713</v>
      </c>
      <c r="F1181" s="234" t="str">
        <f>'Sch-1'!J1181</f>
        <v>VOIP/SIP COMPLIANT SERVER HARDWARE AS PER TECHNICAL SPECIFICATION</v>
      </c>
      <c r="G1181" s="233" t="str">
        <f>'Sch-1'!K1181</f>
        <v xml:space="preserve">EA </v>
      </c>
      <c r="H1181" s="233">
        <f>'Sch-1'!L1181</f>
        <v>2</v>
      </c>
      <c r="I1181" s="235"/>
      <c r="J1181" s="773" t="str">
        <f t="shared" si="36"/>
        <v>Included</v>
      </c>
      <c r="K1181" s="774">
        <f t="shared" si="37"/>
        <v>0</v>
      </c>
      <c r="M1181" s="207"/>
    </row>
    <row r="1182" spans="1:13" s="217" customFormat="1" ht="69.75" customHeight="1" x14ac:dyDescent="0.3">
      <c r="A1182" s="48">
        <f>'Sch-1'!A1182</f>
        <v>1156</v>
      </c>
      <c r="B1182" s="233">
        <f>'Sch-1'!B1182</f>
        <v>7000032624</v>
      </c>
      <c r="C1182" s="233">
        <f>'Sch-1'!C1182</f>
        <v>10</v>
      </c>
      <c r="D1182" s="234" t="str">
        <f>'Sch-1'!D1182</f>
        <v xml:space="preserve">Supply BOQ for M-SRLDC Banglore         </v>
      </c>
      <c r="E1182" s="233">
        <f>'Sch-1'!E1182</f>
        <v>1000077714</v>
      </c>
      <c r="F1182" s="234" t="str">
        <f>'Sch-1'!J1182</f>
        <v>SOFTWARE FOR VOIP/SIP COMPLIANT SERVER</v>
      </c>
      <c r="G1182" s="233" t="str">
        <f>'Sch-1'!K1182</f>
        <v xml:space="preserve">EA </v>
      </c>
      <c r="H1182" s="233">
        <f>'Sch-1'!L1182</f>
        <v>1</v>
      </c>
      <c r="I1182" s="235"/>
      <c r="J1182" s="773" t="str">
        <f t="shared" si="36"/>
        <v>Included</v>
      </c>
      <c r="K1182" s="774">
        <f t="shared" si="37"/>
        <v>0</v>
      </c>
      <c r="M1182" s="207"/>
    </row>
    <row r="1183" spans="1:13" s="217" customFormat="1" ht="69.75" customHeight="1" x14ac:dyDescent="0.3">
      <c r="A1183" s="48">
        <f>'Sch-1'!A1183</f>
        <v>1157</v>
      </c>
      <c r="B1183" s="233">
        <f>'Sch-1'!B1183</f>
        <v>7000032625</v>
      </c>
      <c r="C1183" s="233">
        <f>'Sch-1'!C1183</f>
        <v>10</v>
      </c>
      <c r="D1183" s="234" t="str">
        <f>'Sch-1'!D1183</f>
        <v xml:space="preserve">Supply BOQ for M-SRLDC Banglore         </v>
      </c>
      <c r="E1183" s="233">
        <f>'Sch-1'!E1183</f>
        <v>1000077573</v>
      </c>
      <c r="F1183" s="234" t="str">
        <f>'Sch-1'!J1183</f>
        <v>SERVER RACK  AS PER TECHNICAL SPECIFICATION</v>
      </c>
      <c r="G1183" s="233" t="str">
        <f>'Sch-1'!K1183</f>
        <v xml:space="preserve">EA </v>
      </c>
      <c r="H1183" s="233">
        <f>'Sch-1'!L1183</f>
        <v>2</v>
      </c>
      <c r="I1183" s="235"/>
      <c r="J1183" s="773" t="str">
        <f t="shared" si="36"/>
        <v>Included</v>
      </c>
      <c r="K1183" s="774">
        <f t="shared" si="37"/>
        <v>0</v>
      </c>
      <c r="M1183" s="207"/>
    </row>
    <row r="1184" spans="1:13" s="217" customFormat="1" ht="69.75" customHeight="1" x14ac:dyDescent="0.3">
      <c r="A1184" s="48">
        <f>'Sch-1'!A1184</f>
        <v>1158</v>
      </c>
      <c r="B1184" s="233">
        <f>'Sch-1'!B1184</f>
        <v>7000032626</v>
      </c>
      <c r="C1184" s="233">
        <f>'Sch-1'!C1184</f>
        <v>10</v>
      </c>
      <c r="D1184" s="234" t="str">
        <f>'Sch-1'!D1184</f>
        <v xml:space="preserve">Supply BOQ for M-SRLDC Banglore         </v>
      </c>
      <c r="E1184" s="233">
        <f>'Sch-1'!E1184</f>
        <v>1000077739</v>
      </c>
      <c r="F1184" s="234" t="str">
        <f>'Sch-1'!J1184</f>
        <v>SIP COMPLIANT VOIP PHONE FOR LOCAL LOCATIONS</v>
      </c>
      <c r="G1184" s="233" t="str">
        <f>'Sch-1'!K1184</f>
        <v xml:space="preserve">EA </v>
      </c>
      <c r="H1184" s="233">
        <f>'Sch-1'!L1184</f>
        <v>232</v>
      </c>
      <c r="I1184" s="235"/>
      <c r="J1184" s="773" t="str">
        <f t="shared" si="36"/>
        <v>Included</v>
      </c>
      <c r="K1184" s="774">
        <f t="shared" si="37"/>
        <v>0</v>
      </c>
      <c r="M1184" s="207"/>
    </row>
    <row r="1185" spans="1:13" s="217" customFormat="1" ht="69.75" customHeight="1" x14ac:dyDescent="0.3">
      <c r="A1185" s="48">
        <f>'Sch-1'!A1185</f>
        <v>1159</v>
      </c>
      <c r="B1185" s="233">
        <f>'Sch-1'!B1185</f>
        <v>7000032627</v>
      </c>
      <c r="C1185" s="233">
        <f>'Sch-1'!C1185</f>
        <v>10</v>
      </c>
      <c r="D1185" s="234" t="str">
        <f>'Sch-1'!D1185</f>
        <v xml:space="preserve">Supply BOQ for M-SRLDC Banglore         </v>
      </c>
      <c r="E1185" s="233">
        <f>'Sch-1'!E1185</f>
        <v>1000077740</v>
      </c>
      <c r="F1185" s="234" t="str">
        <f>'Sch-1'!J1185</f>
        <v>SIP COMPLIANT VOIP PHONE FOR REMOTE LOCATIONS</v>
      </c>
      <c r="G1185" s="233" t="str">
        <f>'Sch-1'!K1185</f>
        <v xml:space="preserve">EA </v>
      </c>
      <c r="H1185" s="233">
        <f>'Sch-1'!L1185</f>
        <v>400</v>
      </c>
      <c r="I1185" s="235"/>
      <c r="J1185" s="773" t="str">
        <f t="shared" si="36"/>
        <v>Included</v>
      </c>
      <c r="K1185" s="774">
        <f t="shared" si="37"/>
        <v>0</v>
      </c>
      <c r="M1185" s="207"/>
    </row>
    <row r="1186" spans="1:13" s="217" customFormat="1" ht="69.75" customHeight="1" x14ac:dyDescent="0.3">
      <c r="A1186" s="48">
        <f>'Sch-1'!A1186</f>
        <v>1160</v>
      </c>
      <c r="B1186" s="233">
        <f>'Sch-1'!B1186</f>
        <v>7000032628</v>
      </c>
      <c r="C1186" s="233">
        <f>'Sch-1'!C1186</f>
        <v>10</v>
      </c>
      <c r="D1186" s="234" t="str">
        <f>'Sch-1'!D1186</f>
        <v xml:space="preserve">Supply BOQ for M-SRLDC Banglore         </v>
      </c>
      <c r="E1186" s="233">
        <f>'Sch-1'!E1186</f>
        <v>1000077711</v>
      </c>
      <c r="F1186" s="234" t="str">
        <f>'Sch-1'!J1186</f>
        <v>SIP COMPLIANT VIDEO PHONE</v>
      </c>
      <c r="G1186" s="233" t="str">
        <f>'Sch-1'!K1186</f>
        <v xml:space="preserve">EA </v>
      </c>
      <c r="H1186" s="233">
        <f>'Sch-1'!L1186</f>
        <v>1</v>
      </c>
      <c r="I1186" s="235"/>
      <c r="J1186" s="773" t="str">
        <f t="shared" si="36"/>
        <v>Included</v>
      </c>
      <c r="K1186" s="774">
        <f t="shared" si="37"/>
        <v>0</v>
      </c>
      <c r="M1186" s="207"/>
    </row>
    <row r="1187" spans="1:13" s="217" customFormat="1" ht="69.75" customHeight="1" x14ac:dyDescent="0.3">
      <c r="A1187" s="48">
        <f>'Sch-1'!A1187</f>
        <v>1161</v>
      </c>
      <c r="B1187" s="233">
        <f>'Sch-1'!B1187</f>
        <v>7000032629</v>
      </c>
      <c r="C1187" s="233">
        <f>'Sch-1'!C1187</f>
        <v>10</v>
      </c>
      <c r="D1187" s="234" t="str">
        <f>'Sch-1'!D1187</f>
        <v xml:space="preserve">Supply BOQ for M-SRLDC Banglore         </v>
      </c>
      <c r="E1187" s="233">
        <f>'Sch-1'!E1187</f>
        <v>1000077562</v>
      </c>
      <c r="F1187" s="234" t="str">
        <f>'Sch-1'!J1187</f>
        <v>ANALOG PHONE</v>
      </c>
      <c r="G1187" s="233" t="str">
        <f>'Sch-1'!K1187</f>
        <v xml:space="preserve">EA </v>
      </c>
      <c r="H1187" s="233">
        <f>'Sch-1'!L1187</f>
        <v>150</v>
      </c>
      <c r="I1187" s="235"/>
      <c r="J1187" s="773" t="str">
        <f t="shared" si="36"/>
        <v>Included</v>
      </c>
      <c r="K1187" s="774">
        <f t="shared" si="37"/>
        <v>0</v>
      </c>
      <c r="M1187" s="207"/>
    </row>
    <row r="1188" spans="1:13" s="217" customFormat="1" ht="69.75" customHeight="1" x14ac:dyDescent="0.3">
      <c r="A1188" s="48">
        <f>'Sch-1'!A1188</f>
        <v>1162</v>
      </c>
      <c r="B1188" s="233">
        <f>'Sch-1'!B1188</f>
        <v>7000032630</v>
      </c>
      <c r="C1188" s="233">
        <f>'Sch-1'!C1188</f>
        <v>10</v>
      </c>
      <c r="D1188" s="234" t="str">
        <f>'Sch-1'!D1188</f>
        <v xml:space="preserve">Supply BOQ for M-SRLDC Banglore         </v>
      </c>
      <c r="E1188" s="233">
        <f>'Sch-1'!E1188</f>
        <v>1000077750</v>
      </c>
      <c r="F1188" s="234" t="str">
        <f>'Sch-1'!J1188</f>
        <v>NMS SOFTWARE FOR VoIP</v>
      </c>
      <c r="G1188" s="233" t="str">
        <f>'Sch-1'!K1188</f>
        <v>LOT</v>
      </c>
      <c r="H1188" s="233">
        <f>'Sch-1'!L1188</f>
        <v>1</v>
      </c>
      <c r="I1188" s="235"/>
      <c r="J1188" s="773" t="str">
        <f t="shared" si="36"/>
        <v>Included</v>
      </c>
      <c r="K1188" s="774">
        <f t="shared" si="37"/>
        <v>0</v>
      </c>
      <c r="M1188" s="207"/>
    </row>
    <row r="1189" spans="1:13" s="217" customFormat="1" ht="69.75" customHeight="1" x14ac:dyDescent="0.3">
      <c r="A1189" s="48">
        <f>'Sch-1'!A1189</f>
        <v>1163</v>
      </c>
      <c r="B1189" s="233">
        <f>'Sch-1'!B1189</f>
        <v>7000032631</v>
      </c>
      <c r="C1189" s="233">
        <f>'Sch-1'!C1189</f>
        <v>10</v>
      </c>
      <c r="D1189" s="234" t="str">
        <f>'Sch-1'!D1189</f>
        <v xml:space="preserve">Supply BOQ for M-SRLDC Banglore         </v>
      </c>
      <c r="E1189" s="233">
        <f>'Sch-1'!E1189</f>
        <v>1000077709</v>
      </c>
      <c r="F1189" s="234" t="str">
        <f>'Sch-1'!J1189</f>
        <v>POE SWITCH  (WITH DUAL DC POWER SUPPLY)  AS PER TECHNICALSPECIFICATION</v>
      </c>
      <c r="G1189" s="233" t="str">
        <f>'Sch-1'!K1189</f>
        <v xml:space="preserve">EA </v>
      </c>
      <c r="H1189" s="233">
        <f>'Sch-1'!L1189</f>
        <v>400</v>
      </c>
      <c r="I1189" s="235"/>
      <c r="J1189" s="773" t="str">
        <f t="shared" si="36"/>
        <v>Included</v>
      </c>
      <c r="K1189" s="774">
        <f t="shared" si="37"/>
        <v>0</v>
      </c>
      <c r="M1189" s="207"/>
    </row>
    <row r="1190" spans="1:13" s="217" customFormat="1" ht="69.75" customHeight="1" x14ac:dyDescent="0.3">
      <c r="A1190" s="48">
        <f>'Sch-1'!A1190</f>
        <v>1164</v>
      </c>
      <c r="B1190" s="233">
        <f>'Sch-1'!B1190</f>
        <v>7000032632</v>
      </c>
      <c r="C1190" s="233">
        <f>'Sch-1'!C1190</f>
        <v>10</v>
      </c>
      <c r="D1190" s="234" t="str">
        <f>'Sch-1'!D1190</f>
        <v xml:space="preserve">Supply BOQ for M-SRLDC Banglore         </v>
      </c>
      <c r="E1190" s="233">
        <f>'Sch-1'!E1190</f>
        <v>1000077563</v>
      </c>
      <c r="F1190" s="234" t="str">
        <f>'Sch-1'!J1190</f>
        <v>CAT -6 CABLE (100 MM SET)</v>
      </c>
      <c r="G1190" s="233" t="str">
        <f>'Sch-1'!K1190</f>
        <v>SET</v>
      </c>
      <c r="H1190" s="233">
        <f>'Sch-1'!L1190</f>
        <v>400</v>
      </c>
      <c r="I1190" s="235"/>
      <c r="J1190" s="773" t="str">
        <f t="shared" si="36"/>
        <v>Included</v>
      </c>
      <c r="K1190" s="774">
        <f t="shared" si="37"/>
        <v>0</v>
      </c>
      <c r="M1190" s="207"/>
    </row>
    <row r="1191" spans="1:13" s="217" customFormat="1" ht="69.75" customHeight="1" x14ac:dyDescent="0.3">
      <c r="A1191" s="48">
        <f>'Sch-1'!A1191</f>
        <v>1165</v>
      </c>
      <c r="B1191" s="233">
        <f>'Sch-1'!B1191</f>
        <v>7000032633</v>
      </c>
      <c r="C1191" s="233">
        <f>'Sch-1'!C1191</f>
        <v>10</v>
      </c>
      <c r="D1191" s="234" t="str">
        <f>'Sch-1'!D1191</f>
        <v xml:space="preserve">Supply BOQ for M-SRLDC Banglore         </v>
      </c>
      <c r="E1191" s="233">
        <f>'Sch-1'!E1191</f>
        <v>1000077561</v>
      </c>
      <c r="F1191" s="234" t="str">
        <f>'Sch-1'!J1191</f>
        <v>24 LAN L-3 SWITCH (MINIMUM 8X1 GBPS FIBRE OPTIC PORTS AND 4X 10 GBPSFIBER PORTS)</v>
      </c>
      <c r="G1191" s="233" t="str">
        <f>'Sch-1'!K1191</f>
        <v xml:space="preserve">EA </v>
      </c>
      <c r="H1191" s="233">
        <f>'Sch-1'!L1191</f>
        <v>4</v>
      </c>
      <c r="I1191" s="235"/>
      <c r="J1191" s="773" t="str">
        <f t="shared" si="36"/>
        <v>Included</v>
      </c>
      <c r="K1191" s="774">
        <f t="shared" si="37"/>
        <v>0</v>
      </c>
      <c r="M1191" s="207"/>
    </row>
    <row r="1192" spans="1:13" s="217" customFormat="1" ht="69.75" customHeight="1" x14ac:dyDescent="0.3">
      <c r="A1192" s="48">
        <f>'Sch-1'!A1192</f>
        <v>1166</v>
      </c>
      <c r="B1192" s="233">
        <f>'Sch-1'!B1192</f>
        <v>7000032634</v>
      </c>
      <c r="C1192" s="233">
        <f>'Sch-1'!C1192</f>
        <v>10</v>
      </c>
      <c r="D1192" s="234" t="str">
        <f>'Sch-1'!D1192</f>
        <v xml:space="preserve">Supply BOQ for M-SRLDC Banglore         </v>
      </c>
      <c r="E1192" s="233">
        <f>'Sch-1'!E1192</f>
        <v>1000077565</v>
      </c>
      <c r="F1192" s="234" t="str">
        <f>'Sch-1'!J1192</f>
        <v>NGFW AS PER TECHNICAL SPECIFICATION</v>
      </c>
      <c r="G1192" s="233" t="str">
        <f>'Sch-1'!K1192</f>
        <v xml:space="preserve">EA </v>
      </c>
      <c r="H1192" s="233">
        <f>'Sch-1'!L1192</f>
        <v>4</v>
      </c>
      <c r="I1192" s="235"/>
      <c r="J1192" s="773" t="str">
        <f t="shared" si="36"/>
        <v>Included</v>
      </c>
      <c r="K1192" s="774">
        <f t="shared" si="37"/>
        <v>0</v>
      </c>
      <c r="M1192" s="207"/>
    </row>
    <row r="1193" spans="1:13" s="217" customFormat="1" ht="69.75" customHeight="1" x14ac:dyDescent="0.3">
      <c r="A1193" s="48">
        <f>'Sch-1'!A1193</f>
        <v>1167</v>
      </c>
      <c r="B1193" s="233">
        <f>'Sch-1'!B1193</f>
        <v>7000032635</v>
      </c>
      <c r="C1193" s="233">
        <f>'Sch-1'!C1193</f>
        <v>10</v>
      </c>
      <c r="D1193" s="234" t="str">
        <f>'Sch-1'!D1193</f>
        <v xml:space="preserve">Supply BOQ for M-SRLDC Banglore         </v>
      </c>
      <c r="E1193" s="233">
        <f>'Sch-1'!E1193</f>
        <v>1000077751</v>
      </c>
      <c r="F1193" s="234" t="str">
        <f>'Sch-1'!J1193</f>
        <v>SOFTWARE FOR RECORDING</v>
      </c>
      <c r="G1193" s="233" t="str">
        <f>'Sch-1'!K1193</f>
        <v>LOT</v>
      </c>
      <c r="H1193" s="233">
        <f>'Sch-1'!L1193</f>
        <v>1</v>
      </c>
      <c r="I1193" s="235"/>
      <c r="J1193" s="773" t="str">
        <f t="shared" si="36"/>
        <v>Included</v>
      </c>
      <c r="K1193" s="774">
        <f t="shared" si="37"/>
        <v>0</v>
      </c>
      <c r="M1193" s="207"/>
    </row>
    <row r="1194" spans="1:13" s="217" customFormat="1" ht="69.75" customHeight="1" x14ac:dyDescent="0.3">
      <c r="A1194" s="48">
        <f>'Sch-1'!A1194</f>
        <v>1168</v>
      </c>
      <c r="B1194" s="233">
        <f>'Sch-1'!B1194</f>
        <v>7000032636</v>
      </c>
      <c r="C1194" s="233">
        <f>'Sch-1'!C1194</f>
        <v>10</v>
      </c>
      <c r="D1194" s="234" t="str">
        <f>'Sch-1'!D1194</f>
        <v xml:space="preserve">Supply BOQ for M-SRLDC Banglore         </v>
      </c>
      <c r="E1194" s="233">
        <f>'Sch-1'!E1194</f>
        <v>1000077568</v>
      </c>
      <c r="F1194" s="234" t="str">
        <f>'Sch-1'!J1194</f>
        <v>OPERATOR CONSOLE AS PER TECHNICAL SPECIFICATION</v>
      </c>
      <c r="G1194" s="233" t="str">
        <f>'Sch-1'!K1194</f>
        <v xml:space="preserve">EA </v>
      </c>
      <c r="H1194" s="233">
        <f>'Sch-1'!L1194</f>
        <v>1</v>
      </c>
      <c r="I1194" s="235"/>
      <c r="J1194" s="773" t="str">
        <f t="shared" si="36"/>
        <v>Included</v>
      </c>
      <c r="K1194" s="774">
        <f t="shared" si="37"/>
        <v>0</v>
      </c>
      <c r="M1194" s="207"/>
    </row>
    <row r="1195" spans="1:13" s="217" customFormat="1" ht="69.75" customHeight="1" x14ac:dyDescent="0.3">
      <c r="A1195" s="48">
        <f>'Sch-1'!A1195</f>
        <v>1169</v>
      </c>
      <c r="B1195" s="233">
        <f>'Sch-1'!B1195</f>
        <v>7000032637</v>
      </c>
      <c r="C1195" s="233">
        <f>'Sch-1'!C1195</f>
        <v>10</v>
      </c>
      <c r="D1195" s="234" t="str">
        <f>'Sch-1'!D1195</f>
        <v xml:space="preserve">Supply BOQ for M-SRLDC Banglore         </v>
      </c>
      <c r="E1195" s="233">
        <f>'Sch-1'!E1195</f>
        <v>1000012788</v>
      </c>
      <c r="F1195" s="234" t="str">
        <f>'Sch-1'!J1195</f>
        <v>GPS Clock with antenna</v>
      </c>
      <c r="G1195" s="233" t="str">
        <f>'Sch-1'!K1195</f>
        <v xml:space="preserve">EA </v>
      </c>
      <c r="H1195" s="233">
        <f>'Sch-1'!L1195</f>
        <v>1</v>
      </c>
      <c r="I1195" s="235"/>
      <c r="J1195" s="773" t="str">
        <f t="shared" si="36"/>
        <v>Included</v>
      </c>
      <c r="K1195" s="774">
        <f t="shared" si="37"/>
        <v>0</v>
      </c>
      <c r="M1195" s="207"/>
    </row>
    <row r="1196" spans="1:13" s="217" customFormat="1" ht="69.75" customHeight="1" x14ac:dyDescent="0.3">
      <c r="A1196" s="48">
        <f>'Sch-1'!A1196</f>
        <v>1170</v>
      </c>
      <c r="B1196" s="233">
        <f>'Sch-1'!B1196</f>
        <v>7000032638</v>
      </c>
      <c r="C1196" s="233">
        <f>'Sch-1'!C1196</f>
        <v>10</v>
      </c>
      <c r="D1196" s="234" t="str">
        <f>'Sch-1'!D1196</f>
        <v xml:space="preserve">Supply BOQ for M-SRLDC Banglore         </v>
      </c>
      <c r="E1196" s="233">
        <f>'Sch-1'!E1196</f>
        <v>1000028014</v>
      </c>
      <c r="F1196" s="234" t="str">
        <f>'Sch-1'!J1196</f>
        <v>Workstation Desk</v>
      </c>
      <c r="G1196" s="233" t="str">
        <f>'Sch-1'!K1196</f>
        <v xml:space="preserve">EA </v>
      </c>
      <c r="H1196" s="233">
        <f>'Sch-1'!L1196</f>
        <v>1</v>
      </c>
      <c r="I1196" s="235"/>
      <c r="J1196" s="773" t="str">
        <f t="shared" si="36"/>
        <v>Included</v>
      </c>
      <c r="K1196" s="774">
        <f t="shared" si="37"/>
        <v>0</v>
      </c>
      <c r="M1196" s="207"/>
    </row>
    <row r="1197" spans="1:13" s="217" customFormat="1" ht="69.75" customHeight="1" x14ac:dyDescent="0.3">
      <c r="A1197" s="48">
        <f>'Sch-1'!A1197</f>
        <v>1171</v>
      </c>
      <c r="B1197" s="233">
        <f>'Sch-1'!B1197</f>
        <v>7000032639</v>
      </c>
      <c r="C1197" s="233">
        <f>'Sch-1'!C1197</f>
        <v>10</v>
      </c>
      <c r="D1197" s="234" t="str">
        <f>'Sch-1'!D1197</f>
        <v xml:space="preserve">Supply BOQ for M-SRLDC Banglore         </v>
      </c>
      <c r="E1197" s="233">
        <f>'Sch-1'!E1197</f>
        <v>1000026380</v>
      </c>
      <c r="F1197" s="234" t="str">
        <f>'Sch-1'!J1197</f>
        <v>Chairs</v>
      </c>
      <c r="G1197" s="233" t="str">
        <f>'Sch-1'!K1197</f>
        <v>LOT</v>
      </c>
      <c r="H1197" s="233">
        <f>'Sch-1'!L1197</f>
        <v>1</v>
      </c>
      <c r="I1197" s="235"/>
      <c r="J1197" s="773" t="str">
        <f t="shared" si="36"/>
        <v>Included</v>
      </c>
      <c r="K1197" s="774">
        <f t="shared" si="37"/>
        <v>0</v>
      </c>
      <c r="M1197" s="207"/>
    </row>
    <row r="1198" spans="1:13" s="217" customFormat="1" ht="69.75" customHeight="1" x14ac:dyDescent="0.3">
      <c r="A1198" s="48">
        <f>'Sch-1'!A1198</f>
        <v>1172</v>
      </c>
      <c r="B1198" s="233">
        <f>'Sch-1'!B1198</f>
        <v>7000032748</v>
      </c>
      <c r="C1198" s="233">
        <f>'Sch-1'!C1198</f>
        <v>10</v>
      </c>
      <c r="D1198" s="234" t="str">
        <f>'Sch-1'!D1198</f>
        <v xml:space="preserve">Supply BOQ for M-SRLDC Banglore         </v>
      </c>
      <c r="E1198" s="233">
        <f>'Sch-1'!E1198</f>
        <v>1000077853</v>
      </c>
      <c r="F1198" s="234" t="str">
        <f>'Sch-1'!J1198</f>
        <v>SUPPLY OF BACKUP AND RESTORE SYSTEM INCLUDING NECESSARY HARDWARE ANDSOFTWARE AS PER TECHNICAL SPECIFICATION</v>
      </c>
      <c r="G1198" s="233" t="str">
        <f>'Sch-1'!K1198</f>
        <v xml:space="preserve">EA </v>
      </c>
      <c r="H1198" s="233">
        <f>'Sch-1'!L1198</f>
        <v>1</v>
      </c>
      <c r="I1198" s="235"/>
      <c r="J1198" s="773" t="str">
        <f t="shared" si="36"/>
        <v>Included</v>
      </c>
      <c r="K1198" s="774">
        <f t="shared" si="37"/>
        <v>0</v>
      </c>
      <c r="M1198" s="207"/>
    </row>
    <row r="1199" spans="1:13" s="217" customFormat="1" ht="69.75" customHeight="1" x14ac:dyDescent="0.3">
      <c r="A1199" s="48">
        <f>'Sch-1'!A1199</f>
        <v>1173</v>
      </c>
      <c r="B1199" s="233">
        <f>'Sch-1'!B1199</f>
        <v>7000032749</v>
      </c>
      <c r="C1199" s="233">
        <f>'Sch-1'!C1199</f>
        <v>10</v>
      </c>
      <c r="D1199" s="234" t="str">
        <f>'Sch-1'!D1199</f>
        <v xml:space="preserve">Supply BOQ for M-SRLDC Banglore         </v>
      </c>
      <c r="E1199" s="233">
        <f>'Sch-1'!E1199</f>
        <v>1000077632</v>
      </c>
      <c r="F1199" s="234" t="str">
        <f>'Sch-1'!J1199</f>
        <v>DATA DIODE AS PER TS</v>
      </c>
      <c r="G1199" s="233" t="str">
        <f>'Sch-1'!K1199</f>
        <v xml:space="preserve">EA </v>
      </c>
      <c r="H1199" s="233">
        <f>'Sch-1'!L1199</f>
        <v>2</v>
      </c>
      <c r="I1199" s="235"/>
      <c r="J1199" s="773" t="str">
        <f t="shared" si="36"/>
        <v>Included</v>
      </c>
      <c r="K1199" s="774">
        <f t="shared" si="37"/>
        <v>0</v>
      </c>
      <c r="M1199" s="207"/>
    </row>
    <row r="1200" spans="1:13" s="217" customFormat="1" ht="69.75" customHeight="1" x14ac:dyDescent="0.3">
      <c r="A1200" s="48">
        <f>'Sch-1'!A1200</f>
        <v>1174</v>
      </c>
      <c r="B1200" s="233">
        <f>'Sch-1'!B1200</f>
        <v>7000032750</v>
      </c>
      <c r="C1200" s="233">
        <f>'Sch-1'!C1200</f>
        <v>10</v>
      </c>
      <c r="D1200" s="234" t="str">
        <f>'Sch-1'!D1200</f>
        <v xml:space="preserve">Supply BOQ for M-SRLDC Banglore         </v>
      </c>
      <c r="E1200" s="233">
        <f>'Sch-1'!E1200</f>
        <v>1000077863</v>
      </c>
      <c r="F1200" s="234" t="str">
        <f>'Sch-1'!J1200</f>
        <v>SUPPLY OF APPLICATION SERVER AT SLDC /RLDC AS PER TECHNICALSPECIFICATION</v>
      </c>
      <c r="G1200" s="233" t="str">
        <f>'Sch-1'!K1200</f>
        <v xml:space="preserve">EA </v>
      </c>
      <c r="H1200" s="233">
        <f>'Sch-1'!L1200</f>
        <v>2</v>
      </c>
      <c r="I1200" s="235"/>
      <c r="J1200" s="773" t="str">
        <f t="shared" si="36"/>
        <v>Included</v>
      </c>
      <c r="K1200" s="774">
        <f t="shared" si="37"/>
        <v>0</v>
      </c>
      <c r="M1200" s="207"/>
    </row>
    <row r="1201" spans="1:13" s="217" customFormat="1" ht="69.75" customHeight="1" x14ac:dyDescent="0.3">
      <c r="A1201" s="48">
        <f>'Sch-1'!A1201</f>
        <v>1175</v>
      </c>
      <c r="B1201" s="233">
        <f>'Sch-1'!B1201</f>
        <v>7000032751</v>
      </c>
      <c r="C1201" s="233">
        <f>'Sch-1'!C1201</f>
        <v>10</v>
      </c>
      <c r="D1201" s="234" t="str">
        <f>'Sch-1'!D1201</f>
        <v xml:space="preserve">Supply BOQ for M-SRLDC Banglore         </v>
      </c>
      <c r="E1201" s="233">
        <f>'Sch-1'!E1201</f>
        <v>1000077866</v>
      </c>
      <c r="F1201" s="234" t="str">
        <f>'Sch-1'!J1201</f>
        <v>SUPPLY OF SIEM SOFTWARE AT SLDC/RLDCÃ‚Â AS PER TECHNICAL SPECIFICATION</v>
      </c>
      <c r="G1201" s="233" t="str">
        <f>'Sch-1'!K1201</f>
        <v>LOT</v>
      </c>
      <c r="H1201" s="233">
        <f>'Sch-1'!L1201</f>
        <v>1</v>
      </c>
      <c r="I1201" s="235"/>
      <c r="J1201" s="773" t="str">
        <f t="shared" si="36"/>
        <v>Included</v>
      </c>
      <c r="K1201" s="774">
        <f t="shared" si="37"/>
        <v>0</v>
      </c>
      <c r="M1201" s="207"/>
    </row>
    <row r="1202" spans="1:13" s="217" customFormat="1" ht="69.75" customHeight="1" x14ac:dyDescent="0.3">
      <c r="A1202" s="48">
        <f>'Sch-1'!A1202</f>
        <v>1176</v>
      </c>
      <c r="B1202" s="233">
        <f>'Sch-1'!B1202</f>
        <v>7000032752</v>
      </c>
      <c r="C1202" s="233">
        <f>'Sch-1'!C1202</f>
        <v>10</v>
      </c>
      <c r="D1202" s="234" t="str">
        <f>'Sch-1'!D1202</f>
        <v xml:space="preserve">Supply BOQ for M-SRLDC Banglore         </v>
      </c>
      <c r="E1202" s="233">
        <f>'Sch-1'!E1202</f>
        <v>1000077865</v>
      </c>
      <c r="F1202" s="234" t="str">
        <f>'Sch-1'!J1202</f>
        <v>SUPPLY OF PATCH SOFTWARE AT SLDC/RLDCÃ‚Â AS PER TECHNICAL SPECIFICATION</v>
      </c>
      <c r="G1202" s="233" t="str">
        <f>'Sch-1'!K1202</f>
        <v>LOT</v>
      </c>
      <c r="H1202" s="233">
        <f>'Sch-1'!L1202</f>
        <v>1</v>
      </c>
      <c r="I1202" s="235"/>
      <c r="J1202" s="773" t="str">
        <f t="shared" si="36"/>
        <v>Included</v>
      </c>
      <c r="K1202" s="774">
        <f t="shared" si="37"/>
        <v>0</v>
      </c>
      <c r="M1202" s="207"/>
    </row>
    <row r="1203" spans="1:13" s="217" customFormat="1" ht="69.75" customHeight="1" x14ac:dyDescent="0.3">
      <c r="A1203" s="48">
        <f>'Sch-1'!A1203</f>
        <v>1177</v>
      </c>
      <c r="B1203" s="233">
        <f>'Sch-1'!B1203</f>
        <v>7000032753</v>
      </c>
      <c r="C1203" s="233">
        <f>'Sch-1'!C1203</f>
        <v>10</v>
      </c>
      <c r="D1203" s="234" t="str">
        <f>'Sch-1'!D1203</f>
        <v xml:space="preserve">Supply BOQ for M-SRLDC Banglore         </v>
      </c>
      <c r="E1203" s="233">
        <f>'Sch-1'!E1203</f>
        <v>1000077862</v>
      </c>
      <c r="F1203" s="234" t="str">
        <f>'Sch-1'!J1203</f>
        <v>POE SWITCHÃ‚Â ,48 PORT ,MANAGED L2 (WITH DUAL POWER SUPPLY)Ã‚Â AS PERTECHNICAL SPECIFICATION</v>
      </c>
      <c r="G1203" s="233" t="str">
        <f>'Sch-1'!K1203</f>
        <v xml:space="preserve">EA </v>
      </c>
      <c r="H1203" s="233">
        <f>'Sch-1'!L1203</f>
        <v>5</v>
      </c>
      <c r="I1203" s="235"/>
      <c r="J1203" s="773" t="str">
        <f t="shared" si="36"/>
        <v>Included</v>
      </c>
      <c r="K1203" s="774">
        <f t="shared" si="37"/>
        <v>0</v>
      </c>
      <c r="M1203" s="207"/>
    </row>
    <row r="1204" spans="1:13" s="217" customFormat="1" ht="69.75" customHeight="1" x14ac:dyDescent="0.3">
      <c r="A1204" s="48">
        <f>'Sch-1'!A1204</f>
        <v>1178</v>
      </c>
      <c r="B1204" s="233">
        <f>'Sch-1'!B1204</f>
        <v>7000032774</v>
      </c>
      <c r="C1204" s="233">
        <f>'Sch-1'!C1204</f>
        <v>10</v>
      </c>
      <c r="D1204" s="234" t="str">
        <f>'Sch-1'!D1204</f>
        <v xml:space="preserve">Supply BOQ for M-SRLDC Banglore         </v>
      </c>
      <c r="E1204" s="233">
        <f>'Sch-1'!E1204</f>
        <v>1000077899</v>
      </c>
      <c r="F1204" s="234" t="str">
        <f>'Sch-1'!J1204</f>
        <v>SUPPLY OF FXS MEDIA GATEWAY AS PER TECHNICAL SPECIFICATION</v>
      </c>
      <c r="G1204" s="233" t="str">
        <f>'Sch-1'!K1204</f>
        <v>SET</v>
      </c>
      <c r="H1204" s="233">
        <f>'Sch-1'!L1204</f>
        <v>1</v>
      </c>
      <c r="I1204" s="235"/>
      <c r="J1204" s="773" t="str">
        <f t="shared" si="36"/>
        <v>Included</v>
      </c>
      <c r="K1204" s="774">
        <f t="shared" si="37"/>
        <v>0</v>
      </c>
      <c r="M1204" s="207"/>
    </row>
    <row r="1205" spans="1:13" s="217" customFormat="1" ht="69.75" customHeight="1" x14ac:dyDescent="0.3">
      <c r="A1205" s="48">
        <f>'Sch-1'!A1205</f>
        <v>1179</v>
      </c>
      <c r="B1205" s="233">
        <f>'Sch-1'!B1205</f>
        <v>7000032775</v>
      </c>
      <c r="C1205" s="233">
        <f>'Sch-1'!C1205</f>
        <v>10</v>
      </c>
      <c r="D1205" s="234" t="str">
        <f>'Sch-1'!D1205</f>
        <v xml:space="preserve">Supply BOQ for M-SRLDC Banglore         </v>
      </c>
      <c r="E1205" s="233">
        <f>'Sch-1'!E1205</f>
        <v>1000031361</v>
      </c>
      <c r="F1205" s="234" t="str">
        <f>'Sch-1'!J1205</f>
        <v>WORKSTATION CONSOLE WITH ONE TFT WITH OSAND LICENSE</v>
      </c>
      <c r="G1205" s="233" t="str">
        <f>'Sch-1'!K1205</f>
        <v xml:space="preserve">EA </v>
      </c>
      <c r="H1205" s="233">
        <f>'Sch-1'!L1205</f>
        <v>1</v>
      </c>
      <c r="I1205" s="235"/>
      <c r="J1205" s="773" t="str">
        <f t="shared" si="36"/>
        <v>Included</v>
      </c>
      <c r="K1205" s="774">
        <f t="shared" si="37"/>
        <v>0</v>
      </c>
      <c r="M1205" s="207"/>
    </row>
    <row r="1206" spans="1:13" s="217" customFormat="1" ht="69.75" customHeight="1" x14ac:dyDescent="0.3">
      <c r="A1206" s="48">
        <f>'Sch-1'!A1206</f>
        <v>1180</v>
      </c>
      <c r="B1206" s="233">
        <f>'Sch-1'!B1206</f>
        <v>7000032785</v>
      </c>
      <c r="C1206" s="233">
        <f>'Sch-1'!C1206</f>
        <v>10</v>
      </c>
      <c r="D1206" s="234" t="str">
        <f>'Sch-1'!D1206</f>
        <v xml:space="preserve">Supply BOQ for M-SRLDC Banglore         </v>
      </c>
      <c r="E1206" s="233">
        <f>'Sch-1'!E1206</f>
        <v>1000077738</v>
      </c>
      <c r="F1206" s="234" t="str">
        <f>'Sch-1'!J1206</f>
        <v>SUPPLY OF PRI MEDIA GATEWAY AS PER TECHNICAL SPECIFICATION</v>
      </c>
      <c r="G1206" s="233" t="str">
        <f>'Sch-1'!K1206</f>
        <v xml:space="preserve">EA </v>
      </c>
      <c r="H1206" s="233">
        <f>'Sch-1'!L1206</f>
        <v>1</v>
      </c>
      <c r="I1206" s="235"/>
      <c r="J1206" s="773" t="str">
        <f t="shared" si="36"/>
        <v>Included</v>
      </c>
      <c r="K1206" s="774">
        <f t="shared" si="37"/>
        <v>0</v>
      </c>
      <c r="M1206" s="207"/>
    </row>
    <row r="1207" spans="1:13" s="217" customFormat="1" ht="69.75" customHeight="1" x14ac:dyDescent="0.3">
      <c r="A1207" s="48">
        <f>'Sch-1'!A1207</f>
        <v>1181</v>
      </c>
      <c r="B1207" s="233">
        <f>'Sch-1'!B1207</f>
        <v>7000032786</v>
      </c>
      <c r="C1207" s="233">
        <f>'Sch-1'!C1207</f>
        <v>10</v>
      </c>
      <c r="D1207" s="234" t="str">
        <f>'Sch-1'!D1207</f>
        <v xml:space="preserve">Supply BOQ for M-SRLDC Banglore         </v>
      </c>
      <c r="E1207" s="233">
        <f>'Sch-1'!E1207</f>
        <v>1000078084</v>
      </c>
      <c r="F1207" s="234" t="str">
        <f>'Sch-1'!J1207</f>
        <v>SUPPLY OF ROUTER AS PER TECHNICAL SPECIFICATION</v>
      </c>
      <c r="G1207" s="233" t="str">
        <f>'Sch-1'!K1207</f>
        <v xml:space="preserve">EA </v>
      </c>
      <c r="H1207" s="233">
        <f>'Sch-1'!L1207</f>
        <v>2</v>
      </c>
      <c r="I1207" s="235"/>
      <c r="J1207" s="773" t="str">
        <f t="shared" si="36"/>
        <v>Included</v>
      </c>
      <c r="K1207" s="774">
        <f t="shared" si="37"/>
        <v>0</v>
      </c>
      <c r="M1207" s="207"/>
    </row>
    <row r="1208" spans="1:13" s="217" customFormat="1" ht="69.75" customHeight="1" x14ac:dyDescent="0.3">
      <c r="A1208" s="48">
        <f>'Sch-1'!A1208</f>
        <v>1182</v>
      </c>
      <c r="B1208" s="233">
        <f>'Sch-1'!B1208</f>
        <v>7000032640</v>
      </c>
      <c r="C1208" s="233">
        <f>'Sch-1'!C1208</f>
        <v>10</v>
      </c>
      <c r="D1208" s="234" t="str">
        <f>'Sch-1'!D1208</f>
        <v xml:space="preserve">Supply BOQ for M-KSEB                   </v>
      </c>
      <c r="E1208" s="233">
        <f>'Sch-1'!E1208</f>
        <v>1000077713</v>
      </c>
      <c r="F1208" s="234" t="str">
        <f>'Sch-1'!J1208</f>
        <v>VOIP/SIP COMPLIANT SERVER HARDWARE AS PER TECHNICAL SPECIFICATION</v>
      </c>
      <c r="G1208" s="233" t="str">
        <f>'Sch-1'!K1208</f>
        <v xml:space="preserve">EA </v>
      </c>
      <c r="H1208" s="233">
        <f>'Sch-1'!L1208</f>
        <v>1</v>
      </c>
      <c r="I1208" s="235"/>
      <c r="J1208" s="773" t="str">
        <f t="shared" si="36"/>
        <v>Included</v>
      </c>
      <c r="K1208" s="774">
        <f t="shared" si="37"/>
        <v>0</v>
      </c>
      <c r="M1208" s="207"/>
    </row>
    <row r="1209" spans="1:13" s="217" customFormat="1" ht="69.75" customHeight="1" x14ac:dyDescent="0.3">
      <c r="A1209" s="48">
        <f>'Sch-1'!A1209</f>
        <v>1183</v>
      </c>
      <c r="B1209" s="233">
        <f>'Sch-1'!B1209</f>
        <v>7000032641</v>
      </c>
      <c r="C1209" s="233">
        <f>'Sch-1'!C1209</f>
        <v>10</v>
      </c>
      <c r="D1209" s="234" t="str">
        <f>'Sch-1'!D1209</f>
        <v xml:space="preserve">Supply BOQ for M-KSEB                   </v>
      </c>
      <c r="E1209" s="233">
        <f>'Sch-1'!E1209</f>
        <v>1000077714</v>
      </c>
      <c r="F1209" s="234" t="str">
        <f>'Sch-1'!J1209</f>
        <v>SOFTWARE FOR VOIP/SIP COMPLIANT SERVER</v>
      </c>
      <c r="G1209" s="233" t="str">
        <f>'Sch-1'!K1209</f>
        <v xml:space="preserve">EA </v>
      </c>
      <c r="H1209" s="233">
        <f>'Sch-1'!L1209</f>
        <v>1</v>
      </c>
      <c r="I1209" s="235"/>
      <c r="J1209" s="773" t="str">
        <f t="shared" si="36"/>
        <v>Included</v>
      </c>
      <c r="K1209" s="774">
        <f t="shared" si="37"/>
        <v>0</v>
      </c>
      <c r="M1209" s="207"/>
    </row>
    <row r="1210" spans="1:13" s="217" customFormat="1" ht="69.75" customHeight="1" x14ac:dyDescent="0.3">
      <c r="A1210" s="48">
        <f>'Sch-1'!A1210</f>
        <v>1184</v>
      </c>
      <c r="B1210" s="233">
        <f>'Sch-1'!B1210</f>
        <v>7000032642</v>
      </c>
      <c r="C1210" s="233">
        <f>'Sch-1'!C1210</f>
        <v>10</v>
      </c>
      <c r="D1210" s="234" t="str">
        <f>'Sch-1'!D1210</f>
        <v xml:space="preserve">Supply BOQ for M-KSEB                   </v>
      </c>
      <c r="E1210" s="233">
        <f>'Sch-1'!E1210</f>
        <v>1000077573</v>
      </c>
      <c r="F1210" s="234" t="str">
        <f>'Sch-1'!J1210</f>
        <v>SERVER RACK  AS PER TECHNICAL SPECIFICATION</v>
      </c>
      <c r="G1210" s="233" t="str">
        <f>'Sch-1'!K1210</f>
        <v xml:space="preserve">EA </v>
      </c>
      <c r="H1210" s="233">
        <f>'Sch-1'!L1210</f>
        <v>1</v>
      </c>
      <c r="I1210" s="235"/>
      <c r="J1210" s="773" t="str">
        <f t="shared" si="36"/>
        <v>Included</v>
      </c>
      <c r="K1210" s="774">
        <f t="shared" si="37"/>
        <v>0</v>
      </c>
      <c r="M1210" s="207"/>
    </row>
    <row r="1211" spans="1:13" s="217" customFormat="1" ht="69.75" customHeight="1" x14ac:dyDescent="0.3">
      <c r="A1211" s="48">
        <f>'Sch-1'!A1211</f>
        <v>1185</v>
      </c>
      <c r="B1211" s="233">
        <f>'Sch-1'!B1211</f>
        <v>7000032643</v>
      </c>
      <c r="C1211" s="233">
        <f>'Sch-1'!C1211</f>
        <v>10</v>
      </c>
      <c r="D1211" s="234" t="str">
        <f>'Sch-1'!D1211</f>
        <v xml:space="preserve">Supply BOQ for M-KSEB                   </v>
      </c>
      <c r="E1211" s="233">
        <f>'Sch-1'!E1211</f>
        <v>1000077739</v>
      </c>
      <c r="F1211" s="234" t="str">
        <f>'Sch-1'!J1211</f>
        <v>SIP COMPLIANT VOIP PHONE FOR LOCAL LOCATIONS</v>
      </c>
      <c r="G1211" s="233" t="str">
        <f>'Sch-1'!K1211</f>
        <v xml:space="preserve">EA </v>
      </c>
      <c r="H1211" s="233">
        <f>'Sch-1'!L1211</f>
        <v>17</v>
      </c>
      <c r="I1211" s="235"/>
      <c r="J1211" s="773" t="str">
        <f t="shared" si="36"/>
        <v>Included</v>
      </c>
      <c r="K1211" s="774">
        <f t="shared" si="37"/>
        <v>0</v>
      </c>
      <c r="M1211" s="207"/>
    </row>
    <row r="1212" spans="1:13" s="217" customFormat="1" ht="69.75" customHeight="1" x14ac:dyDescent="0.3">
      <c r="A1212" s="48">
        <f>'Sch-1'!A1212</f>
        <v>1186</v>
      </c>
      <c r="B1212" s="233">
        <f>'Sch-1'!B1212</f>
        <v>7000032644</v>
      </c>
      <c r="C1212" s="233">
        <f>'Sch-1'!C1212</f>
        <v>10</v>
      </c>
      <c r="D1212" s="234" t="str">
        <f>'Sch-1'!D1212</f>
        <v xml:space="preserve">Supply BOQ for M-KSEB                   </v>
      </c>
      <c r="E1212" s="233">
        <f>'Sch-1'!E1212</f>
        <v>1000077740</v>
      </c>
      <c r="F1212" s="234" t="str">
        <f>'Sch-1'!J1212</f>
        <v>SIP COMPLIANT VOIP PHONE FOR REMOTE LOCATIONS</v>
      </c>
      <c r="G1212" s="233" t="str">
        <f>'Sch-1'!K1212</f>
        <v xml:space="preserve">EA </v>
      </c>
      <c r="H1212" s="233">
        <f>'Sch-1'!L1212</f>
        <v>546</v>
      </c>
      <c r="I1212" s="235"/>
      <c r="J1212" s="773" t="str">
        <f t="shared" si="36"/>
        <v>Included</v>
      </c>
      <c r="K1212" s="774">
        <f t="shared" si="37"/>
        <v>0</v>
      </c>
      <c r="M1212" s="207"/>
    </row>
    <row r="1213" spans="1:13" s="217" customFormat="1" ht="69.75" customHeight="1" x14ac:dyDescent="0.3">
      <c r="A1213" s="48">
        <f>'Sch-1'!A1213</f>
        <v>1187</v>
      </c>
      <c r="B1213" s="233">
        <f>'Sch-1'!B1213</f>
        <v>7000032645</v>
      </c>
      <c r="C1213" s="233">
        <f>'Sch-1'!C1213</f>
        <v>10</v>
      </c>
      <c r="D1213" s="234" t="str">
        <f>'Sch-1'!D1213</f>
        <v xml:space="preserve">Supply BOQ for M-KSEB                   </v>
      </c>
      <c r="E1213" s="233">
        <f>'Sch-1'!E1213</f>
        <v>1000077711</v>
      </c>
      <c r="F1213" s="234" t="str">
        <f>'Sch-1'!J1213</f>
        <v>SIP COMPLIANT VIDEO PHONE</v>
      </c>
      <c r="G1213" s="233" t="str">
        <f>'Sch-1'!K1213</f>
        <v xml:space="preserve">EA </v>
      </c>
      <c r="H1213" s="233">
        <f>'Sch-1'!L1213</f>
        <v>1</v>
      </c>
      <c r="I1213" s="235"/>
      <c r="J1213" s="773" t="str">
        <f t="shared" si="36"/>
        <v>Included</v>
      </c>
      <c r="K1213" s="774">
        <f t="shared" si="37"/>
        <v>0</v>
      </c>
      <c r="M1213" s="207"/>
    </row>
    <row r="1214" spans="1:13" s="217" customFormat="1" ht="69.75" customHeight="1" x14ac:dyDescent="0.3">
      <c r="A1214" s="48">
        <f>'Sch-1'!A1214</f>
        <v>1188</v>
      </c>
      <c r="B1214" s="233">
        <f>'Sch-1'!B1214</f>
        <v>7000032646</v>
      </c>
      <c r="C1214" s="233">
        <f>'Sch-1'!C1214</f>
        <v>10</v>
      </c>
      <c r="D1214" s="234" t="str">
        <f>'Sch-1'!D1214</f>
        <v xml:space="preserve">Supply BOQ for M-KSEB                   </v>
      </c>
      <c r="E1214" s="233">
        <f>'Sch-1'!E1214</f>
        <v>1000077750</v>
      </c>
      <c r="F1214" s="234" t="str">
        <f>'Sch-1'!J1214</f>
        <v>NMS SOFTWARE FOR VoIP</v>
      </c>
      <c r="G1214" s="233" t="str">
        <f>'Sch-1'!K1214</f>
        <v>LOT</v>
      </c>
      <c r="H1214" s="233">
        <f>'Sch-1'!L1214</f>
        <v>1</v>
      </c>
      <c r="I1214" s="235"/>
      <c r="J1214" s="773" t="str">
        <f t="shared" si="36"/>
        <v>Included</v>
      </c>
      <c r="K1214" s="774">
        <f t="shared" si="37"/>
        <v>0</v>
      </c>
      <c r="M1214" s="207"/>
    </row>
    <row r="1215" spans="1:13" s="217" customFormat="1" ht="69.75" customHeight="1" x14ac:dyDescent="0.3">
      <c r="A1215" s="48">
        <f>'Sch-1'!A1215</f>
        <v>1189</v>
      </c>
      <c r="B1215" s="233">
        <f>'Sch-1'!B1215</f>
        <v>7000032647</v>
      </c>
      <c r="C1215" s="233">
        <f>'Sch-1'!C1215</f>
        <v>10</v>
      </c>
      <c r="D1215" s="234" t="str">
        <f>'Sch-1'!D1215</f>
        <v xml:space="preserve">Supply BOQ for M-KSEB                   </v>
      </c>
      <c r="E1215" s="233">
        <f>'Sch-1'!E1215</f>
        <v>1000077709</v>
      </c>
      <c r="F1215" s="234" t="str">
        <f>'Sch-1'!J1215</f>
        <v>POE SWITCH  (WITH DUAL DC POWER SUPPLY)  AS PER TECHNICALSPECIFICATION</v>
      </c>
      <c r="G1215" s="233" t="str">
        <f>'Sch-1'!K1215</f>
        <v xml:space="preserve">EA </v>
      </c>
      <c r="H1215" s="233">
        <f>'Sch-1'!L1215</f>
        <v>546</v>
      </c>
      <c r="I1215" s="235"/>
      <c r="J1215" s="773" t="str">
        <f t="shared" si="36"/>
        <v>Included</v>
      </c>
      <c r="K1215" s="774">
        <f t="shared" si="37"/>
        <v>0</v>
      </c>
      <c r="M1215" s="207"/>
    </row>
    <row r="1216" spans="1:13" s="217" customFormat="1" ht="69.75" customHeight="1" x14ac:dyDescent="0.3">
      <c r="A1216" s="48">
        <f>'Sch-1'!A1216</f>
        <v>1190</v>
      </c>
      <c r="B1216" s="233">
        <f>'Sch-1'!B1216</f>
        <v>7000032648</v>
      </c>
      <c r="C1216" s="233">
        <f>'Sch-1'!C1216</f>
        <v>10</v>
      </c>
      <c r="D1216" s="234" t="str">
        <f>'Sch-1'!D1216</f>
        <v xml:space="preserve">Supply BOQ for M-KSEB                   </v>
      </c>
      <c r="E1216" s="233">
        <f>'Sch-1'!E1216</f>
        <v>1000077563</v>
      </c>
      <c r="F1216" s="234" t="str">
        <f>'Sch-1'!J1216</f>
        <v>CAT -6 CABLE (100 MM SET)</v>
      </c>
      <c r="G1216" s="233" t="str">
        <f>'Sch-1'!K1216</f>
        <v>SET</v>
      </c>
      <c r="H1216" s="233">
        <f>'Sch-1'!L1216</f>
        <v>546</v>
      </c>
      <c r="I1216" s="235"/>
      <c r="J1216" s="773" t="str">
        <f t="shared" si="36"/>
        <v>Included</v>
      </c>
      <c r="K1216" s="774">
        <f t="shared" si="37"/>
        <v>0</v>
      </c>
      <c r="M1216" s="207"/>
    </row>
    <row r="1217" spans="1:13" s="217" customFormat="1" ht="69.75" customHeight="1" x14ac:dyDescent="0.3">
      <c r="A1217" s="48">
        <f>'Sch-1'!A1217</f>
        <v>1191</v>
      </c>
      <c r="B1217" s="233">
        <f>'Sch-1'!B1217</f>
        <v>7000032649</v>
      </c>
      <c r="C1217" s="233">
        <f>'Sch-1'!C1217</f>
        <v>10</v>
      </c>
      <c r="D1217" s="234" t="str">
        <f>'Sch-1'!D1217</f>
        <v xml:space="preserve">Supply BOQ for M-KSEB                   </v>
      </c>
      <c r="E1217" s="233">
        <f>'Sch-1'!E1217</f>
        <v>1000077561</v>
      </c>
      <c r="F1217" s="234" t="str">
        <f>'Sch-1'!J1217</f>
        <v>24 LAN L-3 SWITCH (MINIMUM 8X1 GBPS FIBRE OPTIC PORTS AND 4X 10 GBPSFIBER PORTS)</v>
      </c>
      <c r="G1217" s="233" t="str">
        <f>'Sch-1'!K1217</f>
        <v xml:space="preserve">EA </v>
      </c>
      <c r="H1217" s="233">
        <f>'Sch-1'!L1217</f>
        <v>2</v>
      </c>
      <c r="I1217" s="235"/>
      <c r="J1217" s="773" t="str">
        <f t="shared" si="36"/>
        <v>Included</v>
      </c>
      <c r="K1217" s="774">
        <f t="shared" si="37"/>
        <v>0</v>
      </c>
      <c r="M1217" s="207"/>
    </row>
    <row r="1218" spans="1:13" s="217" customFormat="1" ht="69.75" customHeight="1" x14ac:dyDescent="0.3">
      <c r="A1218" s="48">
        <f>'Sch-1'!A1218</f>
        <v>1192</v>
      </c>
      <c r="B1218" s="233">
        <f>'Sch-1'!B1218</f>
        <v>7000032650</v>
      </c>
      <c r="C1218" s="233">
        <f>'Sch-1'!C1218</f>
        <v>10</v>
      </c>
      <c r="D1218" s="234" t="str">
        <f>'Sch-1'!D1218</f>
        <v xml:space="preserve">Supply BOQ for M-KSEB                   </v>
      </c>
      <c r="E1218" s="233">
        <f>'Sch-1'!E1218</f>
        <v>1000077565</v>
      </c>
      <c r="F1218" s="234" t="str">
        <f>'Sch-1'!J1218</f>
        <v>NGFW AS PER TECHNICAL SPECIFICATION</v>
      </c>
      <c r="G1218" s="233" t="str">
        <f>'Sch-1'!K1218</f>
        <v xml:space="preserve">EA </v>
      </c>
      <c r="H1218" s="233">
        <f>'Sch-1'!L1218</f>
        <v>2</v>
      </c>
      <c r="I1218" s="235"/>
      <c r="J1218" s="773" t="str">
        <f t="shared" si="36"/>
        <v>Included</v>
      </c>
      <c r="K1218" s="774">
        <f t="shared" si="37"/>
        <v>0</v>
      </c>
      <c r="M1218" s="207"/>
    </row>
    <row r="1219" spans="1:13" s="217" customFormat="1" ht="69.75" customHeight="1" x14ac:dyDescent="0.3">
      <c r="A1219" s="48">
        <f>'Sch-1'!A1219</f>
        <v>1193</v>
      </c>
      <c r="B1219" s="233">
        <f>'Sch-1'!B1219</f>
        <v>7000032651</v>
      </c>
      <c r="C1219" s="233">
        <f>'Sch-1'!C1219</f>
        <v>10</v>
      </c>
      <c r="D1219" s="234" t="str">
        <f>'Sch-1'!D1219</f>
        <v xml:space="preserve">Supply BOQ for M-KSEB                   </v>
      </c>
      <c r="E1219" s="233">
        <f>'Sch-1'!E1219</f>
        <v>1000077751</v>
      </c>
      <c r="F1219" s="234" t="str">
        <f>'Sch-1'!J1219</f>
        <v>SOFTWARE FOR RECORDING</v>
      </c>
      <c r="G1219" s="233" t="str">
        <f>'Sch-1'!K1219</f>
        <v>LOT</v>
      </c>
      <c r="H1219" s="233">
        <f>'Sch-1'!L1219</f>
        <v>1</v>
      </c>
      <c r="I1219" s="235"/>
      <c r="J1219" s="773" t="str">
        <f t="shared" si="36"/>
        <v>Included</v>
      </c>
      <c r="K1219" s="774">
        <f t="shared" si="37"/>
        <v>0</v>
      </c>
      <c r="M1219" s="207"/>
    </row>
    <row r="1220" spans="1:13" s="217" customFormat="1" ht="69.75" customHeight="1" x14ac:dyDescent="0.3">
      <c r="A1220" s="48">
        <f>'Sch-1'!A1220</f>
        <v>1194</v>
      </c>
      <c r="B1220" s="233">
        <f>'Sch-1'!B1220</f>
        <v>7000032652</v>
      </c>
      <c r="C1220" s="233">
        <f>'Sch-1'!C1220</f>
        <v>10</v>
      </c>
      <c r="D1220" s="234" t="str">
        <f>'Sch-1'!D1220</f>
        <v xml:space="preserve">Supply BOQ for M-KSEB                   </v>
      </c>
      <c r="E1220" s="233">
        <f>'Sch-1'!E1220</f>
        <v>1000077568</v>
      </c>
      <c r="F1220" s="234" t="str">
        <f>'Sch-1'!J1220</f>
        <v>OPERATOR CONSOLE AS PER TECHNICAL SPECIFICATION</v>
      </c>
      <c r="G1220" s="233" t="str">
        <f>'Sch-1'!K1220</f>
        <v xml:space="preserve">EA </v>
      </c>
      <c r="H1220" s="233">
        <f>'Sch-1'!L1220</f>
        <v>1</v>
      </c>
      <c r="I1220" s="235"/>
      <c r="J1220" s="773" t="str">
        <f t="shared" si="36"/>
        <v>Included</v>
      </c>
      <c r="K1220" s="774">
        <f t="shared" si="37"/>
        <v>0</v>
      </c>
      <c r="M1220" s="207"/>
    </row>
    <row r="1221" spans="1:13" s="217" customFormat="1" ht="69.75" customHeight="1" x14ac:dyDescent="0.3">
      <c r="A1221" s="48">
        <f>'Sch-1'!A1221</f>
        <v>1195</v>
      </c>
      <c r="B1221" s="233">
        <f>'Sch-1'!B1221</f>
        <v>7000032653</v>
      </c>
      <c r="C1221" s="233">
        <f>'Sch-1'!C1221</f>
        <v>10</v>
      </c>
      <c r="D1221" s="234" t="str">
        <f>'Sch-1'!D1221</f>
        <v xml:space="preserve">Supply BOQ for M-KSEB                   </v>
      </c>
      <c r="E1221" s="233">
        <f>'Sch-1'!E1221</f>
        <v>1000012788</v>
      </c>
      <c r="F1221" s="234" t="str">
        <f>'Sch-1'!J1221</f>
        <v>GPS Clock with antenna</v>
      </c>
      <c r="G1221" s="233" t="str">
        <f>'Sch-1'!K1221</f>
        <v xml:space="preserve">EA </v>
      </c>
      <c r="H1221" s="233">
        <f>'Sch-1'!L1221</f>
        <v>1</v>
      </c>
      <c r="I1221" s="235"/>
      <c r="J1221" s="773" t="str">
        <f t="shared" si="36"/>
        <v>Included</v>
      </c>
      <c r="K1221" s="774">
        <f t="shared" si="37"/>
        <v>0</v>
      </c>
      <c r="M1221" s="207"/>
    </row>
    <row r="1222" spans="1:13" s="217" customFormat="1" ht="69.75" customHeight="1" x14ac:dyDescent="0.3">
      <c r="A1222" s="48">
        <f>'Sch-1'!A1222</f>
        <v>1196</v>
      </c>
      <c r="B1222" s="233">
        <f>'Sch-1'!B1222</f>
        <v>7000032718</v>
      </c>
      <c r="C1222" s="233">
        <f>'Sch-1'!C1222</f>
        <v>10</v>
      </c>
      <c r="D1222" s="234" t="str">
        <f>'Sch-1'!D1222</f>
        <v xml:space="preserve">Supply BOQ for M-KSEB                   </v>
      </c>
      <c r="E1222" s="233">
        <f>'Sch-1'!E1222</f>
        <v>1000028014</v>
      </c>
      <c r="F1222" s="234" t="str">
        <f>'Sch-1'!J1222</f>
        <v>Workstation Desk</v>
      </c>
      <c r="G1222" s="233" t="str">
        <f>'Sch-1'!K1222</f>
        <v xml:space="preserve">EA </v>
      </c>
      <c r="H1222" s="233">
        <f>'Sch-1'!L1222</f>
        <v>1</v>
      </c>
      <c r="I1222" s="235"/>
      <c r="J1222" s="773" t="str">
        <f t="shared" si="36"/>
        <v>Included</v>
      </c>
      <c r="K1222" s="774">
        <f t="shared" si="37"/>
        <v>0</v>
      </c>
      <c r="M1222" s="207"/>
    </row>
    <row r="1223" spans="1:13" s="217" customFormat="1" ht="69.75" customHeight="1" x14ac:dyDescent="0.3">
      <c r="A1223" s="48">
        <f>'Sch-1'!A1223</f>
        <v>1197</v>
      </c>
      <c r="B1223" s="233">
        <f>'Sch-1'!B1223</f>
        <v>7000032719</v>
      </c>
      <c r="C1223" s="233">
        <f>'Sch-1'!C1223</f>
        <v>10</v>
      </c>
      <c r="D1223" s="234" t="str">
        <f>'Sch-1'!D1223</f>
        <v xml:space="preserve">Supply BOQ for M-KSEB                   </v>
      </c>
      <c r="E1223" s="233">
        <f>'Sch-1'!E1223</f>
        <v>1000026380</v>
      </c>
      <c r="F1223" s="234" t="str">
        <f>'Sch-1'!J1223</f>
        <v>Chairs</v>
      </c>
      <c r="G1223" s="233" t="str">
        <f>'Sch-1'!K1223</f>
        <v>LOT</v>
      </c>
      <c r="H1223" s="233">
        <f>'Sch-1'!L1223</f>
        <v>1</v>
      </c>
      <c r="I1223" s="235"/>
      <c r="J1223" s="773" t="str">
        <f t="shared" si="36"/>
        <v>Included</v>
      </c>
      <c r="K1223" s="774">
        <f t="shared" si="37"/>
        <v>0</v>
      </c>
      <c r="M1223" s="207"/>
    </row>
    <row r="1224" spans="1:13" s="217" customFormat="1" ht="69.75" customHeight="1" x14ac:dyDescent="0.3">
      <c r="A1224" s="48">
        <f>'Sch-1'!A1224</f>
        <v>1198</v>
      </c>
      <c r="B1224" s="233">
        <f>'Sch-1'!B1224</f>
        <v>7000032754</v>
      </c>
      <c r="C1224" s="233">
        <f>'Sch-1'!C1224</f>
        <v>10</v>
      </c>
      <c r="D1224" s="234" t="str">
        <f>'Sch-1'!D1224</f>
        <v xml:space="preserve">Supply BOQ for M-KSEB                   </v>
      </c>
      <c r="E1224" s="233">
        <f>'Sch-1'!E1224</f>
        <v>1000077853</v>
      </c>
      <c r="F1224" s="234" t="str">
        <f>'Sch-1'!J1224</f>
        <v>SUPPLY OF BACKUP AND RESTORE SYSTEM INCLUDING NECESSARY HARDWARE ANDSOFTWARE AS PER TECHNICAL SPECIFICATION</v>
      </c>
      <c r="G1224" s="233" t="str">
        <f>'Sch-1'!K1224</f>
        <v xml:space="preserve">EA </v>
      </c>
      <c r="H1224" s="233">
        <f>'Sch-1'!L1224</f>
        <v>1</v>
      </c>
      <c r="I1224" s="235"/>
      <c r="J1224" s="773" t="str">
        <f t="shared" si="36"/>
        <v>Included</v>
      </c>
      <c r="K1224" s="774">
        <f t="shared" si="37"/>
        <v>0</v>
      </c>
      <c r="M1224" s="207"/>
    </row>
    <row r="1225" spans="1:13" s="217" customFormat="1" ht="69.75" customHeight="1" x14ac:dyDescent="0.3">
      <c r="A1225" s="48">
        <f>'Sch-1'!A1225</f>
        <v>1199</v>
      </c>
      <c r="B1225" s="233">
        <f>'Sch-1'!B1225</f>
        <v>7000032755</v>
      </c>
      <c r="C1225" s="233">
        <f>'Sch-1'!C1225</f>
        <v>10</v>
      </c>
      <c r="D1225" s="234" t="str">
        <f>'Sch-1'!D1225</f>
        <v xml:space="preserve">Supply BOQ for M-KSEB                   </v>
      </c>
      <c r="E1225" s="233">
        <f>'Sch-1'!E1225</f>
        <v>1000077863</v>
      </c>
      <c r="F1225" s="234" t="str">
        <f>'Sch-1'!J1225</f>
        <v>SUPPLY OF APPLICATION SERVER AT SLDC /RLDC AS PER TECHNICALSPECIFICATION</v>
      </c>
      <c r="G1225" s="233" t="str">
        <f>'Sch-1'!K1225</f>
        <v xml:space="preserve">EA </v>
      </c>
      <c r="H1225" s="233">
        <f>'Sch-1'!L1225</f>
        <v>2</v>
      </c>
      <c r="I1225" s="235"/>
      <c r="J1225" s="773" t="str">
        <f t="shared" si="36"/>
        <v>Included</v>
      </c>
      <c r="K1225" s="774">
        <f t="shared" si="37"/>
        <v>0</v>
      </c>
      <c r="M1225" s="207"/>
    </row>
    <row r="1226" spans="1:13" s="217" customFormat="1" ht="69.75" customHeight="1" x14ac:dyDescent="0.3">
      <c r="A1226" s="48">
        <f>'Sch-1'!A1226</f>
        <v>1200</v>
      </c>
      <c r="B1226" s="233">
        <f>'Sch-1'!B1226</f>
        <v>7000032756</v>
      </c>
      <c r="C1226" s="233">
        <f>'Sch-1'!C1226</f>
        <v>10</v>
      </c>
      <c r="D1226" s="234" t="str">
        <f>'Sch-1'!D1226</f>
        <v xml:space="preserve">Supply BOQ for M-KSEB                   </v>
      </c>
      <c r="E1226" s="233">
        <f>'Sch-1'!E1226</f>
        <v>1000077866</v>
      </c>
      <c r="F1226" s="234" t="str">
        <f>'Sch-1'!J1226</f>
        <v>SUPPLY OF SIEM SOFTWARE AT SLDC/RLDCÃ‚Â AS PER TECHNICAL SPECIFICATION</v>
      </c>
      <c r="G1226" s="233" t="str">
        <f>'Sch-1'!K1226</f>
        <v>LOT</v>
      </c>
      <c r="H1226" s="233">
        <f>'Sch-1'!L1226</f>
        <v>1</v>
      </c>
      <c r="I1226" s="235"/>
      <c r="J1226" s="773" t="str">
        <f t="shared" si="36"/>
        <v>Included</v>
      </c>
      <c r="K1226" s="774">
        <f t="shared" si="37"/>
        <v>0</v>
      </c>
      <c r="M1226" s="207"/>
    </row>
    <row r="1227" spans="1:13" s="217" customFormat="1" ht="69.75" customHeight="1" x14ac:dyDescent="0.3">
      <c r="A1227" s="48">
        <f>'Sch-1'!A1227</f>
        <v>1201</v>
      </c>
      <c r="B1227" s="233">
        <f>'Sch-1'!B1227</f>
        <v>7000032757</v>
      </c>
      <c r="C1227" s="233">
        <f>'Sch-1'!C1227</f>
        <v>10</v>
      </c>
      <c r="D1227" s="234" t="str">
        <f>'Sch-1'!D1227</f>
        <v xml:space="preserve">Supply BOQ for M-KSEB                   </v>
      </c>
      <c r="E1227" s="233">
        <f>'Sch-1'!E1227</f>
        <v>1000077862</v>
      </c>
      <c r="F1227" s="234" t="str">
        <f>'Sch-1'!J1227</f>
        <v>POE SWITCHÃ‚Â ,48 PORT ,MANAGED L2 (WITH DUAL POWER SUPPLY)Ã‚Â AS PERTECHNICAL SPECIFICATION</v>
      </c>
      <c r="G1227" s="233" t="str">
        <f>'Sch-1'!K1227</f>
        <v xml:space="preserve">EA </v>
      </c>
      <c r="H1227" s="233">
        <f>'Sch-1'!L1227</f>
        <v>1</v>
      </c>
      <c r="I1227" s="235"/>
      <c r="J1227" s="773" t="str">
        <f t="shared" si="36"/>
        <v>Included</v>
      </c>
      <c r="K1227" s="774">
        <f t="shared" si="37"/>
        <v>0</v>
      </c>
      <c r="M1227" s="207"/>
    </row>
    <row r="1228" spans="1:13" s="217" customFormat="1" ht="69.75" customHeight="1" x14ac:dyDescent="0.3">
      <c r="A1228" s="48">
        <f>'Sch-1'!A1228</f>
        <v>1202</v>
      </c>
      <c r="B1228" s="233">
        <f>'Sch-1'!B1228</f>
        <v>7000032776</v>
      </c>
      <c r="C1228" s="233">
        <f>'Sch-1'!C1228</f>
        <v>10</v>
      </c>
      <c r="D1228" s="234" t="str">
        <f>'Sch-1'!D1228</f>
        <v xml:space="preserve">Supply BOQ for M-KSEB                   </v>
      </c>
      <c r="E1228" s="233">
        <f>'Sch-1'!E1228</f>
        <v>1000077899</v>
      </c>
      <c r="F1228" s="234" t="str">
        <f>'Sch-1'!J1228</f>
        <v>SUPPLY OF FXS MEDIA GATEWAY AS PER TECHNICAL SPECIFICATION</v>
      </c>
      <c r="G1228" s="233" t="str">
        <f>'Sch-1'!K1228</f>
        <v>SET</v>
      </c>
      <c r="H1228" s="233">
        <f>'Sch-1'!L1228</f>
        <v>1</v>
      </c>
      <c r="I1228" s="235"/>
      <c r="J1228" s="773" t="str">
        <f t="shared" si="36"/>
        <v>Included</v>
      </c>
      <c r="K1228" s="774">
        <f t="shared" si="37"/>
        <v>0</v>
      </c>
      <c r="M1228" s="207"/>
    </row>
    <row r="1229" spans="1:13" s="217" customFormat="1" ht="69.75" customHeight="1" x14ac:dyDescent="0.3">
      <c r="A1229" s="48">
        <f>'Sch-1'!A1229</f>
        <v>1203</v>
      </c>
      <c r="B1229" s="233">
        <f>'Sch-1'!B1229</f>
        <v>7000032777</v>
      </c>
      <c r="C1229" s="233">
        <f>'Sch-1'!C1229</f>
        <v>10</v>
      </c>
      <c r="D1229" s="234" t="str">
        <f>'Sch-1'!D1229</f>
        <v xml:space="preserve">Supply BOQ for M-KSEB                   </v>
      </c>
      <c r="E1229" s="233">
        <f>'Sch-1'!E1229</f>
        <v>1000031361</v>
      </c>
      <c r="F1229" s="234" t="str">
        <f>'Sch-1'!J1229</f>
        <v>WORKSTATION CONSOLE WITH ONE TFT WITH OSAND LICENSE</v>
      </c>
      <c r="G1229" s="233" t="str">
        <f>'Sch-1'!K1229</f>
        <v xml:space="preserve">EA </v>
      </c>
      <c r="H1229" s="233">
        <f>'Sch-1'!L1229</f>
        <v>1</v>
      </c>
      <c r="I1229" s="235"/>
      <c r="J1229" s="773" t="str">
        <f t="shared" si="36"/>
        <v>Included</v>
      </c>
      <c r="K1229" s="774">
        <f t="shared" si="37"/>
        <v>0</v>
      </c>
      <c r="M1229" s="207"/>
    </row>
    <row r="1230" spans="1:13" s="217" customFormat="1" ht="69.75" customHeight="1" x14ac:dyDescent="0.3">
      <c r="A1230" s="48">
        <f>'Sch-1'!A1230</f>
        <v>1204</v>
      </c>
      <c r="B1230" s="233">
        <f>'Sch-1'!B1230</f>
        <v>7000032787</v>
      </c>
      <c r="C1230" s="233">
        <f>'Sch-1'!C1230</f>
        <v>10</v>
      </c>
      <c r="D1230" s="234" t="str">
        <f>'Sch-1'!D1230</f>
        <v xml:space="preserve">Supply BOQ for M-KSEB                   </v>
      </c>
      <c r="E1230" s="233">
        <f>'Sch-1'!E1230</f>
        <v>1000077738</v>
      </c>
      <c r="F1230" s="234" t="str">
        <f>'Sch-1'!J1230</f>
        <v>SUPPLY OF PRI MEDIA GATEWAY AS PER TECHNICAL SPECIFICATION</v>
      </c>
      <c r="G1230" s="233" t="str">
        <f>'Sch-1'!K1230</f>
        <v xml:space="preserve">EA </v>
      </c>
      <c r="H1230" s="233">
        <f>'Sch-1'!L1230</f>
        <v>1</v>
      </c>
      <c r="I1230" s="235"/>
      <c r="J1230" s="773" t="str">
        <f t="shared" si="36"/>
        <v>Included</v>
      </c>
      <c r="K1230" s="774">
        <f t="shared" si="37"/>
        <v>0</v>
      </c>
      <c r="M1230" s="207"/>
    </row>
    <row r="1231" spans="1:13" s="217" customFormat="1" ht="69.75" customHeight="1" x14ac:dyDescent="0.3">
      <c r="A1231" s="48">
        <f>'Sch-1'!A1231</f>
        <v>1205</v>
      </c>
      <c r="B1231" s="233">
        <f>'Sch-1'!B1231</f>
        <v>7000032788</v>
      </c>
      <c r="C1231" s="233">
        <f>'Sch-1'!C1231</f>
        <v>10</v>
      </c>
      <c r="D1231" s="234" t="str">
        <f>'Sch-1'!D1231</f>
        <v xml:space="preserve">Supply BOQ for M-KSEB                   </v>
      </c>
      <c r="E1231" s="233">
        <f>'Sch-1'!E1231</f>
        <v>1000078084</v>
      </c>
      <c r="F1231" s="234" t="str">
        <f>'Sch-1'!J1231</f>
        <v>SUPPLY OF ROUTER AS PER TECHNICAL SPECIFICATION</v>
      </c>
      <c r="G1231" s="233" t="str">
        <f>'Sch-1'!K1231</f>
        <v xml:space="preserve">EA </v>
      </c>
      <c r="H1231" s="233">
        <f>'Sch-1'!L1231</f>
        <v>2</v>
      </c>
      <c r="I1231" s="235"/>
      <c r="J1231" s="773" t="str">
        <f t="shared" si="36"/>
        <v>Included</v>
      </c>
      <c r="K1231" s="774">
        <f t="shared" si="37"/>
        <v>0</v>
      </c>
      <c r="M1231" s="207"/>
    </row>
    <row r="1232" spans="1:13" s="217" customFormat="1" ht="69.75" customHeight="1" x14ac:dyDescent="0.3">
      <c r="A1232" s="48">
        <f>'Sch-1'!A1232</f>
        <v>1206</v>
      </c>
      <c r="B1232" s="233">
        <f>'Sch-1'!B1232</f>
        <v>7000032654</v>
      </c>
      <c r="C1232" s="233">
        <f>'Sch-1'!C1232</f>
        <v>10</v>
      </c>
      <c r="D1232" s="234" t="str">
        <f>'Sch-1'!D1232</f>
        <v xml:space="preserve">Supply BOQ for B-KSEB                   </v>
      </c>
      <c r="E1232" s="233">
        <f>'Sch-1'!E1232</f>
        <v>1000077713</v>
      </c>
      <c r="F1232" s="234" t="str">
        <f>'Sch-1'!J1232</f>
        <v>VOIP/SIP COMPLIANT SERVER HARDWARE AS PER TECHNICAL SPECIFICATION</v>
      </c>
      <c r="G1232" s="233" t="str">
        <f>'Sch-1'!K1232</f>
        <v xml:space="preserve">EA </v>
      </c>
      <c r="H1232" s="233">
        <f>'Sch-1'!L1232</f>
        <v>1</v>
      </c>
      <c r="I1232" s="235"/>
      <c r="J1232" s="773" t="str">
        <f t="shared" si="36"/>
        <v>Included</v>
      </c>
      <c r="K1232" s="774">
        <f t="shared" si="37"/>
        <v>0</v>
      </c>
      <c r="M1232" s="207"/>
    </row>
    <row r="1233" spans="1:13" s="217" customFormat="1" ht="69.75" customHeight="1" x14ac:dyDescent="0.3">
      <c r="A1233" s="48">
        <f>'Sch-1'!A1233</f>
        <v>1207</v>
      </c>
      <c r="B1233" s="233">
        <f>'Sch-1'!B1233</f>
        <v>7000032655</v>
      </c>
      <c r="C1233" s="233">
        <f>'Sch-1'!C1233</f>
        <v>10</v>
      </c>
      <c r="D1233" s="234" t="str">
        <f>'Sch-1'!D1233</f>
        <v xml:space="preserve">Supply BOQ for B-KSEB                   </v>
      </c>
      <c r="E1233" s="233">
        <f>'Sch-1'!E1233</f>
        <v>1000077714</v>
      </c>
      <c r="F1233" s="234" t="str">
        <f>'Sch-1'!J1233</f>
        <v>SOFTWARE FOR VOIP/SIP COMPLIANT SERVER</v>
      </c>
      <c r="G1233" s="233" t="str">
        <f>'Sch-1'!K1233</f>
        <v xml:space="preserve">EA </v>
      </c>
      <c r="H1233" s="233">
        <f>'Sch-1'!L1233</f>
        <v>1</v>
      </c>
      <c r="I1233" s="235"/>
      <c r="J1233" s="773" t="str">
        <f t="shared" si="36"/>
        <v>Included</v>
      </c>
      <c r="K1233" s="774">
        <f t="shared" si="37"/>
        <v>0</v>
      </c>
      <c r="M1233" s="207"/>
    </row>
    <row r="1234" spans="1:13" s="217" customFormat="1" ht="69.75" customHeight="1" x14ac:dyDescent="0.3">
      <c r="A1234" s="48">
        <f>'Sch-1'!A1234</f>
        <v>1208</v>
      </c>
      <c r="B1234" s="233">
        <f>'Sch-1'!B1234</f>
        <v>7000032656</v>
      </c>
      <c r="C1234" s="233">
        <f>'Sch-1'!C1234</f>
        <v>10</v>
      </c>
      <c r="D1234" s="234" t="str">
        <f>'Sch-1'!D1234</f>
        <v xml:space="preserve">Supply BOQ for B-KSEB                   </v>
      </c>
      <c r="E1234" s="233">
        <f>'Sch-1'!E1234</f>
        <v>1000077573</v>
      </c>
      <c r="F1234" s="234" t="str">
        <f>'Sch-1'!J1234</f>
        <v>SERVER RACK  AS PER TECHNICAL SPECIFICATION</v>
      </c>
      <c r="G1234" s="233" t="str">
        <f>'Sch-1'!K1234</f>
        <v xml:space="preserve">EA </v>
      </c>
      <c r="H1234" s="233">
        <f>'Sch-1'!L1234</f>
        <v>1</v>
      </c>
      <c r="I1234" s="235"/>
      <c r="J1234" s="773" t="str">
        <f t="shared" si="36"/>
        <v>Included</v>
      </c>
      <c r="K1234" s="774">
        <f t="shared" si="37"/>
        <v>0</v>
      </c>
      <c r="M1234" s="207"/>
    </row>
    <row r="1235" spans="1:13" s="217" customFormat="1" ht="69.75" customHeight="1" x14ac:dyDescent="0.3">
      <c r="A1235" s="48">
        <f>'Sch-1'!A1235</f>
        <v>1209</v>
      </c>
      <c r="B1235" s="233">
        <f>'Sch-1'!B1235</f>
        <v>7000032657</v>
      </c>
      <c r="C1235" s="233">
        <f>'Sch-1'!C1235</f>
        <v>10</v>
      </c>
      <c r="D1235" s="234" t="str">
        <f>'Sch-1'!D1235</f>
        <v xml:space="preserve">Supply BOQ for B-KSEB                   </v>
      </c>
      <c r="E1235" s="233">
        <f>'Sch-1'!E1235</f>
        <v>1000077711</v>
      </c>
      <c r="F1235" s="234" t="str">
        <f>'Sch-1'!J1235</f>
        <v>SIP COMPLIANT VIDEO PHONE</v>
      </c>
      <c r="G1235" s="233" t="str">
        <f>'Sch-1'!K1235</f>
        <v xml:space="preserve">EA </v>
      </c>
      <c r="H1235" s="233">
        <f>'Sch-1'!L1235</f>
        <v>1</v>
      </c>
      <c r="I1235" s="235"/>
      <c r="J1235" s="773" t="str">
        <f t="shared" si="36"/>
        <v>Included</v>
      </c>
      <c r="K1235" s="774">
        <f t="shared" si="37"/>
        <v>0</v>
      </c>
      <c r="M1235" s="207"/>
    </row>
    <row r="1236" spans="1:13" s="217" customFormat="1" ht="69.75" customHeight="1" x14ac:dyDescent="0.3">
      <c r="A1236" s="48">
        <f>'Sch-1'!A1236</f>
        <v>1210</v>
      </c>
      <c r="B1236" s="233">
        <f>'Sch-1'!B1236</f>
        <v>7000032658</v>
      </c>
      <c r="C1236" s="233">
        <f>'Sch-1'!C1236</f>
        <v>10</v>
      </c>
      <c r="D1236" s="234" t="str">
        <f>'Sch-1'!D1236</f>
        <v xml:space="preserve">Supply BOQ for B-KSEB                   </v>
      </c>
      <c r="E1236" s="233">
        <f>'Sch-1'!E1236</f>
        <v>1000077750</v>
      </c>
      <c r="F1236" s="234" t="str">
        <f>'Sch-1'!J1236</f>
        <v>NMS SOFTWARE FOR VoIP</v>
      </c>
      <c r="G1236" s="233" t="str">
        <f>'Sch-1'!K1236</f>
        <v>LOT</v>
      </c>
      <c r="H1236" s="233">
        <f>'Sch-1'!L1236</f>
        <v>1</v>
      </c>
      <c r="I1236" s="235"/>
      <c r="J1236" s="773" t="str">
        <f t="shared" ref="J1236:J1299" si="38">IF(I1236=0, "Included",IF(ISERROR(H1236*I1236), I1236, H1236*I1236))</f>
        <v>Included</v>
      </c>
      <c r="K1236" s="774">
        <f t="shared" ref="K1236:K1299" si="39">+H1236*I1236</f>
        <v>0</v>
      </c>
      <c r="M1236" s="207"/>
    </row>
    <row r="1237" spans="1:13" s="217" customFormat="1" ht="69.75" customHeight="1" x14ac:dyDescent="0.3">
      <c r="A1237" s="48">
        <f>'Sch-1'!A1237</f>
        <v>1211</v>
      </c>
      <c r="B1237" s="233">
        <f>'Sch-1'!B1237</f>
        <v>7000032659</v>
      </c>
      <c r="C1237" s="233">
        <f>'Sch-1'!C1237</f>
        <v>10</v>
      </c>
      <c r="D1237" s="234" t="str">
        <f>'Sch-1'!D1237</f>
        <v xml:space="preserve">Supply BOQ for B-KSEB                   </v>
      </c>
      <c r="E1237" s="233">
        <f>'Sch-1'!E1237</f>
        <v>1000077561</v>
      </c>
      <c r="F1237" s="234" t="str">
        <f>'Sch-1'!J1237</f>
        <v>24 LAN L-3 SWITCH (MINIMUM 8X1 GBPS FIBRE OPTIC PORTS AND 4X 10 GBPSFIBER PORTS)</v>
      </c>
      <c r="G1237" s="233" t="str">
        <f>'Sch-1'!K1237</f>
        <v xml:space="preserve">EA </v>
      </c>
      <c r="H1237" s="233">
        <f>'Sch-1'!L1237</f>
        <v>2</v>
      </c>
      <c r="I1237" s="235"/>
      <c r="J1237" s="773" t="str">
        <f t="shared" si="38"/>
        <v>Included</v>
      </c>
      <c r="K1237" s="774">
        <f t="shared" si="39"/>
        <v>0</v>
      </c>
      <c r="M1237" s="207"/>
    </row>
    <row r="1238" spans="1:13" s="217" customFormat="1" ht="69.75" customHeight="1" x14ac:dyDescent="0.3">
      <c r="A1238" s="48">
        <f>'Sch-1'!A1238</f>
        <v>1212</v>
      </c>
      <c r="B1238" s="233">
        <f>'Sch-1'!B1238</f>
        <v>7000032660</v>
      </c>
      <c r="C1238" s="233">
        <f>'Sch-1'!C1238</f>
        <v>10</v>
      </c>
      <c r="D1238" s="234" t="str">
        <f>'Sch-1'!D1238</f>
        <v xml:space="preserve">Supply BOQ for B-KSEB                   </v>
      </c>
      <c r="E1238" s="233">
        <f>'Sch-1'!E1238</f>
        <v>1000077565</v>
      </c>
      <c r="F1238" s="234" t="str">
        <f>'Sch-1'!J1238</f>
        <v>NGFW AS PER TECHNICAL SPECIFICATION</v>
      </c>
      <c r="G1238" s="233" t="str">
        <f>'Sch-1'!K1238</f>
        <v xml:space="preserve">EA </v>
      </c>
      <c r="H1238" s="233">
        <f>'Sch-1'!L1238</f>
        <v>2</v>
      </c>
      <c r="I1238" s="235"/>
      <c r="J1238" s="773" t="str">
        <f t="shared" si="38"/>
        <v>Included</v>
      </c>
      <c r="K1238" s="774">
        <f t="shared" si="39"/>
        <v>0</v>
      </c>
      <c r="M1238" s="207"/>
    </row>
    <row r="1239" spans="1:13" s="217" customFormat="1" ht="69.75" customHeight="1" x14ac:dyDescent="0.3">
      <c r="A1239" s="48">
        <f>'Sch-1'!A1239</f>
        <v>1213</v>
      </c>
      <c r="B1239" s="233">
        <f>'Sch-1'!B1239</f>
        <v>7000032661</v>
      </c>
      <c r="C1239" s="233">
        <f>'Sch-1'!C1239</f>
        <v>10</v>
      </c>
      <c r="D1239" s="234" t="str">
        <f>'Sch-1'!D1239</f>
        <v xml:space="preserve">Supply BOQ for B-KSEB                   </v>
      </c>
      <c r="E1239" s="233">
        <f>'Sch-1'!E1239</f>
        <v>1000077751</v>
      </c>
      <c r="F1239" s="234" t="str">
        <f>'Sch-1'!J1239</f>
        <v>SOFTWARE FOR RECORDING</v>
      </c>
      <c r="G1239" s="233" t="str">
        <f>'Sch-1'!K1239</f>
        <v>LOT</v>
      </c>
      <c r="H1239" s="233">
        <f>'Sch-1'!L1239</f>
        <v>1</v>
      </c>
      <c r="I1239" s="235"/>
      <c r="J1239" s="773" t="str">
        <f t="shared" si="38"/>
        <v>Included</v>
      </c>
      <c r="K1239" s="774">
        <f t="shared" si="39"/>
        <v>0</v>
      </c>
      <c r="M1239" s="207"/>
    </row>
    <row r="1240" spans="1:13" s="217" customFormat="1" ht="69.75" customHeight="1" x14ac:dyDescent="0.3">
      <c r="A1240" s="48">
        <f>'Sch-1'!A1240</f>
        <v>1214</v>
      </c>
      <c r="B1240" s="233">
        <f>'Sch-1'!B1240</f>
        <v>7000032662</v>
      </c>
      <c r="C1240" s="233">
        <f>'Sch-1'!C1240</f>
        <v>10</v>
      </c>
      <c r="D1240" s="234" t="str">
        <f>'Sch-1'!D1240</f>
        <v xml:space="preserve">Supply BOQ for B-KSEB                   </v>
      </c>
      <c r="E1240" s="233">
        <f>'Sch-1'!E1240</f>
        <v>1000077568</v>
      </c>
      <c r="F1240" s="234" t="str">
        <f>'Sch-1'!J1240</f>
        <v>OPERATOR CONSOLE AS PER TECHNICAL SPECIFICATION</v>
      </c>
      <c r="G1240" s="233" t="str">
        <f>'Sch-1'!K1240</f>
        <v xml:space="preserve">EA </v>
      </c>
      <c r="H1240" s="233">
        <f>'Sch-1'!L1240</f>
        <v>1</v>
      </c>
      <c r="I1240" s="235"/>
      <c r="J1240" s="773" t="str">
        <f t="shared" si="38"/>
        <v>Included</v>
      </c>
      <c r="K1240" s="774">
        <f t="shared" si="39"/>
        <v>0</v>
      </c>
      <c r="M1240" s="207"/>
    </row>
    <row r="1241" spans="1:13" s="217" customFormat="1" ht="69.75" customHeight="1" x14ac:dyDescent="0.3">
      <c r="A1241" s="48">
        <f>'Sch-1'!A1241</f>
        <v>1215</v>
      </c>
      <c r="B1241" s="233">
        <f>'Sch-1'!B1241</f>
        <v>7000032663</v>
      </c>
      <c r="C1241" s="233">
        <f>'Sch-1'!C1241</f>
        <v>10</v>
      </c>
      <c r="D1241" s="234" t="str">
        <f>'Sch-1'!D1241</f>
        <v xml:space="preserve">Supply BOQ for B-KSEB                   </v>
      </c>
      <c r="E1241" s="233">
        <f>'Sch-1'!E1241</f>
        <v>1000028014</v>
      </c>
      <c r="F1241" s="234" t="str">
        <f>'Sch-1'!J1241</f>
        <v>Workstation Desk</v>
      </c>
      <c r="G1241" s="233" t="str">
        <f>'Sch-1'!K1241</f>
        <v xml:space="preserve">EA </v>
      </c>
      <c r="H1241" s="233">
        <f>'Sch-1'!L1241</f>
        <v>1</v>
      </c>
      <c r="I1241" s="235"/>
      <c r="J1241" s="773" t="str">
        <f t="shared" si="38"/>
        <v>Included</v>
      </c>
      <c r="K1241" s="774">
        <f t="shared" si="39"/>
        <v>0</v>
      </c>
      <c r="M1241" s="207"/>
    </row>
    <row r="1242" spans="1:13" s="217" customFormat="1" ht="69.75" customHeight="1" x14ac:dyDescent="0.3">
      <c r="A1242" s="48">
        <f>'Sch-1'!A1242</f>
        <v>1216</v>
      </c>
      <c r="B1242" s="233">
        <f>'Sch-1'!B1242</f>
        <v>7000032664</v>
      </c>
      <c r="C1242" s="233">
        <f>'Sch-1'!C1242</f>
        <v>10</v>
      </c>
      <c r="D1242" s="234" t="str">
        <f>'Sch-1'!D1242</f>
        <v xml:space="preserve">Supply BOQ for B-KSEB                   </v>
      </c>
      <c r="E1242" s="233">
        <f>'Sch-1'!E1242</f>
        <v>1000026380</v>
      </c>
      <c r="F1242" s="234" t="str">
        <f>'Sch-1'!J1242</f>
        <v>Chairs</v>
      </c>
      <c r="G1242" s="233" t="str">
        <f>'Sch-1'!K1242</f>
        <v>LOT</v>
      </c>
      <c r="H1242" s="233">
        <f>'Sch-1'!L1242</f>
        <v>1</v>
      </c>
      <c r="I1242" s="235"/>
      <c r="J1242" s="773" t="str">
        <f t="shared" si="38"/>
        <v>Included</v>
      </c>
      <c r="K1242" s="774">
        <f t="shared" si="39"/>
        <v>0</v>
      </c>
      <c r="M1242" s="207"/>
    </row>
    <row r="1243" spans="1:13" s="217" customFormat="1" ht="69.75" customHeight="1" x14ac:dyDescent="0.3">
      <c r="A1243" s="48">
        <f>'Sch-1'!A1243</f>
        <v>1217</v>
      </c>
      <c r="B1243" s="233">
        <f>'Sch-1'!B1243</f>
        <v>7000032758</v>
      </c>
      <c r="C1243" s="233">
        <f>'Sch-1'!C1243</f>
        <v>10</v>
      </c>
      <c r="D1243" s="234" t="str">
        <f>'Sch-1'!D1243</f>
        <v xml:space="preserve">Supply BOQ for B-KSEB                   </v>
      </c>
      <c r="E1243" s="233">
        <f>'Sch-1'!E1243</f>
        <v>1000077853</v>
      </c>
      <c r="F1243" s="234" t="str">
        <f>'Sch-1'!J1243</f>
        <v>SUPPLY OF BACKUP AND RESTORE SYSTEM INCLUDING NECESSARY HARDWARE ANDSOFTWARE AS PER TECHNICAL SPECIFICATION</v>
      </c>
      <c r="G1243" s="233" t="str">
        <f>'Sch-1'!K1243</f>
        <v xml:space="preserve">EA </v>
      </c>
      <c r="H1243" s="233">
        <f>'Sch-1'!L1243</f>
        <v>1</v>
      </c>
      <c r="I1243" s="235"/>
      <c r="J1243" s="773" t="str">
        <f t="shared" si="38"/>
        <v>Included</v>
      </c>
      <c r="K1243" s="774">
        <f t="shared" si="39"/>
        <v>0</v>
      </c>
      <c r="M1243" s="207"/>
    </row>
    <row r="1244" spans="1:13" s="217" customFormat="1" ht="69.75" customHeight="1" x14ac:dyDescent="0.3">
      <c r="A1244" s="48">
        <f>'Sch-1'!A1244</f>
        <v>1218</v>
      </c>
      <c r="B1244" s="233">
        <f>'Sch-1'!B1244</f>
        <v>7000032789</v>
      </c>
      <c r="C1244" s="233">
        <f>'Sch-1'!C1244</f>
        <v>10</v>
      </c>
      <c r="D1244" s="234" t="str">
        <f>'Sch-1'!D1244</f>
        <v xml:space="preserve">Supply BOQ for B-KSEB                   </v>
      </c>
      <c r="E1244" s="233">
        <f>'Sch-1'!E1244</f>
        <v>1000078084</v>
      </c>
      <c r="F1244" s="234" t="str">
        <f>'Sch-1'!J1244</f>
        <v>SUPPLY OF ROUTER AS PER TECHNICAL SPECIFICATION</v>
      </c>
      <c r="G1244" s="233" t="str">
        <f>'Sch-1'!K1244</f>
        <v xml:space="preserve">EA </v>
      </c>
      <c r="H1244" s="233">
        <f>'Sch-1'!L1244</f>
        <v>2</v>
      </c>
      <c r="I1244" s="235"/>
      <c r="J1244" s="773" t="str">
        <f t="shared" si="38"/>
        <v>Included</v>
      </c>
      <c r="K1244" s="774">
        <f t="shared" si="39"/>
        <v>0</v>
      </c>
      <c r="M1244" s="207"/>
    </row>
    <row r="1245" spans="1:13" s="217" customFormat="1" ht="69.75" customHeight="1" x14ac:dyDescent="0.3">
      <c r="A1245" s="48">
        <f>'Sch-1'!A1245</f>
        <v>1219</v>
      </c>
      <c r="B1245" s="233">
        <f>'Sch-1'!B1245</f>
        <v>7000032665</v>
      </c>
      <c r="C1245" s="233">
        <f>'Sch-1'!C1245</f>
        <v>10</v>
      </c>
      <c r="D1245" s="234" t="str">
        <f>'Sch-1'!D1245</f>
        <v xml:space="preserve">Supply BOQ for M-KPTCL                  </v>
      </c>
      <c r="E1245" s="233">
        <f>'Sch-1'!E1245</f>
        <v>1000077713</v>
      </c>
      <c r="F1245" s="234" t="str">
        <f>'Sch-1'!J1245</f>
        <v>VOIP/SIP COMPLIANT SERVER HARDWARE AS PER TECHNICAL SPECIFICATION</v>
      </c>
      <c r="G1245" s="233" t="str">
        <f>'Sch-1'!K1245</f>
        <v xml:space="preserve">EA </v>
      </c>
      <c r="H1245" s="233">
        <f>'Sch-1'!L1245</f>
        <v>1</v>
      </c>
      <c r="I1245" s="235"/>
      <c r="J1245" s="773" t="str">
        <f t="shared" si="38"/>
        <v>Included</v>
      </c>
      <c r="K1245" s="774">
        <f t="shared" si="39"/>
        <v>0</v>
      </c>
      <c r="M1245" s="207"/>
    </row>
    <row r="1246" spans="1:13" s="217" customFormat="1" ht="69.75" customHeight="1" x14ac:dyDescent="0.3">
      <c r="A1246" s="48">
        <f>'Sch-1'!A1246</f>
        <v>1220</v>
      </c>
      <c r="B1246" s="233">
        <f>'Sch-1'!B1246</f>
        <v>7000032666</v>
      </c>
      <c r="C1246" s="233">
        <f>'Sch-1'!C1246</f>
        <v>10</v>
      </c>
      <c r="D1246" s="234" t="str">
        <f>'Sch-1'!D1246</f>
        <v xml:space="preserve">Supply BOQ for M-KPTCL                  </v>
      </c>
      <c r="E1246" s="233">
        <f>'Sch-1'!E1246</f>
        <v>1000077714</v>
      </c>
      <c r="F1246" s="234" t="str">
        <f>'Sch-1'!J1246</f>
        <v>SOFTWARE FOR VOIP/SIP COMPLIANT SERVER</v>
      </c>
      <c r="G1246" s="233" t="str">
        <f>'Sch-1'!K1246</f>
        <v xml:space="preserve">EA </v>
      </c>
      <c r="H1246" s="233">
        <f>'Sch-1'!L1246</f>
        <v>1</v>
      </c>
      <c r="I1246" s="235"/>
      <c r="J1246" s="773" t="str">
        <f t="shared" si="38"/>
        <v>Included</v>
      </c>
      <c r="K1246" s="774">
        <f t="shared" si="39"/>
        <v>0</v>
      </c>
      <c r="M1246" s="207"/>
    </row>
    <row r="1247" spans="1:13" s="217" customFormat="1" ht="69.75" customHeight="1" x14ac:dyDescent="0.3">
      <c r="A1247" s="48">
        <f>'Sch-1'!A1247</f>
        <v>1221</v>
      </c>
      <c r="B1247" s="233">
        <f>'Sch-1'!B1247</f>
        <v>7000032667</v>
      </c>
      <c r="C1247" s="233">
        <f>'Sch-1'!C1247</f>
        <v>10</v>
      </c>
      <c r="D1247" s="234" t="str">
        <f>'Sch-1'!D1247</f>
        <v xml:space="preserve">Supply BOQ for M-KPTCL                  </v>
      </c>
      <c r="E1247" s="233">
        <f>'Sch-1'!E1247</f>
        <v>1000077573</v>
      </c>
      <c r="F1247" s="234" t="str">
        <f>'Sch-1'!J1247</f>
        <v>SERVER RACK  AS PER TECHNICAL SPECIFICATION</v>
      </c>
      <c r="G1247" s="233" t="str">
        <f>'Sch-1'!K1247</f>
        <v xml:space="preserve">EA </v>
      </c>
      <c r="H1247" s="233">
        <f>'Sch-1'!L1247</f>
        <v>1</v>
      </c>
      <c r="I1247" s="235"/>
      <c r="J1247" s="773" t="str">
        <f t="shared" si="38"/>
        <v>Included</v>
      </c>
      <c r="K1247" s="774">
        <f t="shared" si="39"/>
        <v>0</v>
      </c>
      <c r="M1247" s="207"/>
    </row>
    <row r="1248" spans="1:13" s="217" customFormat="1" ht="69.75" customHeight="1" x14ac:dyDescent="0.3">
      <c r="A1248" s="48">
        <f>'Sch-1'!A1248</f>
        <v>1222</v>
      </c>
      <c r="B1248" s="233">
        <f>'Sch-1'!B1248</f>
        <v>7000032668</v>
      </c>
      <c r="C1248" s="233">
        <f>'Sch-1'!C1248</f>
        <v>10</v>
      </c>
      <c r="D1248" s="234" t="str">
        <f>'Sch-1'!D1248</f>
        <v xml:space="preserve">Supply BOQ for M-KPTCL                  </v>
      </c>
      <c r="E1248" s="233">
        <f>'Sch-1'!E1248</f>
        <v>1000077739</v>
      </c>
      <c r="F1248" s="234" t="str">
        <f>'Sch-1'!J1248</f>
        <v>SIP COMPLIANT VOIP PHONE FOR LOCAL LOCATIONS</v>
      </c>
      <c r="G1248" s="233" t="str">
        <f>'Sch-1'!K1248</f>
        <v xml:space="preserve">EA </v>
      </c>
      <c r="H1248" s="233">
        <f>'Sch-1'!L1248</f>
        <v>2</v>
      </c>
      <c r="I1248" s="235"/>
      <c r="J1248" s="773" t="str">
        <f t="shared" si="38"/>
        <v>Included</v>
      </c>
      <c r="K1248" s="774">
        <f t="shared" si="39"/>
        <v>0</v>
      </c>
      <c r="M1248" s="207"/>
    </row>
    <row r="1249" spans="1:13" s="217" customFormat="1" ht="69.75" customHeight="1" x14ac:dyDescent="0.3">
      <c r="A1249" s="48">
        <f>'Sch-1'!A1249</f>
        <v>1223</v>
      </c>
      <c r="B1249" s="233">
        <f>'Sch-1'!B1249</f>
        <v>7000032669</v>
      </c>
      <c r="C1249" s="233">
        <f>'Sch-1'!C1249</f>
        <v>10</v>
      </c>
      <c r="D1249" s="234" t="str">
        <f>'Sch-1'!D1249</f>
        <v xml:space="preserve">Supply BOQ for M-KPTCL                  </v>
      </c>
      <c r="E1249" s="233">
        <f>'Sch-1'!E1249</f>
        <v>1000077711</v>
      </c>
      <c r="F1249" s="234" t="str">
        <f>'Sch-1'!J1249</f>
        <v>SIP COMPLIANT VIDEO PHONE</v>
      </c>
      <c r="G1249" s="233" t="str">
        <f>'Sch-1'!K1249</f>
        <v xml:space="preserve">EA </v>
      </c>
      <c r="H1249" s="233">
        <f>'Sch-1'!L1249</f>
        <v>1</v>
      </c>
      <c r="I1249" s="235"/>
      <c r="J1249" s="773" t="str">
        <f t="shared" si="38"/>
        <v>Included</v>
      </c>
      <c r="K1249" s="774">
        <f t="shared" si="39"/>
        <v>0</v>
      </c>
      <c r="M1249" s="207"/>
    </row>
    <row r="1250" spans="1:13" s="217" customFormat="1" ht="69.75" customHeight="1" x14ac:dyDescent="0.3">
      <c r="A1250" s="48">
        <f>'Sch-1'!A1250</f>
        <v>1224</v>
      </c>
      <c r="B1250" s="233">
        <f>'Sch-1'!B1250</f>
        <v>7000032670</v>
      </c>
      <c r="C1250" s="233">
        <f>'Sch-1'!C1250</f>
        <v>10</v>
      </c>
      <c r="D1250" s="234" t="str">
        <f>'Sch-1'!D1250</f>
        <v xml:space="preserve">Supply BOQ for M-KPTCL                  </v>
      </c>
      <c r="E1250" s="233">
        <f>'Sch-1'!E1250</f>
        <v>1000077750</v>
      </c>
      <c r="F1250" s="234" t="str">
        <f>'Sch-1'!J1250</f>
        <v>NMS SOFTWARE FOR VoIP</v>
      </c>
      <c r="G1250" s="233" t="str">
        <f>'Sch-1'!K1250</f>
        <v>LOT</v>
      </c>
      <c r="H1250" s="233">
        <f>'Sch-1'!L1250</f>
        <v>1</v>
      </c>
      <c r="I1250" s="235"/>
      <c r="J1250" s="773" t="str">
        <f t="shared" si="38"/>
        <v>Included</v>
      </c>
      <c r="K1250" s="774">
        <f t="shared" si="39"/>
        <v>0</v>
      </c>
      <c r="M1250" s="207"/>
    </row>
    <row r="1251" spans="1:13" s="217" customFormat="1" ht="69.75" customHeight="1" x14ac:dyDescent="0.3">
      <c r="A1251" s="48">
        <f>'Sch-1'!A1251</f>
        <v>1225</v>
      </c>
      <c r="B1251" s="233">
        <f>'Sch-1'!B1251</f>
        <v>7000032671</v>
      </c>
      <c r="C1251" s="233">
        <f>'Sch-1'!C1251</f>
        <v>10</v>
      </c>
      <c r="D1251" s="234" t="str">
        <f>'Sch-1'!D1251</f>
        <v xml:space="preserve">Supply BOQ for M-KPTCL                  </v>
      </c>
      <c r="E1251" s="233">
        <f>'Sch-1'!E1251</f>
        <v>1000077561</v>
      </c>
      <c r="F1251" s="234" t="str">
        <f>'Sch-1'!J1251</f>
        <v>24 LAN L-3 SWITCH (MINIMUM 8X1 GBPS FIBRE OPTIC PORTS AND 4X 10 GBPSFIBER PORTS)</v>
      </c>
      <c r="G1251" s="233" t="str">
        <f>'Sch-1'!K1251</f>
        <v xml:space="preserve">EA </v>
      </c>
      <c r="H1251" s="233">
        <f>'Sch-1'!L1251</f>
        <v>2</v>
      </c>
      <c r="I1251" s="235"/>
      <c r="J1251" s="773" t="str">
        <f t="shared" si="38"/>
        <v>Included</v>
      </c>
      <c r="K1251" s="774">
        <f t="shared" si="39"/>
        <v>0</v>
      </c>
      <c r="M1251" s="207"/>
    </row>
    <row r="1252" spans="1:13" s="217" customFormat="1" ht="69.75" customHeight="1" x14ac:dyDescent="0.3">
      <c r="A1252" s="48">
        <f>'Sch-1'!A1252</f>
        <v>1226</v>
      </c>
      <c r="B1252" s="233">
        <f>'Sch-1'!B1252</f>
        <v>7000032672</v>
      </c>
      <c r="C1252" s="233">
        <f>'Sch-1'!C1252</f>
        <v>10</v>
      </c>
      <c r="D1252" s="234" t="str">
        <f>'Sch-1'!D1252</f>
        <v xml:space="preserve">Supply BOQ for M-KPTCL                  </v>
      </c>
      <c r="E1252" s="233">
        <f>'Sch-1'!E1252</f>
        <v>1000077565</v>
      </c>
      <c r="F1252" s="234" t="str">
        <f>'Sch-1'!J1252</f>
        <v>NGFW AS PER TECHNICAL SPECIFICATION</v>
      </c>
      <c r="G1252" s="233" t="str">
        <f>'Sch-1'!K1252</f>
        <v xml:space="preserve">EA </v>
      </c>
      <c r="H1252" s="233">
        <f>'Sch-1'!L1252</f>
        <v>2</v>
      </c>
      <c r="I1252" s="235"/>
      <c r="J1252" s="773" t="str">
        <f t="shared" si="38"/>
        <v>Included</v>
      </c>
      <c r="K1252" s="774">
        <f t="shared" si="39"/>
        <v>0</v>
      </c>
      <c r="M1252" s="207"/>
    </row>
    <row r="1253" spans="1:13" s="217" customFormat="1" ht="69.75" customHeight="1" x14ac:dyDescent="0.3">
      <c r="A1253" s="48">
        <f>'Sch-1'!A1253</f>
        <v>1227</v>
      </c>
      <c r="B1253" s="233">
        <f>'Sch-1'!B1253</f>
        <v>7000032673</v>
      </c>
      <c r="C1253" s="233">
        <f>'Sch-1'!C1253</f>
        <v>10</v>
      </c>
      <c r="D1253" s="234" t="str">
        <f>'Sch-1'!D1253</f>
        <v xml:space="preserve">Supply BOQ for M-KPTCL                  </v>
      </c>
      <c r="E1253" s="233">
        <f>'Sch-1'!E1253</f>
        <v>1000077751</v>
      </c>
      <c r="F1253" s="234" t="str">
        <f>'Sch-1'!J1253</f>
        <v>SOFTWARE FOR RECORDING</v>
      </c>
      <c r="G1253" s="233" t="str">
        <f>'Sch-1'!K1253</f>
        <v>LOT</v>
      </c>
      <c r="H1253" s="233">
        <f>'Sch-1'!L1253</f>
        <v>1</v>
      </c>
      <c r="I1253" s="235"/>
      <c r="J1253" s="773" t="str">
        <f t="shared" si="38"/>
        <v>Included</v>
      </c>
      <c r="K1253" s="774">
        <f t="shared" si="39"/>
        <v>0</v>
      </c>
      <c r="M1253" s="207"/>
    </row>
    <row r="1254" spans="1:13" s="217" customFormat="1" ht="69.75" customHeight="1" x14ac:dyDescent="0.3">
      <c r="A1254" s="48">
        <f>'Sch-1'!A1254</f>
        <v>1228</v>
      </c>
      <c r="B1254" s="233">
        <f>'Sch-1'!B1254</f>
        <v>7000032674</v>
      </c>
      <c r="C1254" s="233">
        <f>'Sch-1'!C1254</f>
        <v>10</v>
      </c>
      <c r="D1254" s="234" t="str">
        <f>'Sch-1'!D1254</f>
        <v xml:space="preserve">Supply BOQ for M-KPTCL                  </v>
      </c>
      <c r="E1254" s="233">
        <f>'Sch-1'!E1254</f>
        <v>1000077568</v>
      </c>
      <c r="F1254" s="234" t="str">
        <f>'Sch-1'!J1254</f>
        <v>OPERATOR CONSOLE AS PER TECHNICAL SPECIFICATION</v>
      </c>
      <c r="G1254" s="233" t="str">
        <f>'Sch-1'!K1254</f>
        <v xml:space="preserve">EA </v>
      </c>
      <c r="H1254" s="233">
        <f>'Sch-1'!L1254</f>
        <v>1</v>
      </c>
      <c r="I1254" s="235"/>
      <c r="J1254" s="773" t="str">
        <f t="shared" si="38"/>
        <v>Included</v>
      </c>
      <c r="K1254" s="774">
        <f t="shared" si="39"/>
        <v>0</v>
      </c>
      <c r="M1254" s="207"/>
    </row>
    <row r="1255" spans="1:13" s="217" customFormat="1" ht="69.75" customHeight="1" x14ac:dyDescent="0.3">
      <c r="A1255" s="48">
        <f>'Sch-1'!A1255</f>
        <v>1229</v>
      </c>
      <c r="B1255" s="233">
        <f>'Sch-1'!B1255</f>
        <v>7000032675</v>
      </c>
      <c r="C1255" s="233">
        <f>'Sch-1'!C1255</f>
        <v>10</v>
      </c>
      <c r="D1255" s="234" t="str">
        <f>'Sch-1'!D1255</f>
        <v xml:space="preserve">Supply BOQ for M-KPTCL                  </v>
      </c>
      <c r="E1255" s="233">
        <f>'Sch-1'!E1255</f>
        <v>1000012788</v>
      </c>
      <c r="F1255" s="234" t="str">
        <f>'Sch-1'!J1255</f>
        <v>GPS Clock with antenna</v>
      </c>
      <c r="G1255" s="233" t="str">
        <f>'Sch-1'!K1255</f>
        <v xml:space="preserve">EA </v>
      </c>
      <c r="H1255" s="233">
        <f>'Sch-1'!L1255</f>
        <v>1</v>
      </c>
      <c r="I1255" s="235"/>
      <c r="J1255" s="773" t="str">
        <f t="shared" si="38"/>
        <v>Included</v>
      </c>
      <c r="K1255" s="774">
        <f t="shared" si="39"/>
        <v>0</v>
      </c>
      <c r="M1255" s="207"/>
    </row>
    <row r="1256" spans="1:13" s="217" customFormat="1" ht="69.75" customHeight="1" x14ac:dyDescent="0.3">
      <c r="A1256" s="48">
        <f>'Sch-1'!A1256</f>
        <v>1230</v>
      </c>
      <c r="B1256" s="233">
        <f>'Sch-1'!B1256</f>
        <v>7000032676</v>
      </c>
      <c r="C1256" s="233">
        <f>'Sch-1'!C1256</f>
        <v>10</v>
      </c>
      <c r="D1256" s="234" t="str">
        <f>'Sch-1'!D1256</f>
        <v xml:space="preserve">Supply BOQ for M-KPTCL                  </v>
      </c>
      <c r="E1256" s="233">
        <f>'Sch-1'!E1256</f>
        <v>1000028014</v>
      </c>
      <c r="F1256" s="234" t="str">
        <f>'Sch-1'!J1256</f>
        <v>Workstation Desk</v>
      </c>
      <c r="G1256" s="233" t="str">
        <f>'Sch-1'!K1256</f>
        <v xml:space="preserve">EA </v>
      </c>
      <c r="H1256" s="233">
        <f>'Sch-1'!L1256</f>
        <v>1</v>
      </c>
      <c r="I1256" s="235"/>
      <c r="J1256" s="773" t="str">
        <f t="shared" si="38"/>
        <v>Included</v>
      </c>
      <c r="K1256" s="774">
        <f t="shared" si="39"/>
        <v>0</v>
      </c>
      <c r="M1256" s="207"/>
    </row>
    <row r="1257" spans="1:13" s="217" customFormat="1" ht="69.75" customHeight="1" x14ac:dyDescent="0.3">
      <c r="A1257" s="48">
        <f>'Sch-1'!A1257</f>
        <v>1231</v>
      </c>
      <c r="B1257" s="233">
        <f>'Sch-1'!B1257</f>
        <v>7000032677</v>
      </c>
      <c r="C1257" s="233">
        <f>'Sch-1'!C1257</f>
        <v>10</v>
      </c>
      <c r="D1257" s="234" t="str">
        <f>'Sch-1'!D1257</f>
        <v xml:space="preserve">Supply BOQ for M-KPTCL                  </v>
      </c>
      <c r="E1257" s="233">
        <f>'Sch-1'!E1257</f>
        <v>1000026380</v>
      </c>
      <c r="F1257" s="234" t="str">
        <f>'Sch-1'!J1257</f>
        <v>Chairs</v>
      </c>
      <c r="G1257" s="233" t="str">
        <f>'Sch-1'!K1257</f>
        <v>LOT</v>
      </c>
      <c r="H1257" s="233">
        <f>'Sch-1'!L1257</f>
        <v>1</v>
      </c>
      <c r="I1257" s="235"/>
      <c r="J1257" s="773" t="str">
        <f t="shared" si="38"/>
        <v>Included</v>
      </c>
      <c r="K1257" s="774">
        <f t="shared" si="39"/>
        <v>0</v>
      </c>
      <c r="M1257" s="207"/>
    </row>
    <row r="1258" spans="1:13" s="217" customFormat="1" ht="69.75" customHeight="1" x14ac:dyDescent="0.3">
      <c r="A1258" s="48">
        <f>'Sch-1'!A1258</f>
        <v>1232</v>
      </c>
      <c r="B1258" s="233">
        <f>'Sch-1'!B1258</f>
        <v>7000032759</v>
      </c>
      <c r="C1258" s="233">
        <f>'Sch-1'!C1258</f>
        <v>10</v>
      </c>
      <c r="D1258" s="234" t="str">
        <f>'Sch-1'!D1258</f>
        <v xml:space="preserve">Supply BOQ for M-KPTCL                  </v>
      </c>
      <c r="E1258" s="233">
        <f>'Sch-1'!E1258</f>
        <v>1000077853</v>
      </c>
      <c r="F1258" s="234" t="str">
        <f>'Sch-1'!J1258</f>
        <v>SUPPLY OF BACKUP AND RESTORE SYSTEM INCLUDING NECESSARY HARDWARE ANDSOFTWARE AS PER TECHNICAL SPECIFICATION</v>
      </c>
      <c r="G1258" s="233" t="str">
        <f>'Sch-1'!K1258</f>
        <v xml:space="preserve">EA </v>
      </c>
      <c r="H1258" s="233">
        <f>'Sch-1'!L1258</f>
        <v>1</v>
      </c>
      <c r="I1258" s="235"/>
      <c r="J1258" s="773" t="str">
        <f t="shared" si="38"/>
        <v>Included</v>
      </c>
      <c r="K1258" s="774">
        <f t="shared" si="39"/>
        <v>0</v>
      </c>
      <c r="M1258" s="207"/>
    </row>
    <row r="1259" spans="1:13" s="217" customFormat="1" ht="69.75" customHeight="1" x14ac:dyDescent="0.3">
      <c r="A1259" s="48">
        <f>'Sch-1'!A1259</f>
        <v>1233</v>
      </c>
      <c r="B1259" s="233">
        <f>'Sch-1'!B1259</f>
        <v>7000032760</v>
      </c>
      <c r="C1259" s="233">
        <f>'Sch-1'!C1259</f>
        <v>10</v>
      </c>
      <c r="D1259" s="234" t="str">
        <f>'Sch-1'!D1259</f>
        <v xml:space="preserve">Supply BOQ for M-KPTCL                  </v>
      </c>
      <c r="E1259" s="233">
        <f>'Sch-1'!E1259</f>
        <v>1000077863</v>
      </c>
      <c r="F1259" s="234" t="str">
        <f>'Sch-1'!J1259</f>
        <v>SUPPLY OF APPLICATION SERVER AT SLDC /RLDC AS PER TECHNICALSPECIFICATION</v>
      </c>
      <c r="G1259" s="233" t="str">
        <f>'Sch-1'!K1259</f>
        <v xml:space="preserve">EA </v>
      </c>
      <c r="H1259" s="233">
        <f>'Sch-1'!L1259</f>
        <v>2</v>
      </c>
      <c r="I1259" s="235"/>
      <c r="J1259" s="773" t="str">
        <f t="shared" si="38"/>
        <v>Included</v>
      </c>
      <c r="K1259" s="774">
        <f t="shared" si="39"/>
        <v>0</v>
      </c>
      <c r="M1259" s="207"/>
    </row>
    <row r="1260" spans="1:13" s="217" customFormat="1" ht="69.75" customHeight="1" x14ac:dyDescent="0.3">
      <c r="A1260" s="48">
        <f>'Sch-1'!A1260</f>
        <v>1234</v>
      </c>
      <c r="B1260" s="233">
        <f>'Sch-1'!B1260</f>
        <v>7000032761</v>
      </c>
      <c r="C1260" s="233">
        <f>'Sch-1'!C1260</f>
        <v>10</v>
      </c>
      <c r="D1260" s="234" t="str">
        <f>'Sch-1'!D1260</f>
        <v xml:space="preserve">Supply BOQ for M-KPTCL                  </v>
      </c>
      <c r="E1260" s="233">
        <f>'Sch-1'!E1260</f>
        <v>1000077866</v>
      </c>
      <c r="F1260" s="234" t="str">
        <f>'Sch-1'!J1260</f>
        <v>SUPPLY OF SIEM SOFTWARE AT SLDC/RLDCÃ‚Â AS PER TECHNICAL SPECIFICATION</v>
      </c>
      <c r="G1260" s="233" t="str">
        <f>'Sch-1'!K1260</f>
        <v>LOT</v>
      </c>
      <c r="H1260" s="233">
        <f>'Sch-1'!L1260</f>
        <v>1</v>
      </c>
      <c r="I1260" s="235"/>
      <c r="J1260" s="773" t="str">
        <f t="shared" si="38"/>
        <v>Included</v>
      </c>
      <c r="K1260" s="774">
        <f t="shared" si="39"/>
        <v>0</v>
      </c>
      <c r="M1260" s="207"/>
    </row>
    <row r="1261" spans="1:13" s="217" customFormat="1" ht="69.75" customHeight="1" x14ac:dyDescent="0.3">
      <c r="A1261" s="48">
        <f>'Sch-1'!A1261</f>
        <v>1235</v>
      </c>
      <c r="B1261" s="233">
        <f>'Sch-1'!B1261</f>
        <v>7000032762</v>
      </c>
      <c r="C1261" s="233">
        <f>'Sch-1'!C1261</f>
        <v>10</v>
      </c>
      <c r="D1261" s="234" t="str">
        <f>'Sch-1'!D1261</f>
        <v xml:space="preserve">Supply BOQ for M-KPTCL                  </v>
      </c>
      <c r="E1261" s="233">
        <f>'Sch-1'!E1261</f>
        <v>1000077862</v>
      </c>
      <c r="F1261" s="234" t="str">
        <f>'Sch-1'!J1261</f>
        <v>POE SWITCHÃ‚Â ,48 PORT ,MANAGED L2 (WITH DUAL POWER SUPPLY)Ã‚Â AS PERTECHNICAL SPECIFICATION</v>
      </c>
      <c r="G1261" s="233" t="str">
        <f>'Sch-1'!K1261</f>
        <v xml:space="preserve">EA </v>
      </c>
      <c r="H1261" s="233">
        <f>'Sch-1'!L1261</f>
        <v>1</v>
      </c>
      <c r="I1261" s="235"/>
      <c r="J1261" s="773" t="str">
        <f t="shared" si="38"/>
        <v>Included</v>
      </c>
      <c r="K1261" s="774">
        <f t="shared" si="39"/>
        <v>0</v>
      </c>
      <c r="M1261" s="207"/>
    </row>
    <row r="1262" spans="1:13" s="217" customFormat="1" ht="69.75" customHeight="1" x14ac:dyDescent="0.3">
      <c r="A1262" s="48">
        <f>'Sch-1'!A1262</f>
        <v>1236</v>
      </c>
      <c r="B1262" s="233">
        <f>'Sch-1'!B1262</f>
        <v>7000032778</v>
      </c>
      <c r="C1262" s="233">
        <f>'Sch-1'!C1262</f>
        <v>10</v>
      </c>
      <c r="D1262" s="234" t="str">
        <f>'Sch-1'!D1262</f>
        <v xml:space="preserve">Supply BOQ for M-KPTCL                  </v>
      </c>
      <c r="E1262" s="233">
        <f>'Sch-1'!E1262</f>
        <v>1000077899</v>
      </c>
      <c r="F1262" s="234" t="str">
        <f>'Sch-1'!J1262</f>
        <v>SUPPLY OF FXS MEDIA GATEWAY AS PER TECHNICAL SPECIFICATION</v>
      </c>
      <c r="G1262" s="233" t="str">
        <f>'Sch-1'!K1262</f>
        <v>SET</v>
      </c>
      <c r="H1262" s="233">
        <f>'Sch-1'!L1262</f>
        <v>1</v>
      </c>
      <c r="I1262" s="235"/>
      <c r="J1262" s="773" t="str">
        <f t="shared" si="38"/>
        <v>Included</v>
      </c>
      <c r="K1262" s="774">
        <f t="shared" si="39"/>
        <v>0</v>
      </c>
      <c r="M1262" s="207"/>
    </row>
    <row r="1263" spans="1:13" s="217" customFormat="1" ht="69.75" customHeight="1" x14ac:dyDescent="0.3">
      <c r="A1263" s="48">
        <f>'Sch-1'!A1263</f>
        <v>1237</v>
      </c>
      <c r="B1263" s="233">
        <f>'Sch-1'!B1263</f>
        <v>7000032779</v>
      </c>
      <c r="C1263" s="233">
        <f>'Sch-1'!C1263</f>
        <v>10</v>
      </c>
      <c r="D1263" s="234" t="str">
        <f>'Sch-1'!D1263</f>
        <v xml:space="preserve">Supply BOQ for M-KPTCL                  </v>
      </c>
      <c r="E1263" s="233">
        <f>'Sch-1'!E1263</f>
        <v>1000031361</v>
      </c>
      <c r="F1263" s="234" t="str">
        <f>'Sch-1'!J1263</f>
        <v>WORKSTATION CONSOLE WITH ONE TFT WITH OSAND LICENSE</v>
      </c>
      <c r="G1263" s="233" t="str">
        <f>'Sch-1'!K1263</f>
        <v xml:space="preserve">EA </v>
      </c>
      <c r="H1263" s="233">
        <f>'Sch-1'!L1263</f>
        <v>1</v>
      </c>
      <c r="I1263" s="235"/>
      <c r="J1263" s="773" t="str">
        <f t="shared" si="38"/>
        <v>Included</v>
      </c>
      <c r="K1263" s="774">
        <f t="shared" si="39"/>
        <v>0</v>
      </c>
      <c r="M1263" s="207"/>
    </row>
    <row r="1264" spans="1:13" s="217" customFormat="1" ht="69.75" customHeight="1" x14ac:dyDescent="0.3">
      <c r="A1264" s="48">
        <f>'Sch-1'!A1264</f>
        <v>1238</v>
      </c>
      <c r="B1264" s="233">
        <f>'Sch-1'!B1264</f>
        <v>7000032790</v>
      </c>
      <c r="C1264" s="233">
        <f>'Sch-1'!C1264</f>
        <v>10</v>
      </c>
      <c r="D1264" s="234" t="str">
        <f>'Sch-1'!D1264</f>
        <v xml:space="preserve">Supply BOQ for M-KPTCL                  </v>
      </c>
      <c r="E1264" s="233">
        <f>'Sch-1'!E1264</f>
        <v>1000078084</v>
      </c>
      <c r="F1264" s="234" t="str">
        <f>'Sch-1'!J1264</f>
        <v>SUPPLY OF ROUTER AS PER TECHNICAL SPECIFICATION</v>
      </c>
      <c r="G1264" s="233" t="str">
        <f>'Sch-1'!K1264</f>
        <v xml:space="preserve">EA </v>
      </c>
      <c r="H1264" s="233">
        <f>'Sch-1'!L1264</f>
        <v>2</v>
      </c>
      <c r="I1264" s="235"/>
      <c r="J1264" s="773" t="str">
        <f t="shared" si="38"/>
        <v>Included</v>
      </c>
      <c r="K1264" s="774">
        <f t="shared" si="39"/>
        <v>0</v>
      </c>
      <c r="M1264" s="207"/>
    </row>
    <row r="1265" spans="1:13" s="217" customFormat="1" ht="69.75" customHeight="1" x14ac:dyDescent="0.3">
      <c r="A1265" s="48">
        <f>'Sch-1'!A1265</f>
        <v>1239</v>
      </c>
      <c r="B1265" s="233">
        <f>'Sch-1'!B1265</f>
        <v>7000032678</v>
      </c>
      <c r="C1265" s="233">
        <f>'Sch-1'!C1265</f>
        <v>10</v>
      </c>
      <c r="D1265" s="234" t="str">
        <f>'Sch-1'!D1265</f>
        <v xml:space="preserve">Supply BOQ for B-KPTCL                  </v>
      </c>
      <c r="E1265" s="233">
        <f>'Sch-1'!E1265</f>
        <v>1000077713</v>
      </c>
      <c r="F1265" s="234" t="str">
        <f>'Sch-1'!J1265</f>
        <v>VOIP/SIP COMPLIANT SERVER HARDWARE AS PER TECHNICAL SPECIFICATION</v>
      </c>
      <c r="G1265" s="233" t="str">
        <f>'Sch-1'!K1265</f>
        <v xml:space="preserve">EA </v>
      </c>
      <c r="H1265" s="233">
        <f>'Sch-1'!L1265</f>
        <v>1</v>
      </c>
      <c r="I1265" s="235"/>
      <c r="J1265" s="773" t="str">
        <f t="shared" si="38"/>
        <v>Included</v>
      </c>
      <c r="K1265" s="774">
        <f t="shared" si="39"/>
        <v>0</v>
      </c>
      <c r="M1265" s="207"/>
    </row>
    <row r="1266" spans="1:13" s="217" customFormat="1" ht="69.75" customHeight="1" x14ac:dyDescent="0.3">
      <c r="A1266" s="48">
        <f>'Sch-1'!A1266</f>
        <v>1240</v>
      </c>
      <c r="B1266" s="233">
        <f>'Sch-1'!B1266</f>
        <v>7000032679</v>
      </c>
      <c r="C1266" s="233">
        <f>'Sch-1'!C1266</f>
        <v>10</v>
      </c>
      <c r="D1266" s="234" t="str">
        <f>'Sch-1'!D1266</f>
        <v xml:space="preserve">Supply BOQ for B-KPTCL                  </v>
      </c>
      <c r="E1266" s="233">
        <f>'Sch-1'!E1266</f>
        <v>1000077714</v>
      </c>
      <c r="F1266" s="234" t="str">
        <f>'Sch-1'!J1266</f>
        <v>SOFTWARE FOR VOIP/SIP COMPLIANT SERVER</v>
      </c>
      <c r="G1266" s="233" t="str">
        <f>'Sch-1'!K1266</f>
        <v xml:space="preserve">EA </v>
      </c>
      <c r="H1266" s="233">
        <f>'Sch-1'!L1266</f>
        <v>1</v>
      </c>
      <c r="I1266" s="235"/>
      <c r="J1266" s="773" t="str">
        <f t="shared" si="38"/>
        <v>Included</v>
      </c>
      <c r="K1266" s="774">
        <f t="shared" si="39"/>
        <v>0</v>
      </c>
      <c r="M1266" s="207"/>
    </row>
    <row r="1267" spans="1:13" s="217" customFormat="1" ht="69.75" customHeight="1" x14ac:dyDescent="0.3">
      <c r="A1267" s="48">
        <f>'Sch-1'!A1267</f>
        <v>1241</v>
      </c>
      <c r="B1267" s="233">
        <f>'Sch-1'!B1267</f>
        <v>7000032680</v>
      </c>
      <c r="C1267" s="233">
        <f>'Sch-1'!C1267</f>
        <v>10</v>
      </c>
      <c r="D1267" s="234" t="str">
        <f>'Sch-1'!D1267</f>
        <v xml:space="preserve">Supply BOQ for B-KPTCL                  </v>
      </c>
      <c r="E1267" s="233">
        <f>'Sch-1'!E1267</f>
        <v>1000077573</v>
      </c>
      <c r="F1267" s="234" t="str">
        <f>'Sch-1'!J1267</f>
        <v>SERVER RACK  AS PER TECHNICAL SPECIFICATION</v>
      </c>
      <c r="G1267" s="233" t="str">
        <f>'Sch-1'!K1267</f>
        <v xml:space="preserve">EA </v>
      </c>
      <c r="H1267" s="233">
        <f>'Sch-1'!L1267</f>
        <v>1</v>
      </c>
      <c r="I1267" s="235"/>
      <c r="J1267" s="773" t="str">
        <f t="shared" si="38"/>
        <v>Included</v>
      </c>
      <c r="K1267" s="774">
        <f t="shared" si="39"/>
        <v>0</v>
      </c>
      <c r="M1267" s="207"/>
    </row>
    <row r="1268" spans="1:13" s="217" customFormat="1" ht="69.75" customHeight="1" x14ac:dyDescent="0.3">
      <c r="A1268" s="48">
        <f>'Sch-1'!A1268</f>
        <v>1242</v>
      </c>
      <c r="B1268" s="233">
        <f>'Sch-1'!B1268</f>
        <v>7000032681</v>
      </c>
      <c r="C1268" s="233">
        <f>'Sch-1'!C1268</f>
        <v>10</v>
      </c>
      <c r="D1268" s="234" t="str">
        <f>'Sch-1'!D1268</f>
        <v xml:space="preserve">Supply BOQ for B-KPTCL                  </v>
      </c>
      <c r="E1268" s="233">
        <f>'Sch-1'!E1268</f>
        <v>1000077711</v>
      </c>
      <c r="F1268" s="234" t="str">
        <f>'Sch-1'!J1268</f>
        <v>SIP COMPLIANT VIDEO PHONE</v>
      </c>
      <c r="G1268" s="233" t="str">
        <f>'Sch-1'!K1268</f>
        <v xml:space="preserve">EA </v>
      </c>
      <c r="H1268" s="233">
        <f>'Sch-1'!L1268</f>
        <v>1</v>
      </c>
      <c r="I1268" s="235"/>
      <c r="J1268" s="773" t="str">
        <f t="shared" si="38"/>
        <v>Included</v>
      </c>
      <c r="K1268" s="774">
        <f t="shared" si="39"/>
        <v>0</v>
      </c>
      <c r="M1268" s="207"/>
    </row>
    <row r="1269" spans="1:13" s="217" customFormat="1" ht="69.75" customHeight="1" x14ac:dyDescent="0.3">
      <c r="A1269" s="48">
        <f>'Sch-1'!A1269</f>
        <v>1243</v>
      </c>
      <c r="B1269" s="233">
        <f>'Sch-1'!B1269</f>
        <v>7000032682</v>
      </c>
      <c r="C1269" s="233">
        <f>'Sch-1'!C1269</f>
        <v>10</v>
      </c>
      <c r="D1269" s="234" t="str">
        <f>'Sch-1'!D1269</f>
        <v xml:space="preserve">Supply BOQ for B-KPTCL                  </v>
      </c>
      <c r="E1269" s="233">
        <f>'Sch-1'!E1269</f>
        <v>1000077750</v>
      </c>
      <c r="F1269" s="234" t="str">
        <f>'Sch-1'!J1269</f>
        <v>NMS SOFTWARE FOR VoIP</v>
      </c>
      <c r="G1269" s="233" t="str">
        <f>'Sch-1'!K1269</f>
        <v>LOT</v>
      </c>
      <c r="H1269" s="233">
        <f>'Sch-1'!L1269</f>
        <v>1</v>
      </c>
      <c r="I1269" s="235"/>
      <c r="J1269" s="773" t="str">
        <f t="shared" si="38"/>
        <v>Included</v>
      </c>
      <c r="K1269" s="774">
        <f t="shared" si="39"/>
        <v>0</v>
      </c>
      <c r="M1269" s="207"/>
    </row>
    <row r="1270" spans="1:13" s="217" customFormat="1" ht="69.75" customHeight="1" x14ac:dyDescent="0.3">
      <c r="A1270" s="48">
        <f>'Sch-1'!A1270</f>
        <v>1244</v>
      </c>
      <c r="B1270" s="233">
        <f>'Sch-1'!B1270</f>
        <v>7000032683</v>
      </c>
      <c r="C1270" s="233">
        <f>'Sch-1'!C1270</f>
        <v>10</v>
      </c>
      <c r="D1270" s="234" t="str">
        <f>'Sch-1'!D1270</f>
        <v xml:space="preserve">Supply BOQ for B-KPTCL                  </v>
      </c>
      <c r="E1270" s="233">
        <f>'Sch-1'!E1270</f>
        <v>1000077561</v>
      </c>
      <c r="F1270" s="234" t="str">
        <f>'Sch-1'!J1270</f>
        <v>24 LAN L-3 SWITCH (MINIMUM 8X1 GBPS FIBRE OPTIC PORTS AND 4X 10 GBPSFIBER PORTS)</v>
      </c>
      <c r="G1270" s="233" t="str">
        <f>'Sch-1'!K1270</f>
        <v xml:space="preserve">EA </v>
      </c>
      <c r="H1270" s="233">
        <f>'Sch-1'!L1270</f>
        <v>2</v>
      </c>
      <c r="I1270" s="235"/>
      <c r="J1270" s="773" t="str">
        <f t="shared" si="38"/>
        <v>Included</v>
      </c>
      <c r="K1270" s="774">
        <f t="shared" si="39"/>
        <v>0</v>
      </c>
      <c r="M1270" s="207"/>
    </row>
    <row r="1271" spans="1:13" s="217" customFormat="1" ht="69.75" customHeight="1" x14ac:dyDescent="0.3">
      <c r="A1271" s="48">
        <f>'Sch-1'!A1271</f>
        <v>1245</v>
      </c>
      <c r="B1271" s="233">
        <f>'Sch-1'!B1271</f>
        <v>7000032684</v>
      </c>
      <c r="C1271" s="233">
        <f>'Sch-1'!C1271</f>
        <v>10</v>
      </c>
      <c r="D1271" s="234" t="str">
        <f>'Sch-1'!D1271</f>
        <v xml:space="preserve">Supply BOQ for B-KPTCL                  </v>
      </c>
      <c r="E1271" s="233">
        <f>'Sch-1'!E1271</f>
        <v>1000077565</v>
      </c>
      <c r="F1271" s="234" t="str">
        <f>'Sch-1'!J1271</f>
        <v>NGFW AS PER TECHNICAL SPECIFICATION</v>
      </c>
      <c r="G1271" s="233" t="str">
        <f>'Sch-1'!K1271</f>
        <v xml:space="preserve">EA </v>
      </c>
      <c r="H1271" s="233">
        <f>'Sch-1'!L1271</f>
        <v>2</v>
      </c>
      <c r="I1271" s="235"/>
      <c r="J1271" s="773" t="str">
        <f t="shared" si="38"/>
        <v>Included</v>
      </c>
      <c r="K1271" s="774">
        <f t="shared" si="39"/>
        <v>0</v>
      </c>
      <c r="M1271" s="207"/>
    </row>
    <row r="1272" spans="1:13" s="217" customFormat="1" ht="69.75" customHeight="1" x14ac:dyDescent="0.3">
      <c r="A1272" s="48">
        <f>'Sch-1'!A1272</f>
        <v>1246</v>
      </c>
      <c r="B1272" s="233">
        <f>'Sch-1'!B1272</f>
        <v>7000032685</v>
      </c>
      <c r="C1272" s="233">
        <f>'Sch-1'!C1272</f>
        <v>10</v>
      </c>
      <c r="D1272" s="234" t="str">
        <f>'Sch-1'!D1272</f>
        <v xml:space="preserve">Supply BOQ for B-KPTCL                  </v>
      </c>
      <c r="E1272" s="233">
        <f>'Sch-1'!E1272</f>
        <v>1000077751</v>
      </c>
      <c r="F1272" s="234" t="str">
        <f>'Sch-1'!J1272</f>
        <v>SOFTWARE FOR RECORDING</v>
      </c>
      <c r="G1272" s="233" t="str">
        <f>'Sch-1'!K1272</f>
        <v>LOT</v>
      </c>
      <c r="H1272" s="233">
        <f>'Sch-1'!L1272</f>
        <v>1</v>
      </c>
      <c r="I1272" s="235"/>
      <c r="J1272" s="773" t="str">
        <f t="shared" si="38"/>
        <v>Included</v>
      </c>
      <c r="K1272" s="774">
        <f t="shared" si="39"/>
        <v>0</v>
      </c>
      <c r="M1272" s="207"/>
    </row>
    <row r="1273" spans="1:13" s="217" customFormat="1" ht="69.75" customHeight="1" x14ac:dyDescent="0.3">
      <c r="A1273" s="48">
        <f>'Sch-1'!A1273</f>
        <v>1247</v>
      </c>
      <c r="B1273" s="233">
        <f>'Sch-1'!B1273</f>
        <v>7000032686</v>
      </c>
      <c r="C1273" s="233">
        <f>'Sch-1'!C1273</f>
        <v>10</v>
      </c>
      <c r="D1273" s="234" t="str">
        <f>'Sch-1'!D1273</f>
        <v xml:space="preserve">Supply BOQ for B-KPTCL                  </v>
      </c>
      <c r="E1273" s="233">
        <f>'Sch-1'!E1273</f>
        <v>1000077568</v>
      </c>
      <c r="F1273" s="234" t="str">
        <f>'Sch-1'!J1273</f>
        <v>OPERATOR CONSOLE AS PER TECHNICAL SPECIFICATION</v>
      </c>
      <c r="G1273" s="233" t="str">
        <f>'Sch-1'!K1273</f>
        <v xml:space="preserve">EA </v>
      </c>
      <c r="H1273" s="233">
        <f>'Sch-1'!L1273</f>
        <v>1</v>
      </c>
      <c r="I1273" s="235"/>
      <c r="J1273" s="773" t="str">
        <f t="shared" si="38"/>
        <v>Included</v>
      </c>
      <c r="K1273" s="774">
        <f t="shared" si="39"/>
        <v>0</v>
      </c>
      <c r="M1273" s="207"/>
    </row>
    <row r="1274" spans="1:13" s="217" customFormat="1" ht="69.75" customHeight="1" x14ac:dyDescent="0.3">
      <c r="A1274" s="48">
        <f>'Sch-1'!A1274</f>
        <v>1248</v>
      </c>
      <c r="B1274" s="233">
        <f>'Sch-1'!B1274</f>
        <v>7000032687</v>
      </c>
      <c r="C1274" s="233">
        <f>'Sch-1'!C1274</f>
        <v>10</v>
      </c>
      <c r="D1274" s="234" t="str">
        <f>'Sch-1'!D1274</f>
        <v xml:space="preserve">Supply BOQ for B-KPTCL                  </v>
      </c>
      <c r="E1274" s="233">
        <f>'Sch-1'!E1274</f>
        <v>1000028014</v>
      </c>
      <c r="F1274" s="234" t="str">
        <f>'Sch-1'!J1274</f>
        <v>Workstation Desk</v>
      </c>
      <c r="G1274" s="233" t="str">
        <f>'Sch-1'!K1274</f>
        <v xml:space="preserve">EA </v>
      </c>
      <c r="H1274" s="233">
        <f>'Sch-1'!L1274</f>
        <v>1</v>
      </c>
      <c r="I1274" s="235"/>
      <c r="J1274" s="773" t="str">
        <f t="shared" si="38"/>
        <v>Included</v>
      </c>
      <c r="K1274" s="774">
        <f t="shared" si="39"/>
        <v>0</v>
      </c>
      <c r="M1274" s="207"/>
    </row>
    <row r="1275" spans="1:13" s="217" customFormat="1" ht="69.75" customHeight="1" x14ac:dyDescent="0.3">
      <c r="A1275" s="48">
        <f>'Sch-1'!A1275</f>
        <v>1249</v>
      </c>
      <c r="B1275" s="233">
        <f>'Sch-1'!B1275</f>
        <v>7000032688</v>
      </c>
      <c r="C1275" s="233">
        <f>'Sch-1'!C1275</f>
        <v>10</v>
      </c>
      <c r="D1275" s="234" t="str">
        <f>'Sch-1'!D1275</f>
        <v xml:space="preserve">Supply BOQ for B-KPTCL                  </v>
      </c>
      <c r="E1275" s="233">
        <f>'Sch-1'!E1275</f>
        <v>1000026380</v>
      </c>
      <c r="F1275" s="234" t="str">
        <f>'Sch-1'!J1275</f>
        <v>Chairs</v>
      </c>
      <c r="G1275" s="233" t="str">
        <f>'Sch-1'!K1275</f>
        <v>LOT</v>
      </c>
      <c r="H1275" s="233">
        <f>'Sch-1'!L1275</f>
        <v>1</v>
      </c>
      <c r="I1275" s="235"/>
      <c r="J1275" s="773" t="str">
        <f t="shared" si="38"/>
        <v>Included</v>
      </c>
      <c r="K1275" s="774">
        <f t="shared" si="39"/>
        <v>0</v>
      </c>
      <c r="M1275" s="207"/>
    </row>
    <row r="1276" spans="1:13" s="217" customFormat="1" ht="69.75" customHeight="1" x14ac:dyDescent="0.3">
      <c r="A1276" s="48">
        <f>'Sch-1'!A1276</f>
        <v>1250</v>
      </c>
      <c r="B1276" s="233">
        <f>'Sch-1'!B1276</f>
        <v>7000032763</v>
      </c>
      <c r="C1276" s="233">
        <f>'Sch-1'!C1276</f>
        <v>10</v>
      </c>
      <c r="D1276" s="234" t="str">
        <f>'Sch-1'!D1276</f>
        <v xml:space="preserve">Supply BOQ for B-KPTCL                  </v>
      </c>
      <c r="E1276" s="233">
        <f>'Sch-1'!E1276</f>
        <v>1000077853</v>
      </c>
      <c r="F1276" s="234" t="str">
        <f>'Sch-1'!J1276</f>
        <v>SUPPLY OF BACKUP AND RESTORE SYSTEM INCLUDING NECESSARY HARDWARE ANDSOFTWARE AS PER TECHNICAL SPECIFICATION</v>
      </c>
      <c r="G1276" s="233" t="str">
        <f>'Sch-1'!K1276</f>
        <v xml:space="preserve">EA </v>
      </c>
      <c r="H1276" s="233">
        <f>'Sch-1'!L1276</f>
        <v>1</v>
      </c>
      <c r="I1276" s="235"/>
      <c r="J1276" s="773" t="str">
        <f t="shared" si="38"/>
        <v>Included</v>
      </c>
      <c r="K1276" s="774">
        <f t="shared" si="39"/>
        <v>0</v>
      </c>
      <c r="M1276" s="207"/>
    </row>
    <row r="1277" spans="1:13" s="217" customFormat="1" ht="69.75" customHeight="1" x14ac:dyDescent="0.3">
      <c r="A1277" s="48">
        <f>'Sch-1'!A1277</f>
        <v>1251</v>
      </c>
      <c r="B1277" s="233">
        <f>'Sch-1'!B1277</f>
        <v>7000032791</v>
      </c>
      <c r="C1277" s="233">
        <f>'Sch-1'!C1277</f>
        <v>10</v>
      </c>
      <c r="D1277" s="234" t="str">
        <f>'Sch-1'!D1277</f>
        <v xml:space="preserve">Supply BOQ for B-KPTCL                  </v>
      </c>
      <c r="E1277" s="233">
        <f>'Sch-1'!E1277</f>
        <v>1000078084</v>
      </c>
      <c r="F1277" s="234" t="str">
        <f>'Sch-1'!J1277</f>
        <v>SUPPLY OF ROUTER AS PER TECHNICAL SPECIFICATION</v>
      </c>
      <c r="G1277" s="233" t="str">
        <f>'Sch-1'!K1277</f>
        <v xml:space="preserve">EA </v>
      </c>
      <c r="H1277" s="233">
        <f>'Sch-1'!L1277</f>
        <v>2</v>
      </c>
      <c r="I1277" s="235"/>
      <c r="J1277" s="773" t="str">
        <f t="shared" si="38"/>
        <v>Included</v>
      </c>
      <c r="K1277" s="774">
        <f t="shared" si="39"/>
        <v>0</v>
      </c>
      <c r="M1277" s="207"/>
    </row>
    <row r="1278" spans="1:13" s="217" customFormat="1" ht="69.75" customHeight="1" x14ac:dyDescent="0.3">
      <c r="A1278" s="48">
        <f>'Sch-1'!A1278</f>
        <v>1252</v>
      </c>
      <c r="B1278" s="233">
        <f>'Sch-1'!B1278</f>
        <v>7000032689</v>
      </c>
      <c r="C1278" s="233">
        <f>'Sch-1'!C1278</f>
        <v>10</v>
      </c>
      <c r="D1278" s="234" t="str">
        <f>'Sch-1'!D1278</f>
        <v xml:space="preserve">Supply BOQ for M-Puducherry             </v>
      </c>
      <c r="E1278" s="233">
        <f>'Sch-1'!E1278</f>
        <v>1000077713</v>
      </c>
      <c r="F1278" s="234" t="str">
        <f>'Sch-1'!J1278</f>
        <v>VOIP/SIP COMPLIANT SERVER HARDWARE AS PER TECHNICAL SPECIFICATION</v>
      </c>
      <c r="G1278" s="233" t="str">
        <f>'Sch-1'!K1278</f>
        <v xml:space="preserve">EA </v>
      </c>
      <c r="H1278" s="233">
        <f>'Sch-1'!L1278</f>
        <v>1</v>
      </c>
      <c r="I1278" s="235"/>
      <c r="J1278" s="773" t="str">
        <f t="shared" si="38"/>
        <v>Included</v>
      </c>
      <c r="K1278" s="774">
        <f t="shared" si="39"/>
        <v>0</v>
      </c>
      <c r="M1278" s="207"/>
    </row>
    <row r="1279" spans="1:13" s="217" customFormat="1" ht="69.75" customHeight="1" x14ac:dyDescent="0.3">
      <c r="A1279" s="48">
        <f>'Sch-1'!A1279</f>
        <v>1253</v>
      </c>
      <c r="B1279" s="233">
        <f>'Sch-1'!B1279</f>
        <v>7000032690</v>
      </c>
      <c r="C1279" s="233">
        <f>'Sch-1'!C1279</f>
        <v>10</v>
      </c>
      <c r="D1279" s="234" t="str">
        <f>'Sch-1'!D1279</f>
        <v xml:space="preserve">Supply BOQ for M-Puducherry             </v>
      </c>
      <c r="E1279" s="233">
        <f>'Sch-1'!E1279</f>
        <v>1000077714</v>
      </c>
      <c r="F1279" s="234" t="str">
        <f>'Sch-1'!J1279</f>
        <v>SOFTWARE FOR VOIP/SIP COMPLIANT SERVER</v>
      </c>
      <c r="G1279" s="233" t="str">
        <f>'Sch-1'!K1279</f>
        <v xml:space="preserve">EA </v>
      </c>
      <c r="H1279" s="233">
        <f>'Sch-1'!L1279</f>
        <v>1</v>
      </c>
      <c r="I1279" s="235"/>
      <c r="J1279" s="773" t="str">
        <f t="shared" si="38"/>
        <v>Included</v>
      </c>
      <c r="K1279" s="774">
        <f t="shared" si="39"/>
        <v>0</v>
      </c>
      <c r="M1279" s="207"/>
    </row>
    <row r="1280" spans="1:13" s="217" customFormat="1" ht="69.75" customHeight="1" x14ac:dyDescent="0.3">
      <c r="A1280" s="48">
        <f>'Sch-1'!A1280</f>
        <v>1254</v>
      </c>
      <c r="B1280" s="233">
        <f>'Sch-1'!B1280</f>
        <v>7000032691</v>
      </c>
      <c r="C1280" s="233">
        <f>'Sch-1'!C1280</f>
        <v>10</v>
      </c>
      <c r="D1280" s="234" t="str">
        <f>'Sch-1'!D1280</f>
        <v xml:space="preserve">Supply BOQ for M-Puducherry             </v>
      </c>
      <c r="E1280" s="233">
        <f>'Sch-1'!E1280</f>
        <v>1000077573</v>
      </c>
      <c r="F1280" s="234" t="str">
        <f>'Sch-1'!J1280</f>
        <v>SERVER RACK  AS PER TECHNICAL SPECIFICATION</v>
      </c>
      <c r="G1280" s="233" t="str">
        <f>'Sch-1'!K1280</f>
        <v xml:space="preserve">EA </v>
      </c>
      <c r="H1280" s="233">
        <f>'Sch-1'!L1280</f>
        <v>1</v>
      </c>
      <c r="I1280" s="235"/>
      <c r="J1280" s="773" t="str">
        <f t="shared" si="38"/>
        <v>Included</v>
      </c>
      <c r="K1280" s="774">
        <f t="shared" si="39"/>
        <v>0</v>
      </c>
      <c r="M1280" s="207"/>
    </row>
    <row r="1281" spans="1:13" s="217" customFormat="1" ht="69.75" customHeight="1" x14ac:dyDescent="0.3">
      <c r="A1281" s="48">
        <f>'Sch-1'!A1281</f>
        <v>1255</v>
      </c>
      <c r="B1281" s="233">
        <f>'Sch-1'!B1281</f>
        <v>7000032692</v>
      </c>
      <c r="C1281" s="233">
        <f>'Sch-1'!C1281</f>
        <v>10</v>
      </c>
      <c r="D1281" s="234" t="str">
        <f>'Sch-1'!D1281</f>
        <v xml:space="preserve">Supply BOQ for M-Puducherry             </v>
      </c>
      <c r="E1281" s="233">
        <f>'Sch-1'!E1281</f>
        <v>1000077739</v>
      </c>
      <c r="F1281" s="234" t="str">
        <f>'Sch-1'!J1281</f>
        <v>SIP COMPLIANT VOIP PHONE FOR LOCAL LOCATIONS</v>
      </c>
      <c r="G1281" s="233" t="str">
        <f>'Sch-1'!K1281</f>
        <v xml:space="preserve">EA </v>
      </c>
      <c r="H1281" s="233">
        <f>'Sch-1'!L1281</f>
        <v>34</v>
      </c>
      <c r="I1281" s="235"/>
      <c r="J1281" s="773" t="str">
        <f t="shared" si="38"/>
        <v>Included</v>
      </c>
      <c r="K1281" s="774">
        <f t="shared" si="39"/>
        <v>0</v>
      </c>
      <c r="M1281" s="207"/>
    </row>
    <row r="1282" spans="1:13" s="217" customFormat="1" ht="69.75" customHeight="1" x14ac:dyDescent="0.3">
      <c r="A1282" s="48">
        <f>'Sch-1'!A1282</f>
        <v>1256</v>
      </c>
      <c r="B1282" s="233">
        <f>'Sch-1'!B1282</f>
        <v>7000032693</v>
      </c>
      <c r="C1282" s="233">
        <f>'Sch-1'!C1282</f>
        <v>10</v>
      </c>
      <c r="D1282" s="234" t="str">
        <f>'Sch-1'!D1282</f>
        <v xml:space="preserve">Supply BOQ for M-Puducherry             </v>
      </c>
      <c r="E1282" s="233">
        <f>'Sch-1'!E1282</f>
        <v>1000077740</v>
      </c>
      <c r="F1282" s="234" t="str">
        <f>'Sch-1'!J1282</f>
        <v>SIP COMPLIANT VOIP PHONE FOR REMOTE LOCATIONS</v>
      </c>
      <c r="G1282" s="233" t="str">
        <f>'Sch-1'!K1282</f>
        <v xml:space="preserve">EA </v>
      </c>
      <c r="H1282" s="233">
        <f>'Sch-1'!L1282</f>
        <v>41</v>
      </c>
      <c r="I1282" s="235"/>
      <c r="J1282" s="773" t="str">
        <f t="shared" si="38"/>
        <v>Included</v>
      </c>
      <c r="K1282" s="774">
        <f t="shared" si="39"/>
        <v>0</v>
      </c>
      <c r="M1282" s="207"/>
    </row>
    <row r="1283" spans="1:13" s="217" customFormat="1" ht="69.75" customHeight="1" x14ac:dyDescent="0.3">
      <c r="A1283" s="48">
        <f>'Sch-1'!A1283</f>
        <v>1257</v>
      </c>
      <c r="B1283" s="233">
        <f>'Sch-1'!B1283</f>
        <v>7000032694</v>
      </c>
      <c r="C1283" s="233">
        <f>'Sch-1'!C1283</f>
        <v>10</v>
      </c>
      <c r="D1283" s="234" t="str">
        <f>'Sch-1'!D1283</f>
        <v xml:space="preserve">Supply BOQ for M-Puducherry             </v>
      </c>
      <c r="E1283" s="233">
        <f>'Sch-1'!E1283</f>
        <v>1000077711</v>
      </c>
      <c r="F1283" s="234" t="str">
        <f>'Sch-1'!J1283</f>
        <v>SIP COMPLIANT VIDEO PHONE</v>
      </c>
      <c r="G1283" s="233" t="str">
        <f>'Sch-1'!K1283</f>
        <v xml:space="preserve">EA </v>
      </c>
      <c r="H1283" s="233">
        <f>'Sch-1'!L1283</f>
        <v>1</v>
      </c>
      <c r="I1283" s="235"/>
      <c r="J1283" s="773" t="str">
        <f t="shared" si="38"/>
        <v>Included</v>
      </c>
      <c r="K1283" s="774">
        <f t="shared" si="39"/>
        <v>0</v>
      </c>
      <c r="M1283" s="207"/>
    </row>
    <row r="1284" spans="1:13" s="217" customFormat="1" ht="69.75" customHeight="1" x14ac:dyDescent="0.3">
      <c r="A1284" s="48">
        <f>'Sch-1'!A1284</f>
        <v>1258</v>
      </c>
      <c r="B1284" s="233">
        <f>'Sch-1'!B1284</f>
        <v>7000032695</v>
      </c>
      <c r="C1284" s="233">
        <f>'Sch-1'!C1284</f>
        <v>10</v>
      </c>
      <c r="D1284" s="234" t="str">
        <f>'Sch-1'!D1284</f>
        <v xml:space="preserve">Supply BOQ for M-Puducherry             </v>
      </c>
      <c r="E1284" s="233">
        <f>'Sch-1'!E1284</f>
        <v>1000077562</v>
      </c>
      <c r="F1284" s="234" t="str">
        <f>'Sch-1'!J1284</f>
        <v>ANALOG PHONE</v>
      </c>
      <c r="G1284" s="233" t="str">
        <f>'Sch-1'!K1284</f>
        <v xml:space="preserve">EA </v>
      </c>
      <c r="H1284" s="233">
        <f>'Sch-1'!L1284</f>
        <v>64</v>
      </c>
      <c r="I1284" s="235"/>
      <c r="J1284" s="773" t="str">
        <f t="shared" si="38"/>
        <v>Included</v>
      </c>
      <c r="K1284" s="774">
        <f t="shared" si="39"/>
        <v>0</v>
      </c>
      <c r="M1284" s="207"/>
    </row>
    <row r="1285" spans="1:13" s="217" customFormat="1" ht="69.75" customHeight="1" x14ac:dyDescent="0.3">
      <c r="A1285" s="48">
        <f>'Sch-1'!A1285</f>
        <v>1259</v>
      </c>
      <c r="B1285" s="233">
        <f>'Sch-1'!B1285</f>
        <v>7000032717</v>
      </c>
      <c r="C1285" s="233">
        <f>'Sch-1'!C1285</f>
        <v>10</v>
      </c>
      <c r="D1285" s="234" t="str">
        <f>'Sch-1'!D1285</f>
        <v xml:space="preserve">Supply BOQ for M-Puducherry             </v>
      </c>
      <c r="E1285" s="233">
        <f>'Sch-1'!E1285</f>
        <v>1000077794</v>
      </c>
      <c r="F1285" s="234" t="str">
        <f>'Sch-1'!J1285</f>
        <v>E&amp;M GATEWAY FOR 4 WIRE PHONESÃ‚Â </v>
      </c>
      <c r="G1285" s="233" t="str">
        <f>'Sch-1'!K1285</f>
        <v xml:space="preserve">EA </v>
      </c>
      <c r="H1285" s="233">
        <f>'Sch-1'!L1285</f>
        <v>1</v>
      </c>
      <c r="I1285" s="235"/>
      <c r="J1285" s="773" t="str">
        <f t="shared" si="38"/>
        <v>Included</v>
      </c>
      <c r="K1285" s="774">
        <f t="shared" si="39"/>
        <v>0</v>
      </c>
      <c r="M1285" s="207"/>
    </row>
    <row r="1286" spans="1:13" s="217" customFormat="1" ht="69.75" customHeight="1" x14ac:dyDescent="0.3">
      <c r="A1286" s="48">
        <f>'Sch-1'!A1286</f>
        <v>1260</v>
      </c>
      <c r="B1286" s="233">
        <f>'Sch-1'!B1286</f>
        <v>7000032696</v>
      </c>
      <c r="C1286" s="233">
        <f>'Sch-1'!C1286</f>
        <v>10</v>
      </c>
      <c r="D1286" s="234" t="str">
        <f>'Sch-1'!D1286</f>
        <v xml:space="preserve">Supply BOQ for M-Puducherry             </v>
      </c>
      <c r="E1286" s="233">
        <f>'Sch-1'!E1286</f>
        <v>1000077750</v>
      </c>
      <c r="F1286" s="234" t="str">
        <f>'Sch-1'!J1286</f>
        <v>NMS SOFTWARE FOR VoIP</v>
      </c>
      <c r="G1286" s="233" t="str">
        <f>'Sch-1'!K1286</f>
        <v>LOT</v>
      </c>
      <c r="H1286" s="233">
        <f>'Sch-1'!L1286</f>
        <v>1</v>
      </c>
      <c r="I1286" s="235"/>
      <c r="J1286" s="773" t="str">
        <f t="shared" si="38"/>
        <v>Included</v>
      </c>
      <c r="K1286" s="774">
        <f t="shared" si="39"/>
        <v>0</v>
      </c>
      <c r="M1286" s="207"/>
    </row>
    <row r="1287" spans="1:13" s="217" customFormat="1" ht="69.75" customHeight="1" x14ac:dyDescent="0.3">
      <c r="A1287" s="48">
        <f>'Sch-1'!A1287</f>
        <v>1261</v>
      </c>
      <c r="B1287" s="233">
        <f>'Sch-1'!B1287</f>
        <v>7000032697</v>
      </c>
      <c r="C1287" s="233">
        <f>'Sch-1'!C1287</f>
        <v>10</v>
      </c>
      <c r="D1287" s="234" t="str">
        <f>'Sch-1'!D1287</f>
        <v xml:space="preserve">Supply BOQ for M-Puducherry             </v>
      </c>
      <c r="E1287" s="233">
        <f>'Sch-1'!E1287</f>
        <v>1000077709</v>
      </c>
      <c r="F1287" s="234" t="str">
        <f>'Sch-1'!J1287</f>
        <v>POE SWITCH  (WITH DUAL DC POWER SUPPLY)  AS PER TECHNICALSPECIFICATION</v>
      </c>
      <c r="G1287" s="233" t="str">
        <f>'Sch-1'!K1287</f>
        <v xml:space="preserve">EA </v>
      </c>
      <c r="H1287" s="233">
        <f>'Sch-1'!L1287</f>
        <v>41</v>
      </c>
      <c r="I1287" s="235"/>
      <c r="J1287" s="773" t="str">
        <f t="shared" si="38"/>
        <v>Included</v>
      </c>
      <c r="K1287" s="774">
        <f t="shared" si="39"/>
        <v>0</v>
      </c>
      <c r="M1287" s="207"/>
    </row>
    <row r="1288" spans="1:13" s="217" customFormat="1" ht="69.75" customHeight="1" x14ac:dyDescent="0.3">
      <c r="A1288" s="48">
        <f>'Sch-1'!A1288</f>
        <v>1262</v>
      </c>
      <c r="B1288" s="233">
        <f>'Sch-1'!B1288</f>
        <v>7000032698</v>
      </c>
      <c r="C1288" s="233">
        <f>'Sch-1'!C1288</f>
        <v>10</v>
      </c>
      <c r="D1288" s="234" t="str">
        <f>'Sch-1'!D1288</f>
        <v xml:space="preserve">Supply BOQ for M-Puducherry             </v>
      </c>
      <c r="E1288" s="233">
        <f>'Sch-1'!E1288</f>
        <v>1000077563</v>
      </c>
      <c r="F1288" s="234" t="str">
        <f>'Sch-1'!J1288</f>
        <v>CAT -6 CABLE (100 MM SET)</v>
      </c>
      <c r="G1288" s="233" t="str">
        <f>'Sch-1'!K1288</f>
        <v>SET</v>
      </c>
      <c r="H1288" s="233">
        <f>'Sch-1'!L1288</f>
        <v>41</v>
      </c>
      <c r="I1288" s="235"/>
      <c r="J1288" s="773" t="str">
        <f t="shared" si="38"/>
        <v>Included</v>
      </c>
      <c r="K1288" s="774">
        <f t="shared" si="39"/>
        <v>0</v>
      </c>
      <c r="M1288" s="207"/>
    </row>
    <row r="1289" spans="1:13" s="217" customFormat="1" ht="69.75" customHeight="1" x14ac:dyDescent="0.3">
      <c r="A1289" s="48">
        <f>'Sch-1'!A1289</f>
        <v>1263</v>
      </c>
      <c r="B1289" s="233">
        <f>'Sch-1'!B1289</f>
        <v>7000032699</v>
      </c>
      <c r="C1289" s="233">
        <f>'Sch-1'!C1289</f>
        <v>10</v>
      </c>
      <c r="D1289" s="234" t="str">
        <f>'Sch-1'!D1289</f>
        <v xml:space="preserve">Supply BOQ for M-Puducherry             </v>
      </c>
      <c r="E1289" s="233">
        <f>'Sch-1'!E1289</f>
        <v>1000077561</v>
      </c>
      <c r="F1289" s="234" t="str">
        <f>'Sch-1'!J1289</f>
        <v>24 LAN L-3 SWITCH (MINIMUM 8X1 GBPS FIBRE OPTIC PORTS AND 4X 10 GBPSFIBER PORTS)</v>
      </c>
      <c r="G1289" s="233" t="str">
        <f>'Sch-1'!K1289</f>
        <v xml:space="preserve">EA </v>
      </c>
      <c r="H1289" s="233">
        <f>'Sch-1'!L1289</f>
        <v>2</v>
      </c>
      <c r="I1289" s="235"/>
      <c r="J1289" s="773" t="str">
        <f t="shared" si="38"/>
        <v>Included</v>
      </c>
      <c r="K1289" s="774">
        <f t="shared" si="39"/>
        <v>0</v>
      </c>
      <c r="M1289" s="207"/>
    </row>
    <row r="1290" spans="1:13" s="217" customFormat="1" ht="69.75" customHeight="1" x14ac:dyDescent="0.3">
      <c r="A1290" s="48">
        <f>'Sch-1'!A1290</f>
        <v>1264</v>
      </c>
      <c r="B1290" s="233">
        <f>'Sch-1'!B1290</f>
        <v>7000032700</v>
      </c>
      <c r="C1290" s="233">
        <f>'Sch-1'!C1290</f>
        <v>10</v>
      </c>
      <c r="D1290" s="234" t="str">
        <f>'Sch-1'!D1290</f>
        <v xml:space="preserve">Supply BOQ for M-Puducherry             </v>
      </c>
      <c r="E1290" s="233">
        <f>'Sch-1'!E1290</f>
        <v>1000077565</v>
      </c>
      <c r="F1290" s="234" t="str">
        <f>'Sch-1'!J1290</f>
        <v>NGFW AS PER TECHNICAL SPECIFICATION</v>
      </c>
      <c r="G1290" s="233" t="str">
        <f>'Sch-1'!K1290</f>
        <v xml:space="preserve">EA </v>
      </c>
      <c r="H1290" s="233">
        <f>'Sch-1'!L1290</f>
        <v>2</v>
      </c>
      <c r="I1290" s="235"/>
      <c r="J1290" s="773" t="str">
        <f t="shared" si="38"/>
        <v>Included</v>
      </c>
      <c r="K1290" s="774">
        <f t="shared" si="39"/>
        <v>0</v>
      </c>
      <c r="M1290" s="207"/>
    </row>
    <row r="1291" spans="1:13" s="217" customFormat="1" ht="69.75" customHeight="1" x14ac:dyDescent="0.3">
      <c r="A1291" s="48">
        <f>'Sch-1'!A1291</f>
        <v>1265</v>
      </c>
      <c r="B1291" s="233">
        <f>'Sch-1'!B1291</f>
        <v>7000032701</v>
      </c>
      <c r="C1291" s="233">
        <f>'Sch-1'!C1291</f>
        <v>10</v>
      </c>
      <c r="D1291" s="234" t="str">
        <f>'Sch-1'!D1291</f>
        <v xml:space="preserve">Supply BOQ for M-Puducherry             </v>
      </c>
      <c r="E1291" s="233">
        <f>'Sch-1'!E1291</f>
        <v>1000077751</v>
      </c>
      <c r="F1291" s="234" t="str">
        <f>'Sch-1'!J1291</f>
        <v>SOFTWARE FOR RECORDING</v>
      </c>
      <c r="G1291" s="233" t="str">
        <f>'Sch-1'!K1291</f>
        <v>LOT</v>
      </c>
      <c r="H1291" s="233">
        <f>'Sch-1'!L1291</f>
        <v>1</v>
      </c>
      <c r="I1291" s="235"/>
      <c r="J1291" s="773" t="str">
        <f t="shared" si="38"/>
        <v>Included</v>
      </c>
      <c r="K1291" s="774">
        <f t="shared" si="39"/>
        <v>0</v>
      </c>
      <c r="M1291" s="207"/>
    </row>
    <row r="1292" spans="1:13" s="217" customFormat="1" ht="69.75" customHeight="1" x14ac:dyDescent="0.3">
      <c r="A1292" s="48">
        <f>'Sch-1'!A1292</f>
        <v>1266</v>
      </c>
      <c r="B1292" s="233">
        <f>'Sch-1'!B1292</f>
        <v>7000032702</v>
      </c>
      <c r="C1292" s="233">
        <f>'Sch-1'!C1292</f>
        <v>10</v>
      </c>
      <c r="D1292" s="234" t="str">
        <f>'Sch-1'!D1292</f>
        <v xml:space="preserve">Supply BOQ for M-Puducherry             </v>
      </c>
      <c r="E1292" s="233">
        <f>'Sch-1'!E1292</f>
        <v>1000077568</v>
      </c>
      <c r="F1292" s="234" t="str">
        <f>'Sch-1'!J1292</f>
        <v>OPERATOR CONSOLE AS PER TECHNICAL SPECIFICATION</v>
      </c>
      <c r="G1292" s="233" t="str">
        <f>'Sch-1'!K1292</f>
        <v xml:space="preserve">EA </v>
      </c>
      <c r="H1292" s="233">
        <f>'Sch-1'!L1292</f>
        <v>1</v>
      </c>
      <c r="I1292" s="235"/>
      <c r="J1292" s="773" t="str">
        <f t="shared" si="38"/>
        <v>Included</v>
      </c>
      <c r="K1292" s="774">
        <f t="shared" si="39"/>
        <v>0</v>
      </c>
      <c r="M1292" s="207"/>
    </row>
    <row r="1293" spans="1:13" s="217" customFormat="1" ht="69.75" customHeight="1" x14ac:dyDescent="0.3">
      <c r="A1293" s="48">
        <f>'Sch-1'!A1293</f>
        <v>1267</v>
      </c>
      <c r="B1293" s="233">
        <f>'Sch-1'!B1293</f>
        <v>7000032703</v>
      </c>
      <c r="C1293" s="233">
        <f>'Sch-1'!C1293</f>
        <v>10</v>
      </c>
      <c r="D1293" s="234" t="str">
        <f>'Sch-1'!D1293</f>
        <v xml:space="preserve">Supply BOQ for M-Puducherry             </v>
      </c>
      <c r="E1293" s="233">
        <f>'Sch-1'!E1293</f>
        <v>1000012788</v>
      </c>
      <c r="F1293" s="234" t="str">
        <f>'Sch-1'!J1293</f>
        <v>GPS Clock with antenna</v>
      </c>
      <c r="G1293" s="233" t="str">
        <f>'Sch-1'!K1293</f>
        <v xml:space="preserve">EA </v>
      </c>
      <c r="H1293" s="233">
        <f>'Sch-1'!L1293</f>
        <v>1</v>
      </c>
      <c r="I1293" s="235"/>
      <c r="J1293" s="773" t="str">
        <f t="shared" si="38"/>
        <v>Included</v>
      </c>
      <c r="K1293" s="774">
        <f t="shared" si="39"/>
        <v>0</v>
      </c>
      <c r="M1293" s="207"/>
    </row>
    <row r="1294" spans="1:13" s="217" customFormat="1" ht="69.75" customHeight="1" x14ac:dyDescent="0.3">
      <c r="A1294" s="48">
        <f>'Sch-1'!A1294</f>
        <v>1268</v>
      </c>
      <c r="B1294" s="233">
        <f>'Sch-1'!B1294</f>
        <v>7000032704</v>
      </c>
      <c r="C1294" s="233">
        <f>'Sch-1'!C1294</f>
        <v>10</v>
      </c>
      <c r="D1294" s="234" t="str">
        <f>'Sch-1'!D1294</f>
        <v xml:space="preserve">Supply BOQ for M-Puducherry             </v>
      </c>
      <c r="E1294" s="233">
        <f>'Sch-1'!E1294</f>
        <v>1000028014</v>
      </c>
      <c r="F1294" s="234" t="str">
        <f>'Sch-1'!J1294</f>
        <v>Workstation Desk</v>
      </c>
      <c r="G1294" s="233" t="str">
        <f>'Sch-1'!K1294</f>
        <v xml:space="preserve">EA </v>
      </c>
      <c r="H1294" s="233">
        <f>'Sch-1'!L1294</f>
        <v>1</v>
      </c>
      <c r="I1294" s="235"/>
      <c r="J1294" s="773" t="str">
        <f t="shared" si="38"/>
        <v>Included</v>
      </c>
      <c r="K1294" s="774">
        <f t="shared" si="39"/>
        <v>0</v>
      </c>
      <c r="M1294" s="207"/>
    </row>
    <row r="1295" spans="1:13" s="217" customFormat="1" ht="69.75" customHeight="1" x14ac:dyDescent="0.3">
      <c r="A1295" s="48">
        <f>'Sch-1'!A1295</f>
        <v>1269</v>
      </c>
      <c r="B1295" s="233">
        <f>'Sch-1'!B1295</f>
        <v>7000032705</v>
      </c>
      <c r="C1295" s="233">
        <f>'Sch-1'!C1295</f>
        <v>10</v>
      </c>
      <c r="D1295" s="234" t="str">
        <f>'Sch-1'!D1295</f>
        <v xml:space="preserve">Supply BOQ for M-Puducherry             </v>
      </c>
      <c r="E1295" s="233">
        <f>'Sch-1'!E1295</f>
        <v>1000026380</v>
      </c>
      <c r="F1295" s="234" t="str">
        <f>'Sch-1'!J1295</f>
        <v>Chairs</v>
      </c>
      <c r="G1295" s="233" t="str">
        <f>'Sch-1'!K1295</f>
        <v>LOT</v>
      </c>
      <c r="H1295" s="233">
        <f>'Sch-1'!L1295</f>
        <v>1</v>
      </c>
      <c r="I1295" s="235"/>
      <c r="J1295" s="773" t="str">
        <f t="shared" si="38"/>
        <v>Included</v>
      </c>
      <c r="K1295" s="774">
        <f t="shared" si="39"/>
        <v>0</v>
      </c>
      <c r="M1295" s="207"/>
    </row>
    <row r="1296" spans="1:13" s="217" customFormat="1" ht="69.75" customHeight="1" x14ac:dyDescent="0.3">
      <c r="A1296" s="48">
        <f>'Sch-1'!A1296</f>
        <v>1270</v>
      </c>
      <c r="B1296" s="233">
        <f>'Sch-1'!B1296</f>
        <v>7000032764</v>
      </c>
      <c r="C1296" s="233">
        <f>'Sch-1'!C1296</f>
        <v>10</v>
      </c>
      <c r="D1296" s="234" t="str">
        <f>'Sch-1'!D1296</f>
        <v xml:space="preserve">Supply BOQ for M-Puducherry             </v>
      </c>
      <c r="E1296" s="233">
        <f>'Sch-1'!E1296</f>
        <v>1000077853</v>
      </c>
      <c r="F1296" s="234" t="str">
        <f>'Sch-1'!J1296</f>
        <v>SUPPLY OF BACKUP AND RESTORE SYSTEM INCLUDING NECESSARY HARDWARE ANDSOFTWARE AS PER TECHNICAL SPECIFICATION</v>
      </c>
      <c r="G1296" s="233" t="str">
        <f>'Sch-1'!K1296</f>
        <v xml:space="preserve">EA </v>
      </c>
      <c r="H1296" s="233">
        <f>'Sch-1'!L1296</f>
        <v>1</v>
      </c>
      <c r="I1296" s="235"/>
      <c r="J1296" s="773" t="str">
        <f t="shared" si="38"/>
        <v>Included</v>
      </c>
      <c r="K1296" s="774">
        <f t="shared" si="39"/>
        <v>0</v>
      </c>
      <c r="M1296" s="207"/>
    </row>
    <row r="1297" spans="1:13" s="217" customFormat="1" ht="69.75" customHeight="1" x14ac:dyDescent="0.3">
      <c r="A1297" s="48">
        <f>'Sch-1'!A1297</f>
        <v>1271</v>
      </c>
      <c r="B1297" s="233">
        <f>'Sch-1'!B1297</f>
        <v>7000032765</v>
      </c>
      <c r="C1297" s="233">
        <f>'Sch-1'!C1297</f>
        <v>10</v>
      </c>
      <c r="D1297" s="234" t="str">
        <f>'Sch-1'!D1297</f>
        <v xml:space="preserve">Supply BOQ for M-Puducherry             </v>
      </c>
      <c r="E1297" s="233">
        <f>'Sch-1'!E1297</f>
        <v>1000077863</v>
      </c>
      <c r="F1297" s="234" t="str">
        <f>'Sch-1'!J1297</f>
        <v>SUPPLY OF APPLICATION SERVER AT SLDC /RLDC AS PER TECHNICALSPECIFICATION</v>
      </c>
      <c r="G1297" s="233" t="str">
        <f>'Sch-1'!K1297</f>
        <v xml:space="preserve">EA </v>
      </c>
      <c r="H1297" s="233">
        <f>'Sch-1'!L1297</f>
        <v>2</v>
      </c>
      <c r="I1297" s="235"/>
      <c r="J1297" s="773" t="str">
        <f t="shared" si="38"/>
        <v>Included</v>
      </c>
      <c r="K1297" s="774">
        <f t="shared" si="39"/>
        <v>0</v>
      </c>
      <c r="M1297" s="207"/>
    </row>
    <row r="1298" spans="1:13" s="217" customFormat="1" ht="69.75" customHeight="1" x14ac:dyDescent="0.3">
      <c r="A1298" s="48">
        <f>'Sch-1'!A1298</f>
        <v>1272</v>
      </c>
      <c r="B1298" s="233">
        <f>'Sch-1'!B1298</f>
        <v>7000032766</v>
      </c>
      <c r="C1298" s="233">
        <f>'Sch-1'!C1298</f>
        <v>10</v>
      </c>
      <c r="D1298" s="234" t="str">
        <f>'Sch-1'!D1298</f>
        <v xml:space="preserve">Supply BOQ for M-Puducherry             </v>
      </c>
      <c r="E1298" s="233">
        <f>'Sch-1'!E1298</f>
        <v>1000077866</v>
      </c>
      <c r="F1298" s="234" t="str">
        <f>'Sch-1'!J1298</f>
        <v>SUPPLY OF SIEM SOFTWARE AT SLDC/RLDCÃ‚Â AS PER TECHNICAL SPECIFICATION</v>
      </c>
      <c r="G1298" s="233" t="str">
        <f>'Sch-1'!K1298</f>
        <v>LOT</v>
      </c>
      <c r="H1298" s="233">
        <f>'Sch-1'!L1298</f>
        <v>1</v>
      </c>
      <c r="I1298" s="235"/>
      <c r="J1298" s="773" t="str">
        <f t="shared" si="38"/>
        <v>Included</v>
      </c>
      <c r="K1298" s="774">
        <f t="shared" si="39"/>
        <v>0</v>
      </c>
      <c r="M1298" s="207"/>
    </row>
    <row r="1299" spans="1:13" s="217" customFormat="1" ht="69.75" customHeight="1" x14ac:dyDescent="0.3">
      <c r="A1299" s="48">
        <f>'Sch-1'!A1299</f>
        <v>1273</v>
      </c>
      <c r="B1299" s="233">
        <f>'Sch-1'!B1299</f>
        <v>7000032767</v>
      </c>
      <c r="C1299" s="233">
        <f>'Sch-1'!C1299</f>
        <v>10</v>
      </c>
      <c r="D1299" s="234" t="str">
        <f>'Sch-1'!D1299</f>
        <v xml:space="preserve">Supply BOQ for M-Puducherry             </v>
      </c>
      <c r="E1299" s="233">
        <f>'Sch-1'!E1299</f>
        <v>1000077862</v>
      </c>
      <c r="F1299" s="234" t="str">
        <f>'Sch-1'!J1299</f>
        <v>POE SWITCHÃ‚Â ,48 PORT ,MANAGED L2 (WITH DUAL POWER SUPPLY)Ã‚Â AS PERTECHNICAL SPECIFICATION</v>
      </c>
      <c r="G1299" s="233" t="str">
        <f>'Sch-1'!K1299</f>
        <v xml:space="preserve">EA </v>
      </c>
      <c r="H1299" s="233">
        <f>'Sch-1'!L1299</f>
        <v>1</v>
      </c>
      <c r="I1299" s="235"/>
      <c r="J1299" s="773" t="str">
        <f t="shared" si="38"/>
        <v>Included</v>
      </c>
      <c r="K1299" s="774">
        <f t="shared" si="39"/>
        <v>0</v>
      </c>
      <c r="M1299" s="207"/>
    </row>
    <row r="1300" spans="1:13" s="217" customFormat="1" ht="69.75" customHeight="1" x14ac:dyDescent="0.3">
      <c r="A1300" s="48">
        <f>'Sch-1'!A1300</f>
        <v>1274</v>
      </c>
      <c r="B1300" s="233">
        <f>'Sch-1'!B1300</f>
        <v>7000032780</v>
      </c>
      <c r="C1300" s="233">
        <f>'Sch-1'!C1300</f>
        <v>10</v>
      </c>
      <c r="D1300" s="234" t="str">
        <f>'Sch-1'!D1300</f>
        <v xml:space="preserve">Supply BOQ for M-Puducherry             </v>
      </c>
      <c r="E1300" s="233">
        <f>'Sch-1'!E1300</f>
        <v>1000077899</v>
      </c>
      <c r="F1300" s="234" t="str">
        <f>'Sch-1'!J1300</f>
        <v>SUPPLY OF FXS MEDIA GATEWAY AS PER TECHNICAL SPECIFICATION</v>
      </c>
      <c r="G1300" s="233" t="str">
        <f>'Sch-1'!K1300</f>
        <v>SET</v>
      </c>
      <c r="H1300" s="233">
        <f>'Sch-1'!L1300</f>
        <v>1</v>
      </c>
      <c r="I1300" s="235"/>
      <c r="J1300" s="773" t="str">
        <f t="shared" ref="J1300:J1363" si="40">IF(I1300=0, "Included",IF(ISERROR(H1300*I1300), I1300, H1300*I1300))</f>
        <v>Included</v>
      </c>
      <c r="K1300" s="774">
        <f t="shared" ref="K1300:K1363" si="41">+H1300*I1300</f>
        <v>0</v>
      </c>
      <c r="M1300" s="207"/>
    </row>
    <row r="1301" spans="1:13" s="217" customFormat="1" ht="69.75" customHeight="1" x14ac:dyDescent="0.3">
      <c r="A1301" s="48">
        <f>'Sch-1'!A1301</f>
        <v>1275</v>
      </c>
      <c r="B1301" s="233">
        <f>'Sch-1'!B1301</f>
        <v>7000032781</v>
      </c>
      <c r="C1301" s="233">
        <f>'Sch-1'!C1301</f>
        <v>10</v>
      </c>
      <c r="D1301" s="234" t="str">
        <f>'Sch-1'!D1301</f>
        <v xml:space="preserve">Supply BOQ for M-Puducherry             </v>
      </c>
      <c r="E1301" s="233">
        <f>'Sch-1'!E1301</f>
        <v>1000031361</v>
      </c>
      <c r="F1301" s="234" t="str">
        <f>'Sch-1'!J1301</f>
        <v>WORKSTATION CONSOLE WITH ONE TFT WITH OSAND LICENSE</v>
      </c>
      <c r="G1301" s="233" t="str">
        <f>'Sch-1'!K1301</f>
        <v xml:space="preserve">EA </v>
      </c>
      <c r="H1301" s="233">
        <f>'Sch-1'!L1301</f>
        <v>1</v>
      </c>
      <c r="I1301" s="235"/>
      <c r="J1301" s="773" t="str">
        <f t="shared" si="40"/>
        <v>Included</v>
      </c>
      <c r="K1301" s="774">
        <f t="shared" si="41"/>
        <v>0</v>
      </c>
      <c r="M1301" s="207"/>
    </row>
    <row r="1302" spans="1:13" s="217" customFormat="1" ht="69.75" customHeight="1" x14ac:dyDescent="0.3">
      <c r="A1302" s="48">
        <f>'Sch-1'!A1302</f>
        <v>1276</v>
      </c>
      <c r="B1302" s="233">
        <f>'Sch-1'!B1302</f>
        <v>7000032792</v>
      </c>
      <c r="C1302" s="233">
        <f>'Sch-1'!C1302</f>
        <v>10</v>
      </c>
      <c r="D1302" s="234" t="str">
        <f>'Sch-1'!D1302</f>
        <v xml:space="preserve">Supply BOQ for M-Puducherry             </v>
      </c>
      <c r="E1302" s="233">
        <f>'Sch-1'!E1302</f>
        <v>1000077736</v>
      </c>
      <c r="F1302" s="234" t="str">
        <f>'Sch-1'!J1302</f>
        <v>SUPPLY OF PRI MEDIA GATEWAY AS PER TECHNICAL SPECIFICATION</v>
      </c>
      <c r="G1302" s="233" t="str">
        <f>'Sch-1'!K1302</f>
        <v xml:space="preserve">EA </v>
      </c>
      <c r="H1302" s="233">
        <f>'Sch-1'!L1302</f>
        <v>1</v>
      </c>
      <c r="I1302" s="235"/>
      <c r="J1302" s="773" t="str">
        <f t="shared" si="40"/>
        <v>Included</v>
      </c>
      <c r="K1302" s="774">
        <f t="shared" si="41"/>
        <v>0</v>
      </c>
      <c r="M1302" s="207"/>
    </row>
    <row r="1303" spans="1:13" s="217" customFormat="1" ht="69.75" customHeight="1" x14ac:dyDescent="0.3">
      <c r="A1303" s="48">
        <f>'Sch-1'!A1303</f>
        <v>1277</v>
      </c>
      <c r="B1303" s="233">
        <f>'Sch-1'!B1303</f>
        <v>7000032793</v>
      </c>
      <c r="C1303" s="233">
        <f>'Sch-1'!C1303</f>
        <v>10</v>
      </c>
      <c r="D1303" s="234" t="str">
        <f>'Sch-1'!D1303</f>
        <v xml:space="preserve">Supply BOQ for M-Puducherry             </v>
      </c>
      <c r="E1303" s="233">
        <f>'Sch-1'!E1303</f>
        <v>1000078084</v>
      </c>
      <c r="F1303" s="234" t="str">
        <f>'Sch-1'!J1303</f>
        <v>SUPPLY OF ROUTER AS PER TECHNICAL SPECIFICATION</v>
      </c>
      <c r="G1303" s="233" t="str">
        <f>'Sch-1'!K1303</f>
        <v xml:space="preserve">EA </v>
      </c>
      <c r="H1303" s="233">
        <f>'Sch-1'!L1303</f>
        <v>2</v>
      </c>
      <c r="I1303" s="235"/>
      <c r="J1303" s="773" t="str">
        <f t="shared" si="40"/>
        <v>Included</v>
      </c>
      <c r="K1303" s="774">
        <f t="shared" si="41"/>
        <v>0</v>
      </c>
      <c r="M1303" s="207"/>
    </row>
    <row r="1304" spans="1:13" s="217" customFormat="1" ht="69.75" customHeight="1" x14ac:dyDescent="0.3">
      <c r="A1304" s="48">
        <f>'Sch-1'!A1304</f>
        <v>1278</v>
      </c>
      <c r="B1304" s="233">
        <f>'Sch-1'!B1304</f>
        <v>7000032706</v>
      </c>
      <c r="C1304" s="233">
        <f>'Sch-1'!C1304</f>
        <v>10</v>
      </c>
      <c r="D1304" s="234" t="str">
        <f>'Sch-1'!D1304</f>
        <v xml:space="preserve">Supply BOQ for B-Puducherry             </v>
      </c>
      <c r="E1304" s="233">
        <f>'Sch-1'!E1304</f>
        <v>1000077713</v>
      </c>
      <c r="F1304" s="234" t="str">
        <f>'Sch-1'!J1304</f>
        <v>VOIP/SIP COMPLIANT SERVER HARDWARE AS PER TECHNICAL SPECIFICATION</v>
      </c>
      <c r="G1304" s="233" t="str">
        <f>'Sch-1'!K1304</f>
        <v xml:space="preserve">EA </v>
      </c>
      <c r="H1304" s="233">
        <f>'Sch-1'!L1304</f>
        <v>1</v>
      </c>
      <c r="I1304" s="235"/>
      <c r="J1304" s="773" t="str">
        <f t="shared" si="40"/>
        <v>Included</v>
      </c>
      <c r="K1304" s="774">
        <f t="shared" si="41"/>
        <v>0</v>
      </c>
      <c r="M1304" s="207"/>
    </row>
    <row r="1305" spans="1:13" s="217" customFormat="1" ht="69.75" customHeight="1" x14ac:dyDescent="0.3">
      <c r="A1305" s="48">
        <f>'Sch-1'!A1305</f>
        <v>1279</v>
      </c>
      <c r="B1305" s="233">
        <f>'Sch-1'!B1305</f>
        <v>7000032707</v>
      </c>
      <c r="C1305" s="233">
        <f>'Sch-1'!C1305</f>
        <v>10</v>
      </c>
      <c r="D1305" s="234" t="str">
        <f>'Sch-1'!D1305</f>
        <v xml:space="preserve">Supply BOQ for B-Puducherry             </v>
      </c>
      <c r="E1305" s="233">
        <f>'Sch-1'!E1305</f>
        <v>1000077714</v>
      </c>
      <c r="F1305" s="234" t="str">
        <f>'Sch-1'!J1305</f>
        <v>SOFTWARE FOR VOIP/SIP COMPLIANT SERVER</v>
      </c>
      <c r="G1305" s="233" t="str">
        <f>'Sch-1'!K1305</f>
        <v xml:space="preserve">EA </v>
      </c>
      <c r="H1305" s="233">
        <f>'Sch-1'!L1305</f>
        <v>1</v>
      </c>
      <c r="I1305" s="235"/>
      <c r="J1305" s="773" t="str">
        <f t="shared" si="40"/>
        <v>Included</v>
      </c>
      <c r="K1305" s="774">
        <f t="shared" si="41"/>
        <v>0</v>
      </c>
      <c r="M1305" s="207"/>
    </row>
    <row r="1306" spans="1:13" s="217" customFormat="1" ht="69.75" customHeight="1" x14ac:dyDescent="0.3">
      <c r="A1306" s="48">
        <f>'Sch-1'!A1306</f>
        <v>1280</v>
      </c>
      <c r="B1306" s="233">
        <f>'Sch-1'!B1306</f>
        <v>7000032708</v>
      </c>
      <c r="C1306" s="233">
        <f>'Sch-1'!C1306</f>
        <v>10</v>
      </c>
      <c r="D1306" s="234" t="str">
        <f>'Sch-1'!D1306</f>
        <v xml:space="preserve">Supply BOQ for B-Puducherry             </v>
      </c>
      <c r="E1306" s="233">
        <f>'Sch-1'!E1306</f>
        <v>1000077573</v>
      </c>
      <c r="F1306" s="234" t="str">
        <f>'Sch-1'!J1306</f>
        <v>SERVER RACK  AS PER TECHNICAL SPECIFICATION</v>
      </c>
      <c r="G1306" s="233" t="str">
        <f>'Sch-1'!K1306</f>
        <v xml:space="preserve">EA </v>
      </c>
      <c r="H1306" s="233">
        <f>'Sch-1'!L1306</f>
        <v>1</v>
      </c>
      <c r="I1306" s="235"/>
      <c r="J1306" s="773" t="str">
        <f t="shared" si="40"/>
        <v>Included</v>
      </c>
      <c r="K1306" s="774">
        <f t="shared" si="41"/>
        <v>0</v>
      </c>
      <c r="M1306" s="207"/>
    </row>
    <row r="1307" spans="1:13" s="217" customFormat="1" ht="69.75" customHeight="1" x14ac:dyDescent="0.3">
      <c r="A1307" s="48">
        <f>'Sch-1'!A1307</f>
        <v>1281</v>
      </c>
      <c r="B1307" s="233">
        <f>'Sch-1'!B1307</f>
        <v>7000032709</v>
      </c>
      <c r="C1307" s="233">
        <f>'Sch-1'!C1307</f>
        <v>10</v>
      </c>
      <c r="D1307" s="234" t="str">
        <f>'Sch-1'!D1307</f>
        <v xml:space="preserve">Supply BOQ for B-Puducherry             </v>
      </c>
      <c r="E1307" s="233">
        <f>'Sch-1'!E1307</f>
        <v>1000077711</v>
      </c>
      <c r="F1307" s="234" t="str">
        <f>'Sch-1'!J1307</f>
        <v>SIP COMPLIANT VIDEO PHONE</v>
      </c>
      <c r="G1307" s="233" t="str">
        <f>'Sch-1'!K1307</f>
        <v xml:space="preserve">EA </v>
      </c>
      <c r="H1307" s="233">
        <f>'Sch-1'!L1307</f>
        <v>1</v>
      </c>
      <c r="I1307" s="235"/>
      <c r="J1307" s="773" t="str">
        <f t="shared" si="40"/>
        <v>Included</v>
      </c>
      <c r="K1307" s="774">
        <f t="shared" si="41"/>
        <v>0</v>
      </c>
      <c r="M1307" s="207"/>
    </row>
    <row r="1308" spans="1:13" s="217" customFormat="1" ht="69.75" customHeight="1" x14ac:dyDescent="0.3">
      <c r="A1308" s="48">
        <f>'Sch-1'!A1308</f>
        <v>1282</v>
      </c>
      <c r="B1308" s="233">
        <f>'Sch-1'!B1308</f>
        <v>7000032710</v>
      </c>
      <c r="C1308" s="233">
        <f>'Sch-1'!C1308</f>
        <v>10</v>
      </c>
      <c r="D1308" s="234" t="str">
        <f>'Sch-1'!D1308</f>
        <v xml:space="preserve">Supply BOQ for B-Puducherry             </v>
      </c>
      <c r="E1308" s="233">
        <f>'Sch-1'!E1308</f>
        <v>1000077750</v>
      </c>
      <c r="F1308" s="234" t="str">
        <f>'Sch-1'!J1308</f>
        <v>NMS SOFTWARE FOR VoIP</v>
      </c>
      <c r="G1308" s="233" t="str">
        <f>'Sch-1'!K1308</f>
        <v>LOT</v>
      </c>
      <c r="H1308" s="233">
        <f>'Sch-1'!L1308</f>
        <v>1</v>
      </c>
      <c r="I1308" s="235"/>
      <c r="J1308" s="773" t="str">
        <f t="shared" si="40"/>
        <v>Included</v>
      </c>
      <c r="K1308" s="774">
        <f t="shared" si="41"/>
        <v>0</v>
      </c>
      <c r="M1308" s="207"/>
    </row>
    <row r="1309" spans="1:13" s="217" customFormat="1" ht="69.75" customHeight="1" x14ac:dyDescent="0.3">
      <c r="A1309" s="48">
        <f>'Sch-1'!A1309</f>
        <v>1283</v>
      </c>
      <c r="B1309" s="233">
        <f>'Sch-1'!B1309</f>
        <v>7000032711</v>
      </c>
      <c r="C1309" s="233">
        <f>'Sch-1'!C1309</f>
        <v>10</v>
      </c>
      <c r="D1309" s="234" t="str">
        <f>'Sch-1'!D1309</f>
        <v xml:space="preserve">Supply BOQ for B-Puducherry             </v>
      </c>
      <c r="E1309" s="233">
        <f>'Sch-1'!E1309</f>
        <v>1000077561</v>
      </c>
      <c r="F1309" s="234" t="str">
        <f>'Sch-1'!J1309</f>
        <v>24 LAN L-3 SWITCH (MINIMUM 8X1 GBPS FIBRE OPTIC PORTS AND 4X 10 GBPSFIBER PORTS)</v>
      </c>
      <c r="G1309" s="233" t="str">
        <f>'Sch-1'!K1309</f>
        <v xml:space="preserve">EA </v>
      </c>
      <c r="H1309" s="233">
        <f>'Sch-1'!L1309</f>
        <v>2</v>
      </c>
      <c r="I1309" s="235"/>
      <c r="J1309" s="773" t="str">
        <f t="shared" si="40"/>
        <v>Included</v>
      </c>
      <c r="K1309" s="774">
        <f t="shared" si="41"/>
        <v>0</v>
      </c>
      <c r="M1309" s="207"/>
    </row>
    <row r="1310" spans="1:13" s="217" customFormat="1" ht="69.75" customHeight="1" x14ac:dyDescent="0.3">
      <c r="A1310" s="48">
        <f>'Sch-1'!A1310</f>
        <v>1284</v>
      </c>
      <c r="B1310" s="233">
        <f>'Sch-1'!B1310</f>
        <v>7000032712</v>
      </c>
      <c r="C1310" s="233">
        <f>'Sch-1'!C1310</f>
        <v>10</v>
      </c>
      <c r="D1310" s="234" t="str">
        <f>'Sch-1'!D1310</f>
        <v xml:space="preserve">Supply BOQ for B-Puducherry             </v>
      </c>
      <c r="E1310" s="233">
        <f>'Sch-1'!E1310</f>
        <v>1000077565</v>
      </c>
      <c r="F1310" s="234" t="str">
        <f>'Sch-1'!J1310</f>
        <v>NGFW AS PER TECHNICAL SPECIFICATION</v>
      </c>
      <c r="G1310" s="233" t="str">
        <f>'Sch-1'!K1310</f>
        <v xml:space="preserve">EA </v>
      </c>
      <c r="H1310" s="233">
        <f>'Sch-1'!L1310</f>
        <v>2</v>
      </c>
      <c r="I1310" s="235"/>
      <c r="J1310" s="773" t="str">
        <f t="shared" si="40"/>
        <v>Included</v>
      </c>
      <c r="K1310" s="774">
        <f t="shared" si="41"/>
        <v>0</v>
      </c>
      <c r="M1310" s="207"/>
    </row>
    <row r="1311" spans="1:13" s="217" customFormat="1" ht="69.75" customHeight="1" x14ac:dyDescent="0.3">
      <c r="A1311" s="48">
        <f>'Sch-1'!A1311</f>
        <v>1285</v>
      </c>
      <c r="B1311" s="233">
        <f>'Sch-1'!B1311</f>
        <v>7000032713</v>
      </c>
      <c r="C1311" s="233">
        <f>'Sch-1'!C1311</f>
        <v>10</v>
      </c>
      <c r="D1311" s="234" t="str">
        <f>'Sch-1'!D1311</f>
        <v xml:space="preserve">Supply BOQ for B-Puducherry             </v>
      </c>
      <c r="E1311" s="233">
        <f>'Sch-1'!E1311</f>
        <v>1000077751</v>
      </c>
      <c r="F1311" s="234" t="str">
        <f>'Sch-1'!J1311</f>
        <v>SOFTWARE FOR RECORDING</v>
      </c>
      <c r="G1311" s="233" t="str">
        <f>'Sch-1'!K1311</f>
        <v>LOT</v>
      </c>
      <c r="H1311" s="233">
        <f>'Sch-1'!L1311</f>
        <v>1</v>
      </c>
      <c r="I1311" s="235"/>
      <c r="J1311" s="773" t="str">
        <f t="shared" si="40"/>
        <v>Included</v>
      </c>
      <c r="K1311" s="774">
        <f t="shared" si="41"/>
        <v>0</v>
      </c>
      <c r="M1311" s="207"/>
    </row>
    <row r="1312" spans="1:13" s="217" customFormat="1" ht="69.75" customHeight="1" x14ac:dyDescent="0.3">
      <c r="A1312" s="48">
        <f>'Sch-1'!A1312</f>
        <v>1286</v>
      </c>
      <c r="B1312" s="233">
        <f>'Sch-1'!B1312</f>
        <v>7000032714</v>
      </c>
      <c r="C1312" s="233">
        <f>'Sch-1'!C1312</f>
        <v>10</v>
      </c>
      <c r="D1312" s="234" t="str">
        <f>'Sch-1'!D1312</f>
        <v xml:space="preserve">Supply BOQ for B-Puducherry             </v>
      </c>
      <c r="E1312" s="233">
        <f>'Sch-1'!E1312</f>
        <v>1000077568</v>
      </c>
      <c r="F1312" s="234" t="str">
        <f>'Sch-1'!J1312</f>
        <v>OPERATOR CONSOLE AS PER TECHNICAL SPECIFICATION</v>
      </c>
      <c r="G1312" s="233" t="str">
        <f>'Sch-1'!K1312</f>
        <v xml:space="preserve">EA </v>
      </c>
      <c r="H1312" s="233">
        <f>'Sch-1'!L1312</f>
        <v>1</v>
      </c>
      <c r="I1312" s="235"/>
      <c r="J1312" s="773" t="str">
        <f t="shared" si="40"/>
        <v>Included</v>
      </c>
      <c r="K1312" s="774">
        <f t="shared" si="41"/>
        <v>0</v>
      </c>
      <c r="M1312" s="207"/>
    </row>
    <row r="1313" spans="1:13" s="217" customFormat="1" ht="69.75" customHeight="1" x14ac:dyDescent="0.3">
      <c r="A1313" s="48">
        <f>'Sch-1'!A1313</f>
        <v>1287</v>
      </c>
      <c r="B1313" s="233">
        <f>'Sch-1'!B1313</f>
        <v>7000032715</v>
      </c>
      <c r="C1313" s="233">
        <f>'Sch-1'!C1313</f>
        <v>10</v>
      </c>
      <c r="D1313" s="234" t="str">
        <f>'Sch-1'!D1313</f>
        <v xml:space="preserve">Supply BOQ for B-Puducherry             </v>
      </c>
      <c r="E1313" s="233">
        <f>'Sch-1'!E1313</f>
        <v>1000028014</v>
      </c>
      <c r="F1313" s="234" t="str">
        <f>'Sch-1'!J1313</f>
        <v>Workstation Desk</v>
      </c>
      <c r="G1313" s="233" t="str">
        <f>'Sch-1'!K1313</f>
        <v xml:space="preserve">EA </v>
      </c>
      <c r="H1313" s="233">
        <f>'Sch-1'!L1313</f>
        <v>1</v>
      </c>
      <c r="I1313" s="235"/>
      <c r="J1313" s="773" t="str">
        <f t="shared" si="40"/>
        <v>Included</v>
      </c>
      <c r="K1313" s="774">
        <f t="shared" si="41"/>
        <v>0</v>
      </c>
      <c r="M1313" s="207"/>
    </row>
    <row r="1314" spans="1:13" s="217" customFormat="1" ht="69.75" customHeight="1" x14ac:dyDescent="0.3">
      <c r="A1314" s="48">
        <f>'Sch-1'!A1314</f>
        <v>1288</v>
      </c>
      <c r="B1314" s="233">
        <f>'Sch-1'!B1314</f>
        <v>7000032716</v>
      </c>
      <c r="C1314" s="233">
        <f>'Sch-1'!C1314</f>
        <v>10</v>
      </c>
      <c r="D1314" s="234" t="str">
        <f>'Sch-1'!D1314</f>
        <v xml:space="preserve">Supply BOQ for B-Puducherry             </v>
      </c>
      <c r="E1314" s="233">
        <f>'Sch-1'!E1314</f>
        <v>1000026380</v>
      </c>
      <c r="F1314" s="234" t="str">
        <f>'Sch-1'!J1314</f>
        <v>Chairs</v>
      </c>
      <c r="G1314" s="233" t="str">
        <f>'Sch-1'!K1314</f>
        <v>LOT</v>
      </c>
      <c r="H1314" s="233">
        <f>'Sch-1'!L1314</f>
        <v>1</v>
      </c>
      <c r="I1314" s="235"/>
      <c r="J1314" s="773" t="str">
        <f t="shared" si="40"/>
        <v>Included</v>
      </c>
      <c r="K1314" s="774">
        <f t="shared" si="41"/>
        <v>0</v>
      </c>
      <c r="M1314" s="207"/>
    </row>
    <row r="1315" spans="1:13" s="217" customFormat="1" ht="69.75" customHeight="1" x14ac:dyDescent="0.3">
      <c r="A1315" s="48">
        <f>'Sch-1'!A1315</f>
        <v>1289</v>
      </c>
      <c r="B1315" s="233">
        <f>'Sch-1'!B1315</f>
        <v>7000032768</v>
      </c>
      <c r="C1315" s="233">
        <f>'Sch-1'!C1315</f>
        <v>10</v>
      </c>
      <c r="D1315" s="234" t="str">
        <f>'Sch-1'!D1315</f>
        <v xml:space="preserve">Supply BOQ for B-Puducherry             </v>
      </c>
      <c r="E1315" s="233">
        <f>'Sch-1'!E1315</f>
        <v>1000077853</v>
      </c>
      <c r="F1315" s="234" t="str">
        <f>'Sch-1'!J1315</f>
        <v>SUPPLY OF BACKUP AND RESTORE SYSTEM INCLUDING NECESSARY HARDWARE ANDSOFTWARE AS PER TECHNICAL SPECIFICATION</v>
      </c>
      <c r="G1315" s="233" t="str">
        <f>'Sch-1'!K1315</f>
        <v xml:space="preserve">EA </v>
      </c>
      <c r="H1315" s="233">
        <f>'Sch-1'!L1315</f>
        <v>1</v>
      </c>
      <c r="I1315" s="235"/>
      <c r="J1315" s="773" t="str">
        <f t="shared" si="40"/>
        <v>Included</v>
      </c>
      <c r="K1315" s="774">
        <f t="shared" si="41"/>
        <v>0</v>
      </c>
      <c r="M1315" s="207"/>
    </row>
    <row r="1316" spans="1:13" s="217" customFormat="1" ht="69.75" customHeight="1" x14ac:dyDescent="0.3">
      <c r="A1316" s="48">
        <f>'Sch-1'!A1316</f>
        <v>1290</v>
      </c>
      <c r="B1316" s="233">
        <f>'Sch-1'!B1316</f>
        <v>7000032794</v>
      </c>
      <c r="C1316" s="233">
        <f>'Sch-1'!C1316</f>
        <v>10</v>
      </c>
      <c r="D1316" s="234" t="str">
        <f>'Sch-1'!D1316</f>
        <v xml:space="preserve">Supply BOQ for B-Puducherry             </v>
      </c>
      <c r="E1316" s="233">
        <f>'Sch-1'!E1316</f>
        <v>1000078084</v>
      </c>
      <c r="F1316" s="234" t="str">
        <f>'Sch-1'!J1316</f>
        <v>SUPPLY OF ROUTER AS PER TECHNICAL SPECIFICATION</v>
      </c>
      <c r="G1316" s="233" t="str">
        <f>'Sch-1'!K1316</f>
        <v xml:space="preserve">EA </v>
      </c>
      <c r="H1316" s="233">
        <f>'Sch-1'!L1316</f>
        <v>2</v>
      </c>
      <c r="I1316" s="235"/>
      <c r="J1316" s="773" t="str">
        <f t="shared" si="40"/>
        <v>Included</v>
      </c>
      <c r="K1316" s="774">
        <f t="shared" si="41"/>
        <v>0</v>
      </c>
      <c r="M1316" s="207"/>
    </row>
    <row r="1317" spans="1:13" s="217" customFormat="1" ht="69.75" customHeight="1" x14ac:dyDescent="0.3">
      <c r="A1317" s="48">
        <f>'Sch-1'!A1317</f>
        <v>1291</v>
      </c>
      <c r="B1317" s="233">
        <f>'Sch-1'!B1317</f>
        <v>7000032720</v>
      </c>
      <c r="C1317" s="233">
        <f>'Sch-1'!C1317</f>
        <v>10</v>
      </c>
      <c r="D1317" s="234" t="str">
        <f>'Sch-1'!D1317</f>
        <v xml:space="preserve">Supply BOQ for M-TANTRANSCO             </v>
      </c>
      <c r="E1317" s="233">
        <f>'Sch-1'!E1317</f>
        <v>1000077713</v>
      </c>
      <c r="F1317" s="234" t="str">
        <f>'Sch-1'!J1317</f>
        <v>VOIP/SIP COMPLIANT SERVER HARDWARE AS PER TECHNICAL SPECIFICATION</v>
      </c>
      <c r="G1317" s="233" t="str">
        <f>'Sch-1'!K1317</f>
        <v xml:space="preserve">EA </v>
      </c>
      <c r="H1317" s="233">
        <f>'Sch-1'!L1317</f>
        <v>1</v>
      </c>
      <c r="I1317" s="235"/>
      <c r="J1317" s="773" t="str">
        <f t="shared" si="40"/>
        <v>Included</v>
      </c>
      <c r="K1317" s="774">
        <f t="shared" si="41"/>
        <v>0</v>
      </c>
      <c r="M1317" s="207"/>
    </row>
    <row r="1318" spans="1:13" s="217" customFormat="1" ht="69.75" customHeight="1" x14ac:dyDescent="0.3">
      <c r="A1318" s="48">
        <f>'Sch-1'!A1318</f>
        <v>1292</v>
      </c>
      <c r="B1318" s="233">
        <f>'Sch-1'!B1318</f>
        <v>7000032721</v>
      </c>
      <c r="C1318" s="233">
        <f>'Sch-1'!C1318</f>
        <v>10</v>
      </c>
      <c r="D1318" s="234" t="str">
        <f>'Sch-1'!D1318</f>
        <v xml:space="preserve">Supply BOQ for M-TANTRANSCO             </v>
      </c>
      <c r="E1318" s="233">
        <f>'Sch-1'!E1318</f>
        <v>1000077714</v>
      </c>
      <c r="F1318" s="234" t="str">
        <f>'Sch-1'!J1318</f>
        <v>SOFTWARE FOR VOIP/SIP COMPLIANT SERVER</v>
      </c>
      <c r="G1318" s="233" t="str">
        <f>'Sch-1'!K1318</f>
        <v xml:space="preserve">EA </v>
      </c>
      <c r="H1318" s="233">
        <f>'Sch-1'!L1318</f>
        <v>1</v>
      </c>
      <c r="I1318" s="235"/>
      <c r="J1318" s="773" t="str">
        <f t="shared" si="40"/>
        <v>Included</v>
      </c>
      <c r="K1318" s="774">
        <f t="shared" si="41"/>
        <v>0</v>
      </c>
      <c r="M1318" s="207"/>
    </row>
    <row r="1319" spans="1:13" s="217" customFormat="1" ht="69.75" customHeight="1" x14ac:dyDescent="0.3">
      <c r="A1319" s="48">
        <f>'Sch-1'!A1319</f>
        <v>1293</v>
      </c>
      <c r="B1319" s="233">
        <f>'Sch-1'!B1319</f>
        <v>7000032722</v>
      </c>
      <c r="C1319" s="233">
        <f>'Sch-1'!C1319</f>
        <v>10</v>
      </c>
      <c r="D1319" s="234" t="str">
        <f>'Sch-1'!D1319</f>
        <v xml:space="preserve">Supply BOQ for M-TANTRANSCO             </v>
      </c>
      <c r="E1319" s="233">
        <f>'Sch-1'!E1319</f>
        <v>1000077573</v>
      </c>
      <c r="F1319" s="234" t="str">
        <f>'Sch-1'!J1319</f>
        <v>SERVER RACK  AS PER TECHNICAL SPECIFICATION</v>
      </c>
      <c r="G1319" s="233" t="str">
        <f>'Sch-1'!K1319</f>
        <v xml:space="preserve">EA </v>
      </c>
      <c r="H1319" s="233">
        <f>'Sch-1'!L1319</f>
        <v>1</v>
      </c>
      <c r="I1319" s="235"/>
      <c r="J1319" s="773" t="str">
        <f t="shared" si="40"/>
        <v>Included</v>
      </c>
      <c r="K1319" s="774">
        <f t="shared" si="41"/>
        <v>0</v>
      </c>
      <c r="M1319" s="207"/>
    </row>
    <row r="1320" spans="1:13" s="217" customFormat="1" ht="69.75" customHeight="1" x14ac:dyDescent="0.3">
      <c r="A1320" s="48">
        <f>'Sch-1'!A1320</f>
        <v>1294</v>
      </c>
      <c r="B1320" s="233">
        <f>'Sch-1'!B1320</f>
        <v>7000032723</v>
      </c>
      <c r="C1320" s="233">
        <f>'Sch-1'!C1320</f>
        <v>10</v>
      </c>
      <c r="D1320" s="234" t="str">
        <f>'Sch-1'!D1320</f>
        <v xml:space="preserve">Supply BOQ for M-TANTRANSCO             </v>
      </c>
      <c r="E1320" s="233">
        <f>'Sch-1'!E1320</f>
        <v>1000077739</v>
      </c>
      <c r="F1320" s="234" t="str">
        <f>'Sch-1'!J1320</f>
        <v>SIP COMPLIANT VOIP PHONE FOR LOCAL LOCATIONS</v>
      </c>
      <c r="G1320" s="233" t="str">
        <f>'Sch-1'!K1320</f>
        <v xml:space="preserve">EA </v>
      </c>
      <c r="H1320" s="233">
        <f>'Sch-1'!L1320</f>
        <v>11</v>
      </c>
      <c r="I1320" s="235"/>
      <c r="J1320" s="773" t="str">
        <f t="shared" si="40"/>
        <v>Included</v>
      </c>
      <c r="K1320" s="774">
        <f t="shared" si="41"/>
        <v>0</v>
      </c>
      <c r="M1320" s="207"/>
    </row>
    <row r="1321" spans="1:13" s="217" customFormat="1" ht="69.75" customHeight="1" x14ac:dyDescent="0.3">
      <c r="A1321" s="48">
        <f>'Sch-1'!A1321</f>
        <v>1295</v>
      </c>
      <c r="B1321" s="233">
        <f>'Sch-1'!B1321</f>
        <v>7000032724</v>
      </c>
      <c r="C1321" s="233">
        <f>'Sch-1'!C1321</f>
        <v>10</v>
      </c>
      <c r="D1321" s="234" t="str">
        <f>'Sch-1'!D1321</f>
        <v xml:space="preserve">Supply BOQ for M-TANTRANSCO             </v>
      </c>
      <c r="E1321" s="233">
        <f>'Sch-1'!E1321</f>
        <v>1000077740</v>
      </c>
      <c r="F1321" s="234" t="str">
        <f>'Sch-1'!J1321</f>
        <v>SIP COMPLIANT VOIP PHONE FOR REMOTE LOCATIONS</v>
      </c>
      <c r="G1321" s="233" t="str">
        <f>'Sch-1'!K1321</f>
        <v xml:space="preserve">EA </v>
      </c>
      <c r="H1321" s="233">
        <f>'Sch-1'!L1321</f>
        <v>130</v>
      </c>
      <c r="I1321" s="235"/>
      <c r="J1321" s="773" t="str">
        <f t="shared" si="40"/>
        <v>Included</v>
      </c>
      <c r="K1321" s="774">
        <f t="shared" si="41"/>
        <v>0</v>
      </c>
      <c r="M1321" s="207"/>
    </row>
    <row r="1322" spans="1:13" s="217" customFormat="1" ht="69.75" customHeight="1" x14ac:dyDescent="0.3">
      <c r="A1322" s="48">
        <f>'Sch-1'!A1322</f>
        <v>1296</v>
      </c>
      <c r="B1322" s="233">
        <f>'Sch-1'!B1322</f>
        <v>7000032725</v>
      </c>
      <c r="C1322" s="233">
        <f>'Sch-1'!C1322</f>
        <v>10</v>
      </c>
      <c r="D1322" s="234" t="str">
        <f>'Sch-1'!D1322</f>
        <v xml:space="preserve">Supply BOQ for M-TANTRANSCO             </v>
      </c>
      <c r="E1322" s="233">
        <f>'Sch-1'!E1322</f>
        <v>1000077711</v>
      </c>
      <c r="F1322" s="234" t="str">
        <f>'Sch-1'!J1322</f>
        <v>SIP COMPLIANT VIDEO PHONE</v>
      </c>
      <c r="G1322" s="233" t="str">
        <f>'Sch-1'!K1322</f>
        <v xml:space="preserve">EA </v>
      </c>
      <c r="H1322" s="233">
        <f>'Sch-1'!L1322</f>
        <v>1</v>
      </c>
      <c r="I1322" s="235"/>
      <c r="J1322" s="773" t="str">
        <f t="shared" si="40"/>
        <v>Included</v>
      </c>
      <c r="K1322" s="774">
        <f t="shared" si="41"/>
        <v>0</v>
      </c>
      <c r="M1322" s="207"/>
    </row>
    <row r="1323" spans="1:13" s="217" customFormat="1" ht="69.75" customHeight="1" x14ac:dyDescent="0.3">
      <c r="A1323" s="48">
        <f>'Sch-1'!A1323</f>
        <v>1297</v>
      </c>
      <c r="B1323" s="233">
        <f>'Sch-1'!B1323</f>
        <v>7000032726</v>
      </c>
      <c r="C1323" s="233">
        <f>'Sch-1'!C1323</f>
        <v>10</v>
      </c>
      <c r="D1323" s="234" t="str">
        <f>'Sch-1'!D1323</f>
        <v xml:space="preserve">Supply BOQ for M-TANTRANSCO             </v>
      </c>
      <c r="E1323" s="233">
        <f>'Sch-1'!E1323</f>
        <v>1000077562</v>
      </c>
      <c r="F1323" s="234" t="str">
        <f>'Sch-1'!J1323</f>
        <v>ANALOG PHONE</v>
      </c>
      <c r="G1323" s="233" t="str">
        <f>'Sch-1'!K1323</f>
        <v xml:space="preserve">EA </v>
      </c>
      <c r="H1323" s="233">
        <f>'Sch-1'!L1323</f>
        <v>18</v>
      </c>
      <c r="I1323" s="235"/>
      <c r="J1323" s="773" t="str">
        <f t="shared" si="40"/>
        <v>Included</v>
      </c>
      <c r="K1323" s="774">
        <f t="shared" si="41"/>
        <v>0</v>
      </c>
      <c r="M1323" s="207"/>
    </row>
    <row r="1324" spans="1:13" s="217" customFormat="1" ht="69.75" customHeight="1" x14ac:dyDescent="0.3">
      <c r="A1324" s="48">
        <f>'Sch-1'!A1324</f>
        <v>1298</v>
      </c>
      <c r="B1324" s="233">
        <f>'Sch-1'!B1324</f>
        <v>7000032727</v>
      </c>
      <c r="C1324" s="233">
        <f>'Sch-1'!C1324</f>
        <v>10</v>
      </c>
      <c r="D1324" s="234" t="str">
        <f>'Sch-1'!D1324</f>
        <v xml:space="preserve">Supply BOQ for M-TANTRANSCO             </v>
      </c>
      <c r="E1324" s="233">
        <f>'Sch-1'!E1324</f>
        <v>1000077750</v>
      </c>
      <c r="F1324" s="234" t="str">
        <f>'Sch-1'!J1324</f>
        <v>NMS SOFTWARE FOR VoIP</v>
      </c>
      <c r="G1324" s="233" t="str">
        <f>'Sch-1'!K1324</f>
        <v>LOT</v>
      </c>
      <c r="H1324" s="233">
        <f>'Sch-1'!L1324</f>
        <v>1</v>
      </c>
      <c r="I1324" s="235"/>
      <c r="J1324" s="773" t="str">
        <f t="shared" si="40"/>
        <v>Included</v>
      </c>
      <c r="K1324" s="774">
        <f t="shared" si="41"/>
        <v>0</v>
      </c>
      <c r="M1324" s="207"/>
    </row>
    <row r="1325" spans="1:13" s="217" customFormat="1" ht="69.75" customHeight="1" x14ac:dyDescent="0.3">
      <c r="A1325" s="48">
        <f>'Sch-1'!A1325</f>
        <v>1299</v>
      </c>
      <c r="B1325" s="233">
        <f>'Sch-1'!B1325</f>
        <v>7000032728</v>
      </c>
      <c r="C1325" s="233">
        <f>'Sch-1'!C1325</f>
        <v>10</v>
      </c>
      <c r="D1325" s="234" t="str">
        <f>'Sch-1'!D1325</f>
        <v xml:space="preserve">Supply BOQ for M-TANTRANSCO             </v>
      </c>
      <c r="E1325" s="233">
        <f>'Sch-1'!E1325</f>
        <v>1000077709</v>
      </c>
      <c r="F1325" s="234" t="str">
        <f>'Sch-1'!J1325</f>
        <v>POE SWITCH  (WITH DUAL DC POWER SUPPLY)  AS PER TECHNICALSPECIFICATION</v>
      </c>
      <c r="G1325" s="233" t="str">
        <f>'Sch-1'!K1325</f>
        <v xml:space="preserve">EA </v>
      </c>
      <c r="H1325" s="233">
        <f>'Sch-1'!L1325</f>
        <v>130</v>
      </c>
      <c r="I1325" s="235"/>
      <c r="J1325" s="773" t="str">
        <f t="shared" si="40"/>
        <v>Included</v>
      </c>
      <c r="K1325" s="774">
        <f t="shared" si="41"/>
        <v>0</v>
      </c>
      <c r="M1325" s="207"/>
    </row>
    <row r="1326" spans="1:13" s="217" customFormat="1" ht="69.75" customHeight="1" x14ac:dyDescent="0.3">
      <c r="A1326" s="48">
        <f>'Sch-1'!A1326</f>
        <v>1300</v>
      </c>
      <c r="B1326" s="233">
        <f>'Sch-1'!B1326</f>
        <v>7000032729</v>
      </c>
      <c r="C1326" s="233">
        <f>'Sch-1'!C1326</f>
        <v>10</v>
      </c>
      <c r="D1326" s="234" t="str">
        <f>'Sch-1'!D1326</f>
        <v xml:space="preserve">Supply BOQ for M-TANTRANSCO             </v>
      </c>
      <c r="E1326" s="233">
        <f>'Sch-1'!E1326</f>
        <v>1000077563</v>
      </c>
      <c r="F1326" s="234" t="str">
        <f>'Sch-1'!J1326</f>
        <v>CAT -6 CABLE (100 MM SET)</v>
      </c>
      <c r="G1326" s="233" t="str">
        <f>'Sch-1'!K1326</f>
        <v>SET</v>
      </c>
      <c r="H1326" s="233">
        <f>'Sch-1'!L1326</f>
        <v>130</v>
      </c>
      <c r="I1326" s="235"/>
      <c r="J1326" s="773" t="str">
        <f t="shared" si="40"/>
        <v>Included</v>
      </c>
      <c r="K1326" s="774">
        <f t="shared" si="41"/>
        <v>0</v>
      </c>
      <c r="M1326" s="207"/>
    </row>
    <row r="1327" spans="1:13" s="217" customFormat="1" ht="69.75" customHeight="1" x14ac:dyDescent="0.3">
      <c r="A1327" s="48">
        <f>'Sch-1'!A1327</f>
        <v>1301</v>
      </c>
      <c r="B1327" s="233">
        <f>'Sch-1'!B1327</f>
        <v>7000032730</v>
      </c>
      <c r="C1327" s="233">
        <f>'Sch-1'!C1327</f>
        <v>10</v>
      </c>
      <c r="D1327" s="234" t="str">
        <f>'Sch-1'!D1327</f>
        <v xml:space="preserve">Supply BOQ for M-TANTRANSCO             </v>
      </c>
      <c r="E1327" s="233">
        <f>'Sch-1'!E1327</f>
        <v>1000077561</v>
      </c>
      <c r="F1327" s="234" t="str">
        <f>'Sch-1'!J1327</f>
        <v>24 LAN L-3 SWITCH (MINIMUM 8X1 GBPS FIBRE OPTIC PORTS AND 4X 10 GBPSFIBER PORTS)</v>
      </c>
      <c r="G1327" s="233" t="str">
        <f>'Sch-1'!K1327</f>
        <v xml:space="preserve">EA </v>
      </c>
      <c r="H1327" s="233">
        <f>'Sch-1'!L1327</f>
        <v>2</v>
      </c>
      <c r="I1327" s="235"/>
      <c r="J1327" s="773" t="str">
        <f t="shared" si="40"/>
        <v>Included</v>
      </c>
      <c r="K1327" s="774">
        <f t="shared" si="41"/>
        <v>0</v>
      </c>
      <c r="M1327" s="207"/>
    </row>
    <row r="1328" spans="1:13" s="217" customFormat="1" ht="69.75" customHeight="1" x14ac:dyDescent="0.3">
      <c r="A1328" s="48">
        <f>'Sch-1'!A1328</f>
        <v>1302</v>
      </c>
      <c r="B1328" s="233">
        <f>'Sch-1'!B1328</f>
        <v>7000032731</v>
      </c>
      <c r="C1328" s="233">
        <f>'Sch-1'!C1328</f>
        <v>10</v>
      </c>
      <c r="D1328" s="234" t="str">
        <f>'Sch-1'!D1328</f>
        <v xml:space="preserve">Supply BOQ for M-TANTRANSCO             </v>
      </c>
      <c r="E1328" s="233">
        <f>'Sch-1'!E1328</f>
        <v>1000077565</v>
      </c>
      <c r="F1328" s="234" t="str">
        <f>'Sch-1'!J1328</f>
        <v>NGFW AS PER TECHNICAL SPECIFICATION</v>
      </c>
      <c r="G1328" s="233" t="str">
        <f>'Sch-1'!K1328</f>
        <v xml:space="preserve">EA </v>
      </c>
      <c r="H1328" s="233">
        <f>'Sch-1'!L1328</f>
        <v>2</v>
      </c>
      <c r="I1328" s="235"/>
      <c r="J1328" s="773" t="str">
        <f t="shared" si="40"/>
        <v>Included</v>
      </c>
      <c r="K1328" s="774">
        <f t="shared" si="41"/>
        <v>0</v>
      </c>
      <c r="M1328" s="207"/>
    </row>
    <row r="1329" spans="1:13" s="217" customFormat="1" ht="69.75" customHeight="1" x14ac:dyDescent="0.3">
      <c r="A1329" s="48">
        <f>'Sch-1'!A1329</f>
        <v>1303</v>
      </c>
      <c r="B1329" s="233">
        <f>'Sch-1'!B1329</f>
        <v>7000032732</v>
      </c>
      <c r="C1329" s="233">
        <f>'Sch-1'!C1329</f>
        <v>10</v>
      </c>
      <c r="D1329" s="234" t="str">
        <f>'Sch-1'!D1329</f>
        <v xml:space="preserve">Supply BOQ for M-TANTRANSCO             </v>
      </c>
      <c r="E1329" s="233">
        <f>'Sch-1'!E1329</f>
        <v>1000077751</v>
      </c>
      <c r="F1329" s="234" t="str">
        <f>'Sch-1'!J1329</f>
        <v>SOFTWARE FOR RECORDING</v>
      </c>
      <c r="G1329" s="233" t="str">
        <f>'Sch-1'!K1329</f>
        <v>LOT</v>
      </c>
      <c r="H1329" s="233">
        <f>'Sch-1'!L1329</f>
        <v>1</v>
      </c>
      <c r="I1329" s="235"/>
      <c r="J1329" s="773" t="str">
        <f t="shared" si="40"/>
        <v>Included</v>
      </c>
      <c r="K1329" s="774">
        <f t="shared" si="41"/>
        <v>0</v>
      </c>
      <c r="M1329" s="207"/>
    </row>
    <row r="1330" spans="1:13" s="217" customFormat="1" ht="69.75" customHeight="1" x14ac:dyDescent="0.3">
      <c r="A1330" s="48">
        <f>'Sch-1'!A1330</f>
        <v>1304</v>
      </c>
      <c r="B1330" s="233">
        <f>'Sch-1'!B1330</f>
        <v>7000032733</v>
      </c>
      <c r="C1330" s="233">
        <f>'Sch-1'!C1330</f>
        <v>10</v>
      </c>
      <c r="D1330" s="234" t="str">
        <f>'Sch-1'!D1330</f>
        <v xml:space="preserve">Supply BOQ for M-TANTRANSCO             </v>
      </c>
      <c r="E1330" s="233">
        <f>'Sch-1'!E1330</f>
        <v>1000077568</v>
      </c>
      <c r="F1330" s="234" t="str">
        <f>'Sch-1'!J1330</f>
        <v>OPERATOR CONSOLE AS PER TECHNICAL SPECIFICATION</v>
      </c>
      <c r="G1330" s="233" t="str">
        <f>'Sch-1'!K1330</f>
        <v xml:space="preserve">EA </v>
      </c>
      <c r="H1330" s="233">
        <f>'Sch-1'!L1330</f>
        <v>1</v>
      </c>
      <c r="I1330" s="235"/>
      <c r="J1330" s="773" t="str">
        <f t="shared" si="40"/>
        <v>Included</v>
      </c>
      <c r="K1330" s="774">
        <f t="shared" si="41"/>
        <v>0</v>
      </c>
      <c r="M1330" s="207"/>
    </row>
    <row r="1331" spans="1:13" s="217" customFormat="1" ht="69.75" customHeight="1" x14ac:dyDescent="0.3">
      <c r="A1331" s="48">
        <f>'Sch-1'!A1331</f>
        <v>1305</v>
      </c>
      <c r="B1331" s="233">
        <f>'Sch-1'!B1331</f>
        <v>7000032734</v>
      </c>
      <c r="C1331" s="233">
        <f>'Sch-1'!C1331</f>
        <v>10</v>
      </c>
      <c r="D1331" s="234" t="str">
        <f>'Sch-1'!D1331</f>
        <v xml:space="preserve">Supply BOQ for M-TANTRANSCO             </v>
      </c>
      <c r="E1331" s="233">
        <f>'Sch-1'!E1331</f>
        <v>1000012788</v>
      </c>
      <c r="F1331" s="234" t="str">
        <f>'Sch-1'!J1331</f>
        <v>GPS Clock with antenna</v>
      </c>
      <c r="G1331" s="233" t="str">
        <f>'Sch-1'!K1331</f>
        <v xml:space="preserve">EA </v>
      </c>
      <c r="H1331" s="233">
        <f>'Sch-1'!L1331</f>
        <v>1</v>
      </c>
      <c r="I1331" s="235"/>
      <c r="J1331" s="773" t="str">
        <f t="shared" si="40"/>
        <v>Included</v>
      </c>
      <c r="K1331" s="774">
        <f t="shared" si="41"/>
        <v>0</v>
      </c>
      <c r="M1331" s="207"/>
    </row>
    <row r="1332" spans="1:13" s="217" customFormat="1" ht="69.75" customHeight="1" x14ac:dyDescent="0.3">
      <c r="A1332" s="48">
        <f>'Sch-1'!A1332</f>
        <v>1306</v>
      </c>
      <c r="B1332" s="233">
        <f>'Sch-1'!B1332</f>
        <v>7000032735</v>
      </c>
      <c r="C1332" s="233">
        <f>'Sch-1'!C1332</f>
        <v>10</v>
      </c>
      <c r="D1332" s="234" t="str">
        <f>'Sch-1'!D1332</f>
        <v xml:space="preserve">Supply BOQ for M-TANTRANSCO             </v>
      </c>
      <c r="E1332" s="233">
        <f>'Sch-1'!E1332</f>
        <v>1000028014</v>
      </c>
      <c r="F1332" s="234" t="str">
        <f>'Sch-1'!J1332</f>
        <v>Workstation Desk</v>
      </c>
      <c r="G1332" s="233" t="str">
        <f>'Sch-1'!K1332</f>
        <v xml:space="preserve">EA </v>
      </c>
      <c r="H1332" s="233">
        <f>'Sch-1'!L1332</f>
        <v>1</v>
      </c>
      <c r="I1332" s="235"/>
      <c r="J1332" s="773" t="str">
        <f t="shared" si="40"/>
        <v>Included</v>
      </c>
      <c r="K1332" s="774">
        <f t="shared" si="41"/>
        <v>0</v>
      </c>
      <c r="M1332" s="207"/>
    </row>
    <row r="1333" spans="1:13" s="217" customFormat="1" ht="69.75" customHeight="1" x14ac:dyDescent="0.3">
      <c r="A1333" s="48">
        <f>'Sch-1'!A1333</f>
        <v>1307</v>
      </c>
      <c r="B1333" s="233">
        <f>'Sch-1'!B1333</f>
        <v>7000032736</v>
      </c>
      <c r="C1333" s="233">
        <f>'Sch-1'!C1333</f>
        <v>10</v>
      </c>
      <c r="D1333" s="234" t="str">
        <f>'Sch-1'!D1333</f>
        <v xml:space="preserve">Supply BOQ for M-TANTRANSCO             </v>
      </c>
      <c r="E1333" s="233">
        <f>'Sch-1'!E1333</f>
        <v>1000026380</v>
      </c>
      <c r="F1333" s="234" t="str">
        <f>'Sch-1'!J1333</f>
        <v>Chairs</v>
      </c>
      <c r="G1333" s="233" t="str">
        <f>'Sch-1'!K1333</f>
        <v>LOT</v>
      </c>
      <c r="H1333" s="233">
        <f>'Sch-1'!L1333</f>
        <v>1</v>
      </c>
      <c r="I1333" s="235"/>
      <c r="J1333" s="773" t="str">
        <f t="shared" si="40"/>
        <v>Included</v>
      </c>
      <c r="K1333" s="774">
        <f t="shared" si="41"/>
        <v>0</v>
      </c>
      <c r="M1333" s="207"/>
    </row>
    <row r="1334" spans="1:13" s="217" customFormat="1" ht="69.75" customHeight="1" x14ac:dyDescent="0.3">
      <c r="A1334" s="48">
        <f>'Sch-1'!A1334</f>
        <v>1308</v>
      </c>
      <c r="B1334" s="233">
        <f>'Sch-1'!B1334</f>
        <v>7000032769</v>
      </c>
      <c r="C1334" s="233">
        <f>'Sch-1'!C1334</f>
        <v>10</v>
      </c>
      <c r="D1334" s="234" t="str">
        <f>'Sch-1'!D1334</f>
        <v xml:space="preserve">Supply BOQ for M-TANTRANSCO             </v>
      </c>
      <c r="E1334" s="233">
        <f>'Sch-1'!E1334</f>
        <v>1000077853</v>
      </c>
      <c r="F1334" s="234" t="str">
        <f>'Sch-1'!J1334</f>
        <v>SUPPLY OF BACKUP AND RESTORE SYSTEM INCLUDING NECESSARY HARDWARE ANDSOFTWARE AS PER TECHNICAL SPECIFICATION</v>
      </c>
      <c r="G1334" s="233" t="str">
        <f>'Sch-1'!K1334</f>
        <v xml:space="preserve">EA </v>
      </c>
      <c r="H1334" s="233">
        <f>'Sch-1'!L1334</f>
        <v>1</v>
      </c>
      <c r="I1334" s="235"/>
      <c r="J1334" s="773" t="str">
        <f t="shared" si="40"/>
        <v>Included</v>
      </c>
      <c r="K1334" s="774">
        <f t="shared" si="41"/>
        <v>0</v>
      </c>
      <c r="M1334" s="207"/>
    </row>
    <row r="1335" spans="1:13" s="217" customFormat="1" ht="69.75" customHeight="1" x14ac:dyDescent="0.3">
      <c r="A1335" s="48">
        <f>'Sch-1'!A1335</f>
        <v>1309</v>
      </c>
      <c r="B1335" s="233">
        <f>'Sch-1'!B1335</f>
        <v>7000032770</v>
      </c>
      <c r="C1335" s="233">
        <f>'Sch-1'!C1335</f>
        <v>10</v>
      </c>
      <c r="D1335" s="234" t="str">
        <f>'Sch-1'!D1335</f>
        <v xml:space="preserve">Supply BOQ for M-TANTRANSCO             </v>
      </c>
      <c r="E1335" s="233">
        <f>'Sch-1'!E1335</f>
        <v>1000077863</v>
      </c>
      <c r="F1335" s="234" t="str">
        <f>'Sch-1'!J1335</f>
        <v>SUPPLY OF APPLICATION SERVER AT SLDC /RLDC AS PER TECHNICALSPECIFICATION</v>
      </c>
      <c r="G1335" s="233" t="str">
        <f>'Sch-1'!K1335</f>
        <v xml:space="preserve">EA </v>
      </c>
      <c r="H1335" s="233">
        <f>'Sch-1'!L1335</f>
        <v>2</v>
      </c>
      <c r="I1335" s="235"/>
      <c r="J1335" s="773" t="str">
        <f t="shared" si="40"/>
        <v>Included</v>
      </c>
      <c r="K1335" s="774">
        <f t="shared" si="41"/>
        <v>0</v>
      </c>
      <c r="M1335" s="207"/>
    </row>
    <row r="1336" spans="1:13" s="217" customFormat="1" ht="69.75" customHeight="1" x14ac:dyDescent="0.3">
      <c r="A1336" s="48">
        <f>'Sch-1'!A1336</f>
        <v>1310</v>
      </c>
      <c r="B1336" s="233">
        <f>'Sch-1'!B1336</f>
        <v>7000032771</v>
      </c>
      <c r="C1336" s="233">
        <f>'Sch-1'!C1336</f>
        <v>10</v>
      </c>
      <c r="D1336" s="234" t="str">
        <f>'Sch-1'!D1336</f>
        <v xml:space="preserve">Supply BOQ for M-TANTRANSCO             </v>
      </c>
      <c r="E1336" s="233">
        <f>'Sch-1'!E1336</f>
        <v>1000077866</v>
      </c>
      <c r="F1336" s="234" t="str">
        <f>'Sch-1'!J1336</f>
        <v>SUPPLY OF SIEM SOFTWARE AT SLDC/RLDCÃ‚Â AS PER TECHNICAL SPECIFICATION</v>
      </c>
      <c r="G1336" s="233" t="str">
        <f>'Sch-1'!K1336</f>
        <v>LOT</v>
      </c>
      <c r="H1336" s="233">
        <f>'Sch-1'!L1336</f>
        <v>1</v>
      </c>
      <c r="I1336" s="235"/>
      <c r="J1336" s="773" t="str">
        <f t="shared" si="40"/>
        <v>Included</v>
      </c>
      <c r="K1336" s="774">
        <f t="shared" si="41"/>
        <v>0</v>
      </c>
      <c r="M1336" s="207"/>
    </row>
    <row r="1337" spans="1:13" s="217" customFormat="1" ht="69.75" customHeight="1" x14ac:dyDescent="0.3">
      <c r="A1337" s="48">
        <f>'Sch-1'!A1337</f>
        <v>1311</v>
      </c>
      <c r="B1337" s="233">
        <f>'Sch-1'!B1337</f>
        <v>7000032772</v>
      </c>
      <c r="C1337" s="233">
        <f>'Sch-1'!C1337</f>
        <v>10</v>
      </c>
      <c r="D1337" s="234" t="str">
        <f>'Sch-1'!D1337</f>
        <v xml:space="preserve">Supply BOQ for M-TANTRANSCO             </v>
      </c>
      <c r="E1337" s="233">
        <f>'Sch-1'!E1337</f>
        <v>1000077862</v>
      </c>
      <c r="F1337" s="234" t="str">
        <f>'Sch-1'!J1337</f>
        <v>POE SWITCHÃ‚Â ,48 PORT ,MANAGED L2 (WITH DUAL POWER SUPPLY)Ã‚Â AS PERTECHNICAL SPECIFICATION</v>
      </c>
      <c r="G1337" s="233" t="str">
        <f>'Sch-1'!K1337</f>
        <v xml:space="preserve">EA </v>
      </c>
      <c r="H1337" s="233">
        <f>'Sch-1'!L1337</f>
        <v>1</v>
      </c>
      <c r="I1337" s="235"/>
      <c r="J1337" s="773" t="str">
        <f t="shared" si="40"/>
        <v>Included</v>
      </c>
      <c r="K1337" s="774">
        <f t="shared" si="41"/>
        <v>0</v>
      </c>
      <c r="M1337" s="207"/>
    </row>
    <row r="1338" spans="1:13" s="217" customFormat="1" ht="69.75" customHeight="1" x14ac:dyDescent="0.3">
      <c r="A1338" s="48">
        <f>'Sch-1'!A1338</f>
        <v>1312</v>
      </c>
      <c r="B1338" s="233">
        <f>'Sch-1'!B1338</f>
        <v>7000032782</v>
      </c>
      <c r="C1338" s="233">
        <f>'Sch-1'!C1338</f>
        <v>10</v>
      </c>
      <c r="D1338" s="234" t="str">
        <f>'Sch-1'!D1338</f>
        <v xml:space="preserve">Supply BOQ for M-TANTRANSCO             </v>
      </c>
      <c r="E1338" s="233">
        <f>'Sch-1'!E1338</f>
        <v>1000077899</v>
      </c>
      <c r="F1338" s="234" t="str">
        <f>'Sch-1'!J1338</f>
        <v>SUPPLY OF FXS MEDIA GATEWAY AS PER TECHNICAL SPECIFICATION</v>
      </c>
      <c r="G1338" s="233" t="str">
        <f>'Sch-1'!K1338</f>
        <v>SET</v>
      </c>
      <c r="H1338" s="233">
        <f>'Sch-1'!L1338</f>
        <v>1</v>
      </c>
      <c r="I1338" s="235"/>
      <c r="J1338" s="773" t="str">
        <f t="shared" si="40"/>
        <v>Included</v>
      </c>
      <c r="K1338" s="774">
        <f t="shared" si="41"/>
        <v>0</v>
      </c>
      <c r="M1338" s="207"/>
    </row>
    <row r="1339" spans="1:13" s="217" customFormat="1" ht="69.75" customHeight="1" x14ac:dyDescent="0.3">
      <c r="A1339" s="48">
        <f>'Sch-1'!A1339</f>
        <v>1313</v>
      </c>
      <c r="B1339" s="233">
        <f>'Sch-1'!B1339</f>
        <v>7000032783</v>
      </c>
      <c r="C1339" s="233">
        <f>'Sch-1'!C1339</f>
        <v>10</v>
      </c>
      <c r="D1339" s="234" t="str">
        <f>'Sch-1'!D1339</f>
        <v xml:space="preserve">Supply BOQ for M-TANTRANSCO             </v>
      </c>
      <c r="E1339" s="233">
        <f>'Sch-1'!E1339</f>
        <v>1000031361</v>
      </c>
      <c r="F1339" s="234" t="str">
        <f>'Sch-1'!J1339</f>
        <v>WORKSTATION CONSOLE WITH ONE TFT WITH OSAND LICENSE</v>
      </c>
      <c r="G1339" s="233" t="str">
        <f>'Sch-1'!K1339</f>
        <v xml:space="preserve">EA </v>
      </c>
      <c r="H1339" s="233">
        <f>'Sch-1'!L1339</f>
        <v>1</v>
      </c>
      <c r="I1339" s="235"/>
      <c r="J1339" s="773" t="str">
        <f t="shared" si="40"/>
        <v>Included</v>
      </c>
      <c r="K1339" s="774">
        <f t="shared" si="41"/>
        <v>0</v>
      </c>
      <c r="M1339" s="207"/>
    </row>
    <row r="1340" spans="1:13" s="217" customFormat="1" ht="69.75" customHeight="1" x14ac:dyDescent="0.3">
      <c r="A1340" s="48">
        <f>'Sch-1'!A1340</f>
        <v>1314</v>
      </c>
      <c r="B1340" s="233">
        <f>'Sch-1'!B1340</f>
        <v>7000032795</v>
      </c>
      <c r="C1340" s="233">
        <f>'Sch-1'!C1340</f>
        <v>10</v>
      </c>
      <c r="D1340" s="234" t="str">
        <f>'Sch-1'!D1340</f>
        <v xml:space="preserve">Supply BOQ for M-TANTRANSCO             </v>
      </c>
      <c r="E1340" s="233">
        <f>'Sch-1'!E1340</f>
        <v>1000077737</v>
      </c>
      <c r="F1340" s="234" t="str">
        <f>'Sch-1'!J1340</f>
        <v>SUPPLY OF PRI MEDIA GATEWAY AS PER TECHNICAL SPECIFICATION</v>
      </c>
      <c r="G1340" s="233" t="str">
        <f>'Sch-1'!K1340</f>
        <v xml:space="preserve">EA </v>
      </c>
      <c r="H1340" s="233">
        <f>'Sch-1'!L1340</f>
        <v>1</v>
      </c>
      <c r="I1340" s="235"/>
      <c r="J1340" s="773" t="str">
        <f t="shared" si="40"/>
        <v>Included</v>
      </c>
      <c r="K1340" s="774">
        <f t="shared" si="41"/>
        <v>0</v>
      </c>
      <c r="M1340" s="207"/>
    </row>
    <row r="1341" spans="1:13" s="217" customFormat="1" ht="69.75" customHeight="1" x14ac:dyDescent="0.3">
      <c r="A1341" s="48">
        <f>'Sch-1'!A1341</f>
        <v>1315</v>
      </c>
      <c r="B1341" s="233">
        <f>'Sch-1'!B1341</f>
        <v>7000032796</v>
      </c>
      <c r="C1341" s="233">
        <f>'Sch-1'!C1341</f>
        <v>10</v>
      </c>
      <c r="D1341" s="234" t="str">
        <f>'Sch-1'!D1341</f>
        <v xml:space="preserve">Supply BOQ for M-TANTRANSCO             </v>
      </c>
      <c r="E1341" s="233">
        <f>'Sch-1'!E1341</f>
        <v>1000078084</v>
      </c>
      <c r="F1341" s="234" t="str">
        <f>'Sch-1'!J1341</f>
        <v>SUPPLY OF ROUTER AS PER TECHNICAL SPECIFICATION</v>
      </c>
      <c r="G1341" s="233" t="str">
        <f>'Sch-1'!K1341</f>
        <v xml:space="preserve">EA </v>
      </c>
      <c r="H1341" s="233">
        <f>'Sch-1'!L1341</f>
        <v>2</v>
      </c>
      <c r="I1341" s="235"/>
      <c r="J1341" s="773" t="str">
        <f t="shared" si="40"/>
        <v>Included</v>
      </c>
      <c r="K1341" s="774">
        <f t="shared" si="41"/>
        <v>0</v>
      </c>
      <c r="M1341" s="207"/>
    </row>
    <row r="1342" spans="1:13" s="217" customFormat="1" ht="69.75" customHeight="1" x14ac:dyDescent="0.3">
      <c r="A1342" s="48">
        <f>'Sch-1'!A1342</f>
        <v>1316</v>
      </c>
      <c r="B1342" s="233">
        <f>'Sch-1'!B1342</f>
        <v>7000032737</v>
      </c>
      <c r="C1342" s="233">
        <f>'Sch-1'!C1342</f>
        <v>10</v>
      </c>
      <c r="D1342" s="234" t="str">
        <f>'Sch-1'!D1342</f>
        <v xml:space="preserve">Supply BOQ for B-TANTRANSCO             </v>
      </c>
      <c r="E1342" s="233">
        <f>'Sch-1'!E1342</f>
        <v>1000077713</v>
      </c>
      <c r="F1342" s="234" t="str">
        <f>'Sch-1'!J1342</f>
        <v>VOIP/SIP COMPLIANT SERVER HARDWARE AS PER TECHNICAL SPECIFICATION</v>
      </c>
      <c r="G1342" s="233" t="str">
        <f>'Sch-1'!K1342</f>
        <v xml:space="preserve">EA </v>
      </c>
      <c r="H1342" s="233">
        <f>'Sch-1'!L1342</f>
        <v>1</v>
      </c>
      <c r="I1342" s="235"/>
      <c r="J1342" s="773" t="str">
        <f t="shared" si="40"/>
        <v>Included</v>
      </c>
      <c r="K1342" s="774">
        <f t="shared" si="41"/>
        <v>0</v>
      </c>
      <c r="M1342" s="207"/>
    </row>
    <row r="1343" spans="1:13" s="217" customFormat="1" ht="69.75" customHeight="1" x14ac:dyDescent="0.3">
      <c r="A1343" s="48">
        <f>'Sch-1'!A1343</f>
        <v>1317</v>
      </c>
      <c r="B1343" s="233">
        <f>'Sch-1'!B1343</f>
        <v>7000032738</v>
      </c>
      <c r="C1343" s="233">
        <f>'Sch-1'!C1343</f>
        <v>10</v>
      </c>
      <c r="D1343" s="234" t="str">
        <f>'Sch-1'!D1343</f>
        <v xml:space="preserve">Supply BOQ for B-TANTRANSCO             </v>
      </c>
      <c r="E1343" s="233">
        <f>'Sch-1'!E1343</f>
        <v>1000077714</v>
      </c>
      <c r="F1343" s="234" t="str">
        <f>'Sch-1'!J1343</f>
        <v>SOFTWARE FOR VOIP/SIP COMPLIANT SERVER</v>
      </c>
      <c r="G1343" s="233" t="str">
        <f>'Sch-1'!K1343</f>
        <v xml:space="preserve">EA </v>
      </c>
      <c r="H1343" s="233">
        <f>'Sch-1'!L1343</f>
        <v>1</v>
      </c>
      <c r="I1343" s="235"/>
      <c r="J1343" s="773" t="str">
        <f t="shared" si="40"/>
        <v>Included</v>
      </c>
      <c r="K1343" s="774">
        <f t="shared" si="41"/>
        <v>0</v>
      </c>
      <c r="M1343" s="207"/>
    </row>
    <row r="1344" spans="1:13" s="217" customFormat="1" ht="69.75" customHeight="1" x14ac:dyDescent="0.3">
      <c r="A1344" s="48">
        <f>'Sch-1'!A1344</f>
        <v>1318</v>
      </c>
      <c r="B1344" s="233">
        <f>'Sch-1'!B1344</f>
        <v>7000032739</v>
      </c>
      <c r="C1344" s="233">
        <f>'Sch-1'!C1344</f>
        <v>10</v>
      </c>
      <c r="D1344" s="234" t="str">
        <f>'Sch-1'!D1344</f>
        <v xml:space="preserve">Supply BOQ for B-TANTRANSCO             </v>
      </c>
      <c r="E1344" s="233">
        <f>'Sch-1'!E1344</f>
        <v>1000077573</v>
      </c>
      <c r="F1344" s="234" t="str">
        <f>'Sch-1'!J1344</f>
        <v>SERVER RACK  AS PER TECHNICAL SPECIFICATION</v>
      </c>
      <c r="G1344" s="233" t="str">
        <f>'Sch-1'!K1344</f>
        <v xml:space="preserve">EA </v>
      </c>
      <c r="H1344" s="233">
        <f>'Sch-1'!L1344</f>
        <v>1</v>
      </c>
      <c r="I1344" s="235"/>
      <c r="J1344" s="773" t="str">
        <f t="shared" si="40"/>
        <v>Included</v>
      </c>
      <c r="K1344" s="774">
        <f t="shared" si="41"/>
        <v>0</v>
      </c>
      <c r="M1344" s="207"/>
    </row>
    <row r="1345" spans="1:13" s="217" customFormat="1" ht="69.75" customHeight="1" x14ac:dyDescent="0.3">
      <c r="A1345" s="48">
        <f>'Sch-1'!A1345</f>
        <v>1319</v>
      </c>
      <c r="B1345" s="233">
        <f>'Sch-1'!B1345</f>
        <v>7000032740</v>
      </c>
      <c r="C1345" s="233">
        <f>'Sch-1'!C1345</f>
        <v>10</v>
      </c>
      <c r="D1345" s="234" t="str">
        <f>'Sch-1'!D1345</f>
        <v xml:space="preserve">Supply BOQ for B-TANTRANSCO             </v>
      </c>
      <c r="E1345" s="233">
        <f>'Sch-1'!E1345</f>
        <v>1000077711</v>
      </c>
      <c r="F1345" s="234" t="str">
        <f>'Sch-1'!J1345</f>
        <v>SIP COMPLIANT VIDEO PHONE</v>
      </c>
      <c r="G1345" s="233" t="str">
        <f>'Sch-1'!K1345</f>
        <v xml:space="preserve">EA </v>
      </c>
      <c r="H1345" s="233">
        <f>'Sch-1'!L1345</f>
        <v>1</v>
      </c>
      <c r="I1345" s="235"/>
      <c r="J1345" s="773" t="str">
        <f t="shared" si="40"/>
        <v>Included</v>
      </c>
      <c r="K1345" s="774">
        <f t="shared" si="41"/>
        <v>0</v>
      </c>
      <c r="M1345" s="207"/>
    </row>
    <row r="1346" spans="1:13" s="217" customFormat="1" ht="69.75" customHeight="1" x14ac:dyDescent="0.3">
      <c r="A1346" s="48">
        <f>'Sch-1'!A1346</f>
        <v>1320</v>
      </c>
      <c r="B1346" s="233">
        <f>'Sch-1'!B1346</f>
        <v>7000032741</v>
      </c>
      <c r="C1346" s="233">
        <f>'Sch-1'!C1346</f>
        <v>10</v>
      </c>
      <c r="D1346" s="234" t="str">
        <f>'Sch-1'!D1346</f>
        <v xml:space="preserve">Supply BOQ for B-TANTRANSCO             </v>
      </c>
      <c r="E1346" s="233">
        <f>'Sch-1'!E1346</f>
        <v>1000077750</v>
      </c>
      <c r="F1346" s="234" t="str">
        <f>'Sch-1'!J1346</f>
        <v>NMS SOFTWARE FOR VoIP</v>
      </c>
      <c r="G1346" s="233" t="str">
        <f>'Sch-1'!K1346</f>
        <v>LOT</v>
      </c>
      <c r="H1346" s="233">
        <f>'Sch-1'!L1346</f>
        <v>1</v>
      </c>
      <c r="I1346" s="235"/>
      <c r="J1346" s="773" t="str">
        <f t="shared" si="40"/>
        <v>Included</v>
      </c>
      <c r="K1346" s="774">
        <f t="shared" si="41"/>
        <v>0</v>
      </c>
      <c r="M1346" s="207"/>
    </row>
    <row r="1347" spans="1:13" s="217" customFormat="1" ht="69.75" customHeight="1" x14ac:dyDescent="0.3">
      <c r="A1347" s="48">
        <f>'Sch-1'!A1347</f>
        <v>1321</v>
      </c>
      <c r="B1347" s="233">
        <f>'Sch-1'!B1347</f>
        <v>7000032742</v>
      </c>
      <c r="C1347" s="233">
        <f>'Sch-1'!C1347</f>
        <v>10</v>
      </c>
      <c r="D1347" s="234" t="str">
        <f>'Sch-1'!D1347</f>
        <v xml:space="preserve">Supply BOQ for B-TANTRANSCO             </v>
      </c>
      <c r="E1347" s="233">
        <f>'Sch-1'!E1347</f>
        <v>1000077561</v>
      </c>
      <c r="F1347" s="234" t="str">
        <f>'Sch-1'!J1347</f>
        <v>24 LAN L-3 SWITCH (MINIMUM 8X1 GBPS FIBRE OPTIC PORTS AND 4X 10 GBPSFIBER PORTS)</v>
      </c>
      <c r="G1347" s="233" t="str">
        <f>'Sch-1'!K1347</f>
        <v xml:space="preserve">EA </v>
      </c>
      <c r="H1347" s="233">
        <f>'Sch-1'!L1347</f>
        <v>2</v>
      </c>
      <c r="I1347" s="235"/>
      <c r="J1347" s="773" t="str">
        <f t="shared" si="40"/>
        <v>Included</v>
      </c>
      <c r="K1347" s="774">
        <f t="shared" si="41"/>
        <v>0</v>
      </c>
      <c r="M1347" s="207"/>
    </row>
    <row r="1348" spans="1:13" s="217" customFormat="1" ht="69.75" customHeight="1" x14ac:dyDescent="0.3">
      <c r="A1348" s="48">
        <f>'Sch-1'!A1348</f>
        <v>1322</v>
      </c>
      <c r="B1348" s="233">
        <f>'Sch-1'!B1348</f>
        <v>7000032743</v>
      </c>
      <c r="C1348" s="233">
        <f>'Sch-1'!C1348</f>
        <v>10</v>
      </c>
      <c r="D1348" s="234" t="str">
        <f>'Sch-1'!D1348</f>
        <v xml:space="preserve">Supply BOQ for B-TANTRANSCO             </v>
      </c>
      <c r="E1348" s="233">
        <f>'Sch-1'!E1348</f>
        <v>1000077565</v>
      </c>
      <c r="F1348" s="234" t="str">
        <f>'Sch-1'!J1348</f>
        <v>NGFW AS PER TECHNICAL SPECIFICATION</v>
      </c>
      <c r="G1348" s="233" t="str">
        <f>'Sch-1'!K1348</f>
        <v xml:space="preserve">EA </v>
      </c>
      <c r="H1348" s="233">
        <f>'Sch-1'!L1348</f>
        <v>2</v>
      </c>
      <c r="I1348" s="235"/>
      <c r="J1348" s="773" t="str">
        <f t="shared" si="40"/>
        <v>Included</v>
      </c>
      <c r="K1348" s="774">
        <f t="shared" si="41"/>
        <v>0</v>
      </c>
      <c r="M1348" s="207"/>
    </row>
    <row r="1349" spans="1:13" s="217" customFormat="1" ht="69.75" customHeight="1" x14ac:dyDescent="0.3">
      <c r="A1349" s="48">
        <f>'Sch-1'!A1349</f>
        <v>1323</v>
      </c>
      <c r="B1349" s="233">
        <f>'Sch-1'!B1349</f>
        <v>7000032744</v>
      </c>
      <c r="C1349" s="233">
        <f>'Sch-1'!C1349</f>
        <v>10</v>
      </c>
      <c r="D1349" s="234" t="str">
        <f>'Sch-1'!D1349</f>
        <v xml:space="preserve">Supply BOQ for B-TANTRANSCO             </v>
      </c>
      <c r="E1349" s="233">
        <f>'Sch-1'!E1349</f>
        <v>1000077751</v>
      </c>
      <c r="F1349" s="234" t="str">
        <f>'Sch-1'!J1349</f>
        <v>SOFTWARE FOR RECORDING</v>
      </c>
      <c r="G1349" s="233" t="str">
        <f>'Sch-1'!K1349</f>
        <v>LOT</v>
      </c>
      <c r="H1349" s="233">
        <f>'Sch-1'!L1349</f>
        <v>1</v>
      </c>
      <c r="I1349" s="235"/>
      <c r="J1349" s="773" t="str">
        <f t="shared" si="40"/>
        <v>Included</v>
      </c>
      <c r="K1349" s="774">
        <f t="shared" si="41"/>
        <v>0</v>
      </c>
      <c r="M1349" s="207"/>
    </row>
    <row r="1350" spans="1:13" s="217" customFormat="1" ht="69.75" customHeight="1" x14ac:dyDescent="0.3">
      <c r="A1350" s="48">
        <f>'Sch-1'!A1350</f>
        <v>1324</v>
      </c>
      <c r="B1350" s="233">
        <f>'Sch-1'!B1350</f>
        <v>7000032745</v>
      </c>
      <c r="C1350" s="233">
        <f>'Sch-1'!C1350</f>
        <v>10</v>
      </c>
      <c r="D1350" s="234" t="str">
        <f>'Sch-1'!D1350</f>
        <v xml:space="preserve">Supply BOQ for B-TANTRANSCO             </v>
      </c>
      <c r="E1350" s="233">
        <f>'Sch-1'!E1350</f>
        <v>1000077568</v>
      </c>
      <c r="F1350" s="234" t="str">
        <f>'Sch-1'!J1350</f>
        <v>OPERATOR CONSOLE AS PER TECHNICAL SPECIFICATION</v>
      </c>
      <c r="G1350" s="233" t="str">
        <f>'Sch-1'!K1350</f>
        <v xml:space="preserve">EA </v>
      </c>
      <c r="H1350" s="233">
        <f>'Sch-1'!L1350</f>
        <v>1</v>
      </c>
      <c r="I1350" s="235"/>
      <c r="J1350" s="773" t="str">
        <f t="shared" si="40"/>
        <v>Included</v>
      </c>
      <c r="K1350" s="774">
        <f t="shared" si="41"/>
        <v>0</v>
      </c>
      <c r="M1350" s="207"/>
    </row>
    <row r="1351" spans="1:13" s="217" customFormat="1" ht="69.75" customHeight="1" x14ac:dyDescent="0.3">
      <c r="A1351" s="48">
        <f>'Sch-1'!A1351</f>
        <v>1325</v>
      </c>
      <c r="B1351" s="233">
        <f>'Sch-1'!B1351</f>
        <v>7000032746</v>
      </c>
      <c r="C1351" s="233">
        <f>'Sch-1'!C1351</f>
        <v>10</v>
      </c>
      <c r="D1351" s="234" t="str">
        <f>'Sch-1'!D1351</f>
        <v xml:space="preserve">Supply BOQ for B-TANTRANSCO             </v>
      </c>
      <c r="E1351" s="233">
        <f>'Sch-1'!E1351</f>
        <v>1000028014</v>
      </c>
      <c r="F1351" s="234" t="str">
        <f>'Sch-1'!J1351</f>
        <v>Workstation Desk</v>
      </c>
      <c r="G1351" s="233" t="str">
        <f>'Sch-1'!K1351</f>
        <v xml:space="preserve">EA </v>
      </c>
      <c r="H1351" s="233">
        <f>'Sch-1'!L1351</f>
        <v>1</v>
      </c>
      <c r="I1351" s="235"/>
      <c r="J1351" s="773" t="str">
        <f t="shared" si="40"/>
        <v>Included</v>
      </c>
      <c r="K1351" s="774">
        <f t="shared" si="41"/>
        <v>0</v>
      </c>
      <c r="M1351" s="207"/>
    </row>
    <row r="1352" spans="1:13" s="217" customFormat="1" ht="69.75" customHeight="1" x14ac:dyDescent="0.3">
      <c r="A1352" s="48">
        <f>'Sch-1'!A1352</f>
        <v>1326</v>
      </c>
      <c r="B1352" s="233">
        <f>'Sch-1'!B1352</f>
        <v>7000032747</v>
      </c>
      <c r="C1352" s="233">
        <f>'Sch-1'!C1352</f>
        <v>10</v>
      </c>
      <c r="D1352" s="234" t="str">
        <f>'Sch-1'!D1352</f>
        <v xml:space="preserve">Supply BOQ for B-TANTRANSCO             </v>
      </c>
      <c r="E1352" s="233">
        <f>'Sch-1'!E1352</f>
        <v>1000026380</v>
      </c>
      <c r="F1352" s="234" t="str">
        <f>'Sch-1'!J1352</f>
        <v>Chairs</v>
      </c>
      <c r="G1352" s="233" t="str">
        <f>'Sch-1'!K1352</f>
        <v>LOT</v>
      </c>
      <c r="H1352" s="233">
        <f>'Sch-1'!L1352</f>
        <v>1</v>
      </c>
      <c r="I1352" s="235"/>
      <c r="J1352" s="773" t="str">
        <f t="shared" si="40"/>
        <v>Included</v>
      </c>
      <c r="K1352" s="774">
        <f t="shared" si="41"/>
        <v>0</v>
      </c>
      <c r="M1352" s="207"/>
    </row>
    <row r="1353" spans="1:13" s="217" customFormat="1" ht="69.75" customHeight="1" x14ac:dyDescent="0.3">
      <c r="A1353" s="48">
        <f>'Sch-1'!A1353</f>
        <v>1327</v>
      </c>
      <c r="B1353" s="233">
        <f>'Sch-1'!B1353</f>
        <v>7000032773</v>
      </c>
      <c r="C1353" s="233">
        <f>'Sch-1'!C1353</f>
        <v>10</v>
      </c>
      <c r="D1353" s="234" t="str">
        <f>'Sch-1'!D1353</f>
        <v xml:space="preserve">Supply BOQ for B-TANTRANSCO             </v>
      </c>
      <c r="E1353" s="233">
        <f>'Sch-1'!E1353</f>
        <v>1000077853</v>
      </c>
      <c r="F1353" s="234" t="str">
        <f>'Sch-1'!J1353</f>
        <v>SUPPLY OF BACKUP AND RESTORE SYSTEM INCLUDING NECESSARY HARDWARE ANDSOFTWARE AS PER TECHNICAL SPECIFICATION</v>
      </c>
      <c r="G1353" s="233" t="str">
        <f>'Sch-1'!K1353</f>
        <v xml:space="preserve">EA </v>
      </c>
      <c r="H1353" s="233">
        <f>'Sch-1'!L1353</f>
        <v>1</v>
      </c>
      <c r="I1353" s="235"/>
      <c r="J1353" s="773" t="str">
        <f t="shared" si="40"/>
        <v>Included</v>
      </c>
      <c r="K1353" s="774">
        <f t="shared" si="41"/>
        <v>0</v>
      </c>
      <c r="M1353" s="207"/>
    </row>
    <row r="1354" spans="1:13" s="217" customFormat="1" ht="69.75" customHeight="1" x14ac:dyDescent="0.3">
      <c r="A1354" s="48">
        <f>'Sch-1'!A1354</f>
        <v>1328</v>
      </c>
      <c r="B1354" s="233">
        <f>'Sch-1'!B1354</f>
        <v>7000032797</v>
      </c>
      <c r="C1354" s="233">
        <f>'Sch-1'!C1354</f>
        <v>10</v>
      </c>
      <c r="D1354" s="234" t="str">
        <f>'Sch-1'!D1354</f>
        <v xml:space="preserve">Supply BOQ for B-TANTRANSCO             </v>
      </c>
      <c r="E1354" s="233">
        <f>'Sch-1'!E1354</f>
        <v>1000078084</v>
      </c>
      <c r="F1354" s="234" t="str">
        <f>'Sch-1'!J1354</f>
        <v>SUPPLY OF ROUTER AS PER TECHNICAL SPECIFICATION</v>
      </c>
      <c r="G1354" s="233" t="str">
        <f>'Sch-1'!K1354</f>
        <v xml:space="preserve">EA </v>
      </c>
      <c r="H1354" s="233">
        <f>'Sch-1'!L1354</f>
        <v>2</v>
      </c>
      <c r="I1354" s="235"/>
      <c r="J1354" s="773" t="str">
        <f t="shared" si="40"/>
        <v>Included</v>
      </c>
      <c r="K1354" s="774">
        <f t="shared" si="41"/>
        <v>0</v>
      </c>
      <c r="M1354" s="207"/>
    </row>
    <row r="1355" spans="1:13" s="217" customFormat="1" ht="69.75" customHeight="1" x14ac:dyDescent="0.3">
      <c r="A1355" s="48">
        <f>'Sch-1'!A1355</f>
        <v>1329</v>
      </c>
      <c r="B1355" s="233">
        <f>'Sch-1'!B1355</f>
        <v>7000032784</v>
      </c>
      <c r="C1355" s="233">
        <f>'Sch-1'!C1355</f>
        <v>10</v>
      </c>
      <c r="D1355" s="234" t="str">
        <f>'Sch-1'!D1355</f>
        <v xml:space="preserve">Supply of Video Phone for UNMS CC-SR2   </v>
      </c>
      <c r="E1355" s="233">
        <f>'Sch-1'!E1355</f>
        <v>1000077711</v>
      </c>
      <c r="F1355" s="234" t="str">
        <f>'Sch-1'!J1355</f>
        <v>SIP COMPLIANT VIDEO PHONE</v>
      </c>
      <c r="G1355" s="233" t="str">
        <f>'Sch-1'!K1355</f>
        <v xml:space="preserve">EA </v>
      </c>
      <c r="H1355" s="233">
        <f>'Sch-1'!L1355</f>
        <v>7</v>
      </c>
      <c r="I1355" s="235"/>
      <c r="J1355" s="773" t="str">
        <f t="shared" si="40"/>
        <v>Included</v>
      </c>
      <c r="K1355" s="774">
        <f t="shared" si="41"/>
        <v>0</v>
      </c>
      <c r="M1355" s="207"/>
    </row>
    <row r="1356" spans="1:13" s="217" customFormat="1" ht="31.5" customHeight="1" x14ac:dyDescent="0.3">
      <c r="A1356" s="766" t="str">
        <f>'Sch-1'!A1356</f>
        <v>X</v>
      </c>
      <c r="B1356" s="771" t="str">
        <f>'Sch-1'!B1356</f>
        <v xml:space="preserve">VOIP Communication system for WR1  </v>
      </c>
      <c r="C1356" s="766"/>
      <c r="D1356" s="766"/>
      <c r="E1356" s="766"/>
      <c r="F1356" s="766"/>
      <c r="G1356" s="766"/>
      <c r="H1356" s="766"/>
      <c r="I1356" s="766"/>
      <c r="J1356" s="766"/>
      <c r="K1356" s="774"/>
      <c r="M1356" s="207"/>
    </row>
    <row r="1357" spans="1:13" s="217" customFormat="1" ht="69.75" customHeight="1" x14ac:dyDescent="0.3">
      <c r="A1357" s="48">
        <f>'Sch-1'!A1357</f>
        <v>1330</v>
      </c>
      <c r="B1357" s="233">
        <f>'Sch-1'!B1357</f>
        <v>7000032821</v>
      </c>
      <c r="C1357" s="233">
        <f>'Sch-1'!C1357</f>
        <v>10</v>
      </c>
      <c r="D1357" s="234" t="str">
        <f>'Sch-1'!D1357</f>
        <v xml:space="preserve">Supply BOQ for M-SLDC Panjim            </v>
      </c>
      <c r="E1357" s="233">
        <f>'Sch-1'!E1357</f>
        <v>1000077713</v>
      </c>
      <c r="F1357" s="234" t="str">
        <f>'Sch-1'!J1357</f>
        <v>VOIP/SIP COMPLIANT SERVER HARDWARE AS PER TECHNICAL SPECIFICATION</v>
      </c>
      <c r="G1357" s="233" t="str">
        <f>'Sch-1'!K1357</f>
        <v xml:space="preserve">EA </v>
      </c>
      <c r="H1357" s="233">
        <f>'Sch-1'!L1357</f>
        <v>1</v>
      </c>
      <c r="I1357" s="235"/>
      <c r="J1357" s="773" t="str">
        <f t="shared" si="40"/>
        <v>Included</v>
      </c>
      <c r="K1357" s="774">
        <f t="shared" si="41"/>
        <v>0</v>
      </c>
      <c r="M1357" s="207"/>
    </row>
    <row r="1358" spans="1:13" s="217" customFormat="1" ht="69.75" customHeight="1" x14ac:dyDescent="0.3">
      <c r="A1358" s="48">
        <f>'Sch-1'!A1358</f>
        <v>1331</v>
      </c>
      <c r="B1358" s="233">
        <f>'Sch-1'!B1358</f>
        <v>7000032822</v>
      </c>
      <c r="C1358" s="233">
        <f>'Sch-1'!C1358</f>
        <v>10</v>
      </c>
      <c r="D1358" s="234" t="str">
        <f>'Sch-1'!D1358</f>
        <v xml:space="preserve">Supply BOQ for M-SLDC Panjim            </v>
      </c>
      <c r="E1358" s="233">
        <f>'Sch-1'!E1358</f>
        <v>1000077753</v>
      </c>
      <c r="F1358" s="234" t="str">
        <f>'Sch-1'!J1358</f>
        <v>SOFTWARE FOR VOIP/SIP COMPLIANT SERVER</v>
      </c>
      <c r="G1358" s="233" t="str">
        <f>'Sch-1'!K1358</f>
        <v>LOT</v>
      </c>
      <c r="H1358" s="233">
        <f>'Sch-1'!L1358</f>
        <v>1</v>
      </c>
      <c r="I1358" s="235"/>
      <c r="J1358" s="773" t="str">
        <f t="shared" si="40"/>
        <v>Included</v>
      </c>
      <c r="K1358" s="774">
        <f t="shared" si="41"/>
        <v>0</v>
      </c>
      <c r="M1358" s="207"/>
    </row>
    <row r="1359" spans="1:13" s="217" customFormat="1" ht="69.75" customHeight="1" x14ac:dyDescent="0.3">
      <c r="A1359" s="48">
        <f>'Sch-1'!A1359</f>
        <v>1332</v>
      </c>
      <c r="B1359" s="233">
        <f>'Sch-1'!B1359</f>
        <v>7000032823</v>
      </c>
      <c r="C1359" s="233">
        <f>'Sch-1'!C1359</f>
        <v>10</v>
      </c>
      <c r="D1359" s="234" t="str">
        <f>'Sch-1'!D1359</f>
        <v xml:space="preserve">Supply BOQ for M-SLDC Panjim            </v>
      </c>
      <c r="E1359" s="233">
        <f>'Sch-1'!E1359</f>
        <v>1000077573</v>
      </c>
      <c r="F1359" s="234" t="str">
        <f>'Sch-1'!J1359</f>
        <v>SERVER RACK  AS PER TECHNICAL SPECIFICATION</v>
      </c>
      <c r="G1359" s="233" t="str">
        <f>'Sch-1'!K1359</f>
        <v xml:space="preserve">EA </v>
      </c>
      <c r="H1359" s="233">
        <f>'Sch-1'!L1359</f>
        <v>1</v>
      </c>
      <c r="I1359" s="235"/>
      <c r="J1359" s="773" t="str">
        <f t="shared" si="40"/>
        <v>Included</v>
      </c>
      <c r="K1359" s="774">
        <f t="shared" si="41"/>
        <v>0</v>
      </c>
      <c r="M1359" s="207"/>
    </row>
    <row r="1360" spans="1:13" s="217" customFormat="1" ht="69.75" customHeight="1" x14ac:dyDescent="0.3">
      <c r="A1360" s="48">
        <f>'Sch-1'!A1360</f>
        <v>1333</v>
      </c>
      <c r="B1360" s="233">
        <f>'Sch-1'!B1360</f>
        <v>7000032824</v>
      </c>
      <c r="C1360" s="233">
        <f>'Sch-1'!C1360</f>
        <v>10</v>
      </c>
      <c r="D1360" s="234" t="str">
        <f>'Sch-1'!D1360</f>
        <v xml:space="preserve">Supply BOQ for M-SLDC Panjim            </v>
      </c>
      <c r="E1360" s="233">
        <f>'Sch-1'!E1360</f>
        <v>1000077739</v>
      </c>
      <c r="F1360" s="234" t="str">
        <f>'Sch-1'!J1360</f>
        <v>SIP COMPLIANT VOIP PHONE FOR LOCAL LOCATIONS</v>
      </c>
      <c r="G1360" s="233" t="str">
        <f>'Sch-1'!K1360</f>
        <v xml:space="preserve">EA </v>
      </c>
      <c r="H1360" s="233">
        <f>'Sch-1'!L1360</f>
        <v>10</v>
      </c>
      <c r="I1360" s="235"/>
      <c r="J1360" s="773" t="str">
        <f t="shared" si="40"/>
        <v>Included</v>
      </c>
      <c r="K1360" s="774">
        <f t="shared" si="41"/>
        <v>0</v>
      </c>
      <c r="M1360" s="207"/>
    </row>
    <row r="1361" spans="1:13" s="217" customFormat="1" ht="69.75" customHeight="1" x14ac:dyDescent="0.3">
      <c r="A1361" s="48">
        <f>'Sch-1'!A1361</f>
        <v>1334</v>
      </c>
      <c r="B1361" s="233">
        <f>'Sch-1'!B1361</f>
        <v>7000032825</v>
      </c>
      <c r="C1361" s="233">
        <f>'Sch-1'!C1361</f>
        <v>10</v>
      </c>
      <c r="D1361" s="234" t="str">
        <f>'Sch-1'!D1361</f>
        <v xml:space="preserve">Supply BOQ for M-SLDC Panjim            </v>
      </c>
      <c r="E1361" s="233">
        <f>'Sch-1'!E1361</f>
        <v>1000077740</v>
      </c>
      <c r="F1361" s="234" t="str">
        <f>'Sch-1'!J1361</f>
        <v>SIP COMPLIANT VOIP PHONE FOR REMOTE LOCATIONS</v>
      </c>
      <c r="G1361" s="233" t="str">
        <f>'Sch-1'!K1361</f>
        <v xml:space="preserve">EA </v>
      </c>
      <c r="H1361" s="233">
        <f>'Sch-1'!L1361</f>
        <v>48</v>
      </c>
      <c r="I1361" s="235"/>
      <c r="J1361" s="773" t="str">
        <f t="shared" si="40"/>
        <v>Included</v>
      </c>
      <c r="K1361" s="774">
        <f t="shared" si="41"/>
        <v>0</v>
      </c>
      <c r="M1361" s="207"/>
    </row>
    <row r="1362" spans="1:13" s="217" customFormat="1" ht="69.75" customHeight="1" x14ac:dyDescent="0.3">
      <c r="A1362" s="48">
        <f>'Sch-1'!A1362</f>
        <v>1335</v>
      </c>
      <c r="B1362" s="233">
        <f>'Sch-1'!B1362</f>
        <v>7000032826</v>
      </c>
      <c r="C1362" s="233">
        <f>'Sch-1'!C1362</f>
        <v>10</v>
      </c>
      <c r="D1362" s="234" t="str">
        <f>'Sch-1'!D1362</f>
        <v xml:space="preserve">Supply BOQ for M-SLDC Panjim            </v>
      </c>
      <c r="E1362" s="233">
        <f>'Sch-1'!E1362</f>
        <v>1000077711</v>
      </c>
      <c r="F1362" s="234" t="str">
        <f>'Sch-1'!J1362</f>
        <v>SIP COMPLIANT VIDEO PHONE</v>
      </c>
      <c r="G1362" s="233" t="str">
        <f>'Sch-1'!K1362</f>
        <v xml:space="preserve">EA </v>
      </c>
      <c r="H1362" s="233">
        <f>'Sch-1'!L1362</f>
        <v>1</v>
      </c>
      <c r="I1362" s="235"/>
      <c r="J1362" s="773" t="str">
        <f t="shared" si="40"/>
        <v>Included</v>
      </c>
      <c r="K1362" s="774">
        <f t="shared" si="41"/>
        <v>0</v>
      </c>
      <c r="M1362" s="207"/>
    </row>
    <row r="1363" spans="1:13" s="217" customFormat="1" ht="69.75" customHeight="1" x14ac:dyDescent="0.3">
      <c r="A1363" s="48">
        <f>'Sch-1'!A1363</f>
        <v>1336</v>
      </c>
      <c r="B1363" s="233">
        <f>'Sch-1'!B1363</f>
        <v>7000032827</v>
      </c>
      <c r="C1363" s="233">
        <f>'Sch-1'!C1363</f>
        <v>10</v>
      </c>
      <c r="D1363" s="234" t="str">
        <f>'Sch-1'!D1363</f>
        <v xml:space="preserve">Supply BOQ for M-SLDC Panjim            </v>
      </c>
      <c r="E1363" s="233">
        <f>'Sch-1'!E1363</f>
        <v>1000077562</v>
      </c>
      <c r="F1363" s="234" t="str">
        <f>'Sch-1'!J1363</f>
        <v>ANALOG PHONE</v>
      </c>
      <c r="G1363" s="233" t="str">
        <f>'Sch-1'!K1363</f>
        <v xml:space="preserve">EA </v>
      </c>
      <c r="H1363" s="233">
        <f>'Sch-1'!L1363</f>
        <v>84</v>
      </c>
      <c r="I1363" s="235"/>
      <c r="J1363" s="773" t="str">
        <f t="shared" si="40"/>
        <v>Included</v>
      </c>
      <c r="K1363" s="774">
        <f t="shared" si="41"/>
        <v>0</v>
      </c>
      <c r="M1363" s="207"/>
    </row>
    <row r="1364" spans="1:13" s="217" customFormat="1" ht="69.75" customHeight="1" x14ac:dyDescent="0.3">
      <c r="A1364" s="48">
        <f>'Sch-1'!A1364</f>
        <v>1337</v>
      </c>
      <c r="B1364" s="233">
        <f>'Sch-1'!B1364</f>
        <v>7000032828</v>
      </c>
      <c r="C1364" s="233">
        <f>'Sch-1'!C1364</f>
        <v>10</v>
      </c>
      <c r="D1364" s="234" t="str">
        <f>'Sch-1'!D1364</f>
        <v xml:space="preserve">Supply BOQ for M-SLDC Panjim            </v>
      </c>
      <c r="E1364" s="233">
        <f>'Sch-1'!E1364</f>
        <v>1000077750</v>
      </c>
      <c r="F1364" s="234" t="str">
        <f>'Sch-1'!J1364</f>
        <v>NMS SOFTWARE FOR VoIP</v>
      </c>
      <c r="G1364" s="233" t="str">
        <f>'Sch-1'!K1364</f>
        <v>LOT</v>
      </c>
      <c r="H1364" s="233">
        <f>'Sch-1'!L1364</f>
        <v>1</v>
      </c>
      <c r="I1364" s="235"/>
      <c r="J1364" s="773" t="str">
        <f t="shared" ref="J1364:J1427" si="42">IF(I1364=0, "Included",IF(ISERROR(H1364*I1364), I1364, H1364*I1364))</f>
        <v>Included</v>
      </c>
      <c r="K1364" s="774">
        <f t="shared" ref="K1364:K1427" si="43">+H1364*I1364</f>
        <v>0</v>
      </c>
      <c r="M1364" s="207"/>
    </row>
    <row r="1365" spans="1:13" s="217" customFormat="1" ht="69.75" customHeight="1" x14ac:dyDescent="0.3">
      <c r="A1365" s="48">
        <f>'Sch-1'!A1365</f>
        <v>1338</v>
      </c>
      <c r="B1365" s="233">
        <f>'Sch-1'!B1365</f>
        <v>7000032829</v>
      </c>
      <c r="C1365" s="233">
        <f>'Sch-1'!C1365</f>
        <v>10</v>
      </c>
      <c r="D1365" s="234" t="str">
        <f>'Sch-1'!D1365</f>
        <v xml:space="preserve">Supply BOQ for M-SLDC Panjim            </v>
      </c>
      <c r="E1365" s="233">
        <f>'Sch-1'!E1365</f>
        <v>1000077709</v>
      </c>
      <c r="F1365" s="234" t="str">
        <f>'Sch-1'!J1365</f>
        <v>POE SWITCH  (WITH DUAL DC POWER SUPPLY)  AS PER TECHNICALSPECIFICATION</v>
      </c>
      <c r="G1365" s="233" t="str">
        <f>'Sch-1'!K1365</f>
        <v xml:space="preserve">EA </v>
      </c>
      <c r="H1365" s="233">
        <f>'Sch-1'!L1365</f>
        <v>48</v>
      </c>
      <c r="I1365" s="235"/>
      <c r="J1365" s="773" t="str">
        <f t="shared" si="42"/>
        <v>Included</v>
      </c>
      <c r="K1365" s="774">
        <f t="shared" si="43"/>
        <v>0</v>
      </c>
      <c r="M1365" s="207"/>
    </row>
    <row r="1366" spans="1:13" s="217" customFormat="1" ht="69.75" customHeight="1" x14ac:dyDescent="0.3">
      <c r="A1366" s="48">
        <f>'Sch-1'!A1366</f>
        <v>1339</v>
      </c>
      <c r="B1366" s="233">
        <f>'Sch-1'!B1366</f>
        <v>7000032830</v>
      </c>
      <c r="C1366" s="233">
        <f>'Sch-1'!C1366</f>
        <v>10</v>
      </c>
      <c r="D1366" s="234" t="str">
        <f>'Sch-1'!D1366</f>
        <v xml:space="preserve">Supply BOQ for M-SLDC Panjim            </v>
      </c>
      <c r="E1366" s="233">
        <f>'Sch-1'!E1366</f>
        <v>1000077563</v>
      </c>
      <c r="F1366" s="234" t="str">
        <f>'Sch-1'!J1366</f>
        <v>CAT -6 CABLE (100 MM SET)</v>
      </c>
      <c r="G1366" s="233" t="str">
        <f>'Sch-1'!K1366</f>
        <v>SET</v>
      </c>
      <c r="H1366" s="233">
        <f>'Sch-1'!L1366</f>
        <v>48</v>
      </c>
      <c r="I1366" s="235"/>
      <c r="J1366" s="773" t="str">
        <f t="shared" si="42"/>
        <v>Included</v>
      </c>
      <c r="K1366" s="774">
        <f t="shared" si="43"/>
        <v>0</v>
      </c>
      <c r="M1366" s="207"/>
    </row>
    <row r="1367" spans="1:13" s="217" customFormat="1" ht="69.75" customHeight="1" x14ac:dyDescent="0.3">
      <c r="A1367" s="48">
        <f>'Sch-1'!A1367</f>
        <v>1340</v>
      </c>
      <c r="B1367" s="233">
        <f>'Sch-1'!B1367</f>
        <v>7000032831</v>
      </c>
      <c r="C1367" s="233">
        <f>'Sch-1'!C1367</f>
        <v>10</v>
      </c>
      <c r="D1367" s="234" t="str">
        <f>'Sch-1'!D1367</f>
        <v xml:space="preserve">Supply BOQ for M-SLDC Panjim            </v>
      </c>
      <c r="E1367" s="233">
        <f>'Sch-1'!E1367</f>
        <v>1000077561</v>
      </c>
      <c r="F1367" s="234" t="str">
        <f>'Sch-1'!J1367</f>
        <v>24 LAN L-3 SWITCH (MINIMUM 8X1 GBPS FIBRE OPTIC PORTS AND 4X 10 GBPSFIBER PORTS)</v>
      </c>
      <c r="G1367" s="233" t="str">
        <f>'Sch-1'!K1367</f>
        <v xml:space="preserve">EA </v>
      </c>
      <c r="H1367" s="233">
        <f>'Sch-1'!L1367</f>
        <v>2</v>
      </c>
      <c r="I1367" s="235"/>
      <c r="J1367" s="773" t="str">
        <f t="shared" si="42"/>
        <v>Included</v>
      </c>
      <c r="K1367" s="774">
        <f t="shared" si="43"/>
        <v>0</v>
      </c>
      <c r="M1367" s="207"/>
    </row>
    <row r="1368" spans="1:13" s="217" customFormat="1" ht="69.75" customHeight="1" x14ac:dyDescent="0.3">
      <c r="A1368" s="48">
        <f>'Sch-1'!A1368</f>
        <v>1341</v>
      </c>
      <c r="B1368" s="233">
        <f>'Sch-1'!B1368</f>
        <v>7000032832</v>
      </c>
      <c r="C1368" s="233">
        <f>'Sch-1'!C1368</f>
        <v>10</v>
      </c>
      <c r="D1368" s="234" t="str">
        <f>'Sch-1'!D1368</f>
        <v xml:space="preserve">Supply BOQ for M-SLDC Panjim            </v>
      </c>
      <c r="E1368" s="233">
        <f>'Sch-1'!E1368</f>
        <v>1000077565</v>
      </c>
      <c r="F1368" s="234" t="str">
        <f>'Sch-1'!J1368</f>
        <v>NGFW AS PER TECHNICAL SPECIFICATION</v>
      </c>
      <c r="G1368" s="233" t="str">
        <f>'Sch-1'!K1368</f>
        <v xml:space="preserve">EA </v>
      </c>
      <c r="H1368" s="233">
        <f>'Sch-1'!L1368</f>
        <v>2</v>
      </c>
      <c r="I1368" s="235"/>
      <c r="J1368" s="773" t="str">
        <f t="shared" si="42"/>
        <v>Included</v>
      </c>
      <c r="K1368" s="774">
        <f t="shared" si="43"/>
        <v>0</v>
      </c>
      <c r="M1368" s="207"/>
    </row>
    <row r="1369" spans="1:13" s="217" customFormat="1" ht="69.75" customHeight="1" x14ac:dyDescent="0.3">
      <c r="A1369" s="48">
        <f>'Sch-1'!A1369</f>
        <v>1342</v>
      </c>
      <c r="B1369" s="233">
        <f>'Sch-1'!B1369</f>
        <v>7000032833</v>
      </c>
      <c r="C1369" s="233">
        <f>'Sch-1'!C1369</f>
        <v>10</v>
      </c>
      <c r="D1369" s="234" t="str">
        <f>'Sch-1'!D1369</f>
        <v xml:space="preserve">Supply BOQ for M-SLDC Panjim            </v>
      </c>
      <c r="E1369" s="233">
        <f>'Sch-1'!E1369</f>
        <v>1000077751</v>
      </c>
      <c r="F1369" s="234" t="str">
        <f>'Sch-1'!J1369</f>
        <v>SOFTWARE FOR RECORDING</v>
      </c>
      <c r="G1369" s="233" t="str">
        <f>'Sch-1'!K1369</f>
        <v>LOT</v>
      </c>
      <c r="H1369" s="233">
        <f>'Sch-1'!L1369</f>
        <v>1</v>
      </c>
      <c r="I1369" s="235"/>
      <c r="J1369" s="773" t="str">
        <f t="shared" si="42"/>
        <v>Included</v>
      </c>
      <c r="K1369" s="774">
        <f t="shared" si="43"/>
        <v>0</v>
      </c>
      <c r="M1369" s="207"/>
    </row>
    <row r="1370" spans="1:13" s="217" customFormat="1" ht="69.75" customHeight="1" x14ac:dyDescent="0.3">
      <c r="A1370" s="48">
        <f>'Sch-1'!A1370</f>
        <v>1343</v>
      </c>
      <c r="B1370" s="233">
        <f>'Sch-1'!B1370</f>
        <v>7000032834</v>
      </c>
      <c r="C1370" s="233">
        <f>'Sch-1'!C1370</f>
        <v>10</v>
      </c>
      <c r="D1370" s="234" t="str">
        <f>'Sch-1'!D1370</f>
        <v xml:space="preserve">Supply BOQ for M-SLDC Panjim            </v>
      </c>
      <c r="E1370" s="233">
        <f>'Sch-1'!E1370</f>
        <v>1000077568</v>
      </c>
      <c r="F1370" s="234" t="str">
        <f>'Sch-1'!J1370</f>
        <v>OPERATOR CONSOLE AS PER TECHNICAL SPECIFICATION</v>
      </c>
      <c r="G1370" s="233" t="str">
        <f>'Sch-1'!K1370</f>
        <v xml:space="preserve">EA </v>
      </c>
      <c r="H1370" s="233">
        <f>'Sch-1'!L1370</f>
        <v>1</v>
      </c>
      <c r="I1370" s="235"/>
      <c r="J1370" s="773" t="str">
        <f t="shared" si="42"/>
        <v>Included</v>
      </c>
      <c r="K1370" s="774">
        <f t="shared" si="43"/>
        <v>0</v>
      </c>
      <c r="M1370" s="207"/>
    </row>
    <row r="1371" spans="1:13" s="217" customFormat="1" ht="69.75" customHeight="1" x14ac:dyDescent="0.3">
      <c r="A1371" s="48">
        <f>'Sch-1'!A1371</f>
        <v>1344</v>
      </c>
      <c r="B1371" s="233">
        <f>'Sch-1'!B1371</f>
        <v>7000032835</v>
      </c>
      <c r="C1371" s="233">
        <f>'Sch-1'!C1371</f>
        <v>10</v>
      </c>
      <c r="D1371" s="234" t="str">
        <f>'Sch-1'!D1371</f>
        <v xml:space="preserve">Supply BOQ for M-SLDC Panjim            </v>
      </c>
      <c r="E1371" s="233">
        <f>'Sch-1'!E1371</f>
        <v>1000012788</v>
      </c>
      <c r="F1371" s="234" t="str">
        <f>'Sch-1'!J1371</f>
        <v>GPS Clock with antenna</v>
      </c>
      <c r="G1371" s="233" t="str">
        <f>'Sch-1'!K1371</f>
        <v xml:space="preserve">EA </v>
      </c>
      <c r="H1371" s="233">
        <f>'Sch-1'!L1371</f>
        <v>1</v>
      </c>
      <c r="I1371" s="235"/>
      <c r="J1371" s="773" t="str">
        <f t="shared" si="42"/>
        <v>Included</v>
      </c>
      <c r="K1371" s="774">
        <f t="shared" si="43"/>
        <v>0</v>
      </c>
      <c r="M1371" s="207"/>
    </row>
    <row r="1372" spans="1:13" s="217" customFormat="1" ht="69.75" customHeight="1" x14ac:dyDescent="0.3">
      <c r="A1372" s="48">
        <f>'Sch-1'!A1372</f>
        <v>1345</v>
      </c>
      <c r="B1372" s="233">
        <f>'Sch-1'!B1372</f>
        <v>7000032836</v>
      </c>
      <c r="C1372" s="233">
        <f>'Sch-1'!C1372</f>
        <v>10</v>
      </c>
      <c r="D1372" s="234" t="str">
        <f>'Sch-1'!D1372</f>
        <v xml:space="preserve">Supply BOQ for M-SLDC Panjim            </v>
      </c>
      <c r="E1372" s="233">
        <f>'Sch-1'!E1372</f>
        <v>1000028014</v>
      </c>
      <c r="F1372" s="234" t="str">
        <f>'Sch-1'!J1372</f>
        <v>Workstation Desk</v>
      </c>
      <c r="G1372" s="233" t="str">
        <f>'Sch-1'!K1372</f>
        <v xml:space="preserve">EA </v>
      </c>
      <c r="H1372" s="233">
        <f>'Sch-1'!L1372</f>
        <v>1</v>
      </c>
      <c r="I1372" s="235"/>
      <c r="J1372" s="773" t="str">
        <f t="shared" si="42"/>
        <v>Included</v>
      </c>
      <c r="K1372" s="774">
        <f t="shared" si="43"/>
        <v>0</v>
      </c>
      <c r="M1372" s="207"/>
    </row>
    <row r="1373" spans="1:13" s="217" customFormat="1" ht="69.75" customHeight="1" x14ac:dyDescent="0.3">
      <c r="A1373" s="48">
        <f>'Sch-1'!A1373</f>
        <v>1346</v>
      </c>
      <c r="B1373" s="233">
        <f>'Sch-1'!B1373</f>
        <v>7000032837</v>
      </c>
      <c r="C1373" s="233">
        <f>'Sch-1'!C1373</f>
        <v>10</v>
      </c>
      <c r="D1373" s="234" t="str">
        <f>'Sch-1'!D1373</f>
        <v xml:space="preserve">Supply BOQ for M-SLDC Panjim            </v>
      </c>
      <c r="E1373" s="233">
        <f>'Sch-1'!E1373</f>
        <v>1000026380</v>
      </c>
      <c r="F1373" s="234" t="str">
        <f>'Sch-1'!J1373</f>
        <v>Chairs</v>
      </c>
      <c r="G1373" s="233" t="str">
        <f>'Sch-1'!K1373</f>
        <v>LOT</v>
      </c>
      <c r="H1373" s="233">
        <f>'Sch-1'!L1373</f>
        <v>1</v>
      </c>
      <c r="I1373" s="235"/>
      <c r="J1373" s="773" t="str">
        <f t="shared" si="42"/>
        <v>Included</v>
      </c>
      <c r="K1373" s="774">
        <f t="shared" si="43"/>
        <v>0</v>
      </c>
      <c r="M1373" s="207"/>
    </row>
    <row r="1374" spans="1:13" s="217" customFormat="1" ht="69.75" customHeight="1" x14ac:dyDescent="0.3">
      <c r="A1374" s="48">
        <f>'Sch-1'!A1374</f>
        <v>1347</v>
      </c>
      <c r="B1374" s="233">
        <f>'Sch-1'!B1374</f>
        <v>7000032905</v>
      </c>
      <c r="C1374" s="233">
        <f>'Sch-1'!C1374</f>
        <v>10</v>
      </c>
      <c r="D1374" s="234" t="str">
        <f>'Sch-1'!D1374</f>
        <v xml:space="preserve">Supply BOQ for M-SLDC Panjim            </v>
      </c>
      <c r="E1374" s="233">
        <f>'Sch-1'!E1374</f>
        <v>1000077853</v>
      </c>
      <c r="F1374" s="234" t="str">
        <f>'Sch-1'!J1374</f>
        <v>SUPPLY OF BACKUP AND RESTORE SYSTEM INCLUDING NECESSARY HARDWARE ANDSOFTWARE AS PER TECHNICAL SPECIFICATION</v>
      </c>
      <c r="G1374" s="233" t="str">
        <f>'Sch-1'!K1374</f>
        <v xml:space="preserve">EA </v>
      </c>
      <c r="H1374" s="233">
        <f>'Sch-1'!L1374</f>
        <v>1</v>
      </c>
      <c r="I1374" s="235"/>
      <c r="J1374" s="773" t="str">
        <f t="shared" si="42"/>
        <v>Included</v>
      </c>
      <c r="K1374" s="774">
        <f t="shared" si="43"/>
        <v>0</v>
      </c>
      <c r="M1374" s="207"/>
    </row>
    <row r="1375" spans="1:13" s="217" customFormat="1" ht="69.75" customHeight="1" x14ac:dyDescent="0.3">
      <c r="A1375" s="48">
        <f>'Sch-1'!A1375</f>
        <v>1348</v>
      </c>
      <c r="B1375" s="233">
        <f>'Sch-1'!B1375</f>
        <v>7000032906</v>
      </c>
      <c r="C1375" s="233">
        <f>'Sch-1'!C1375</f>
        <v>10</v>
      </c>
      <c r="D1375" s="234" t="str">
        <f>'Sch-1'!D1375</f>
        <v xml:space="preserve">Supply BOQ for M-SLDC Panjim            </v>
      </c>
      <c r="E1375" s="233">
        <f>'Sch-1'!E1375</f>
        <v>1000077863</v>
      </c>
      <c r="F1375" s="234" t="str">
        <f>'Sch-1'!J1375</f>
        <v>SUPPLY OF APPLICATION SERVER AT SLDC /RLDC AS PER TECHNICALSPECIFICATION</v>
      </c>
      <c r="G1375" s="233" t="str">
        <f>'Sch-1'!K1375</f>
        <v xml:space="preserve">EA </v>
      </c>
      <c r="H1375" s="233">
        <f>'Sch-1'!L1375</f>
        <v>2</v>
      </c>
      <c r="I1375" s="235"/>
      <c r="J1375" s="773" t="str">
        <f t="shared" si="42"/>
        <v>Included</v>
      </c>
      <c r="K1375" s="774">
        <f t="shared" si="43"/>
        <v>0</v>
      </c>
      <c r="M1375" s="207"/>
    </row>
    <row r="1376" spans="1:13" s="217" customFormat="1" ht="69.75" customHeight="1" x14ac:dyDescent="0.3">
      <c r="A1376" s="48">
        <f>'Sch-1'!A1376</f>
        <v>1349</v>
      </c>
      <c r="B1376" s="233">
        <f>'Sch-1'!B1376</f>
        <v>7000032907</v>
      </c>
      <c r="C1376" s="233">
        <f>'Sch-1'!C1376</f>
        <v>10</v>
      </c>
      <c r="D1376" s="234" t="str">
        <f>'Sch-1'!D1376</f>
        <v xml:space="preserve">Supply BOQ for M-SLDC Panjim            </v>
      </c>
      <c r="E1376" s="233">
        <f>'Sch-1'!E1376</f>
        <v>1000077866</v>
      </c>
      <c r="F1376" s="234" t="str">
        <f>'Sch-1'!J1376</f>
        <v>SUPPLY OF SIEM SOFTWARE AT SLDC/RLDCÃ‚Â AS PER TECHNICAL SPECIFICATION</v>
      </c>
      <c r="G1376" s="233" t="str">
        <f>'Sch-1'!K1376</f>
        <v>LOT</v>
      </c>
      <c r="H1376" s="233">
        <f>'Sch-1'!L1376</f>
        <v>1</v>
      </c>
      <c r="I1376" s="235"/>
      <c r="J1376" s="773" t="str">
        <f t="shared" si="42"/>
        <v>Included</v>
      </c>
      <c r="K1376" s="774">
        <f t="shared" si="43"/>
        <v>0</v>
      </c>
      <c r="M1376" s="207"/>
    </row>
    <row r="1377" spans="1:13" s="217" customFormat="1" ht="69.75" customHeight="1" x14ac:dyDescent="0.3">
      <c r="A1377" s="48">
        <f>'Sch-1'!A1377</f>
        <v>1350</v>
      </c>
      <c r="B1377" s="233">
        <f>'Sch-1'!B1377</f>
        <v>7000032908</v>
      </c>
      <c r="C1377" s="233">
        <f>'Sch-1'!C1377</f>
        <v>10</v>
      </c>
      <c r="D1377" s="234" t="str">
        <f>'Sch-1'!D1377</f>
        <v xml:space="preserve">Supply BOQ for M-SLDC Panjim            </v>
      </c>
      <c r="E1377" s="233">
        <f>'Sch-1'!E1377</f>
        <v>1000077862</v>
      </c>
      <c r="F1377" s="234" t="str">
        <f>'Sch-1'!J1377</f>
        <v>POE SWITCHÃ‚Â ,48 PORT ,MANAGED L2 (WITH DUAL POWER SUPPLY)Ã‚Â AS PERTECHNICAL SPECIFICATION</v>
      </c>
      <c r="G1377" s="233" t="str">
        <f>'Sch-1'!K1377</f>
        <v xml:space="preserve">EA </v>
      </c>
      <c r="H1377" s="233">
        <f>'Sch-1'!L1377</f>
        <v>1</v>
      </c>
      <c r="I1377" s="235"/>
      <c r="J1377" s="773" t="str">
        <f t="shared" si="42"/>
        <v>Included</v>
      </c>
      <c r="K1377" s="774">
        <f t="shared" si="43"/>
        <v>0</v>
      </c>
      <c r="M1377" s="207"/>
    </row>
    <row r="1378" spans="1:13" s="217" customFormat="1" ht="69.75" customHeight="1" x14ac:dyDescent="0.3">
      <c r="A1378" s="48">
        <f>'Sch-1'!A1378</f>
        <v>1351</v>
      </c>
      <c r="B1378" s="233">
        <f>'Sch-1'!B1378</f>
        <v>7000032920</v>
      </c>
      <c r="C1378" s="233">
        <f>'Sch-1'!C1378</f>
        <v>10</v>
      </c>
      <c r="D1378" s="234" t="str">
        <f>'Sch-1'!D1378</f>
        <v xml:space="preserve">Supply BOQ for M-SLDC Panjim            </v>
      </c>
      <c r="E1378" s="233">
        <f>'Sch-1'!E1378</f>
        <v>1000077899</v>
      </c>
      <c r="F1378" s="234" t="str">
        <f>'Sch-1'!J1378</f>
        <v>SUPPLY OF FXS MEDIA GATEWAY AS PER TECHNICAL SPECIFICATION</v>
      </c>
      <c r="G1378" s="233" t="str">
        <f>'Sch-1'!K1378</f>
        <v>SET</v>
      </c>
      <c r="H1378" s="233">
        <f>'Sch-1'!L1378</f>
        <v>1</v>
      </c>
      <c r="I1378" s="235"/>
      <c r="J1378" s="773" t="str">
        <f t="shared" si="42"/>
        <v>Included</v>
      </c>
      <c r="K1378" s="774">
        <f t="shared" si="43"/>
        <v>0</v>
      </c>
      <c r="M1378" s="207"/>
    </row>
    <row r="1379" spans="1:13" s="217" customFormat="1" ht="69.75" customHeight="1" x14ac:dyDescent="0.3">
      <c r="A1379" s="48">
        <f>'Sch-1'!A1379</f>
        <v>1352</v>
      </c>
      <c r="B1379" s="233">
        <f>'Sch-1'!B1379</f>
        <v>7000032921</v>
      </c>
      <c r="C1379" s="233">
        <f>'Sch-1'!C1379</f>
        <v>10</v>
      </c>
      <c r="D1379" s="234" t="str">
        <f>'Sch-1'!D1379</f>
        <v xml:space="preserve">Supply BOQ for M-SLDC Panjim            </v>
      </c>
      <c r="E1379" s="233">
        <f>'Sch-1'!E1379</f>
        <v>1000031361</v>
      </c>
      <c r="F1379" s="234" t="str">
        <f>'Sch-1'!J1379</f>
        <v>WORKSTATION CONSOLE WITH ONE TFT WITH OSAND LICENSE</v>
      </c>
      <c r="G1379" s="233" t="str">
        <f>'Sch-1'!K1379</f>
        <v xml:space="preserve">EA </v>
      </c>
      <c r="H1379" s="233">
        <f>'Sch-1'!L1379</f>
        <v>1</v>
      </c>
      <c r="I1379" s="235"/>
      <c r="J1379" s="773" t="str">
        <f t="shared" si="42"/>
        <v>Included</v>
      </c>
      <c r="K1379" s="774">
        <f t="shared" si="43"/>
        <v>0</v>
      </c>
      <c r="M1379" s="207"/>
    </row>
    <row r="1380" spans="1:13" s="217" customFormat="1" ht="69.75" customHeight="1" x14ac:dyDescent="0.3">
      <c r="A1380" s="48">
        <f>'Sch-1'!A1380</f>
        <v>1353</v>
      </c>
      <c r="B1380" s="233">
        <f>'Sch-1'!B1380</f>
        <v>7000032927</v>
      </c>
      <c r="C1380" s="233">
        <f>'Sch-1'!C1380</f>
        <v>10</v>
      </c>
      <c r="D1380" s="234" t="str">
        <f>'Sch-1'!D1380</f>
        <v xml:space="preserve">Supply BOQ for M-SLDC Panjim            </v>
      </c>
      <c r="E1380" s="233">
        <f>'Sch-1'!E1380</f>
        <v>1000077736</v>
      </c>
      <c r="F1380" s="234" t="str">
        <f>'Sch-1'!J1380</f>
        <v>SUPPLY OF PRI MEDIA GATEWAY AS PER TECHNICAL SPECIFICATION</v>
      </c>
      <c r="G1380" s="233" t="str">
        <f>'Sch-1'!K1380</f>
        <v xml:space="preserve">EA </v>
      </c>
      <c r="H1380" s="233">
        <f>'Sch-1'!L1380</f>
        <v>1</v>
      </c>
      <c r="I1380" s="235"/>
      <c r="J1380" s="773" t="str">
        <f t="shared" si="42"/>
        <v>Included</v>
      </c>
      <c r="K1380" s="774">
        <f t="shared" si="43"/>
        <v>0</v>
      </c>
      <c r="M1380" s="207"/>
    </row>
    <row r="1381" spans="1:13" s="217" customFormat="1" ht="69.75" customHeight="1" x14ac:dyDescent="0.3">
      <c r="A1381" s="48">
        <f>'Sch-1'!A1381</f>
        <v>1354</v>
      </c>
      <c r="B1381" s="233">
        <f>'Sch-1'!B1381</f>
        <v>7000032928</v>
      </c>
      <c r="C1381" s="233">
        <f>'Sch-1'!C1381</f>
        <v>10</v>
      </c>
      <c r="D1381" s="234" t="str">
        <f>'Sch-1'!D1381</f>
        <v xml:space="preserve">Supply BOQ for M-SLDC Panjim            </v>
      </c>
      <c r="E1381" s="233">
        <f>'Sch-1'!E1381</f>
        <v>1000078084</v>
      </c>
      <c r="F1381" s="234" t="str">
        <f>'Sch-1'!J1381</f>
        <v>SUPPLY OF ROUTER AS PER TECHNICAL SPECIFICATION</v>
      </c>
      <c r="G1381" s="233" t="str">
        <f>'Sch-1'!K1381</f>
        <v xml:space="preserve">EA </v>
      </c>
      <c r="H1381" s="233">
        <f>'Sch-1'!L1381</f>
        <v>2</v>
      </c>
      <c r="I1381" s="235"/>
      <c r="J1381" s="773" t="str">
        <f t="shared" si="42"/>
        <v>Included</v>
      </c>
      <c r="K1381" s="774">
        <f t="shared" si="43"/>
        <v>0</v>
      </c>
      <c r="M1381" s="207"/>
    </row>
    <row r="1382" spans="1:13" s="217" customFormat="1" ht="69.75" customHeight="1" x14ac:dyDescent="0.3">
      <c r="A1382" s="48">
        <f>'Sch-1'!A1382</f>
        <v>1355</v>
      </c>
      <c r="B1382" s="233">
        <f>'Sch-1'!B1382</f>
        <v>7000032838</v>
      </c>
      <c r="C1382" s="233">
        <f>'Sch-1'!C1382</f>
        <v>10</v>
      </c>
      <c r="D1382" s="234" t="str">
        <f>'Sch-1'!D1382</f>
        <v xml:space="preserve">Supply BOQ for B-SLDC Panjim            </v>
      </c>
      <c r="E1382" s="233">
        <f>'Sch-1'!E1382</f>
        <v>1000077713</v>
      </c>
      <c r="F1382" s="234" t="str">
        <f>'Sch-1'!J1382</f>
        <v>VOIP/SIP COMPLIANT SERVER HARDWARE AS PER TECHNICAL SPECIFICATION</v>
      </c>
      <c r="G1382" s="233" t="str">
        <f>'Sch-1'!K1382</f>
        <v xml:space="preserve">EA </v>
      </c>
      <c r="H1382" s="233">
        <f>'Sch-1'!L1382</f>
        <v>1</v>
      </c>
      <c r="I1382" s="235"/>
      <c r="J1382" s="773" t="str">
        <f t="shared" si="42"/>
        <v>Included</v>
      </c>
      <c r="K1382" s="774">
        <f t="shared" si="43"/>
        <v>0</v>
      </c>
      <c r="M1382" s="207"/>
    </row>
    <row r="1383" spans="1:13" s="217" customFormat="1" ht="69.75" customHeight="1" x14ac:dyDescent="0.3">
      <c r="A1383" s="48">
        <f>'Sch-1'!A1383</f>
        <v>1356</v>
      </c>
      <c r="B1383" s="233">
        <f>'Sch-1'!B1383</f>
        <v>7000032839</v>
      </c>
      <c r="C1383" s="233">
        <f>'Sch-1'!C1383</f>
        <v>10</v>
      </c>
      <c r="D1383" s="234" t="str">
        <f>'Sch-1'!D1383</f>
        <v xml:space="preserve">Supply BOQ for B-SLDC Panjim            </v>
      </c>
      <c r="E1383" s="233">
        <f>'Sch-1'!E1383</f>
        <v>1000077753</v>
      </c>
      <c r="F1383" s="234" t="str">
        <f>'Sch-1'!J1383</f>
        <v>SOFTWARE FOR VOIP/SIP COMPLIANT SERVER</v>
      </c>
      <c r="G1383" s="233" t="str">
        <f>'Sch-1'!K1383</f>
        <v>LOT</v>
      </c>
      <c r="H1383" s="233">
        <f>'Sch-1'!L1383</f>
        <v>1</v>
      </c>
      <c r="I1383" s="235"/>
      <c r="J1383" s="773" t="str">
        <f t="shared" si="42"/>
        <v>Included</v>
      </c>
      <c r="K1383" s="774">
        <f t="shared" si="43"/>
        <v>0</v>
      </c>
      <c r="M1383" s="207"/>
    </row>
    <row r="1384" spans="1:13" s="217" customFormat="1" ht="69.75" customHeight="1" x14ac:dyDescent="0.3">
      <c r="A1384" s="48">
        <f>'Sch-1'!A1384</f>
        <v>1357</v>
      </c>
      <c r="B1384" s="233">
        <f>'Sch-1'!B1384</f>
        <v>7000032840</v>
      </c>
      <c r="C1384" s="233">
        <f>'Sch-1'!C1384</f>
        <v>10</v>
      </c>
      <c r="D1384" s="234" t="str">
        <f>'Sch-1'!D1384</f>
        <v xml:space="preserve">Supply BOQ for B-SLDC Panjim            </v>
      </c>
      <c r="E1384" s="233">
        <f>'Sch-1'!E1384</f>
        <v>1000077573</v>
      </c>
      <c r="F1384" s="234" t="str">
        <f>'Sch-1'!J1384</f>
        <v>SERVER RACK  AS PER TECHNICAL SPECIFICATION</v>
      </c>
      <c r="G1384" s="233" t="str">
        <f>'Sch-1'!K1384</f>
        <v xml:space="preserve">EA </v>
      </c>
      <c r="H1384" s="233">
        <f>'Sch-1'!L1384</f>
        <v>1</v>
      </c>
      <c r="I1384" s="235"/>
      <c r="J1384" s="773" t="str">
        <f t="shared" si="42"/>
        <v>Included</v>
      </c>
      <c r="K1384" s="774">
        <f t="shared" si="43"/>
        <v>0</v>
      </c>
      <c r="M1384" s="207"/>
    </row>
    <row r="1385" spans="1:13" s="217" customFormat="1" ht="69.75" customHeight="1" x14ac:dyDescent="0.3">
      <c r="A1385" s="48">
        <f>'Sch-1'!A1385</f>
        <v>1358</v>
      </c>
      <c r="B1385" s="233">
        <f>'Sch-1'!B1385</f>
        <v>7000032841</v>
      </c>
      <c r="C1385" s="233">
        <f>'Sch-1'!C1385</f>
        <v>10</v>
      </c>
      <c r="D1385" s="234" t="str">
        <f>'Sch-1'!D1385</f>
        <v xml:space="preserve">Supply BOQ for B-SLDC Panjim            </v>
      </c>
      <c r="E1385" s="233">
        <f>'Sch-1'!E1385</f>
        <v>1000077711</v>
      </c>
      <c r="F1385" s="234" t="str">
        <f>'Sch-1'!J1385</f>
        <v>SIP COMPLIANT VIDEO PHONE</v>
      </c>
      <c r="G1385" s="233" t="str">
        <f>'Sch-1'!K1385</f>
        <v xml:space="preserve">EA </v>
      </c>
      <c r="H1385" s="233">
        <f>'Sch-1'!L1385</f>
        <v>1</v>
      </c>
      <c r="I1385" s="235"/>
      <c r="J1385" s="773" t="str">
        <f t="shared" si="42"/>
        <v>Included</v>
      </c>
      <c r="K1385" s="774">
        <f t="shared" si="43"/>
        <v>0</v>
      </c>
      <c r="M1385" s="207"/>
    </row>
    <row r="1386" spans="1:13" s="217" customFormat="1" ht="69.75" customHeight="1" x14ac:dyDescent="0.3">
      <c r="A1386" s="48">
        <f>'Sch-1'!A1386</f>
        <v>1359</v>
      </c>
      <c r="B1386" s="233">
        <f>'Sch-1'!B1386</f>
        <v>7000032842</v>
      </c>
      <c r="C1386" s="233">
        <f>'Sch-1'!C1386</f>
        <v>10</v>
      </c>
      <c r="D1386" s="234" t="str">
        <f>'Sch-1'!D1386</f>
        <v xml:space="preserve">Supply BOQ for B-SLDC Panjim            </v>
      </c>
      <c r="E1386" s="233">
        <f>'Sch-1'!E1386</f>
        <v>1000077750</v>
      </c>
      <c r="F1386" s="234" t="str">
        <f>'Sch-1'!J1386</f>
        <v>NMS SOFTWARE FOR VoIP</v>
      </c>
      <c r="G1386" s="233" t="str">
        <f>'Sch-1'!K1386</f>
        <v>LOT</v>
      </c>
      <c r="H1386" s="233">
        <f>'Sch-1'!L1386</f>
        <v>1</v>
      </c>
      <c r="I1386" s="235"/>
      <c r="J1386" s="773" t="str">
        <f t="shared" si="42"/>
        <v>Included</v>
      </c>
      <c r="K1386" s="774">
        <f t="shared" si="43"/>
        <v>0</v>
      </c>
      <c r="M1386" s="207"/>
    </row>
    <row r="1387" spans="1:13" s="217" customFormat="1" ht="69.75" customHeight="1" x14ac:dyDescent="0.3">
      <c r="A1387" s="48">
        <f>'Sch-1'!A1387</f>
        <v>1360</v>
      </c>
      <c r="B1387" s="233">
        <f>'Sch-1'!B1387</f>
        <v>7000032843</v>
      </c>
      <c r="C1387" s="233">
        <f>'Sch-1'!C1387</f>
        <v>10</v>
      </c>
      <c r="D1387" s="234" t="str">
        <f>'Sch-1'!D1387</f>
        <v xml:space="preserve">Supply BOQ for B-SLDC Panjim            </v>
      </c>
      <c r="E1387" s="233">
        <f>'Sch-1'!E1387</f>
        <v>1000077561</v>
      </c>
      <c r="F1387" s="234" t="str">
        <f>'Sch-1'!J1387</f>
        <v>24 LAN L-3 SWITCH (MINIMUM 8X1 GBPS FIBRE OPTIC PORTS AND 4X 10 GBPSFIBER PORTS)</v>
      </c>
      <c r="G1387" s="233" t="str">
        <f>'Sch-1'!K1387</f>
        <v xml:space="preserve">EA </v>
      </c>
      <c r="H1387" s="233">
        <f>'Sch-1'!L1387</f>
        <v>2</v>
      </c>
      <c r="I1387" s="235"/>
      <c r="J1387" s="773" t="str">
        <f t="shared" si="42"/>
        <v>Included</v>
      </c>
      <c r="K1387" s="774">
        <f t="shared" si="43"/>
        <v>0</v>
      </c>
      <c r="M1387" s="207"/>
    </row>
    <row r="1388" spans="1:13" s="217" customFormat="1" ht="69.75" customHeight="1" x14ac:dyDescent="0.3">
      <c r="A1388" s="48">
        <f>'Sch-1'!A1388</f>
        <v>1361</v>
      </c>
      <c r="B1388" s="233">
        <f>'Sch-1'!B1388</f>
        <v>7000032844</v>
      </c>
      <c r="C1388" s="233">
        <f>'Sch-1'!C1388</f>
        <v>10</v>
      </c>
      <c r="D1388" s="234" t="str">
        <f>'Sch-1'!D1388</f>
        <v xml:space="preserve">Supply BOQ for B-SLDC Panjim            </v>
      </c>
      <c r="E1388" s="233">
        <f>'Sch-1'!E1388</f>
        <v>1000077565</v>
      </c>
      <c r="F1388" s="234" t="str">
        <f>'Sch-1'!J1388</f>
        <v>NGFW AS PER TECHNICAL SPECIFICATION</v>
      </c>
      <c r="G1388" s="233" t="str">
        <f>'Sch-1'!K1388</f>
        <v xml:space="preserve">EA </v>
      </c>
      <c r="H1388" s="233">
        <f>'Sch-1'!L1388</f>
        <v>2</v>
      </c>
      <c r="I1388" s="235"/>
      <c r="J1388" s="773" t="str">
        <f t="shared" si="42"/>
        <v>Included</v>
      </c>
      <c r="K1388" s="774">
        <f t="shared" si="43"/>
        <v>0</v>
      </c>
      <c r="M1388" s="207"/>
    </row>
    <row r="1389" spans="1:13" s="217" customFormat="1" ht="69.75" customHeight="1" x14ac:dyDescent="0.3">
      <c r="A1389" s="48">
        <f>'Sch-1'!A1389</f>
        <v>1362</v>
      </c>
      <c r="B1389" s="233">
        <f>'Sch-1'!B1389</f>
        <v>7000032845</v>
      </c>
      <c r="C1389" s="233">
        <f>'Sch-1'!C1389</f>
        <v>10</v>
      </c>
      <c r="D1389" s="234" t="str">
        <f>'Sch-1'!D1389</f>
        <v xml:space="preserve">Supply BOQ for B-SLDC Panjim            </v>
      </c>
      <c r="E1389" s="233">
        <f>'Sch-1'!E1389</f>
        <v>1000077751</v>
      </c>
      <c r="F1389" s="234" t="str">
        <f>'Sch-1'!J1389</f>
        <v>SOFTWARE FOR RECORDING</v>
      </c>
      <c r="G1389" s="233" t="str">
        <f>'Sch-1'!K1389</f>
        <v>LOT</v>
      </c>
      <c r="H1389" s="233">
        <f>'Sch-1'!L1389</f>
        <v>1</v>
      </c>
      <c r="I1389" s="235"/>
      <c r="J1389" s="773" t="str">
        <f t="shared" si="42"/>
        <v>Included</v>
      </c>
      <c r="K1389" s="774">
        <f t="shared" si="43"/>
        <v>0</v>
      </c>
      <c r="M1389" s="207"/>
    </row>
    <row r="1390" spans="1:13" s="217" customFormat="1" ht="69.75" customHeight="1" x14ac:dyDescent="0.3">
      <c r="A1390" s="48">
        <f>'Sch-1'!A1390</f>
        <v>1363</v>
      </c>
      <c r="B1390" s="233">
        <f>'Sch-1'!B1390</f>
        <v>7000032846</v>
      </c>
      <c r="C1390" s="233">
        <f>'Sch-1'!C1390</f>
        <v>10</v>
      </c>
      <c r="D1390" s="234" t="str">
        <f>'Sch-1'!D1390</f>
        <v xml:space="preserve">Supply BOQ for B-SLDC Panjim            </v>
      </c>
      <c r="E1390" s="233">
        <f>'Sch-1'!E1390</f>
        <v>1000077568</v>
      </c>
      <c r="F1390" s="234" t="str">
        <f>'Sch-1'!J1390</f>
        <v>OPERATOR CONSOLE AS PER TECHNICAL SPECIFICATION</v>
      </c>
      <c r="G1390" s="233" t="str">
        <f>'Sch-1'!K1390</f>
        <v xml:space="preserve">EA </v>
      </c>
      <c r="H1390" s="233">
        <f>'Sch-1'!L1390</f>
        <v>1</v>
      </c>
      <c r="I1390" s="235"/>
      <c r="J1390" s="773" t="str">
        <f t="shared" si="42"/>
        <v>Included</v>
      </c>
      <c r="K1390" s="774">
        <f t="shared" si="43"/>
        <v>0</v>
      </c>
      <c r="M1390" s="207"/>
    </row>
    <row r="1391" spans="1:13" s="217" customFormat="1" ht="69.75" customHeight="1" x14ac:dyDescent="0.3">
      <c r="A1391" s="48">
        <f>'Sch-1'!A1391</f>
        <v>1364</v>
      </c>
      <c r="B1391" s="233">
        <f>'Sch-1'!B1391</f>
        <v>7000032847</v>
      </c>
      <c r="C1391" s="233">
        <f>'Sch-1'!C1391</f>
        <v>10</v>
      </c>
      <c r="D1391" s="234" t="str">
        <f>'Sch-1'!D1391</f>
        <v xml:space="preserve">Supply BOQ for B-SLDC Panjim            </v>
      </c>
      <c r="E1391" s="233">
        <f>'Sch-1'!E1391</f>
        <v>1000028014</v>
      </c>
      <c r="F1391" s="234" t="str">
        <f>'Sch-1'!J1391</f>
        <v>Workstation Desk</v>
      </c>
      <c r="G1391" s="233" t="str">
        <f>'Sch-1'!K1391</f>
        <v xml:space="preserve">EA </v>
      </c>
      <c r="H1391" s="233">
        <f>'Sch-1'!L1391</f>
        <v>1</v>
      </c>
      <c r="I1391" s="235"/>
      <c r="J1391" s="773" t="str">
        <f t="shared" si="42"/>
        <v>Included</v>
      </c>
      <c r="K1391" s="774">
        <f t="shared" si="43"/>
        <v>0</v>
      </c>
      <c r="M1391" s="207"/>
    </row>
    <row r="1392" spans="1:13" s="217" customFormat="1" ht="69.75" customHeight="1" x14ac:dyDescent="0.3">
      <c r="A1392" s="48">
        <f>'Sch-1'!A1392</f>
        <v>1365</v>
      </c>
      <c r="B1392" s="233">
        <f>'Sch-1'!B1392</f>
        <v>7000032848</v>
      </c>
      <c r="C1392" s="233">
        <f>'Sch-1'!C1392</f>
        <v>10</v>
      </c>
      <c r="D1392" s="234" t="str">
        <f>'Sch-1'!D1392</f>
        <v xml:space="preserve">Supply BOQ for B-SLDC Panjim            </v>
      </c>
      <c r="E1392" s="233">
        <f>'Sch-1'!E1392</f>
        <v>1000026380</v>
      </c>
      <c r="F1392" s="234" t="str">
        <f>'Sch-1'!J1392</f>
        <v>Chairs</v>
      </c>
      <c r="G1392" s="233" t="str">
        <f>'Sch-1'!K1392</f>
        <v>LOT</v>
      </c>
      <c r="H1392" s="233">
        <f>'Sch-1'!L1392</f>
        <v>1</v>
      </c>
      <c r="I1392" s="235"/>
      <c r="J1392" s="773" t="str">
        <f t="shared" si="42"/>
        <v>Included</v>
      </c>
      <c r="K1392" s="774">
        <f t="shared" si="43"/>
        <v>0</v>
      </c>
      <c r="M1392" s="207"/>
    </row>
    <row r="1393" spans="1:13" s="217" customFormat="1" ht="69.75" customHeight="1" x14ac:dyDescent="0.3">
      <c r="A1393" s="48">
        <f>'Sch-1'!A1393</f>
        <v>1366</v>
      </c>
      <c r="B1393" s="233">
        <f>'Sch-1'!B1393</f>
        <v>7000032909</v>
      </c>
      <c r="C1393" s="233">
        <f>'Sch-1'!C1393</f>
        <v>10</v>
      </c>
      <c r="D1393" s="234" t="str">
        <f>'Sch-1'!D1393</f>
        <v xml:space="preserve">Supply BOQ for B-SLDC Panjim            </v>
      </c>
      <c r="E1393" s="233">
        <f>'Sch-1'!E1393</f>
        <v>1000077853</v>
      </c>
      <c r="F1393" s="234" t="str">
        <f>'Sch-1'!J1393</f>
        <v>SUPPLY OF BACKUP AND RESTORE SYSTEM INCLUDING NECESSARY HARDWARE ANDSOFTWARE AS PER TECHNICAL SPECIFICATION</v>
      </c>
      <c r="G1393" s="233" t="str">
        <f>'Sch-1'!K1393</f>
        <v xml:space="preserve">EA </v>
      </c>
      <c r="H1393" s="233">
        <f>'Sch-1'!L1393</f>
        <v>1</v>
      </c>
      <c r="I1393" s="235"/>
      <c r="J1393" s="773" t="str">
        <f t="shared" si="42"/>
        <v>Included</v>
      </c>
      <c r="K1393" s="774">
        <f t="shared" si="43"/>
        <v>0</v>
      </c>
      <c r="M1393" s="207"/>
    </row>
    <row r="1394" spans="1:13" s="217" customFormat="1" ht="69.75" customHeight="1" x14ac:dyDescent="0.3">
      <c r="A1394" s="48">
        <f>'Sch-1'!A1394</f>
        <v>1367</v>
      </c>
      <c r="B1394" s="233">
        <f>'Sch-1'!B1394</f>
        <v>7000032929</v>
      </c>
      <c r="C1394" s="233">
        <f>'Sch-1'!C1394</f>
        <v>10</v>
      </c>
      <c r="D1394" s="234" t="str">
        <f>'Sch-1'!D1394</f>
        <v xml:space="preserve">Supply BOQ for B-SLDC Panjim            </v>
      </c>
      <c r="E1394" s="233">
        <f>'Sch-1'!E1394</f>
        <v>1000078084</v>
      </c>
      <c r="F1394" s="234" t="str">
        <f>'Sch-1'!J1394</f>
        <v>SUPPLY OF ROUTER AS PER TECHNICAL SPECIFICATION</v>
      </c>
      <c r="G1394" s="233" t="str">
        <f>'Sch-1'!K1394</f>
        <v xml:space="preserve">EA </v>
      </c>
      <c r="H1394" s="233">
        <f>'Sch-1'!L1394</f>
        <v>2</v>
      </c>
      <c r="I1394" s="235"/>
      <c r="J1394" s="773" t="str">
        <f t="shared" si="42"/>
        <v>Included</v>
      </c>
      <c r="K1394" s="774">
        <f t="shared" si="43"/>
        <v>0</v>
      </c>
      <c r="M1394" s="207"/>
    </row>
    <row r="1395" spans="1:13" s="217" customFormat="1" ht="69.75" customHeight="1" x14ac:dyDescent="0.3">
      <c r="A1395" s="48">
        <f>'Sch-1'!A1395</f>
        <v>1368</v>
      </c>
      <c r="B1395" s="233">
        <f>'Sch-1'!B1395</f>
        <v>7000032849</v>
      </c>
      <c r="C1395" s="233">
        <f>'Sch-1'!C1395</f>
        <v>10</v>
      </c>
      <c r="D1395" s="234" t="str">
        <f>'Sch-1'!D1395</f>
        <v xml:space="preserve">Supply BOQ for M-SLDC Raipur            </v>
      </c>
      <c r="E1395" s="233">
        <f>'Sch-1'!E1395</f>
        <v>1000077713</v>
      </c>
      <c r="F1395" s="234" t="str">
        <f>'Sch-1'!J1395</f>
        <v>VOIP/SIP COMPLIANT SERVER HARDWARE AS PER TECHNICAL SPECIFICATION</v>
      </c>
      <c r="G1395" s="233" t="str">
        <f>'Sch-1'!K1395</f>
        <v xml:space="preserve">EA </v>
      </c>
      <c r="H1395" s="233">
        <f>'Sch-1'!L1395</f>
        <v>1</v>
      </c>
      <c r="I1395" s="235"/>
      <c r="J1395" s="773" t="str">
        <f t="shared" si="42"/>
        <v>Included</v>
      </c>
      <c r="K1395" s="774">
        <f t="shared" si="43"/>
        <v>0</v>
      </c>
      <c r="M1395" s="207"/>
    </row>
    <row r="1396" spans="1:13" s="217" customFormat="1" ht="69.75" customHeight="1" x14ac:dyDescent="0.3">
      <c r="A1396" s="48">
        <f>'Sch-1'!A1396</f>
        <v>1369</v>
      </c>
      <c r="B1396" s="233">
        <f>'Sch-1'!B1396</f>
        <v>7000032850</v>
      </c>
      <c r="C1396" s="233">
        <f>'Sch-1'!C1396</f>
        <v>10</v>
      </c>
      <c r="D1396" s="234" t="str">
        <f>'Sch-1'!D1396</f>
        <v xml:space="preserve">Supply BOQ for M-SLDC Raipur            </v>
      </c>
      <c r="E1396" s="233">
        <f>'Sch-1'!E1396</f>
        <v>1000077753</v>
      </c>
      <c r="F1396" s="234" t="str">
        <f>'Sch-1'!J1396</f>
        <v>SOFTWARE FOR VOIP/SIP COMPLIANT SERVER</v>
      </c>
      <c r="G1396" s="233" t="str">
        <f>'Sch-1'!K1396</f>
        <v>LOT</v>
      </c>
      <c r="H1396" s="233">
        <f>'Sch-1'!L1396</f>
        <v>1</v>
      </c>
      <c r="I1396" s="235"/>
      <c r="J1396" s="773" t="str">
        <f t="shared" si="42"/>
        <v>Included</v>
      </c>
      <c r="K1396" s="774">
        <f t="shared" si="43"/>
        <v>0</v>
      </c>
      <c r="M1396" s="207"/>
    </row>
    <row r="1397" spans="1:13" s="217" customFormat="1" ht="69.75" customHeight="1" x14ac:dyDescent="0.3">
      <c r="A1397" s="48">
        <f>'Sch-1'!A1397</f>
        <v>1370</v>
      </c>
      <c r="B1397" s="233">
        <f>'Sch-1'!B1397</f>
        <v>7000032851</v>
      </c>
      <c r="C1397" s="233">
        <f>'Sch-1'!C1397</f>
        <v>10</v>
      </c>
      <c r="D1397" s="234" t="str">
        <f>'Sch-1'!D1397</f>
        <v xml:space="preserve">Supply BOQ for M-SLDC Raipur            </v>
      </c>
      <c r="E1397" s="233">
        <f>'Sch-1'!E1397</f>
        <v>1000077573</v>
      </c>
      <c r="F1397" s="234" t="str">
        <f>'Sch-1'!J1397</f>
        <v>SERVER RACK  AS PER TECHNICAL SPECIFICATION</v>
      </c>
      <c r="G1397" s="233" t="str">
        <f>'Sch-1'!K1397</f>
        <v xml:space="preserve">EA </v>
      </c>
      <c r="H1397" s="233">
        <f>'Sch-1'!L1397</f>
        <v>1</v>
      </c>
      <c r="I1397" s="235"/>
      <c r="J1397" s="773" t="str">
        <f t="shared" si="42"/>
        <v>Included</v>
      </c>
      <c r="K1397" s="774">
        <f t="shared" si="43"/>
        <v>0</v>
      </c>
      <c r="M1397" s="207"/>
    </row>
    <row r="1398" spans="1:13" s="217" customFormat="1" ht="69.75" customHeight="1" x14ac:dyDescent="0.3">
      <c r="A1398" s="48">
        <f>'Sch-1'!A1398</f>
        <v>1371</v>
      </c>
      <c r="B1398" s="233">
        <f>'Sch-1'!B1398</f>
        <v>7000032852</v>
      </c>
      <c r="C1398" s="233">
        <f>'Sch-1'!C1398</f>
        <v>10</v>
      </c>
      <c r="D1398" s="234" t="str">
        <f>'Sch-1'!D1398</f>
        <v xml:space="preserve">Supply BOQ for M-SLDC Raipur            </v>
      </c>
      <c r="E1398" s="233">
        <f>'Sch-1'!E1398</f>
        <v>1000077739</v>
      </c>
      <c r="F1398" s="234" t="str">
        <f>'Sch-1'!J1398</f>
        <v>SIP COMPLIANT VOIP PHONE FOR LOCAL LOCATIONS</v>
      </c>
      <c r="G1398" s="233" t="str">
        <f>'Sch-1'!K1398</f>
        <v xml:space="preserve">EA </v>
      </c>
      <c r="H1398" s="233">
        <f>'Sch-1'!L1398</f>
        <v>30</v>
      </c>
      <c r="I1398" s="235"/>
      <c r="J1398" s="773" t="str">
        <f t="shared" si="42"/>
        <v>Included</v>
      </c>
      <c r="K1398" s="774">
        <f t="shared" si="43"/>
        <v>0</v>
      </c>
      <c r="M1398" s="207"/>
    </row>
    <row r="1399" spans="1:13" s="217" customFormat="1" ht="69.75" customHeight="1" x14ac:dyDescent="0.3">
      <c r="A1399" s="48">
        <f>'Sch-1'!A1399</f>
        <v>1372</v>
      </c>
      <c r="B1399" s="233">
        <f>'Sch-1'!B1399</f>
        <v>7000032853</v>
      </c>
      <c r="C1399" s="233">
        <f>'Sch-1'!C1399</f>
        <v>10</v>
      </c>
      <c r="D1399" s="234" t="str">
        <f>'Sch-1'!D1399</f>
        <v xml:space="preserve">Supply BOQ for M-SLDC Raipur            </v>
      </c>
      <c r="E1399" s="233">
        <f>'Sch-1'!E1399</f>
        <v>1000077740</v>
      </c>
      <c r="F1399" s="234" t="str">
        <f>'Sch-1'!J1399</f>
        <v>SIP COMPLIANT VOIP PHONE FOR REMOTE LOCATIONS</v>
      </c>
      <c r="G1399" s="233" t="str">
        <f>'Sch-1'!K1399</f>
        <v xml:space="preserve">EA </v>
      </c>
      <c r="H1399" s="233">
        <f>'Sch-1'!L1399</f>
        <v>400</v>
      </c>
      <c r="I1399" s="235"/>
      <c r="J1399" s="773" t="str">
        <f t="shared" si="42"/>
        <v>Included</v>
      </c>
      <c r="K1399" s="774">
        <f t="shared" si="43"/>
        <v>0</v>
      </c>
      <c r="M1399" s="207"/>
    </row>
    <row r="1400" spans="1:13" s="217" customFormat="1" ht="69.75" customHeight="1" x14ac:dyDescent="0.3">
      <c r="A1400" s="48">
        <f>'Sch-1'!A1400</f>
        <v>1373</v>
      </c>
      <c r="B1400" s="233">
        <f>'Sch-1'!B1400</f>
        <v>7000032854</v>
      </c>
      <c r="C1400" s="233">
        <f>'Sch-1'!C1400</f>
        <v>10</v>
      </c>
      <c r="D1400" s="234" t="str">
        <f>'Sch-1'!D1400</f>
        <v xml:space="preserve">Supply BOQ for M-SLDC Raipur            </v>
      </c>
      <c r="E1400" s="233">
        <f>'Sch-1'!E1400</f>
        <v>1000077711</v>
      </c>
      <c r="F1400" s="234" t="str">
        <f>'Sch-1'!J1400</f>
        <v>SIP COMPLIANT VIDEO PHONE</v>
      </c>
      <c r="G1400" s="233" t="str">
        <f>'Sch-1'!K1400</f>
        <v xml:space="preserve">EA </v>
      </c>
      <c r="H1400" s="233">
        <f>'Sch-1'!L1400</f>
        <v>1</v>
      </c>
      <c r="I1400" s="235"/>
      <c r="J1400" s="773" t="str">
        <f t="shared" si="42"/>
        <v>Included</v>
      </c>
      <c r="K1400" s="774">
        <f t="shared" si="43"/>
        <v>0</v>
      </c>
      <c r="M1400" s="207"/>
    </row>
    <row r="1401" spans="1:13" s="217" customFormat="1" ht="69.75" customHeight="1" x14ac:dyDescent="0.3">
      <c r="A1401" s="48">
        <f>'Sch-1'!A1401</f>
        <v>1374</v>
      </c>
      <c r="B1401" s="233">
        <f>'Sch-1'!B1401</f>
        <v>7000032855</v>
      </c>
      <c r="C1401" s="233">
        <f>'Sch-1'!C1401</f>
        <v>10</v>
      </c>
      <c r="D1401" s="234" t="str">
        <f>'Sch-1'!D1401</f>
        <v xml:space="preserve">Supply BOQ for M-SLDC Raipur            </v>
      </c>
      <c r="E1401" s="233">
        <f>'Sch-1'!E1401</f>
        <v>1000077562</v>
      </c>
      <c r="F1401" s="234" t="str">
        <f>'Sch-1'!J1401</f>
        <v>ANALOG PHONE</v>
      </c>
      <c r="G1401" s="233" t="str">
        <f>'Sch-1'!K1401</f>
        <v xml:space="preserve">EA </v>
      </c>
      <c r="H1401" s="233">
        <f>'Sch-1'!L1401</f>
        <v>148</v>
      </c>
      <c r="I1401" s="235"/>
      <c r="J1401" s="773" t="str">
        <f t="shared" si="42"/>
        <v>Included</v>
      </c>
      <c r="K1401" s="774">
        <f t="shared" si="43"/>
        <v>0</v>
      </c>
      <c r="M1401" s="207"/>
    </row>
    <row r="1402" spans="1:13" s="217" customFormat="1" ht="69.75" customHeight="1" x14ac:dyDescent="0.3">
      <c r="A1402" s="48">
        <f>'Sch-1'!A1402</f>
        <v>1375</v>
      </c>
      <c r="B1402" s="233">
        <f>'Sch-1'!B1402</f>
        <v>7000032856</v>
      </c>
      <c r="C1402" s="233">
        <f>'Sch-1'!C1402</f>
        <v>10</v>
      </c>
      <c r="D1402" s="234" t="str">
        <f>'Sch-1'!D1402</f>
        <v xml:space="preserve">Supply BOQ for M-SLDC Raipur            </v>
      </c>
      <c r="E1402" s="233">
        <f>'Sch-1'!E1402</f>
        <v>1000077750</v>
      </c>
      <c r="F1402" s="234" t="str">
        <f>'Sch-1'!J1402</f>
        <v>NMS SOFTWARE FOR VoIP</v>
      </c>
      <c r="G1402" s="233" t="str">
        <f>'Sch-1'!K1402</f>
        <v>LOT</v>
      </c>
      <c r="H1402" s="233">
        <f>'Sch-1'!L1402</f>
        <v>1</v>
      </c>
      <c r="I1402" s="235"/>
      <c r="J1402" s="773" t="str">
        <f t="shared" si="42"/>
        <v>Included</v>
      </c>
      <c r="K1402" s="774">
        <f t="shared" si="43"/>
        <v>0</v>
      </c>
      <c r="M1402" s="207"/>
    </row>
    <row r="1403" spans="1:13" s="217" customFormat="1" ht="69.75" customHeight="1" x14ac:dyDescent="0.3">
      <c r="A1403" s="48">
        <f>'Sch-1'!A1403</f>
        <v>1376</v>
      </c>
      <c r="B1403" s="233">
        <f>'Sch-1'!B1403</f>
        <v>7000032857</v>
      </c>
      <c r="C1403" s="233">
        <f>'Sch-1'!C1403</f>
        <v>10</v>
      </c>
      <c r="D1403" s="234" t="str">
        <f>'Sch-1'!D1403</f>
        <v xml:space="preserve">Supply BOQ for M-SLDC Raipur            </v>
      </c>
      <c r="E1403" s="233">
        <f>'Sch-1'!E1403</f>
        <v>1000077709</v>
      </c>
      <c r="F1403" s="234" t="str">
        <f>'Sch-1'!J1403</f>
        <v>POE SWITCH  (WITH DUAL DC POWER SUPPLY)  AS PER TECHNICALSPECIFICATION</v>
      </c>
      <c r="G1403" s="233" t="str">
        <f>'Sch-1'!K1403</f>
        <v xml:space="preserve">EA </v>
      </c>
      <c r="H1403" s="233">
        <f>'Sch-1'!L1403</f>
        <v>400</v>
      </c>
      <c r="I1403" s="235"/>
      <c r="J1403" s="773" t="str">
        <f t="shared" si="42"/>
        <v>Included</v>
      </c>
      <c r="K1403" s="774">
        <f t="shared" si="43"/>
        <v>0</v>
      </c>
      <c r="M1403" s="207"/>
    </row>
    <row r="1404" spans="1:13" s="217" customFormat="1" ht="69.75" customHeight="1" x14ac:dyDescent="0.3">
      <c r="A1404" s="48">
        <f>'Sch-1'!A1404</f>
        <v>1377</v>
      </c>
      <c r="B1404" s="233">
        <f>'Sch-1'!B1404</f>
        <v>7000032858</v>
      </c>
      <c r="C1404" s="233">
        <f>'Sch-1'!C1404</f>
        <v>10</v>
      </c>
      <c r="D1404" s="234" t="str">
        <f>'Sch-1'!D1404</f>
        <v xml:space="preserve">Supply BOQ for M-SLDC Raipur            </v>
      </c>
      <c r="E1404" s="233">
        <f>'Sch-1'!E1404</f>
        <v>1000077563</v>
      </c>
      <c r="F1404" s="234" t="str">
        <f>'Sch-1'!J1404</f>
        <v>CAT -6 CABLE (100 MM SET)</v>
      </c>
      <c r="G1404" s="233" t="str">
        <f>'Sch-1'!K1404</f>
        <v>SET</v>
      </c>
      <c r="H1404" s="233">
        <f>'Sch-1'!L1404</f>
        <v>400</v>
      </c>
      <c r="I1404" s="235"/>
      <c r="J1404" s="773" t="str">
        <f t="shared" si="42"/>
        <v>Included</v>
      </c>
      <c r="K1404" s="774">
        <f t="shared" si="43"/>
        <v>0</v>
      </c>
      <c r="M1404" s="207"/>
    </row>
    <row r="1405" spans="1:13" s="217" customFormat="1" ht="69.75" customHeight="1" x14ac:dyDescent="0.3">
      <c r="A1405" s="48">
        <f>'Sch-1'!A1405</f>
        <v>1378</v>
      </c>
      <c r="B1405" s="233">
        <f>'Sch-1'!B1405</f>
        <v>7000032859</v>
      </c>
      <c r="C1405" s="233">
        <f>'Sch-1'!C1405</f>
        <v>10</v>
      </c>
      <c r="D1405" s="234" t="str">
        <f>'Sch-1'!D1405</f>
        <v xml:space="preserve">Supply BOQ for M-SLDC Raipur            </v>
      </c>
      <c r="E1405" s="233">
        <f>'Sch-1'!E1405</f>
        <v>1000077561</v>
      </c>
      <c r="F1405" s="234" t="str">
        <f>'Sch-1'!J1405</f>
        <v>24 LAN L-3 SWITCH (MINIMUM 8X1 GBPS FIBRE OPTIC PORTS AND 4X 10 GBPSFIBER PORTS)</v>
      </c>
      <c r="G1405" s="233" t="str">
        <f>'Sch-1'!K1405</f>
        <v xml:space="preserve">EA </v>
      </c>
      <c r="H1405" s="233">
        <f>'Sch-1'!L1405</f>
        <v>2</v>
      </c>
      <c r="I1405" s="235"/>
      <c r="J1405" s="773" t="str">
        <f t="shared" si="42"/>
        <v>Included</v>
      </c>
      <c r="K1405" s="774">
        <f t="shared" si="43"/>
        <v>0</v>
      </c>
      <c r="M1405" s="207"/>
    </row>
    <row r="1406" spans="1:13" s="217" customFormat="1" ht="69.75" customHeight="1" x14ac:dyDescent="0.3">
      <c r="A1406" s="48">
        <f>'Sch-1'!A1406</f>
        <v>1379</v>
      </c>
      <c r="B1406" s="233">
        <f>'Sch-1'!B1406</f>
        <v>7000032860</v>
      </c>
      <c r="C1406" s="233">
        <f>'Sch-1'!C1406</f>
        <v>10</v>
      </c>
      <c r="D1406" s="234" t="str">
        <f>'Sch-1'!D1406</f>
        <v xml:space="preserve">Supply BOQ for M-SLDC Raipur            </v>
      </c>
      <c r="E1406" s="233">
        <f>'Sch-1'!E1406</f>
        <v>1000077565</v>
      </c>
      <c r="F1406" s="234" t="str">
        <f>'Sch-1'!J1406</f>
        <v>NGFW AS PER TECHNICAL SPECIFICATION</v>
      </c>
      <c r="G1406" s="233" t="str">
        <f>'Sch-1'!K1406</f>
        <v xml:space="preserve">EA </v>
      </c>
      <c r="H1406" s="233">
        <f>'Sch-1'!L1406</f>
        <v>2</v>
      </c>
      <c r="I1406" s="235"/>
      <c r="J1406" s="773" t="str">
        <f t="shared" si="42"/>
        <v>Included</v>
      </c>
      <c r="K1406" s="774">
        <f t="shared" si="43"/>
        <v>0</v>
      </c>
      <c r="M1406" s="207"/>
    </row>
    <row r="1407" spans="1:13" s="217" customFormat="1" ht="69.75" customHeight="1" x14ac:dyDescent="0.3">
      <c r="A1407" s="48">
        <f>'Sch-1'!A1407</f>
        <v>1380</v>
      </c>
      <c r="B1407" s="233">
        <f>'Sch-1'!B1407</f>
        <v>7000032861</v>
      </c>
      <c r="C1407" s="233">
        <f>'Sch-1'!C1407</f>
        <v>10</v>
      </c>
      <c r="D1407" s="234" t="str">
        <f>'Sch-1'!D1407</f>
        <v xml:space="preserve">Supply BOQ for M-SLDC Raipur            </v>
      </c>
      <c r="E1407" s="233">
        <f>'Sch-1'!E1407</f>
        <v>1000077751</v>
      </c>
      <c r="F1407" s="234" t="str">
        <f>'Sch-1'!J1407</f>
        <v>SOFTWARE FOR RECORDING</v>
      </c>
      <c r="G1407" s="233" t="str">
        <f>'Sch-1'!K1407</f>
        <v>LOT</v>
      </c>
      <c r="H1407" s="233">
        <f>'Sch-1'!L1407</f>
        <v>1</v>
      </c>
      <c r="I1407" s="235"/>
      <c r="J1407" s="773" t="str">
        <f t="shared" si="42"/>
        <v>Included</v>
      </c>
      <c r="K1407" s="774">
        <f t="shared" si="43"/>
        <v>0</v>
      </c>
      <c r="M1407" s="207"/>
    </row>
    <row r="1408" spans="1:13" s="217" customFormat="1" ht="69.75" customHeight="1" x14ac:dyDescent="0.3">
      <c r="A1408" s="48">
        <f>'Sch-1'!A1408</f>
        <v>1381</v>
      </c>
      <c r="B1408" s="233">
        <f>'Sch-1'!B1408</f>
        <v>7000032862</v>
      </c>
      <c r="C1408" s="233">
        <f>'Sch-1'!C1408</f>
        <v>10</v>
      </c>
      <c r="D1408" s="234" t="str">
        <f>'Sch-1'!D1408</f>
        <v xml:space="preserve">Supply BOQ for M-SLDC Raipur            </v>
      </c>
      <c r="E1408" s="233">
        <f>'Sch-1'!E1408</f>
        <v>1000077568</v>
      </c>
      <c r="F1408" s="234" t="str">
        <f>'Sch-1'!J1408</f>
        <v>OPERATOR CONSOLE AS PER TECHNICAL SPECIFICATION</v>
      </c>
      <c r="G1408" s="233" t="str">
        <f>'Sch-1'!K1408</f>
        <v xml:space="preserve">EA </v>
      </c>
      <c r="H1408" s="233">
        <f>'Sch-1'!L1408</f>
        <v>1</v>
      </c>
      <c r="I1408" s="235"/>
      <c r="J1408" s="773" t="str">
        <f t="shared" si="42"/>
        <v>Included</v>
      </c>
      <c r="K1408" s="774">
        <f t="shared" si="43"/>
        <v>0</v>
      </c>
      <c r="M1408" s="207"/>
    </row>
    <row r="1409" spans="1:13" s="217" customFormat="1" ht="69.75" customHeight="1" x14ac:dyDescent="0.3">
      <c r="A1409" s="48">
        <f>'Sch-1'!A1409</f>
        <v>1382</v>
      </c>
      <c r="B1409" s="233">
        <f>'Sch-1'!B1409</f>
        <v>7000032863</v>
      </c>
      <c r="C1409" s="233">
        <f>'Sch-1'!C1409</f>
        <v>10</v>
      </c>
      <c r="D1409" s="234" t="str">
        <f>'Sch-1'!D1409</f>
        <v xml:space="preserve">Supply BOQ for M-SLDC Raipur            </v>
      </c>
      <c r="E1409" s="233">
        <f>'Sch-1'!E1409</f>
        <v>1000012788</v>
      </c>
      <c r="F1409" s="234" t="str">
        <f>'Sch-1'!J1409</f>
        <v>GPS Clock with antenna</v>
      </c>
      <c r="G1409" s="233" t="str">
        <f>'Sch-1'!K1409</f>
        <v xml:space="preserve">EA </v>
      </c>
      <c r="H1409" s="233">
        <f>'Sch-1'!L1409</f>
        <v>1</v>
      </c>
      <c r="I1409" s="235"/>
      <c r="J1409" s="773" t="str">
        <f t="shared" si="42"/>
        <v>Included</v>
      </c>
      <c r="K1409" s="774">
        <f t="shared" si="43"/>
        <v>0</v>
      </c>
      <c r="M1409" s="207"/>
    </row>
    <row r="1410" spans="1:13" s="217" customFormat="1" ht="69.75" customHeight="1" x14ac:dyDescent="0.3">
      <c r="A1410" s="48">
        <f>'Sch-1'!A1410</f>
        <v>1383</v>
      </c>
      <c r="B1410" s="233">
        <f>'Sch-1'!B1410</f>
        <v>7000032864</v>
      </c>
      <c r="C1410" s="233">
        <f>'Sch-1'!C1410</f>
        <v>10</v>
      </c>
      <c r="D1410" s="234" t="str">
        <f>'Sch-1'!D1410</f>
        <v xml:space="preserve">Supply BOQ for M-SLDC Raipur            </v>
      </c>
      <c r="E1410" s="233">
        <f>'Sch-1'!E1410</f>
        <v>1000028014</v>
      </c>
      <c r="F1410" s="234" t="str">
        <f>'Sch-1'!J1410</f>
        <v>Workstation Desk</v>
      </c>
      <c r="G1410" s="233" t="str">
        <f>'Sch-1'!K1410</f>
        <v xml:space="preserve">EA </v>
      </c>
      <c r="H1410" s="233">
        <f>'Sch-1'!L1410</f>
        <v>1</v>
      </c>
      <c r="I1410" s="235"/>
      <c r="J1410" s="773" t="str">
        <f t="shared" si="42"/>
        <v>Included</v>
      </c>
      <c r="K1410" s="774">
        <f t="shared" si="43"/>
        <v>0</v>
      </c>
      <c r="M1410" s="207"/>
    </row>
    <row r="1411" spans="1:13" s="217" customFormat="1" ht="69.75" customHeight="1" x14ac:dyDescent="0.3">
      <c r="A1411" s="48">
        <f>'Sch-1'!A1411</f>
        <v>1384</v>
      </c>
      <c r="B1411" s="233">
        <f>'Sch-1'!B1411</f>
        <v>7000032865</v>
      </c>
      <c r="C1411" s="233">
        <f>'Sch-1'!C1411</f>
        <v>10</v>
      </c>
      <c r="D1411" s="234" t="str">
        <f>'Sch-1'!D1411</f>
        <v xml:space="preserve">Supply BOQ for M-SLDC Raipur            </v>
      </c>
      <c r="E1411" s="233">
        <f>'Sch-1'!E1411</f>
        <v>1000026380</v>
      </c>
      <c r="F1411" s="234" t="str">
        <f>'Sch-1'!J1411</f>
        <v>Chairs</v>
      </c>
      <c r="G1411" s="233" t="str">
        <f>'Sch-1'!K1411</f>
        <v>LOT</v>
      </c>
      <c r="H1411" s="233">
        <f>'Sch-1'!L1411</f>
        <v>1</v>
      </c>
      <c r="I1411" s="235"/>
      <c r="J1411" s="773" t="str">
        <f t="shared" si="42"/>
        <v>Included</v>
      </c>
      <c r="K1411" s="774">
        <f t="shared" si="43"/>
        <v>0</v>
      </c>
      <c r="M1411" s="207"/>
    </row>
    <row r="1412" spans="1:13" s="217" customFormat="1" ht="69.75" customHeight="1" x14ac:dyDescent="0.3">
      <c r="A1412" s="48">
        <f>'Sch-1'!A1412</f>
        <v>1385</v>
      </c>
      <c r="B1412" s="233">
        <f>'Sch-1'!B1412</f>
        <v>7000032910</v>
      </c>
      <c r="C1412" s="233">
        <f>'Sch-1'!C1412</f>
        <v>10</v>
      </c>
      <c r="D1412" s="234" t="str">
        <f>'Sch-1'!D1412</f>
        <v xml:space="preserve">Supply BOQ for M-SLDC Raipur            </v>
      </c>
      <c r="E1412" s="233">
        <f>'Sch-1'!E1412</f>
        <v>1000077853</v>
      </c>
      <c r="F1412" s="234" t="str">
        <f>'Sch-1'!J1412</f>
        <v>SUPPLY OF BACKUP AND RESTORE SYSTEM INCLUDING NECESSARY HARDWARE ANDSOFTWARE AS PER TECHNICAL SPECIFICATION</v>
      </c>
      <c r="G1412" s="233" t="str">
        <f>'Sch-1'!K1412</f>
        <v xml:space="preserve">EA </v>
      </c>
      <c r="H1412" s="233">
        <f>'Sch-1'!L1412</f>
        <v>1</v>
      </c>
      <c r="I1412" s="235"/>
      <c r="J1412" s="773" t="str">
        <f t="shared" si="42"/>
        <v>Included</v>
      </c>
      <c r="K1412" s="774">
        <f t="shared" si="43"/>
        <v>0</v>
      </c>
      <c r="M1412" s="207"/>
    </row>
    <row r="1413" spans="1:13" s="217" customFormat="1" ht="69.75" customHeight="1" x14ac:dyDescent="0.3">
      <c r="A1413" s="48">
        <f>'Sch-1'!A1413</f>
        <v>1386</v>
      </c>
      <c r="B1413" s="233">
        <f>'Sch-1'!B1413</f>
        <v>7000032911</v>
      </c>
      <c r="C1413" s="233">
        <f>'Sch-1'!C1413</f>
        <v>10</v>
      </c>
      <c r="D1413" s="234" t="str">
        <f>'Sch-1'!D1413</f>
        <v xml:space="preserve">Supply BOQ for M-SLDC Raipur            </v>
      </c>
      <c r="E1413" s="233">
        <f>'Sch-1'!E1413</f>
        <v>1000077863</v>
      </c>
      <c r="F1413" s="234" t="str">
        <f>'Sch-1'!J1413</f>
        <v>SUPPLY OF APPLICATION SERVER AT SLDC /RLDC AS PER TECHNICALSPECIFICATION</v>
      </c>
      <c r="G1413" s="233" t="str">
        <f>'Sch-1'!K1413</f>
        <v xml:space="preserve">EA </v>
      </c>
      <c r="H1413" s="233">
        <f>'Sch-1'!L1413</f>
        <v>2</v>
      </c>
      <c r="I1413" s="235"/>
      <c r="J1413" s="773" t="str">
        <f t="shared" si="42"/>
        <v>Included</v>
      </c>
      <c r="K1413" s="774">
        <f t="shared" si="43"/>
        <v>0</v>
      </c>
      <c r="M1413" s="207"/>
    </row>
    <row r="1414" spans="1:13" s="217" customFormat="1" ht="69.75" customHeight="1" x14ac:dyDescent="0.3">
      <c r="A1414" s="48">
        <f>'Sch-1'!A1414</f>
        <v>1387</v>
      </c>
      <c r="B1414" s="233">
        <f>'Sch-1'!B1414</f>
        <v>7000032912</v>
      </c>
      <c r="C1414" s="233">
        <f>'Sch-1'!C1414</f>
        <v>10</v>
      </c>
      <c r="D1414" s="234" t="str">
        <f>'Sch-1'!D1414</f>
        <v xml:space="preserve">Supply BOQ for M-SLDC Raipur            </v>
      </c>
      <c r="E1414" s="233">
        <f>'Sch-1'!E1414</f>
        <v>1000077866</v>
      </c>
      <c r="F1414" s="234" t="str">
        <f>'Sch-1'!J1414</f>
        <v>SUPPLY OF SIEM SOFTWARE AT SLDC/RLDCÃ‚Â AS PER TECHNICAL SPECIFICATION</v>
      </c>
      <c r="G1414" s="233" t="str">
        <f>'Sch-1'!K1414</f>
        <v>LOT</v>
      </c>
      <c r="H1414" s="233">
        <f>'Sch-1'!L1414</f>
        <v>1</v>
      </c>
      <c r="I1414" s="235"/>
      <c r="J1414" s="773" t="str">
        <f t="shared" si="42"/>
        <v>Included</v>
      </c>
      <c r="K1414" s="774">
        <f t="shared" si="43"/>
        <v>0</v>
      </c>
      <c r="M1414" s="207"/>
    </row>
    <row r="1415" spans="1:13" s="217" customFormat="1" ht="69.75" customHeight="1" x14ac:dyDescent="0.3">
      <c r="A1415" s="48">
        <f>'Sch-1'!A1415</f>
        <v>1388</v>
      </c>
      <c r="B1415" s="233">
        <f>'Sch-1'!B1415</f>
        <v>7000032913</v>
      </c>
      <c r="C1415" s="233">
        <f>'Sch-1'!C1415</f>
        <v>10</v>
      </c>
      <c r="D1415" s="234" t="str">
        <f>'Sch-1'!D1415</f>
        <v xml:space="preserve">Supply BOQ for M-SLDC Raipur            </v>
      </c>
      <c r="E1415" s="233">
        <f>'Sch-1'!E1415</f>
        <v>1000077862</v>
      </c>
      <c r="F1415" s="234" t="str">
        <f>'Sch-1'!J1415</f>
        <v>POE SWITCHÃ‚Â ,48 PORT ,MANAGED L2 (WITH DUAL POWER SUPPLY)Ã‚Â AS PERTECHNICAL SPECIFICATION</v>
      </c>
      <c r="G1415" s="233" t="str">
        <f>'Sch-1'!K1415</f>
        <v xml:space="preserve">EA </v>
      </c>
      <c r="H1415" s="233">
        <f>'Sch-1'!L1415</f>
        <v>1</v>
      </c>
      <c r="I1415" s="235"/>
      <c r="J1415" s="773" t="str">
        <f t="shared" si="42"/>
        <v>Included</v>
      </c>
      <c r="K1415" s="774">
        <f t="shared" si="43"/>
        <v>0</v>
      </c>
      <c r="M1415" s="207"/>
    </row>
    <row r="1416" spans="1:13" s="217" customFormat="1" ht="69.75" customHeight="1" x14ac:dyDescent="0.3">
      <c r="A1416" s="48">
        <f>'Sch-1'!A1416</f>
        <v>1389</v>
      </c>
      <c r="B1416" s="233">
        <f>'Sch-1'!B1416</f>
        <v>7000032922</v>
      </c>
      <c r="C1416" s="233">
        <f>'Sch-1'!C1416</f>
        <v>10</v>
      </c>
      <c r="D1416" s="234" t="str">
        <f>'Sch-1'!D1416</f>
        <v xml:space="preserve">Supply BOQ for M-SLDC Raipur            </v>
      </c>
      <c r="E1416" s="233">
        <f>'Sch-1'!E1416</f>
        <v>1000077899</v>
      </c>
      <c r="F1416" s="234" t="str">
        <f>'Sch-1'!J1416</f>
        <v>SUPPLY OF FXS MEDIA GATEWAY AS PER TECHNICAL SPECIFICATION</v>
      </c>
      <c r="G1416" s="233" t="str">
        <f>'Sch-1'!K1416</f>
        <v>SET</v>
      </c>
      <c r="H1416" s="233">
        <f>'Sch-1'!L1416</f>
        <v>1</v>
      </c>
      <c r="I1416" s="235"/>
      <c r="J1416" s="773" t="str">
        <f t="shared" si="42"/>
        <v>Included</v>
      </c>
      <c r="K1416" s="774">
        <f t="shared" si="43"/>
        <v>0</v>
      </c>
      <c r="M1416" s="207"/>
    </row>
    <row r="1417" spans="1:13" s="217" customFormat="1" ht="69.75" customHeight="1" x14ac:dyDescent="0.3">
      <c r="A1417" s="48">
        <f>'Sch-1'!A1417</f>
        <v>1390</v>
      </c>
      <c r="B1417" s="233">
        <f>'Sch-1'!B1417</f>
        <v>7000032923</v>
      </c>
      <c r="C1417" s="233">
        <f>'Sch-1'!C1417</f>
        <v>10</v>
      </c>
      <c r="D1417" s="234" t="str">
        <f>'Sch-1'!D1417</f>
        <v xml:space="preserve">Supply BOQ for M-SLDC Raipur            </v>
      </c>
      <c r="E1417" s="233">
        <f>'Sch-1'!E1417</f>
        <v>1000031361</v>
      </c>
      <c r="F1417" s="234" t="str">
        <f>'Sch-1'!J1417</f>
        <v>WORKSTATION CONSOLE WITH ONE TFT WITH OSAND LICENSE</v>
      </c>
      <c r="G1417" s="233" t="str">
        <f>'Sch-1'!K1417</f>
        <v xml:space="preserve">EA </v>
      </c>
      <c r="H1417" s="233">
        <f>'Sch-1'!L1417</f>
        <v>1</v>
      </c>
      <c r="I1417" s="235"/>
      <c r="J1417" s="773" t="str">
        <f t="shared" si="42"/>
        <v>Included</v>
      </c>
      <c r="K1417" s="774">
        <f t="shared" si="43"/>
        <v>0</v>
      </c>
      <c r="M1417" s="207"/>
    </row>
    <row r="1418" spans="1:13" s="217" customFormat="1" ht="69.75" customHeight="1" x14ac:dyDescent="0.3">
      <c r="A1418" s="48">
        <f>'Sch-1'!A1418</f>
        <v>1391</v>
      </c>
      <c r="B1418" s="233">
        <f>'Sch-1'!B1418</f>
        <v>7000032930</v>
      </c>
      <c r="C1418" s="233">
        <f>'Sch-1'!C1418</f>
        <v>10</v>
      </c>
      <c r="D1418" s="234" t="str">
        <f>'Sch-1'!D1418</f>
        <v xml:space="preserve">Supply BOQ for M-SLDC Raipur            </v>
      </c>
      <c r="E1418" s="233">
        <f>'Sch-1'!E1418</f>
        <v>1000077738</v>
      </c>
      <c r="F1418" s="234" t="str">
        <f>'Sch-1'!J1418</f>
        <v>SUPPLY OF PRI MEDIA GATEWAY AS PER TECHNICAL SPECIFICATION</v>
      </c>
      <c r="G1418" s="233" t="str">
        <f>'Sch-1'!K1418</f>
        <v xml:space="preserve">EA </v>
      </c>
      <c r="H1418" s="233">
        <f>'Sch-1'!L1418</f>
        <v>1</v>
      </c>
      <c r="I1418" s="235"/>
      <c r="J1418" s="773" t="str">
        <f t="shared" si="42"/>
        <v>Included</v>
      </c>
      <c r="K1418" s="774">
        <f t="shared" si="43"/>
        <v>0</v>
      </c>
      <c r="M1418" s="207"/>
    </row>
    <row r="1419" spans="1:13" s="217" customFormat="1" ht="69.75" customHeight="1" x14ac:dyDescent="0.3">
      <c r="A1419" s="48">
        <f>'Sch-1'!A1419</f>
        <v>1392</v>
      </c>
      <c r="B1419" s="233">
        <f>'Sch-1'!B1419</f>
        <v>7000032931</v>
      </c>
      <c r="C1419" s="233">
        <f>'Sch-1'!C1419</f>
        <v>10</v>
      </c>
      <c r="D1419" s="234" t="str">
        <f>'Sch-1'!D1419</f>
        <v xml:space="preserve">Supply BOQ for M-SLDC Raipur            </v>
      </c>
      <c r="E1419" s="233">
        <f>'Sch-1'!E1419</f>
        <v>1000078084</v>
      </c>
      <c r="F1419" s="234" t="str">
        <f>'Sch-1'!J1419</f>
        <v>SUPPLY OF ROUTER AS PER TECHNICAL SPECIFICATION</v>
      </c>
      <c r="G1419" s="233" t="str">
        <f>'Sch-1'!K1419</f>
        <v xml:space="preserve">EA </v>
      </c>
      <c r="H1419" s="233">
        <f>'Sch-1'!L1419</f>
        <v>2</v>
      </c>
      <c r="I1419" s="235"/>
      <c r="J1419" s="773" t="str">
        <f t="shared" si="42"/>
        <v>Included</v>
      </c>
      <c r="K1419" s="774">
        <f t="shared" si="43"/>
        <v>0</v>
      </c>
      <c r="M1419" s="207"/>
    </row>
    <row r="1420" spans="1:13" s="217" customFormat="1" ht="69.75" customHeight="1" x14ac:dyDescent="0.3">
      <c r="A1420" s="48">
        <f>'Sch-1'!A1420</f>
        <v>1393</v>
      </c>
      <c r="B1420" s="233">
        <f>'Sch-1'!B1420</f>
        <v>7000032866</v>
      </c>
      <c r="C1420" s="233">
        <f>'Sch-1'!C1420</f>
        <v>10</v>
      </c>
      <c r="D1420" s="234" t="str">
        <f>'Sch-1'!D1420</f>
        <v xml:space="preserve">Supply BOQ for B-SLDC Raipur            </v>
      </c>
      <c r="E1420" s="233">
        <f>'Sch-1'!E1420</f>
        <v>1000077713</v>
      </c>
      <c r="F1420" s="234" t="str">
        <f>'Sch-1'!J1420</f>
        <v>VOIP/SIP COMPLIANT SERVER HARDWARE AS PER TECHNICAL SPECIFICATION</v>
      </c>
      <c r="G1420" s="233" t="str">
        <f>'Sch-1'!K1420</f>
        <v xml:space="preserve">EA </v>
      </c>
      <c r="H1420" s="233">
        <f>'Sch-1'!L1420</f>
        <v>1</v>
      </c>
      <c r="I1420" s="235"/>
      <c r="J1420" s="773" t="str">
        <f t="shared" si="42"/>
        <v>Included</v>
      </c>
      <c r="K1420" s="774">
        <f t="shared" si="43"/>
        <v>0</v>
      </c>
      <c r="M1420" s="207"/>
    </row>
    <row r="1421" spans="1:13" s="217" customFormat="1" ht="69.75" customHeight="1" x14ac:dyDescent="0.3">
      <c r="A1421" s="48">
        <f>'Sch-1'!A1421</f>
        <v>1394</v>
      </c>
      <c r="B1421" s="233">
        <f>'Sch-1'!B1421</f>
        <v>7000032867</v>
      </c>
      <c r="C1421" s="233">
        <f>'Sch-1'!C1421</f>
        <v>10</v>
      </c>
      <c r="D1421" s="234" t="str">
        <f>'Sch-1'!D1421</f>
        <v xml:space="preserve">Supply BOQ for B-SLDC Raipur            </v>
      </c>
      <c r="E1421" s="233">
        <f>'Sch-1'!E1421</f>
        <v>1000077753</v>
      </c>
      <c r="F1421" s="234" t="str">
        <f>'Sch-1'!J1421</f>
        <v>SOFTWARE FOR VOIP/SIP COMPLIANT SERVER</v>
      </c>
      <c r="G1421" s="233" t="str">
        <f>'Sch-1'!K1421</f>
        <v>LOT</v>
      </c>
      <c r="H1421" s="233">
        <f>'Sch-1'!L1421</f>
        <v>1</v>
      </c>
      <c r="I1421" s="235"/>
      <c r="J1421" s="773" t="str">
        <f t="shared" si="42"/>
        <v>Included</v>
      </c>
      <c r="K1421" s="774">
        <f t="shared" si="43"/>
        <v>0</v>
      </c>
      <c r="M1421" s="207"/>
    </row>
    <row r="1422" spans="1:13" s="217" customFormat="1" ht="69.75" customHeight="1" x14ac:dyDescent="0.3">
      <c r="A1422" s="48">
        <f>'Sch-1'!A1422</f>
        <v>1395</v>
      </c>
      <c r="B1422" s="233">
        <f>'Sch-1'!B1422</f>
        <v>7000032868</v>
      </c>
      <c r="C1422" s="233">
        <f>'Sch-1'!C1422</f>
        <v>10</v>
      </c>
      <c r="D1422" s="234" t="str">
        <f>'Sch-1'!D1422</f>
        <v xml:space="preserve">Supply BOQ for B-SLDC Raipur            </v>
      </c>
      <c r="E1422" s="233">
        <f>'Sch-1'!E1422</f>
        <v>1000077573</v>
      </c>
      <c r="F1422" s="234" t="str">
        <f>'Sch-1'!J1422</f>
        <v>SERVER RACK  AS PER TECHNICAL SPECIFICATION</v>
      </c>
      <c r="G1422" s="233" t="str">
        <f>'Sch-1'!K1422</f>
        <v xml:space="preserve">EA </v>
      </c>
      <c r="H1422" s="233">
        <f>'Sch-1'!L1422</f>
        <v>1</v>
      </c>
      <c r="I1422" s="235"/>
      <c r="J1422" s="773" t="str">
        <f t="shared" si="42"/>
        <v>Included</v>
      </c>
      <c r="K1422" s="774">
        <f t="shared" si="43"/>
        <v>0</v>
      </c>
      <c r="M1422" s="207"/>
    </row>
    <row r="1423" spans="1:13" s="217" customFormat="1" ht="69.75" customHeight="1" x14ac:dyDescent="0.3">
      <c r="A1423" s="48">
        <f>'Sch-1'!A1423</f>
        <v>1396</v>
      </c>
      <c r="B1423" s="233">
        <f>'Sch-1'!B1423</f>
        <v>7000032869</v>
      </c>
      <c r="C1423" s="233">
        <f>'Sch-1'!C1423</f>
        <v>10</v>
      </c>
      <c r="D1423" s="234" t="str">
        <f>'Sch-1'!D1423</f>
        <v xml:space="preserve">Supply BOQ for B-SLDC Raipur            </v>
      </c>
      <c r="E1423" s="233">
        <f>'Sch-1'!E1423</f>
        <v>1000077711</v>
      </c>
      <c r="F1423" s="234" t="str">
        <f>'Sch-1'!J1423</f>
        <v>SIP COMPLIANT VIDEO PHONE</v>
      </c>
      <c r="G1423" s="233" t="str">
        <f>'Sch-1'!K1423</f>
        <v xml:space="preserve">EA </v>
      </c>
      <c r="H1423" s="233">
        <f>'Sch-1'!L1423</f>
        <v>1</v>
      </c>
      <c r="I1423" s="235"/>
      <c r="J1423" s="773" t="str">
        <f t="shared" si="42"/>
        <v>Included</v>
      </c>
      <c r="K1423" s="774">
        <f t="shared" si="43"/>
        <v>0</v>
      </c>
      <c r="M1423" s="207"/>
    </row>
    <row r="1424" spans="1:13" s="217" customFormat="1" ht="69.75" customHeight="1" x14ac:dyDescent="0.3">
      <c r="A1424" s="48">
        <f>'Sch-1'!A1424</f>
        <v>1397</v>
      </c>
      <c r="B1424" s="233">
        <f>'Sch-1'!B1424</f>
        <v>7000032870</v>
      </c>
      <c r="C1424" s="233">
        <f>'Sch-1'!C1424</f>
        <v>10</v>
      </c>
      <c r="D1424" s="234" t="str">
        <f>'Sch-1'!D1424</f>
        <v xml:space="preserve">Supply BOQ for B-SLDC Raipur            </v>
      </c>
      <c r="E1424" s="233">
        <f>'Sch-1'!E1424</f>
        <v>1000077750</v>
      </c>
      <c r="F1424" s="234" t="str">
        <f>'Sch-1'!J1424</f>
        <v>NMS SOFTWARE FOR VoIP</v>
      </c>
      <c r="G1424" s="233" t="str">
        <f>'Sch-1'!K1424</f>
        <v>LOT</v>
      </c>
      <c r="H1424" s="233">
        <f>'Sch-1'!L1424</f>
        <v>1</v>
      </c>
      <c r="I1424" s="235"/>
      <c r="J1424" s="773" t="str">
        <f t="shared" si="42"/>
        <v>Included</v>
      </c>
      <c r="K1424" s="774">
        <f t="shared" si="43"/>
        <v>0</v>
      </c>
      <c r="M1424" s="207"/>
    </row>
    <row r="1425" spans="1:13" s="217" customFormat="1" ht="69.75" customHeight="1" x14ac:dyDescent="0.3">
      <c r="A1425" s="48">
        <f>'Sch-1'!A1425</f>
        <v>1398</v>
      </c>
      <c r="B1425" s="233">
        <f>'Sch-1'!B1425</f>
        <v>7000032871</v>
      </c>
      <c r="C1425" s="233">
        <f>'Sch-1'!C1425</f>
        <v>10</v>
      </c>
      <c r="D1425" s="234" t="str">
        <f>'Sch-1'!D1425</f>
        <v xml:space="preserve">Supply BOQ for B-SLDC Raipur            </v>
      </c>
      <c r="E1425" s="233">
        <f>'Sch-1'!E1425</f>
        <v>1000077561</v>
      </c>
      <c r="F1425" s="234" t="str">
        <f>'Sch-1'!J1425</f>
        <v>24 LAN L-3 SWITCH (MINIMUM 8X1 GBPS FIBRE OPTIC PORTS AND 4X 10 GBPSFIBER PORTS)</v>
      </c>
      <c r="G1425" s="233" t="str">
        <f>'Sch-1'!K1425</f>
        <v xml:space="preserve">EA </v>
      </c>
      <c r="H1425" s="233">
        <f>'Sch-1'!L1425</f>
        <v>2</v>
      </c>
      <c r="I1425" s="235"/>
      <c r="J1425" s="773" t="str">
        <f t="shared" si="42"/>
        <v>Included</v>
      </c>
      <c r="K1425" s="774">
        <f t="shared" si="43"/>
        <v>0</v>
      </c>
      <c r="M1425" s="207"/>
    </row>
    <row r="1426" spans="1:13" s="217" customFormat="1" ht="69.75" customHeight="1" x14ac:dyDescent="0.3">
      <c r="A1426" s="48">
        <f>'Sch-1'!A1426</f>
        <v>1399</v>
      </c>
      <c r="B1426" s="233">
        <f>'Sch-1'!B1426</f>
        <v>7000032872</v>
      </c>
      <c r="C1426" s="233">
        <f>'Sch-1'!C1426</f>
        <v>10</v>
      </c>
      <c r="D1426" s="234" t="str">
        <f>'Sch-1'!D1426</f>
        <v xml:space="preserve">Supply BOQ for B-SLDC Raipur            </v>
      </c>
      <c r="E1426" s="233">
        <f>'Sch-1'!E1426</f>
        <v>1000077565</v>
      </c>
      <c r="F1426" s="234" t="str">
        <f>'Sch-1'!J1426</f>
        <v>NGFW AS PER TECHNICAL SPECIFICATION</v>
      </c>
      <c r="G1426" s="233" t="str">
        <f>'Sch-1'!K1426</f>
        <v xml:space="preserve">EA </v>
      </c>
      <c r="H1426" s="233">
        <f>'Sch-1'!L1426</f>
        <v>2</v>
      </c>
      <c r="I1426" s="235"/>
      <c r="J1426" s="773" t="str">
        <f t="shared" si="42"/>
        <v>Included</v>
      </c>
      <c r="K1426" s="774">
        <f t="shared" si="43"/>
        <v>0</v>
      </c>
      <c r="M1426" s="207"/>
    </row>
    <row r="1427" spans="1:13" s="217" customFormat="1" ht="69.75" customHeight="1" x14ac:dyDescent="0.3">
      <c r="A1427" s="48">
        <f>'Sch-1'!A1427</f>
        <v>1400</v>
      </c>
      <c r="B1427" s="233">
        <f>'Sch-1'!B1427</f>
        <v>7000032873</v>
      </c>
      <c r="C1427" s="233">
        <f>'Sch-1'!C1427</f>
        <v>10</v>
      </c>
      <c r="D1427" s="234" t="str">
        <f>'Sch-1'!D1427</f>
        <v xml:space="preserve">Supply BOQ for B-SLDC Raipur            </v>
      </c>
      <c r="E1427" s="233">
        <f>'Sch-1'!E1427</f>
        <v>1000077751</v>
      </c>
      <c r="F1427" s="234" t="str">
        <f>'Sch-1'!J1427</f>
        <v>SOFTWARE FOR RECORDING</v>
      </c>
      <c r="G1427" s="233" t="str">
        <f>'Sch-1'!K1427</f>
        <v>LOT</v>
      </c>
      <c r="H1427" s="233">
        <f>'Sch-1'!L1427</f>
        <v>1</v>
      </c>
      <c r="I1427" s="235"/>
      <c r="J1427" s="773" t="str">
        <f t="shared" si="42"/>
        <v>Included</v>
      </c>
      <c r="K1427" s="774">
        <f t="shared" si="43"/>
        <v>0</v>
      </c>
      <c r="M1427" s="207"/>
    </row>
    <row r="1428" spans="1:13" s="217" customFormat="1" ht="69.75" customHeight="1" x14ac:dyDescent="0.3">
      <c r="A1428" s="48">
        <f>'Sch-1'!A1428</f>
        <v>1401</v>
      </c>
      <c r="B1428" s="233">
        <f>'Sch-1'!B1428</f>
        <v>7000032874</v>
      </c>
      <c r="C1428" s="233">
        <f>'Sch-1'!C1428</f>
        <v>10</v>
      </c>
      <c r="D1428" s="234" t="str">
        <f>'Sch-1'!D1428</f>
        <v xml:space="preserve">Supply BOQ for B-SLDC Raipur            </v>
      </c>
      <c r="E1428" s="233">
        <f>'Sch-1'!E1428</f>
        <v>1000077568</v>
      </c>
      <c r="F1428" s="234" t="str">
        <f>'Sch-1'!J1428</f>
        <v>OPERATOR CONSOLE AS PER TECHNICAL SPECIFICATION</v>
      </c>
      <c r="G1428" s="233" t="str">
        <f>'Sch-1'!K1428</f>
        <v xml:space="preserve">EA </v>
      </c>
      <c r="H1428" s="233">
        <f>'Sch-1'!L1428</f>
        <v>1</v>
      </c>
      <c r="I1428" s="235"/>
      <c r="J1428" s="773" t="str">
        <f t="shared" ref="J1428:J1491" si="44">IF(I1428=0, "Included",IF(ISERROR(H1428*I1428), I1428, H1428*I1428))</f>
        <v>Included</v>
      </c>
      <c r="K1428" s="774">
        <f t="shared" ref="K1428:K1491" si="45">+H1428*I1428</f>
        <v>0</v>
      </c>
      <c r="M1428" s="207"/>
    </row>
    <row r="1429" spans="1:13" s="217" customFormat="1" ht="69.75" customHeight="1" x14ac:dyDescent="0.3">
      <c r="A1429" s="48">
        <f>'Sch-1'!A1429</f>
        <v>1402</v>
      </c>
      <c r="B1429" s="233">
        <f>'Sch-1'!B1429</f>
        <v>7000032875</v>
      </c>
      <c r="C1429" s="233">
        <f>'Sch-1'!C1429</f>
        <v>10</v>
      </c>
      <c r="D1429" s="234" t="str">
        <f>'Sch-1'!D1429</f>
        <v xml:space="preserve">Supply BOQ for B-SLDC Raipur            </v>
      </c>
      <c r="E1429" s="233">
        <f>'Sch-1'!E1429</f>
        <v>1000028014</v>
      </c>
      <c r="F1429" s="234" t="str">
        <f>'Sch-1'!J1429</f>
        <v>Workstation Desk</v>
      </c>
      <c r="G1429" s="233" t="str">
        <f>'Sch-1'!K1429</f>
        <v xml:space="preserve">EA </v>
      </c>
      <c r="H1429" s="233">
        <f>'Sch-1'!L1429</f>
        <v>1</v>
      </c>
      <c r="I1429" s="235"/>
      <c r="J1429" s="773" t="str">
        <f t="shared" si="44"/>
        <v>Included</v>
      </c>
      <c r="K1429" s="774">
        <f t="shared" si="45"/>
        <v>0</v>
      </c>
      <c r="M1429" s="207"/>
    </row>
    <row r="1430" spans="1:13" s="217" customFormat="1" ht="69.75" customHeight="1" x14ac:dyDescent="0.3">
      <c r="A1430" s="48">
        <f>'Sch-1'!A1430</f>
        <v>1403</v>
      </c>
      <c r="B1430" s="233">
        <f>'Sch-1'!B1430</f>
        <v>7000032876</v>
      </c>
      <c r="C1430" s="233">
        <f>'Sch-1'!C1430</f>
        <v>10</v>
      </c>
      <c r="D1430" s="234" t="str">
        <f>'Sch-1'!D1430</f>
        <v xml:space="preserve">Supply BOQ for B-SLDC Raipur            </v>
      </c>
      <c r="E1430" s="233">
        <f>'Sch-1'!E1430</f>
        <v>1000026380</v>
      </c>
      <c r="F1430" s="234" t="str">
        <f>'Sch-1'!J1430</f>
        <v>Chairs</v>
      </c>
      <c r="G1430" s="233" t="str">
        <f>'Sch-1'!K1430</f>
        <v>LOT</v>
      </c>
      <c r="H1430" s="233">
        <f>'Sch-1'!L1430</f>
        <v>1</v>
      </c>
      <c r="I1430" s="235"/>
      <c r="J1430" s="773" t="str">
        <f t="shared" si="44"/>
        <v>Included</v>
      </c>
      <c r="K1430" s="774">
        <f t="shared" si="45"/>
        <v>0</v>
      </c>
      <c r="M1430" s="207"/>
    </row>
    <row r="1431" spans="1:13" s="217" customFormat="1" ht="69.75" customHeight="1" x14ac:dyDescent="0.3">
      <c r="A1431" s="48">
        <f>'Sch-1'!A1431</f>
        <v>1404</v>
      </c>
      <c r="B1431" s="233">
        <f>'Sch-1'!B1431</f>
        <v>7000032914</v>
      </c>
      <c r="C1431" s="233">
        <f>'Sch-1'!C1431</f>
        <v>10</v>
      </c>
      <c r="D1431" s="234" t="str">
        <f>'Sch-1'!D1431</f>
        <v xml:space="preserve">Supply BOQ for B-SLDC Raipur            </v>
      </c>
      <c r="E1431" s="233">
        <f>'Sch-1'!E1431</f>
        <v>1000077853</v>
      </c>
      <c r="F1431" s="234" t="str">
        <f>'Sch-1'!J1431</f>
        <v>SUPPLY OF BACKUP AND RESTORE SYSTEM INCLUDING NECESSARY HARDWARE ANDSOFTWARE AS PER TECHNICAL SPECIFICATION</v>
      </c>
      <c r="G1431" s="233" t="str">
        <f>'Sch-1'!K1431</f>
        <v xml:space="preserve">EA </v>
      </c>
      <c r="H1431" s="233">
        <f>'Sch-1'!L1431</f>
        <v>1</v>
      </c>
      <c r="I1431" s="235"/>
      <c r="J1431" s="773" t="str">
        <f t="shared" si="44"/>
        <v>Included</v>
      </c>
      <c r="K1431" s="774">
        <f t="shared" si="45"/>
        <v>0</v>
      </c>
      <c r="M1431" s="207"/>
    </row>
    <row r="1432" spans="1:13" s="217" customFormat="1" ht="69.75" customHeight="1" x14ac:dyDescent="0.3">
      <c r="A1432" s="48">
        <f>'Sch-1'!A1432</f>
        <v>1405</v>
      </c>
      <c r="B1432" s="233">
        <f>'Sch-1'!B1432</f>
        <v>7000032932</v>
      </c>
      <c r="C1432" s="233">
        <f>'Sch-1'!C1432</f>
        <v>10</v>
      </c>
      <c r="D1432" s="234" t="str">
        <f>'Sch-1'!D1432</f>
        <v xml:space="preserve">Supply BOQ for B-SLDC Raipur            </v>
      </c>
      <c r="E1432" s="233">
        <f>'Sch-1'!E1432</f>
        <v>1000078084</v>
      </c>
      <c r="F1432" s="234" t="str">
        <f>'Sch-1'!J1432</f>
        <v>SUPPLY OF ROUTER AS PER TECHNICAL SPECIFICATION</v>
      </c>
      <c r="G1432" s="233" t="str">
        <f>'Sch-1'!K1432</f>
        <v xml:space="preserve">EA </v>
      </c>
      <c r="H1432" s="233">
        <f>'Sch-1'!L1432</f>
        <v>2</v>
      </c>
      <c r="I1432" s="235"/>
      <c r="J1432" s="773" t="str">
        <f t="shared" si="44"/>
        <v>Included</v>
      </c>
      <c r="K1432" s="774">
        <f t="shared" si="45"/>
        <v>0</v>
      </c>
      <c r="M1432" s="207"/>
    </row>
    <row r="1433" spans="1:13" s="217" customFormat="1" ht="69.75" customHeight="1" x14ac:dyDescent="0.3">
      <c r="A1433" s="48">
        <f>'Sch-1'!A1433</f>
        <v>1406</v>
      </c>
      <c r="B1433" s="233">
        <f>'Sch-1'!B1433</f>
        <v>7000032877</v>
      </c>
      <c r="C1433" s="233">
        <f>'Sch-1'!C1433</f>
        <v>10</v>
      </c>
      <c r="D1433" s="234" t="str">
        <f>'Sch-1'!D1433</f>
        <v xml:space="preserve">Supply BOQ for M-SLDC MUMBAI            </v>
      </c>
      <c r="E1433" s="233">
        <f>'Sch-1'!E1433</f>
        <v>1000077713</v>
      </c>
      <c r="F1433" s="234" t="str">
        <f>'Sch-1'!J1433</f>
        <v>VOIP/SIP COMPLIANT SERVER HARDWARE AS PER TECHNICAL SPECIFICATION</v>
      </c>
      <c r="G1433" s="233" t="str">
        <f>'Sch-1'!K1433</f>
        <v xml:space="preserve">EA </v>
      </c>
      <c r="H1433" s="233">
        <f>'Sch-1'!L1433</f>
        <v>1</v>
      </c>
      <c r="I1433" s="235"/>
      <c r="J1433" s="773" t="str">
        <f t="shared" si="44"/>
        <v>Included</v>
      </c>
      <c r="K1433" s="774">
        <f t="shared" si="45"/>
        <v>0</v>
      </c>
      <c r="M1433" s="207"/>
    </row>
    <row r="1434" spans="1:13" s="217" customFormat="1" ht="69.75" customHeight="1" x14ac:dyDescent="0.3">
      <c r="A1434" s="48">
        <f>'Sch-1'!A1434</f>
        <v>1407</v>
      </c>
      <c r="B1434" s="233">
        <f>'Sch-1'!B1434</f>
        <v>7000032878</v>
      </c>
      <c r="C1434" s="233">
        <f>'Sch-1'!C1434</f>
        <v>10</v>
      </c>
      <c r="D1434" s="234" t="str">
        <f>'Sch-1'!D1434</f>
        <v xml:space="preserve">Supply BOQ for M-SLDC MUMBAI            </v>
      </c>
      <c r="E1434" s="233">
        <f>'Sch-1'!E1434</f>
        <v>1000077753</v>
      </c>
      <c r="F1434" s="234" t="str">
        <f>'Sch-1'!J1434</f>
        <v>SOFTWARE FOR VOIP/SIP COMPLIANT SERVER</v>
      </c>
      <c r="G1434" s="233" t="str">
        <f>'Sch-1'!K1434</f>
        <v>LOT</v>
      </c>
      <c r="H1434" s="233">
        <f>'Sch-1'!L1434</f>
        <v>1</v>
      </c>
      <c r="I1434" s="235"/>
      <c r="J1434" s="773" t="str">
        <f t="shared" si="44"/>
        <v>Included</v>
      </c>
      <c r="K1434" s="774">
        <f t="shared" si="45"/>
        <v>0</v>
      </c>
      <c r="M1434" s="207"/>
    </row>
    <row r="1435" spans="1:13" s="217" customFormat="1" ht="69.75" customHeight="1" x14ac:dyDescent="0.3">
      <c r="A1435" s="48">
        <f>'Sch-1'!A1435</f>
        <v>1408</v>
      </c>
      <c r="B1435" s="233">
        <f>'Sch-1'!B1435</f>
        <v>7000032879</v>
      </c>
      <c r="C1435" s="233">
        <f>'Sch-1'!C1435</f>
        <v>10</v>
      </c>
      <c r="D1435" s="234" t="str">
        <f>'Sch-1'!D1435</f>
        <v xml:space="preserve">Supply BOQ for M-SLDC MUMBAI            </v>
      </c>
      <c r="E1435" s="233">
        <f>'Sch-1'!E1435</f>
        <v>1000077573</v>
      </c>
      <c r="F1435" s="234" t="str">
        <f>'Sch-1'!J1435</f>
        <v>SERVER RACK  AS PER TECHNICAL SPECIFICATION</v>
      </c>
      <c r="G1435" s="233" t="str">
        <f>'Sch-1'!K1435</f>
        <v xml:space="preserve">EA </v>
      </c>
      <c r="H1435" s="233">
        <f>'Sch-1'!L1435</f>
        <v>1</v>
      </c>
      <c r="I1435" s="235"/>
      <c r="J1435" s="773" t="str">
        <f t="shared" si="44"/>
        <v>Included</v>
      </c>
      <c r="K1435" s="774">
        <f t="shared" si="45"/>
        <v>0</v>
      </c>
      <c r="M1435" s="207"/>
    </row>
    <row r="1436" spans="1:13" s="217" customFormat="1" ht="69.75" customHeight="1" x14ac:dyDescent="0.3">
      <c r="A1436" s="48">
        <f>'Sch-1'!A1436</f>
        <v>1409</v>
      </c>
      <c r="B1436" s="233">
        <f>'Sch-1'!B1436</f>
        <v>7000032880</v>
      </c>
      <c r="C1436" s="233">
        <f>'Sch-1'!C1436</f>
        <v>10</v>
      </c>
      <c r="D1436" s="234" t="str">
        <f>'Sch-1'!D1436</f>
        <v xml:space="preserve">Supply BOQ for M-SLDC MUMBAI            </v>
      </c>
      <c r="E1436" s="233">
        <f>'Sch-1'!E1436</f>
        <v>1000077739</v>
      </c>
      <c r="F1436" s="234" t="str">
        <f>'Sch-1'!J1436</f>
        <v>SIP COMPLIANT VOIP PHONE FOR LOCAL LOCATIONS</v>
      </c>
      <c r="G1436" s="233" t="str">
        <f>'Sch-1'!K1436</f>
        <v xml:space="preserve">EA </v>
      </c>
      <c r="H1436" s="233">
        <f>'Sch-1'!L1436</f>
        <v>30</v>
      </c>
      <c r="I1436" s="235"/>
      <c r="J1436" s="773" t="str">
        <f t="shared" si="44"/>
        <v>Included</v>
      </c>
      <c r="K1436" s="774">
        <f t="shared" si="45"/>
        <v>0</v>
      </c>
      <c r="M1436" s="207"/>
    </row>
    <row r="1437" spans="1:13" s="217" customFormat="1" ht="69.75" customHeight="1" x14ac:dyDescent="0.3">
      <c r="A1437" s="48">
        <f>'Sch-1'!A1437</f>
        <v>1410</v>
      </c>
      <c r="B1437" s="233">
        <f>'Sch-1'!B1437</f>
        <v>7000032881</v>
      </c>
      <c r="C1437" s="233">
        <f>'Sch-1'!C1437</f>
        <v>10</v>
      </c>
      <c r="D1437" s="234" t="str">
        <f>'Sch-1'!D1437</f>
        <v xml:space="preserve">Supply BOQ for M-SLDC MUMBAI            </v>
      </c>
      <c r="E1437" s="233">
        <f>'Sch-1'!E1437</f>
        <v>1000077740</v>
      </c>
      <c r="F1437" s="234" t="str">
        <f>'Sch-1'!J1437</f>
        <v>SIP COMPLIANT VOIP PHONE FOR REMOTE LOCATIONS</v>
      </c>
      <c r="G1437" s="233" t="str">
        <f>'Sch-1'!K1437</f>
        <v xml:space="preserve">EA </v>
      </c>
      <c r="H1437" s="233">
        <f>'Sch-1'!L1437</f>
        <v>200</v>
      </c>
      <c r="I1437" s="235"/>
      <c r="J1437" s="773" t="str">
        <f t="shared" si="44"/>
        <v>Included</v>
      </c>
      <c r="K1437" s="774">
        <f t="shared" si="45"/>
        <v>0</v>
      </c>
      <c r="M1437" s="207"/>
    </row>
    <row r="1438" spans="1:13" s="217" customFormat="1" ht="69.75" customHeight="1" x14ac:dyDescent="0.3">
      <c r="A1438" s="48">
        <f>'Sch-1'!A1438</f>
        <v>1411</v>
      </c>
      <c r="B1438" s="233">
        <f>'Sch-1'!B1438</f>
        <v>7000032882</v>
      </c>
      <c r="C1438" s="233">
        <f>'Sch-1'!C1438</f>
        <v>10</v>
      </c>
      <c r="D1438" s="234" t="str">
        <f>'Sch-1'!D1438</f>
        <v xml:space="preserve">Supply BOQ for M-SLDC MUMBAI            </v>
      </c>
      <c r="E1438" s="233">
        <f>'Sch-1'!E1438</f>
        <v>1000077711</v>
      </c>
      <c r="F1438" s="234" t="str">
        <f>'Sch-1'!J1438</f>
        <v>SIP COMPLIANT VIDEO PHONE</v>
      </c>
      <c r="G1438" s="233" t="str">
        <f>'Sch-1'!K1438</f>
        <v xml:space="preserve">EA </v>
      </c>
      <c r="H1438" s="233">
        <f>'Sch-1'!L1438</f>
        <v>1</v>
      </c>
      <c r="I1438" s="235"/>
      <c r="J1438" s="773" t="str">
        <f t="shared" si="44"/>
        <v>Included</v>
      </c>
      <c r="K1438" s="774">
        <f t="shared" si="45"/>
        <v>0</v>
      </c>
      <c r="M1438" s="207"/>
    </row>
    <row r="1439" spans="1:13" s="217" customFormat="1" ht="69.75" customHeight="1" x14ac:dyDescent="0.3">
      <c r="A1439" s="48">
        <f>'Sch-1'!A1439</f>
        <v>1412</v>
      </c>
      <c r="B1439" s="233">
        <f>'Sch-1'!B1439</f>
        <v>7000032883</v>
      </c>
      <c r="C1439" s="233">
        <f>'Sch-1'!C1439</f>
        <v>10</v>
      </c>
      <c r="D1439" s="234" t="str">
        <f>'Sch-1'!D1439</f>
        <v xml:space="preserve">Supply BOQ for M-SLDC MUMBAI            </v>
      </c>
      <c r="E1439" s="233">
        <f>'Sch-1'!E1439</f>
        <v>1000077562</v>
      </c>
      <c r="F1439" s="234" t="str">
        <f>'Sch-1'!J1439</f>
        <v>ANALOG PHONE</v>
      </c>
      <c r="G1439" s="233" t="str">
        <f>'Sch-1'!K1439</f>
        <v xml:space="preserve">EA </v>
      </c>
      <c r="H1439" s="233">
        <f>'Sch-1'!L1439</f>
        <v>244</v>
      </c>
      <c r="I1439" s="235"/>
      <c r="J1439" s="773" t="str">
        <f t="shared" si="44"/>
        <v>Included</v>
      </c>
      <c r="K1439" s="774">
        <f t="shared" si="45"/>
        <v>0</v>
      </c>
      <c r="M1439" s="207"/>
    </row>
    <row r="1440" spans="1:13" s="217" customFormat="1" ht="69.75" customHeight="1" x14ac:dyDescent="0.3">
      <c r="A1440" s="48">
        <f>'Sch-1'!A1440</f>
        <v>1413</v>
      </c>
      <c r="B1440" s="233">
        <f>'Sch-1'!B1440</f>
        <v>7000032884</v>
      </c>
      <c r="C1440" s="233">
        <f>'Sch-1'!C1440</f>
        <v>10</v>
      </c>
      <c r="D1440" s="234" t="str">
        <f>'Sch-1'!D1440</f>
        <v xml:space="preserve">Supply BOQ for M-SLDC MUMBAI            </v>
      </c>
      <c r="E1440" s="233">
        <f>'Sch-1'!E1440</f>
        <v>1000077750</v>
      </c>
      <c r="F1440" s="234" t="str">
        <f>'Sch-1'!J1440</f>
        <v>NMS SOFTWARE FOR VoIP</v>
      </c>
      <c r="G1440" s="233" t="str">
        <f>'Sch-1'!K1440</f>
        <v>LOT</v>
      </c>
      <c r="H1440" s="233">
        <f>'Sch-1'!L1440</f>
        <v>1</v>
      </c>
      <c r="I1440" s="235"/>
      <c r="J1440" s="773" t="str">
        <f t="shared" si="44"/>
        <v>Included</v>
      </c>
      <c r="K1440" s="774">
        <f t="shared" si="45"/>
        <v>0</v>
      </c>
      <c r="M1440" s="207"/>
    </row>
    <row r="1441" spans="1:13" s="217" customFormat="1" ht="69.75" customHeight="1" x14ac:dyDescent="0.3">
      <c r="A1441" s="48">
        <f>'Sch-1'!A1441</f>
        <v>1414</v>
      </c>
      <c r="B1441" s="233">
        <f>'Sch-1'!B1441</f>
        <v>7000032885</v>
      </c>
      <c r="C1441" s="233">
        <f>'Sch-1'!C1441</f>
        <v>10</v>
      </c>
      <c r="D1441" s="234" t="str">
        <f>'Sch-1'!D1441</f>
        <v xml:space="preserve">Supply BOQ for M-SLDC MUMBAI            </v>
      </c>
      <c r="E1441" s="233">
        <f>'Sch-1'!E1441</f>
        <v>1000077709</v>
      </c>
      <c r="F1441" s="234" t="str">
        <f>'Sch-1'!J1441</f>
        <v>POE SWITCH  (WITH DUAL DC POWER SUPPLY)  AS PER TECHNICALSPECIFICATION</v>
      </c>
      <c r="G1441" s="233" t="str">
        <f>'Sch-1'!K1441</f>
        <v xml:space="preserve">EA </v>
      </c>
      <c r="H1441" s="233">
        <f>'Sch-1'!L1441</f>
        <v>200</v>
      </c>
      <c r="I1441" s="235"/>
      <c r="J1441" s="773" t="str">
        <f t="shared" si="44"/>
        <v>Included</v>
      </c>
      <c r="K1441" s="774">
        <f t="shared" si="45"/>
        <v>0</v>
      </c>
      <c r="M1441" s="207"/>
    </row>
    <row r="1442" spans="1:13" s="217" customFormat="1" ht="69.75" customHeight="1" x14ac:dyDescent="0.3">
      <c r="A1442" s="48">
        <f>'Sch-1'!A1442</f>
        <v>1415</v>
      </c>
      <c r="B1442" s="233">
        <f>'Sch-1'!B1442</f>
        <v>7000032886</v>
      </c>
      <c r="C1442" s="233">
        <f>'Sch-1'!C1442</f>
        <v>10</v>
      </c>
      <c r="D1442" s="234" t="str">
        <f>'Sch-1'!D1442</f>
        <v xml:space="preserve">Supply BOQ for M-SLDC MUMBAI            </v>
      </c>
      <c r="E1442" s="233">
        <f>'Sch-1'!E1442</f>
        <v>1000077563</v>
      </c>
      <c r="F1442" s="234" t="str">
        <f>'Sch-1'!J1442</f>
        <v>CAT -6 CABLE (100 MM SET)</v>
      </c>
      <c r="G1442" s="233" t="str">
        <f>'Sch-1'!K1442</f>
        <v>SET</v>
      </c>
      <c r="H1442" s="233">
        <f>'Sch-1'!L1442</f>
        <v>200</v>
      </c>
      <c r="I1442" s="235"/>
      <c r="J1442" s="773" t="str">
        <f t="shared" si="44"/>
        <v>Included</v>
      </c>
      <c r="K1442" s="774">
        <f t="shared" si="45"/>
        <v>0</v>
      </c>
      <c r="M1442" s="207"/>
    </row>
    <row r="1443" spans="1:13" s="217" customFormat="1" ht="69.75" customHeight="1" x14ac:dyDescent="0.3">
      <c r="A1443" s="48">
        <f>'Sch-1'!A1443</f>
        <v>1416</v>
      </c>
      <c r="B1443" s="233">
        <f>'Sch-1'!B1443</f>
        <v>7000032887</v>
      </c>
      <c r="C1443" s="233">
        <f>'Sch-1'!C1443</f>
        <v>10</v>
      </c>
      <c r="D1443" s="234" t="str">
        <f>'Sch-1'!D1443</f>
        <v xml:space="preserve">Supply BOQ for M-SLDC MUMBAI            </v>
      </c>
      <c r="E1443" s="233">
        <f>'Sch-1'!E1443</f>
        <v>1000077561</v>
      </c>
      <c r="F1443" s="234" t="str">
        <f>'Sch-1'!J1443</f>
        <v>24 LAN L-3 SWITCH (MINIMUM 8X1 GBPS FIBRE OPTIC PORTS AND 4X 10 GBPSFIBER PORTS)</v>
      </c>
      <c r="G1443" s="233" t="str">
        <f>'Sch-1'!K1443</f>
        <v xml:space="preserve">EA </v>
      </c>
      <c r="H1443" s="233">
        <f>'Sch-1'!L1443</f>
        <v>2</v>
      </c>
      <c r="I1443" s="235"/>
      <c r="J1443" s="773" t="str">
        <f t="shared" si="44"/>
        <v>Included</v>
      </c>
      <c r="K1443" s="774">
        <f t="shared" si="45"/>
        <v>0</v>
      </c>
      <c r="M1443" s="207"/>
    </row>
    <row r="1444" spans="1:13" s="217" customFormat="1" ht="69.75" customHeight="1" x14ac:dyDescent="0.3">
      <c r="A1444" s="48">
        <f>'Sch-1'!A1444</f>
        <v>1417</v>
      </c>
      <c r="B1444" s="233">
        <f>'Sch-1'!B1444</f>
        <v>7000032888</v>
      </c>
      <c r="C1444" s="233">
        <f>'Sch-1'!C1444</f>
        <v>10</v>
      </c>
      <c r="D1444" s="234" t="str">
        <f>'Sch-1'!D1444</f>
        <v xml:space="preserve">Supply BOQ for M-SLDC MUMBAI            </v>
      </c>
      <c r="E1444" s="233">
        <f>'Sch-1'!E1444</f>
        <v>1000077565</v>
      </c>
      <c r="F1444" s="234" t="str">
        <f>'Sch-1'!J1444</f>
        <v>NGFW AS PER TECHNICAL SPECIFICATION</v>
      </c>
      <c r="G1444" s="233" t="str">
        <f>'Sch-1'!K1444</f>
        <v xml:space="preserve">EA </v>
      </c>
      <c r="H1444" s="233">
        <f>'Sch-1'!L1444</f>
        <v>2</v>
      </c>
      <c r="I1444" s="235"/>
      <c r="J1444" s="773" t="str">
        <f t="shared" si="44"/>
        <v>Included</v>
      </c>
      <c r="K1444" s="774">
        <f t="shared" si="45"/>
        <v>0</v>
      </c>
      <c r="M1444" s="207"/>
    </row>
    <row r="1445" spans="1:13" s="217" customFormat="1" ht="69.75" customHeight="1" x14ac:dyDescent="0.3">
      <c r="A1445" s="48">
        <f>'Sch-1'!A1445</f>
        <v>1418</v>
      </c>
      <c r="B1445" s="233">
        <f>'Sch-1'!B1445</f>
        <v>7000032889</v>
      </c>
      <c r="C1445" s="233">
        <f>'Sch-1'!C1445</f>
        <v>10</v>
      </c>
      <c r="D1445" s="234" t="str">
        <f>'Sch-1'!D1445</f>
        <v xml:space="preserve">Supply BOQ for M-SLDC MUMBAI            </v>
      </c>
      <c r="E1445" s="233">
        <f>'Sch-1'!E1445</f>
        <v>1000077751</v>
      </c>
      <c r="F1445" s="234" t="str">
        <f>'Sch-1'!J1445</f>
        <v>SOFTWARE FOR RECORDING</v>
      </c>
      <c r="G1445" s="233" t="str">
        <f>'Sch-1'!K1445</f>
        <v>LOT</v>
      </c>
      <c r="H1445" s="233">
        <f>'Sch-1'!L1445</f>
        <v>1</v>
      </c>
      <c r="I1445" s="235"/>
      <c r="J1445" s="773" t="str">
        <f t="shared" si="44"/>
        <v>Included</v>
      </c>
      <c r="K1445" s="774">
        <f t="shared" si="45"/>
        <v>0</v>
      </c>
      <c r="M1445" s="207"/>
    </row>
    <row r="1446" spans="1:13" s="217" customFormat="1" ht="69.75" customHeight="1" x14ac:dyDescent="0.3">
      <c r="A1446" s="48">
        <f>'Sch-1'!A1446</f>
        <v>1419</v>
      </c>
      <c r="B1446" s="233">
        <f>'Sch-1'!B1446</f>
        <v>7000032890</v>
      </c>
      <c r="C1446" s="233">
        <f>'Sch-1'!C1446</f>
        <v>10</v>
      </c>
      <c r="D1446" s="234" t="str">
        <f>'Sch-1'!D1446</f>
        <v xml:space="preserve">Supply BOQ for M-SLDC MUMBAI            </v>
      </c>
      <c r="E1446" s="233">
        <f>'Sch-1'!E1446</f>
        <v>1000077568</v>
      </c>
      <c r="F1446" s="234" t="str">
        <f>'Sch-1'!J1446</f>
        <v>OPERATOR CONSOLE AS PER TECHNICAL SPECIFICATION</v>
      </c>
      <c r="G1446" s="233" t="str">
        <f>'Sch-1'!K1446</f>
        <v xml:space="preserve">EA </v>
      </c>
      <c r="H1446" s="233">
        <f>'Sch-1'!L1446</f>
        <v>1</v>
      </c>
      <c r="I1446" s="235"/>
      <c r="J1446" s="773" t="str">
        <f t="shared" si="44"/>
        <v>Included</v>
      </c>
      <c r="K1446" s="774">
        <f t="shared" si="45"/>
        <v>0</v>
      </c>
      <c r="M1446" s="207"/>
    </row>
    <row r="1447" spans="1:13" s="217" customFormat="1" ht="69.75" customHeight="1" x14ac:dyDescent="0.3">
      <c r="A1447" s="48">
        <f>'Sch-1'!A1447</f>
        <v>1420</v>
      </c>
      <c r="B1447" s="233">
        <f>'Sch-1'!B1447</f>
        <v>7000032891</v>
      </c>
      <c r="C1447" s="233">
        <f>'Sch-1'!C1447</f>
        <v>10</v>
      </c>
      <c r="D1447" s="234" t="str">
        <f>'Sch-1'!D1447</f>
        <v xml:space="preserve">Supply BOQ for M-SLDC MUMBAI            </v>
      </c>
      <c r="E1447" s="233">
        <f>'Sch-1'!E1447</f>
        <v>1000012788</v>
      </c>
      <c r="F1447" s="234" t="str">
        <f>'Sch-1'!J1447</f>
        <v>GPS Clock with antenna</v>
      </c>
      <c r="G1447" s="233" t="str">
        <f>'Sch-1'!K1447</f>
        <v xml:space="preserve">EA </v>
      </c>
      <c r="H1447" s="233">
        <f>'Sch-1'!L1447</f>
        <v>1</v>
      </c>
      <c r="I1447" s="235"/>
      <c r="J1447" s="773" t="str">
        <f t="shared" si="44"/>
        <v>Included</v>
      </c>
      <c r="K1447" s="774">
        <f t="shared" si="45"/>
        <v>0</v>
      </c>
      <c r="M1447" s="207"/>
    </row>
    <row r="1448" spans="1:13" s="217" customFormat="1" ht="69.75" customHeight="1" x14ac:dyDescent="0.3">
      <c r="A1448" s="48">
        <f>'Sch-1'!A1448</f>
        <v>1421</v>
      </c>
      <c r="B1448" s="233">
        <f>'Sch-1'!B1448</f>
        <v>7000032892</v>
      </c>
      <c r="C1448" s="233">
        <f>'Sch-1'!C1448</f>
        <v>10</v>
      </c>
      <c r="D1448" s="234" t="str">
        <f>'Sch-1'!D1448</f>
        <v xml:space="preserve">Supply BOQ for M-SLDC MUMBAI            </v>
      </c>
      <c r="E1448" s="233">
        <f>'Sch-1'!E1448</f>
        <v>1000028014</v>
      </c>
      <c r="F1448" s="234" t="str">
        <f>'Sch-1'!J1448</f>
        <v>Workstation Desk</v>
      </c>
      <c r="G1448" s="233" t="str">
        <f>'Sch-1'!K1448</f>
        <v xml:space="preserve">EA </v>
      </c>
      <c r="H1448" s="233">
        <f>'Sch-1'!L1448</f>
        <v>1</v>
      </c>
      <c r="I1448" s="235"/>
      <c r="J1448" s="773" t="str">
        <f t="shared" si="44"/>
        <v>Included</v>
      </c>
      <c r="K1448" s="774">
        <f t="shared" si="45"/>
        <v>0</v>
      </c>
      <c r="M1448" s="207"/>
    </row>
    <row r="1449" spans="1:13" s="217" customFormat="1" ht="69.75" customHeight="1" x14ac:dyDescent="0.3">
      <c r="A1449" s="48">
        <f>'Sch-1'!A1449</f>
        <v>1422</v>
      </c>
      <c r="B1449" s="233">
        <f>'Sch-1'!B1449</f>
        <v>7000032893</v>
      </c>
      <c r="C1449" s="233">
        <f>'Sch-1'!C1449</f>
        <v>10</v>
      </c>
      <c r="D1449" s="234" t="str">
        <f>'Sch-1'!D1449</f>
        <v xml:space="preserve">Supply BOQ for M-SLDC MUMBAI            </v>
      </c>
      <c r="E1449" s="233">
        <f>'Sch-1'!E1449</f>
        <v>1000026380</v>
      </c>
      <c r="F1449" s="234" t="str">
        <f>'Sch-1'!J1449</f>
        <v>Chairs</v>
      </c>
      <c r="G1449" s="233" t="str">
        <f>'Sch-1'!K1449</f>
        <v>LOT</v>
      </c>
      <c r="H1449" s="233">
        <f>'Sch-1'!L1449</f>
        <v>1</v>
      </c>
      <c r="I1449" s="235"/>
      <c r="J1449" s="773" t="str">
        <f t="shared" si="44"/>
        <v>Included</v>
      </c>
      <c r="K1449" s="774">
        <f t="shared" si="45"/>
        <v>0</v>
      </c>
      <c r="M1449" s="207"/>
    </row>
    <row r="1450" spans="1:13" s="217" customFormat="1" ht="69.75" customHeight="1" x14ac:dyDescent="0.3">
      <c r="A1450" s="48">
        <f>'Sch-1'!A1450</f>
        <v>1423</v>
      </c>
      <c r="B1450" s="233">
        <f>'Sch-1'!B1450</f>
        <v>7000032915</v>
      </c>
      <c r="C1450" s="233">
        <f>'Sch-1'!C1450</f>
        <v>10</v>
      </c>
      <c r="D1450" s="234" t="str">
        <f>'Sch-1'!D1450</f>
        <v xml:space="preserve">Supply BOQ for M-SLDC MUMBAI            </v>
      </c>
      <c r="E1450" s="233">
        <f>'Sch-1'!E1450</f>
        <v>1000077853</v>
      </c>
      <c r="F1450" s="234" t="str">
        <f>'Sch-1'!J1450</f>
        <v>SUPPLY OF BACKUP AND RESTORE SYSTEM INCLUDING NECESSARY HARDWARE ANDSOFTWARE AS PER TECHNICAL SPECIFICATION</v>
      </c>
      <c r="G1450" s="233" t="str">
        <f>'Sch-1'!K1450</f>
        <v xml:space="preserve">EA </v>
      </c>
      <c r="H1450" s="233">
        <f>'Sch-1'!L1450</f>
        <v>1</v>
      </c>
      <c r="I1450" s="235"/>
      <c r="J1450" s="773" t="str">
        <f t="shared" si="44"/>
        <v>Included</v>
      </c>
      <c r="K1450" s="774">
        <f t="shared" si="45"/>
        <v>0</v>
      </c>
      <c r="M1450" s="207"/>
    </row>
    <row r="1451" spans="1:13" s="217" customFormat="1" ht="69.75" customHeight="1" x14ac:dyDescent="0.3">
      <c r="A1451" s="48">
        <f>'Sch-1'!A1451</f>
        <v>1424</v>
      </c>
      <c r="B1451" s="233">
        <f>'Sch-1'!B1451</f>
        <v>7000032916</v>
      </c>
      <c r="C1451" s="233">
        <f>'Sch-1'!C1451</f>
        <v>10</v>
      </c>
      <c r="D1451" s="234" t="str">
        <f>'Sch-1'!D1451</f>
        <v xml:space="preserve">Supply BOQ for M-SLDC MUMBAI            </v>
      </c>
      <c r="E1451" s="233">
        <f>'Sch-1'!E1451</f>
        <v>1000077863</v>
      </c>
      <c r="F1451" s="234" t="str">
        <f>'Sch-1'!J1451</f>
        <v>SUPPLY OF APPLICATION SERVER AT SLDC /RLDC AS PER TECHNICALSPECIFICATION</v>
      </c>
      <c r="G1451" s="233" t="str">
        <f>'Sch-1'!K1451</f>
        <v xml:space="preserve">EA </v>
      </c>
      <c r="H1451" s="233">
        <f>'Sch-1'!L1451</f>
        <v>2</v>
      </c>
      <c r="I1451" s="235"/>
      <c r="J1451" s="773" t="str">
        <f t="shared" si="44"/>
        <v>Included</v>
      </c>
      <c r="K1451" s="774">
        <f t="shared" si="45"/>
        <v>0</v>
      </c>
      <c r="M1451" s="207"/>
    </row>
    <row r="1452" spans="1:13" s="217" customFormat="1" ht="69.75" customHeight="1" x14ac:dyDescent="0.3">
      <c r="A1452" s="48">
        <f>'Sch-1'!A1452</f>
        <v>1425</v>
      </c>
      <c r="B1452" s="233">
        <f>'Sch-1'!B1452</f>
        <v>7000032917</v>
      </c>
      <c r="C1452" s="233">
        <f>'Sch-1'!C1452</f>
        <v>10</v>
      </c>
      <c r="D1452" s="234" t="str">
        <f>'Sch-1'!D1452</f>
        <v xml:space="preserve">Supply BOQ for M-SLDC MUMBAI            </v>
      </c>
      <c r="E1452" s="233">
        <f>'Sch-1'!E1452</f>
        <v>1000077866</v>
      </c>
      <c r="F1452" s="234" t="str">
        <f>'Sch-1'!J1452</f>
        <v>SUPPLY OF SIEM SOFTWARE AT SLDC/RLDCÃ‚Â AS PER TECHNICAL SPECIFICATION</v>
      </c>
      <c r="G1452" s="233" t="str">
        <f>'Sch-1'!K1452</f>
        <v>LOT</v>
      </c>
      <c r="H1452" s="233">
        <f>'Sch-1'!L1452</f>
        <v>1</v>
      </c>
      <c r="I1452" s="235"/>
      <c r="J1452" s="773" t="str">
        <f t="shared" si="44"/>
        <v>Included</v>
      </c>
      <c r="K1452" s="774">
        <f t="shared" si="45"/>
        <v>0</v>
      </c>
      <c r="M1452" s="207"/>
    </row>
    <row r="1453" spans="1:13" s="217" customFormat="1" ht="69.75" customHeight="1" x14ac:dyDescent="0.3">
      <c r="A1453" s="48">
        <f>'Sch-1'!A1453</f>
        <v>1426</v>
      </c>
      <c r="B1453" s="233">
        <f>'Sch-1'!B1453</f>
        <v>7000032918</v>
      </c>
      <c r="C1453" s="233">
        <f>'Sch-1'!C1453</f>
        <v>10</v>
      </c>
      <c r="D1453" s="234" t="str">
        <f>'Sch-1'!D1453</f>
        <v xml:space="preserve">Supply BOQ for M-SLDC MUMBAI            </v>
      </c>
      <c r="E1453" s="233">
        <f>'Sch-1'!E1453</f>
        <v>1000077862</v>
      </c>
      <c r="F1453" s="234" t="str">
        <f>'Sch-1'!J1453</f>
        <v>POE SWITCHÃ‚Â ,48 PORT ,MANAGED L2 (WITH DUAL POWER SUPPLY)Ã‚Â AS PERTECHNICAL SPECIFICATION</v>
      </c>
      <c r="G1453" s="233" t="str">
        <f>'Sch-1'!K1453</f>
        <v xml:space="preserve">EA </v>
      </c>
      <c r="H1453" s="233">
        <f>'Sch-1'!L1453</f>
        <v>1</v>
      </c>
      <c r="I1453" s="235"/>
      <c r="J1453" s="773" t="str">
        <f t="shared" si="44"/>
        <v>Included</v>
      </c>
      <c r="K1453" s="774">
        <f t="shared" si="45"/>
        <v>0</v>
      </c>
      <c r="M1453" s="207"/>
    </row>
    <row r="1454" spans="1:13" s="217" customFormat="1" ht="69.75" customHeight="1" x14ac:dyDescent="0.3">
      <c r="A1454" s="48">
        <f>'Sch-1'!A1454</f>
        <v>1427</v>
      </c>
      <c r="B1454" s="233">
        <f>'Sch-1'!B1454</f>
        <v>7000032924</v>
      </c>
      <c r="C1454" s="233">
        <f>'Sch-1'!C1454</f>
        <v>10</v>
      </c>
      <c r="D1454" s="234" t="str">
        <f>'Sch-1'!D1454</f>
        <v xml:space="preserve">Supply BOQ for M-SLDC MUMBAI            </v>
      </c>
      <c r="E1454" s="233">
        <f>'Sch-1'!E1454</f>
        <v>1000077899</v>
      </c>
      <c r="F1454" s="234" t="str">
        <f>'Sch-1'!J1454</f>
        <v>SUPPLY OF FXS MEDIA GATEWAY AS PER TECHNICAL SPECIFICATION</v>
      </c>
      <c r="G1454" s="233" t="str">
        <f>'Sch-1'!K1454</f>
        <v>SET</v>
      </c>
      <c r="H1454" s="233">
        <f>'Sch-1'!L1454</f>
        <v>1</v>
      </c>
      <c r="I1454" s="235"/>
      <c r="J1454" s="773" t="str">
        <f t="shared" si="44"/>
        <v>Included</v>
      </c>
      <c r="K1454" s="774">
        <f t="shared" si="45"/>
        <v>0</v>
      </c>
      <c r="M1454" s="207"/>
    </row>
    <row r="1455" spans="1:13" s="217" customFormat="1" ht="69.75" customHeight="1" x14ac:dyDescent="0.3">
      <c r="A1455" s="48">
        <f>'Sch-1'!A1455</f>
        <v>1428</v>
      </c>
      <c r="B1455" s="233">
        <f>'Sch-1'!B1455</f>
        <v>7000032925</v>
      </c>
      <c r="C1455" s="233">
        <f>'Sch-1'!C1455</f>
        <v>10</v>
      </c>
      <c r="D1455" s="234" t="str">
        <f>'Sch-1'!D1455</f>
        <v xml:space="preserve">Supply BOQ for M-SLDC MUMBAI            </v>
      </c>
      <c r="E1455" s="233">
        <f>'Sch-1'!E1455</f>
        <v>1000031361</v>
      </c>
      <c r="F1455" s="234" t="str">
        <f>'Sch-1'!J1455</f>
        <v>WORKSTATION CONSOLE WITH ONE TFT WITH OSAND LICENSE</v>
      </c>
      <c r="G1455" s="233" t="str">
        <f>'Sch-1'!K1455</f>
        <v xml:space="preserve">EA </v>
      </c>
      <c r="H1455" s="233">
        <f>'Sch-1'!L1455</f>
        <v>1</v>
      </c>
      <c r="I1455" s="235"/>
      <c r="J1455" s="773" t="str">
        <f t="shared" si="44"/>
        <v>Included</v>
      </c>
      <c r="K1455" s="774">
        <f t="shared" si="45"/>
        <v>0</v>
      </c>
      <c r="M1455" s="207"/>
    </row>
    <row r="1456" spans="1:13" s="217" customFormat="1" ht="69.75" customHeight="1" x14ac:dyDescent="0.3">
      <c r="A1456" s="48">
        <f>'Sch-1'!A1456</f>
        <v>1429</v>
      </c>
      <c r="B1456" s="233">
        <f>'Sch-1'!B1456</f>
        <v>7000032933</v>
      </c>
      <c r="C1456" s="233">
        <f>'Sch-1'!C1456</f>
        <v>10</v>
      </c>
      <c r="D1456" s="234" t="str">
        <f>'Sch-1'!D1456</f>
        <v xml:space="preserve">Supply BOQ for M-SLDC MUMBAI            </v>
      </c>
      <c r="E1456" s="233">
        <f>'Sch-1'!E1456</f>
        <v>1000077737</v>
      </c>
      <c r="F1456" s="234" t="str">
        <f>'Sch-1'!J1456</f>
        <v>SUPPLY OF PRI MEDIA GATEWAY AS PER TECHNICAL SPECIFICATION</v>
      </c>
      <c r="G1456" s="233" t="str">
        <f>'Sch-1'!K1456</f>
        <v xml:space="preserve">EA </v>
      </c>
      <c r="H1456" s="233">
        <f>'Sch-1'!L1456</f>
        <v>1</v>
      </c>
      <c r="I1456" s="235"/>
      <c r="J1456" s="773" t="str">
        <f t="shared" si="44"/>
        <v>Included</v>
      </c>
      <c r="K1456" s="774">
        <f t="shared" si="45"/>
        <v>0</v>
      </c>
      <c r="M1456" s="207"/>
    </row>
    <row r="1457" spans="1:13" s="217" customFormat="1" ht="69.75" customHeight="1" x14ac:dyDescent="0.3">
      <c r="A1457" s="48">
        <f>'Sch-1'!A1457</f>
        <v>1430</v>
      </c>
      <c r="B1457" s="233">
        <f>'Sch-1'!B1457</f>
        <v>7000032934</v>
      </c>
      <c r="C1457" s="233">
        <f>'Sch-1'!C1457</f>
        <v>10</v>
      </c>
      <c r="D1457" s="234" t="str">
        <f>'Sch-1'!D1457</f>
        <v xml:space="preserve">Supply BOQ for M-SLDC MUMBAI            </v>
      </c>
      <c r="E1457" s="233">
        <f>'Sch-1'!E1457</f>
        <v>1000078084</v>
      </c>
      <c r="F1457" s="234" t="str">
        <f>'Sch-1'!J1457</f>
        <v>SUPPLY OF ROUTER AS PER TECHNICAL SPECIFICATION</v>
      </c>
      <c r="G1457" s="233" t="str">
        <f>'Sch-1'!K1457</f>
        <v xml:space="preserve">EA </v>
      </c>
      <c r="H1457" s="233">
        <f>'Sch-1'!L1457</f>
        <v>2</v>
      </c>
      <c r="I1457" s="235"/>
      <c r="J1457" s="773" t="str">
        <f t="shared" si="44"/>
        <v>Included</v>
      </c>
      <c r="K1457" s="774">
        <f t="shared" si="45"/>
        <v>0</v>
      </c>
      <c r="M1457" s="207"/>
    </row>
    <row r="1458" spans="1:13" s="217" customFormat="1" ht="69.75" customHeight="1" x14ac:dyDescent="0.3">
      <c r="A1458" s="48">
        <f>'Sch-1'!A1458</f>
        <v>1431</v>
      </c>
      <c r="B1458" s="233">
        <f>'Sch-1'!B1458</f>
        <v>7000032894</v>
      </c>
      <c r="C1458" s="233">
        <f>'Sch-1'!C1458</f>
        <v>10</v>
      </c>
      <c r="D1458" s="234" t="str">
        <f>'Sch-1'!D1458</f>
        <v xml:space="preserve">Supply BOQ for B-SLDC MUMBAI            </v>
      </c>
      <c r="E1458" s="233">
        <f>'Sch-1'!E1458</f>
        <v>1000077713</v>
      </c>
      <c r="F1458" s="234" t="str">
        <f>'Sch-1'!J1458</f>
        <v>VOIP/SIP COMPLIANT SERVER HARDWARE AS PER TECHNICAL SPECIFICATION</v>
      </c>
      <c r="G1458" s="233" t="str">
        <f>'Sch-1'!K1458</f>
        <v xml:space="preserve">EA </v>
      </c>
      <c r="H1458" s="233">
        <f>'Sch-1'!L1458</f>
        <v>1</v>
      </c>
      <c r="I1458" s="235"/>
      <c r="J1458" s="773" t="str">
        <f t="shared" si="44"/>
        <v>Included</v>
      </c>
      <c r="K1458" s="774">
        <f t="shared" si="45"/>
        <v>0</v>
      </c>
      <c r="M1458" s="207"/>
    </row>
    <row r="1459" spans="1:13" s="217" customFormat="1" ht="69.75" customHeight="1" x14ac:dyDescent="0.3">
      <c r="A1459" s="48">
        <f>'Sch-1'!A1459</f>
        <v>1432</v>
      </c>
      <c r="B1459" s="233">
        <f>'Sch-1'!B1459</f>
        <v>7000032895</v>
      </c>
      <c r="C1459" s="233">
        <f>'Sch-1'!C1459</f>
        <v>10</v>
      </c>
      <c r="D1459" s="234" t="str">
        <f>'Sch-1'!D1459</f>
        <v xml:space="preserve">Supply BOQ for B-SLDC MUMBAI            </v>
      </c>
      <c r="E1459" s="233">
        <f>'Sch-1'!E1459</f>
        <v>1000077753</v>
      </c>
      <c r="F1459" s="234" t="str">
        <f>'Sch-1'!J1459</f>
        <v>SOFTWARE FOR VOIP/SIP COMPLIANT SERVER</v>
      </c>
      <c r="G1459" s="233" t="str">
        <f>'Sch-1'!K1459</f>
        <v>LOT</v>
      </c>
      <c r="H1459" s="233">
        <f>'Sch-1'!L1459</f>
        <v>1</v>
      </c>
      <c r="I1459" s="235"/>
      <c r="J1459" s="773" t="str">
        <f t="shared" si="44"/>
        <v>Included</v>
      </c>
      <c r="K1459" s="774">
        <f t="shared" si="45"/>
        <v>0</v>
      </c>
      <c r="M1459" s="207"/>
    </row>
    <row r="1460" spans="1:13" s="217" customFormat="1" ht="69.75" customHeight="1" x14ac:dyDescent="0.3">
      <c r="A1460" s="48">
        <f>'Sch-1'!A1460</f>
        <v>1433</v>
      </c>
      <c r="B1460" s="233">
        <f>'Sch-1'!B1460</f>
        <v>7000032896</v>
      </c>
      <c r="C1460" s="233">
        <f>'Sch-1'!C1460</f>
        <v>10</v>
      </c>
      <c r="D1460" s="234" t="str">
        <f>'Sch-1'!D1460</f>
        <v xml:space="preserve">Supply BOQ for B-SLDC MUMBAI            </v>
      </c>
      <c r="E1460" s="233">
        <f>'Sch-1'!E1460</f>
        <v>1000077573</v>
      </c>
      <c r="F1460" s="234" t="str">
        <f>'Sch-1'!J1460</f>
        <v>SERVER RACK  AS PER TECHNICAL SPECIFICATION</v>
      </c>
      <c r="G1460" s="233" t="str">
        <f>'Sch-1'!K1460</f>
        <v xml:space="preserve">EA </v>
      </c>
      <c r="H1460" s="233">
        <f>'Sch-1'!L1460</f>
        <v>1</v>
      </c>
      <c r="I1460" s="235"/>
      <c r="J1460" s="773" t="str">
        <f t="shared" si="44"/>
        <v>Included</v>
      </c>
      <c r="K1460" s="774">
        <f t="shared" si="45"/>
        <v>0</v>
      </c>
      <c r="M1460" s="207"/>
    </row>
    <row r="1461" spans="1:13" s="217" customFormat="1" ht="69.75" customHeight="1" x14ac:dyDescent="0.3">
      <c r="A1461" s="48">
        <f>'Sch-1'!A1461</f>
        <v>1434</v>
      </c>
      <c r="B1461" s="233">
        <f>'Sch-1'!B1461</f>
        <v>7000032897</v>
      </c>
      <c r="C1461" s="233">
        <f>'Sch-1'!C1461</f>
        <v>10</v>
      </c>
      <c r="D1461" s="234" t="str">
        <f>'Sch-1'!D1461</f>
        <v xml:space="preserve">Supply BOQ for B-SLDC MUMBAI            </v>
      </c>
      <c r="E1461" s="233">
        <f>'Sch-1'!E1461</f>
        <v>1000077711</v>
      </c>
      <c r="F1461" s="234" t="str">
        <f>'Sch-1'!J1461</f>
        <v>SIP COMPLIANT VIDEO PHONE</v>
      </c>
      <c r="G1461" s="233" t="str">
        <f>'Sch-1'!K1461</f>
        <v xml:space="preserve">EA </v>
      </c>
      <c r="H1461" s="233">
        <f>'Sch-1'!L1461</f>
        <v>1</v>
      </c>
      <c r="I1461" s="235"/>
      <c r="J1461" s="773" t="str">
        <f t="shared" si="44"/>
        <v>Included</v>
      </c>
      <c r="K1461" s="774">
        <f t="shared" si="45"/>
        <v>0</v>
      </c>
      <c r="M1461" s="207"/>
    </row>
    <row r="1462" spans="1:13" s="217" customFormat="1" ht="69.75" customHeight="1" x14ac:dyDescent="0.3">
      <c r="A1462" s="48">
        <f>'Sch-1'!A1462</f>
        <v>1435</v>
      </c>
      <c r="B1462" s="233">
        <f>'Sch-1'!B1462</f>
        <v>7000032898</v>
      </c>
      <c r="C1462" s="233">
        <f>'Sch-1'!C1462</f>
        <v>10</v>
      </c>
      <c r="D1462" s="234" t="str">
        <f>'Sch-1'!D1462</f>
        <v xml:space="preserve">Supply BOQ for B-SLDC MUMBAI            </v>
      </c>
      <c r="E1462" s="233">
        <f>'Sch-1'!E1462</f>
        <v>1000077750</v>
      </c>
      <c r="F1462" s="234" t="str">
        <f>'Sch-1'!J1462</f>
        <v>NMS SOFTWARE FOR VoIP</v>
      </c>
      <c r="G1462" s="233" t="str">
        <f>'Sch-1'!K1462</f>
        <v>LOT</v>
      </c>
      <c r="H1462" s="233">
        <f>'Sch-1'!L1462</f>
        <v>1</v>
      </c>
      <c r="I1462" s="235"/>
      <c r="J1462" s="773" t="str">
        <f t="shared" si="44"/>
        <v>Included</v>
      </c>
      <c r="K1462" s="774">
        <f t="shared" si="45"/>
        <v>0</v>
      </c>
      <c r="M1462" s="207"/>
    </row>
    <row r="1463" spans="1:13" s="217" customFormat="1" ht="69.75" customHeight="1" x14ac:dyDescent="0.3">
      <c r="A1463" s="48">
        <f>'Sch-1'!A1463</f>
        <v>1436</v>
      </c>
      <c r="B1463" s="233">
        <f>'Sch-1'!B1463</f>
        <v>7000032899</v>
      </c>
      <c r="C1463" s="233">
        <f>'Sch-1'!C1463</f>
        <v>10</v>
      </c>
      <c r="D1463" s="234" t="str">
        <f>'Sch-1'!D1463</f>
        <v xml:space="preserve">Supply BOQ for B-SLDC MUMBAI            </v>
      </c>
      <c r="E1463" s="233">
        <f>'Sch-1'!E1463</f>
        <v>1000077561</v>
      </c>
      <c r="F1463" s="234" t="str">
        <f>'Sch-1'!J1463</f>
        <v>24 LAN L-3 SWITCH (MINIMUM 8X1 GBPS FIBRE OPTIC PORTS AND 4X 10 GBPSFIBER PORTS)</v>
      </c>
      <c r="G1463" s="233" t="str">
        <f>'Sch-1'!K1463</f>
        <v xml:space="preserve">EA </v>
      </c>
      <c r="H1463" s="233">
        <f>'Sch-1'!L1463</f>
        <v>2</v>
      </c>
      <c r="I1463" s="235"/>
      <c r="J1463" s="773" t="str">
        <f t="shared" si="44"/>
        <v>Included</v>
      </c>
      <c r="K1463" s="774">
        <f t="shared" si="45"/>
        <v>0</v>
      </c>
      <c r="M1463" s="207"/>
    </row>
    <row r="1464" spans="1:13" s="217" customFormat="1" ht="69.75" customHeight="1" x14ac:dyDescent="0.3">
      <c r="A1464" s="48">
        <f>'Sch-1'!A1464</f>
        <v>1437</v>
      </c>
      <c r="B1464" s="233">
        <f>'Sch-1'!B1464</f>
        <v>7000032900</v>
      </c>
      <c r="C1464" s="233">
        <f>'Sch-1'!C1464</f>
        <v>10</v>
      </c>
      <c r="D1464" s="234" t="str">
        <f>'Sch-1'!D1464</f>
        <v xml:space="preserve">Supply BOQ for B-SLDC MUMBAI            </v>
      </c>
      <c r="E1464" s="233">
        <f>'Sch-1'!E1464</f>
        <v>1000077565</v>
      </c>
      <c r="F1464" s="234" t="str">
        <f>'Sch-1'!J1464</f>
        <v>NGFW AS PER TECHNICAL SPECIFICATION</v>
      </c>
      <c r="G1464" s="233" t="str">
        <f>'Sch-1'!K1464</f>
        <v xml:space="preserve">EA </v>
      </c>
      <c r="H1464" s="233">
        <f>'Sch-1'!L1464</f>
        <v>2</v>
      </c>
      <c r="I1464" s="235"/>
      <c r="J1464" s="773" t="str">
        <f t="shared" si="44"/>
        <v>Included</v>
      </c>
      <c r="K1464" s="774">
        <f t="shared" si="45"/>
        <v>0</v>
      </c>
      <c r="M1464" s="207"/>
    </row>
    <row r="1465" spans="1:13" s="217" customFormat="1" ht="69.75" customHeight="1" x14ac:dyDescent="0.3">
      <c r="A1465" s="48">
        <f>'Sch-1'!A1465</f>
        <v>1438</v>
      </c>
      <c r="B1465" s="233">
        <f>'Sch-1'!B1465</f>
        <v>7000032901</v>
      </c>
      <c r="C1465" s="233">
        <f>'Sch-1'!C1465</f>
        <v>10</v>
      </c>
      <c r="D1465" s="234" t="str">
        <f>'Sch-1'!D1465</f>
        <v xml:space="preserve">Supply BOQ for B-SLDC MUMBAI            </v>
      </c>
      <c r="E1465" s="233">
        <f>'Sch-1'!E1465</f>
        <v>1000077751</v>
      </c>
      <c r="F1465" s="234" t="str">
        <f>'Sch-1'!J1465</f>
        <v>SOFTWARE FOR RECORDING</v>
      </c>
      <c r="G1465" s="233" t="str">
        <f>'Sch-1'!K1465</f>
        <v>LOT</v>
      </c>
      <c r="H1465" s="233">
        <f>'Sch-1'!L1465</f>
        <v>1</v>
      </c>
      <c r="I1465" s="235"/>
      <c r="J1465" s="773" t="str">
        <f t="shared" si="44"/>
        <v>Included</v>
      </c>
      <c r="K1465" s="774">
        <f t="shared" si="45"/>
        <v>0</v>
      </c>
      <c r="M1465" s="207"/>
    </row>
    <row r="1466" spans="1:13" s="217" customFormat="1" ht="69.75" customHeight="1" x14ac:dyDescent="0.3">
      <c r="A1466" s="48">
        <f>'Sch-1'!A1466</f>
        <v>1439</v>
      </c>
      <c r="B1466" s="233">
        <f>'Sch-1'!B1466</f>
        <v>7000032902</v>
      </c>
      <c r="C1466" s="233">
        <f>'Sch-1'!C1466</f>
        <v>10</v>
      </c>
      <c r="D1466" s="234" t="str">
        <f>'Sch-1'!D1466</f>
        <v xml:space="preserve">Supply BOQ for B-SLDC MUMBAI            </v>
      </c>
      <c r="E1466" s="233">
        <f>'Sch-1'!E1466</f>
        <v>1000077568</v>
      </c>
      <c r="F1466" s="234" t="str">
        <f>'Sch-1'!J1466</f>
        <v>OPERATOR CONSOLE AS PER TECHNICAL SPECIFICATION</v>
      </c>
      <c r="G1466" s="233" t="str">
        <f>'Sch-1'!K1466</f>
        <v xml:space="preserve">EA </v>
      </c>
      <c r="H1466" s="233">
        <f>'Sch-1'!L1466</f>
        <v>1</v>
      </c>
      <c r="I1466" s="235"/>
      <c r="J1466" s="773" t="str">
        <f t="shared" si="44"/>
        <v>Included</v>
      </c>
      <c r="K1466" s="774">
        <f t="shared" si="45"/>
        <v>0</v>
      </c>
      <c r="M1466" s="207"/>
    </row>
    <row r="1467" spans="1:13" s="217" customFormat="1" ht="69.75" customHeight="1" x14ac:dyDescent="0.3">
      <c r="A1467" s="48">
        <f>'Sch-1'!A1467</f>
        <v>1440</v>
      </c>
      <c r="B1467" s="233">
        <f>'Sch-1'!B1467</f>
        <v>7000032903</v>
      </c>
      <c r="C1467" s="233">
        <f>'Sch-1'!C1467</f>
        <v>10</v>
      </c>
      <c r="D1467" s="234" t="str">
        <f>'Sch-1'!D1467</f>
        <v xml:space="preserve">Supply BOQ for B-SLDC MUMBAI            </v>
      </c>
      <c r="E1467" s="233">
        <f>'Sch-1'!E1467</f>
        <v>1000028014</v>
      </c>
      <c r="F1467" s="234" t="str">
        <f>'Sch-1'!J1467</f>
        <v>Workstation Desk</v>
      </c>
      <c r="G1467" s="233" t="str">
        <f>'Sch-1'!K1467</f>
        <v xml:space="preserve">EA </v>
      </c>
      <c r="H1467" s="233">
        <f>'Sch-1'!L1467</f>
        <v>1</v>
      </c>
      <c r="I1467" s="235"/>
      <c r="J1467" s="773" t="str">
        <f t="shared" si="44"/>
        <v>Included</v>
      </c>
      <c r="K1467" s="774">
        <f t="shared" si="45"/>
        <v>0</v>
      </c>
      <c r="M1467" s="207"/>
    </row>
    <row r="1468" spans="1:13" s="217" customFormat="1" ht="69.75" customHeight="1" x14ac:dyDescent="0.3">
      <c r="A1468" s="48">
        <f>'Sch-1'!A1468</f>
        <v>1441</v>
      </c>
      <c r="B1468" s="233">
        <f>'Sch-1'!B1468</f>
        <v>7000032904</v>
      </c>
      <c r="C1468" s="233">
        <f>'Sch-1'!C1468</f>
        <v>10</v>
      </c>
      <c r="D1468" s="234" t="str">
        <f>'Sch-1'!D1468</f>
        <v xml:space="preserve">Supply BOQ for B-SLDC MUMBAI            </v>
      </c>
      <c r="E1468" s="233">
        <f>'Sch-1'!E1468</f>
        <v>1000026380</v>
      </c>
      <c r="F1468" s="234" t="str">
        <f>'Sch-1'!J1468</f>
        <v>Chairs</v>
      </c>
      <c r="G1468" s="233" t="str">
        <f>'Sch-1'!K1468</f>
        <v>LOT</v>
      </c>
      <c r="H1468" s="233">
        <f>'Sch-1'!L1468</f>
        <v>1</v>
      </c>
      <c r="I1468" s="235"/>
      <c r="J1468" s="773" t="str">
        <f t="shared" si="44"/>
        <v>Included</v>
      </c>
      <c r="K1468" s="774">
        <f t="shared" si="45"/>
        <v>0</v>
      </c>
      <c r="M1468" s="207"/>
    </row>
    <row r="1469" spans="1:13" s="217" customFormat="1" ht="69.75" customHeight="1" x14ac:dyDescent="0.3">
      <c r="A1469" s="48">
        <f>'Sch-1'!A1469</f>
        <v>1442</v>
      </c>
      <c r="B1469" s="233">
        <f>'Sch-1'!B1469</f>
        <v>7000032919</v>
      </c>
      <c r="C1469" s="233">
        <f>'Sch-1'!C1469</f>
        <v>10</v>
      </c>
      <c r="D1469" s="234" t="str">
        <f>'Sch-1'!D1469</f>
        <v xml:space="preserve">Supply BOQ for B-SLDC MUMBAI            </v>
      </c>
      <c r="E1469" s="233">
        <f>'Sch-1'!E1469</f>
        <v>1000077853</v>
      </c>
      <c r="F1469" s="234" t="str">
        <f>'Sch-1'!J1469</f>
        <v>SUPPLY OF BACKUP AND RESTORE SYSTEM INCLUDING NECESSARY HARDWARE ANDSOFTWARE AS PER TECHNICAL SPECIFICATION</v>
      </c>
      <c r="G1469" s="233" t="str">
        <f>'Sch-1'!K1469</f>
        <v xml:space="preserve">EA </v>
      </c>
      <c r="H1469" s="233">
        <f>'Sch-1'!L1469</f>
        <v>1</v>
      </c>
      <c r="I1469" s="235"/>
      <c r="J1469" s="773" t="str">
        <f t="shared" si="44"/>
        <v>Included</v>
      </c>
      <c r="K1469" s="774">
        <f t="shared" si="45"/>
        <v>0</v>
      </c>
      <c r="M1469" s="207"/>
    </row>
    <row r="1470" spans="1:13" s="217" customFormat="1" ht="69.75" customHeight="1" x14ac:dyDescent="0.3">
      <c r="A1470" s="48">
        <f>'Sch-1'!A1470</f>
        <v>1443</v>
      </c>
      <c r="B1470" s="233">
        <f>'Sch-1'!B1470</f>
        <v>7000032935</v>
      </c>
      <c r="C1470" s="233">
        <f>'Sch-1'!C1470</f>
        <v>10</v>
      </c>
      <c r="D1470" s="234" t="str">
        <f>'Sch-1'!D1470</f>
        <v xml:space="preserve">Supply BOQ for B-SLDC MUMBAI            </v>
      </c>
      <c r="E1470" s="233">
        <f>'Sch-1'!E1470</f>
        <v>1000078084</v>
      </c>
      <c r="F1470" s="234" t="str">
        <f>'Sch-1'!J1470</f>
        <v>SUPPLY OF ROUTER AS PER TECHNICAL SPECIFICATION</v>
      </c>
      <c r="G1470" s="233" t="str">
        <f>'Sch-1'!K1470</f>
        <v xml:space="preserve">EA </v>
      </c>
      <c r="H1470" s="233">
        <f>'Sch-1'!L1470</f>
        <v>2</v>
      </c>
      <c r="I1470" s="235"/>
      <c r="J1470" s="773" t="str">
        <f t="shared" si="44"/>
        <v>Included</v>
      </c>
      <c r="K1470" s="774">
        <f t="shared" si="45"/>
        <v>0</v>
      </c>
      <c r="M1470" s="207"/>
    </row>
    <row r="1471" spans="1:13" s="217" customFormat="1" ht="69.75" customHeight="1" x14ac:dyDescent="0.3">
      <c r="A1471" s="48">
        <f>'Sch-1'!A1471</f>
        <v>1444</v>
      </c>
      <c r="B1471" s="233">
        <f>'Sch-1'!B1471</f>
        <v>7000032926</v>
      </c>
      <c r="C1471" s="233">
        <f>'Sch-1'!C1471</f>
        <v>10</v>
      </c>
      <c r="D1471" s="234" t="str">
        <f>'Sch-1'!D1471</f>
        <v xml:space="preserve">Supply of Video Phone for UNMS CC-WR1   </v>
      </c>
      <c r="E1471" s="233">
        <f>'Sch-1'!E1471</f>
        <v>1000077711</v>
      </c>
      <c r="F1471" s="234" t="str">
        <f>'Sch-1'!J1471</f>
        <v>SIP COMPLIANT VIDEO PHONE</v>
      </c>
      <c r="G1471" s="233" t="str">
        <f>'Sch-1'!K1471</f>
        <v xml:space="preserve">EA </v>
      </c>
      <c r="H1471" s="233">
        <f>'Sch-1'!L1471</f>
        <v>7</v>
      </c>
      <c r="I1471" s="235"/>
      <c r="J1471" s="773" t="str">
        <f t="shared" si="44"/>
        <v>Included</v>
      </c>
      <c r="K1471" s="774">
        <f t="shared" si="45"/>
        <v>0</v>
      </c>
      <c r="M1471" s="207"/>
    </row>
    <row r="1472" spans="1:13" s="217" customFormat="1" ht="33.75" customHeight="1" x14ac:dyDescent="0.3">
      <c r="A1472" s="766" t="str">
        <f>'Sch-1'!A1472</f>
        <v>XI</v>
      </c>
      <c r="B1472" s="771" t="str">
        <f>'Sch-1'!B1472</f>
        <v xml:space="preserve">VOIP Communication system for WR2  </v>
      </c>
      <c r="C1472" s="766"/>
      <c r="D1472" s="766"/>
      <c r="E1472" s="766"/>
      <c r="F1472" s="766"/>
      <c r="G1472" s="766"/>
      <c r="H1472" s="766"/>
      <c r="I1472" s="766"/>
      <c r="J1472" s="766"/>
      <c r="K1472" s="774"/>
      <c r="M1472" s="207"/>
    </row>
    <row r="1473" spans="1:13" s="217" customFormat="1" ht="69.75" customHeight="1" x14ac:dyDescent="0.3">
      <c r="A1473" s="48">
        <f>'Sch-1'!A1473</f>
        <v>1445</v>
      </c>
      <c r="B1473" s="233">
        <f>'Sch-1'!B1473</f>
        <v>7000032964</v>
      </c>
      <c r="C1473" s="233">
        <f>'Sch-1'!C1473</f>
        <v>10</v>
      </c>
      <c r="D1473" s="234" t="str">
        <f>'Sch-1'!D1473</f>
        <v xml:space="preserve">Supply BOQ for M-SLDC Vadodara          </v>
      </c>
      <c r="E1473" s="233">
        <f>'Sch-1'!E1473</f>
        <v>1000077713</v>
      </c>
      <c r="F1473" s="234" t="str">
        <f>'Sch-1'!J1473</f>
        <v>VOIP/SIP COMPLIANT SERVER HARDWARE AS PER TECHNICAL SPECIFICATION</v>
      </c>
      <c r="G1473" s="233" t="str">
        <f>'Sch-1'!K1473</f>
        <v xml:space="preserve">EA </v>
      </c>
      <c r="H1473" s="233">
        <f>'Sch-1'!L1473</f>
        <v>1</v>
      </c>
      <c r="I1473" s="235"/>
      <c r="J1473" s="773" t="str">
        <f t="shared" si="44"/>
        <v>Included</v>
      </c>
      <c r="K1473" s="774">
        <f t="shared" si="45"/>
        <v>0</v>
      </c>
      <c r="M1473" s="207"/>
    </row>
    <row r="1474" spans="1:13" s="217" customFormat="1" ht="69.75" customHeight="1" x14ac:dyDescent="0.3">
      <c r="A1474" s="48">
        <f>'Sch-1'!A1474</f>
        <v>1446</v>
      </c>
      <c r="B1474" s="233">
        <f>'Sch-1'!B1474</f>
        <v>7000032965</v>
      </c>
      <c r="C1474" s="233">
        <f>'Sch-1'!C1474</f>
        <v>10</v>
      </c>
      <c r="D1474" s="234" t="str">
        <f>'Sch-1'!D1474</f>
        <v xml:space="preserve">Supply BOQ for M-SLDC Vadodara          </v>
      </c>
      <c r="E1474" s="233">
        <f>'Sch-1'!E1474</f>
        <v>1000077753</v>
      </c>
      <c r="F1474" s="234" t="str">
        <f>'Sch-1'!J1474</f>
        <v>SOFTWARE FOR VOIP/SIP COMPLIANT SERVER</v>
      </c>
      <c r="G1474" s="233" t="str">
        <f>'Sch-1'!K1474</f>
        <v>LOT</v>
      </c>
      <c r="H1474" s="233">
        <f>'Sch-1'!L1474</f>
        <v>1</v>
      </c>
      <c r="I1474" s="235"/>
      <c r="J1474" s="773" t="str">
        <f t="shared" si="44"/>
        <v>Included</v>
      </c>
      <c r="K1474" s="774">
        <f t="shared" si="45"/>
        <v>0</v>
      </c>
      <c r="M1474" s="207"/>
    </row>
    <row r="1475" spans="1:13" s="217" customFormat="1" ht="69.75" customHeight="1" x14ac:dyDescent="0.3">
      <c r="A1475" s="48">
        <f>'Sch-1'!A1475</f>
        <v>1447</v>
      </c>
      <c r="B1475" s="233">
        <f>'Sch-1'!B1475</f>
        <v>7000032966</v>
      </c>
      <c r="C1475" s="233">
        <f>'Sch-1'!C1475</f>
        <v>10</v>
      </c>
      <c r="D1475" s="234" t="str">
        <f>'Sch-1'!D1475</f>
        <v xml:space="preserve">Supply BOQ for M-SLDC Vadodara          </v>
      </c>
      <c r="E1475" s="233">
        <f>'Sch-1'!E1475</f>
        <v>1000077573</v>
      </c>
      <c r="F1475" s="234" t="str">
        <f>'Sch-1'!J1475</f>
        <v>SERVER RACK  AS PER TECHNICAL SPECIFICATION</v>
      </c>
      <c r="G1475" s="233" t="str">
        <f>'Sch-1'!K1475</f>
        <v xml:space="preserve">EA </v>
      </c>
      <c r="H1475" s="233">
        <f>'Sch-1'!L1475</f>
        <v>1</v>
      </c>
      <c r="I1475" s="235"/>
      <c r="J1475" s="773" t="str">
        <f t="shared" si="44"/>
        <v>Included</v>
      </c>
      <c r="K1475" s="774">
        <f t="shared" si="45"/>
        <v>0</v>
      </c>
      <c r="M1475" s="207"/>
    </row>
    <row r="1476" spans="1:13" s="217" customFormat="1" ht="69.75" customHeight="1" x14ac:dyDescent="0.3">
      <c r="A1476" s="48">
        <f>'Sch-1'!A1476</f>
        <v>1448</v>
      </c>
      <c r="B1476" s="233">
        <f>'Sch-1'!B1476</f>
        <v>7000032967</v>
      </c>
      <c r="C1476" s="233">
        <f>'Sch-1'!C1476</f>
        <v>10</v>
      </c>
      <c r="D1476" s="234" t="str">
        <f>'Sch-1'!D1476</f>
        <v xml:space="preserve">Supply BOQ for M-SLDC Vadodara          </v>
      </c>
      <c r="E1476" s="233">
        <f>'Sch-1'!E1476</f>
        <v>1000077739</v>
      </c>
      <c r="F1476" s="234" t="str">
        <f>'Sch-1'!J1476</f>
        <v>SIP COMPLIANT VOIP PHONE FOR LOCAL LOCATIONS</v>
      </c>
      <c r="G1476" s="233" t="str">
        <f>'Sch-1'!K1476</f>
        <v xml:space="preserve">EA </v>
      </c>
      <c r="H1476" s="233">
        <f>'Sch-1'!L1476</f>
        <v>30</v>
      </c>
      <c r="I1476" s="235"/>
      <c r="J1476" s="773" t="str">
        <f t="shared" si="44"/>
        <v>Included</v>
      </c>
      <c r="K1476" s="774">
        <f t="shared" si="45"/>
        <v>0</v>
      </c>
      <c r="M1476" s="207"/>
    </row>
    <row r="1477" spans="1:13" s="217" customFormat="1" ht="69.75" customHeight="1" x14ac:dyDescent="0.3">
      <c r="A1477" s="48">
        <f>'Sch-1'!A1477</f>
        <v>1449</v>
      </c>
      <c r="B1477" s="233">
        <f>'Sch-1'!B1477</f>
        <v>7000032968</v>
      </c>
      <c r="C1477" s="233">
        <f>'Sch-1'!C1477</f>
        <v>10</v>
      </c>
      <c r="D1477" s="234" t="str">
        <f>'Sch-1'!D1477</f>
        <v xml:space="preserve">Supply BOQ for M-SLDC Vadodara          </v>
      </c>
      <c r="E1477" s="233">
        <f>'Sch-1'!E1477</f>
        <v>1000077740</v>
      </c>
      <c r="F1477" s="234" t="str">
        <f>'Sch-1'!J1477</f>
        <v>SIP COMPLIANT VOIP PHONE FOR REMOTE LOCATIONS</v>
      </c>
      <c r="G1477" s="233" t="str">
        <f>'Sch-1'!K1477</f>
        <v xml:space="preserve">EA </v>
      </c>
      <c r="H1477" s="233">
        <f>'Sch-1'!L1477</f>
        <v>150</v>
      </c>
      <c r="I1477" s="235"/>
      <c r="J1477" s="773" t="str">
        <f t="shared" si="44"/>
        <v>Included</v>
      </c>
      <c r="K1477" s="774">
        <f t="shared" si="45"/>
        <v>0</v>
      </c>
      <c r="M1477" s="207"/>
    </row>
    <row r="1478" spans="1:13" s="217" customFormat="1" ht="69.75" customHeight="1" x14ac:dyDescent="0.3">
      <c r="A1478" s="48">
        <f>'Sch-1'!A1478</f>
        <v>1450</v>
      </c>
      <c r="B1478" s="233">
        <f>'Sch-1'!B1478</f>
        <v>7000032969</v>
      </c>
      <c r="C1478" s="233">
        <f>'Sch-1'!C1478</f>
        <v>10</v>
      </c>
      <c r="D1478" s="234" t="str">
        <f>'Sch-1'!D1478</f>
        <v xml:space="preserve">Supply BOQ for M-SLDC Vadodara          </v>
      </c>
      <c r="E1478" s="233">
        <f>'Sch-1'!E1478</f>
        <v>1000077711</v>
      </c>
      <c r="F1478" s="234" t="str">
        <f>'Sch-1'!J1478</f>
        <v>SIP COMPLIANT VIDEO PHONE</v>
      </c>
      <c r="G1478" s="233" t="str">
        <f>'Sch-1'!K1478</f>
        <v xml:space="preserve">EA </v>
      </c>
      <c r="H1478" s="233">
        <f>'Sch-1'!L1478</f>
        <v>1</v>
      </c>
      <c r="I1478" s="235"/>
      <c r="J1478" s="773" t="str">
        <f t="shared" si="44"/>
        <v>Included</v>
      </c>
      <c r="K1478" s="774">
        <f t="shared" si="45"/>
        <v>0</v>
      </c>
      <c r="M1478" s="207"/>
    </row>
    <row r="1479" spans="1:13" s="217" customFormat="1" ht="69.75" customHeight="1" x14ac:dyDescent="0.3">
      <c r="A1479" s="48">
        <f>'Sch-1'!A1479</f>
        <v>1451</v>
      </c>
      <c r="B1479" s="233">
        <f>'Sch-1'!B1479</f>
        <v>7000032970</v>
      </c>
      <c r="C1479" s="233">
        <f>'Sch-1'!C1479</f>
        <v>10</v>
      </c>
      <c r="D1479" s="234" t="str">
        <f>'Sch-1'!D1479</f>
        <v xml:space="preserve">Supply BOQ for M-SLDC Vadodara          </v>
      </c>
      <c r="E1479" s="233">
        <f>'Sch-1'!E1479</f>
        <v>1000077562</v>
      </c>
      <c r="F1479" s="234" t="str">
        <f>'Sch-1'!J1479</f>
        <v>ANALOG PHONE</v>
      </c>
      <c r="G1479" s="233" t="str">
        <f>'Sch-1'!K1479</f>
        <v xml:space="preserve">EA </v>
      </c>
      <c r="H1479" s="233">
        <f>'Sch-1'!L1479</f>
        <v>244</v>
      </c>
      <c r="I1479" s="235"/>
      <c r="J1479" s="773" t="str">
        <f t="shared" si="44"/>
        <v>Included</v>
      </c>
      <c r="K1479" s="774">
        <f t="shared" si="45"/>
        <v>0</v>
      </c>
      <c r="M1479" s="207"/>
    </row>
    <row r="1480" spans="1:13" s="217" customFormat="1" ht="69.75" customHeight="1" x14ac:dyDescent="0.3">
      <c r="A1480" s="48">
        <f>'Sch-1'!A1480</f>
        <v>1452</v>
      </c>
      <c r="B1480" s="233">
        <f>'Sch-1'!B1480</f>
        <v>7000032971</v>
      </c>
      <c r="C1480" s="233">
        <f>'Sch-1'!C1480</f>
        <v>10</v>
      </c>
      <c r="D1480" s="234" t="str">
        <f>'Sch-1'!D1480</f>
        <v xml:space="preserve">Supply BOQ for M-SLDC Vadodara          </v>
      </c>
      <c r="E1480" s="233">
        <f>'Sch-1'!E1480</f>
        <v>1000077750</v>
      </c>
      <c r="F1480" s="234" t="str">
        <f>'Sch-1'!J1480</f>
        <v>NMS SOFTWARE FOR VoIP</v>
      </c>
      <c r="G1480" s="233" t="str">
        <f>'Sch-1'!K1480</f>
        <v>LOT</v>
      </c>
      <c r="H1480" s="233">
        <f>'Sch-1'!L1480</f>
        <v>1</v>
      </c>
      <c r="I1480" s="235"/>
      <c r="J1480" s="773" t="str">
        <f t="shared" si="44"/>
        <v>Included</v>
      </c>
      <c r="K1480" s="774">
        <f t="shared" si="45"/>
        <v>0</v>
      </c>
      <c r="M1480" s="207"/>
    </row>
    <row r="1481" spans="1:13" s="217" customFormat="1" ht="69.75" customHeight="1" x14ac:dyDescent="0.3">
      <c r="A1481" s="48">
        <f>'Sch-1'!A1481</f>
        <v>1453</v>
      </c>
      <c r="B1481" s="233">
        <f>'Sch-1'!B1481</f>
        <v>7000032972</v>
      </c>
      <c r="C1481" s="233">
        <f>'Sch-1'!C1481</f>
        <v>10</v>
      </c>
      <c r="D1481" s="234" t="str">
        <f>'Sch-1'!D1481</f>
        <v xml:space="preserve">Supply BOQ for M-SLDC Vadodara          </v>
      </c>
      <c r="E1481" s="233">
        <f>'Sch-1'!E1481</f>
        <v>1000077709</v>
      </c>
      <c r="F1481" s="234" t="str">
        <f>'Sch-1'!J1481</f>
        <v>POE SWITCH  (WITH DUAL DC POWER SUPPLY)  AS PER TECHNICALSPECIFICATION</v>
      </c>
      <c r="G1481" s="233" t="str">
        <f>'Sch-1'!K1481</f>
        <v xml:space="preserve">EA </v>
      </c>
      <c r="H1481" s="233">
        <f>'Sch-1'!L1481</f>
        <v>150</v>
      </c>
      <c r="I1481" s="235"/>
      <c r="J1481" s="773" t="str">
        <f t="shared" si="44"/>
        <v>Included</v>
      </c>
      <c r="K1481" s="774">
        <f t="shared" si="45"/>
        <v>0</v>
      </c>
      <c r="M1481" s="207"/>
    </row>
    <row r="1482" spans="1:13" s="217" customFormat="1" ht="69.75" customHeight="1" x14ac:dyDescent="0.3">
      <c r="A1482" s="48">
        <f>'Sch-1'!A1482</f>
        <v>1454</v>
      </c>
      <c r="B1482" s="233">
        <f>'Sch-1'!B1482</f>
        <v>7000032973</v>
      </c>
      <c r="C1482" s="233">
        <f>'Sch-1'!C1482</f>
        <v>10</v>
      </c>
      <c r="D1482" s="234" t="str">
        <f>'Sch-1'!D1482</f>
        <v xml:space="preserve">Supply BOQ for M-SLDC Vadodara          </v>
      </c>
      <c r="E1482" s="233">
        <f>'Sch-1'!E1482</f>
        <v>1000077563</v>
      </c>
      <c r="F1482" s="234" t="str">
        <f>'Sch-1'!J1482</f>
        <v>CAT -6 CABLE (100 MM SET)</v>
      </c>
      <c r="G1482" s="233" t="str">
        <f>'Sch-1'!K1482</f>
        <v>SET</v>
      </c>
      <c r="H1482" s="233">
        <f>'Sch-1'!L1482</f>
        <v>150</v>
      </c>
      <c r="I1482" s="235"/>
      <c r="J1482" s="773" t="str">
        <f t="shared" si="44"/>
        <v>Included</v>
      </c>
      <c r="K1482" s="774">
        <f t="shared" si="45"/>
        <v>0</v>
      </c>
      <c r="M1482" s="207"/>
    </row>
    <row r="1483" spans="1:13" s="217" customFormat="1" ht="69.75" customHeight="1" x14ac:dyDescent="0.3">
      <c r="A1483" s="48">
        <f>'Sch-1'!A1483</f>
        <v>1455</v>
      </c>
      <c r="B1483" s="233">
        <f>'Sch-1'!B1483</f>
        <v>7000032974</v>
      </c>
      <c r="C1483" s="233">
        <f>'Sch-1'!C1483</f>
        <v>10</v>
      </c>
      <c r="D1483" s="234" t="str">
        <f>'Sch-1'!D1483</f>
        <v xml:space="preserve">Supply BOQ for M-SLDC Vadodara          </v>
      </c>
      <c r="E1483" s="233">
        <f>'Sch-1'!E1483</f>
        <v>1000077561</v>
      </c>
      <c r="F1483" s="234" t="str">
        <f>'Sch-1'!J1483</f>
        <v>24 LAN L-3 SWITCH (MINIMUM 8X1 GBPS FIBRE OPTIC PORTS AND 4X 10 GBPSFIBER PORTS)</v>
      </c>
      <c r="G1483" s="233" t="str">
        <f>'Sch-1'!K1483</f>
        <v xml:space="preserve">EA </v>
      </c>
      <c r="H1483" s="233">
        <f>'Sch-1'!L1483</f>
        <v>2</v>
      </c>
      <c r="I1483" s="235"/>
      <c r="J1483" s="773" t="str">
        <f t="shared" si="44"/>
        <v>Included</v>
      </c>
      <c r="K1483" s="774">
        <f t="shared" si="45"/>
        <v>0</v>
      </c>
      <c r="M1483" s="207"/>
    </row>
    <row r="1484" spans="1:13" s="217" customFormat="1" ht="69.75" customHeight="1" x14ac:dyDescent="0.3">
      <c r="A1484" s="48">
        <f>'Sch-1'!A1484</f>
        <v>1456</v>
      </c>
      <c r="B1484" s="233">
        <f>'Sch-1'!B1484</f>
        <v>7000032975</v>
      </c>
      <c r="C1484" s="233">
        <f>'Sch-1'!C1484</f>
        <v>10</v>
      </c>
      <c r="D1484" s="234" t="str">
        <f>'Sch-1'!D1484</f>
        <v xml:space="preserve">Supply BOQ for M-SLDC Vadodara          </v>
      </c>
      <c r="E1484" s="233">
        <f>'Sch-1'!E1484</f>
        <v>1000077565</v>
      </c>
      <c r="F1484" s="234" t="str">
        <f>'Sch-1'!J1484</f>
        <v>NGFW AS PER TECHNICAL SPECIFICATION</v>
      </c>
      <c r="G1484" s="233" t="str">
        <f>'Sch-1'!K1484</f>
        <v xml:space="preserve">EA </v>
      </c>
      <c r="H1484" s="233">
        <f>'Sch-1'!L1484</f>
        <v>2</v>
      </c>
      <c r="I1484" s="235"/>
      <c r="J1484" s="773" t="str">
        <f t="shared" si="44"/>
        <v>Included</v>
      </c>
      <c r="K1484" s="774">
        <f t="shared" si="45"/>
        <v>0</v>
      </c>
      <c r="M1484" s="207"/>
    </row>
    <row r="1485" spans="1:13" s="217" customFormat="1" ht="69.75" customHeight="1" x14ac:dyDescent="0.3">
      <c r="A1485" s="48">
        <f>'Sch-1'!A1485</f>
        <v>1457</v>
      </c>
      <c r="B1485" s="233">
        <f>'Sch-1'!B1485</f>
        <v>7000032976</v>
      </c>
      <c r="C1485" s="233">
        <f>'Sch-1'!C1485</f>
        <v>10</v>
      </c>
      <c r="D1485" s="234" t="str">
        <f>'Sch-1'!D1485</f>
        <v xml:space="preserve">Supply BOQ for M-SLDC Vadodara          </v>
      </c>
      <c r="E1485" s="233">
        <f>'Sch-1'!E1485</f>
        <v>1000077751</v>
      </c>
      <c r="F1485" s="234" t="str">
        <f>'Sch-1'!J1485</f>
        <v>SOFTWARE FOR RECORDING</v>
      </c>
      <c r="G1485" s="233" t="str">
        <f>'Sch-1'!K1485</f>
        <v>LOT</v>
      </c>
      <c r="H1485" s="233">
        <f>'Sch-1'!L1485</f>
        <v>1</v>
      </c>
      <c r="I1485" s="235"/>
      <c r="J1485" s="773" t="str">
        <f t="shared" si="44"/>
        <v>Included</v>
      </c>
      <c r="K1485" s="774">
        <f t="shared" si="45"/>
        <v>0</v>
      </c>
      <c r="M1485" s="207"/>
    </row>
    <row r="1486" spans="1:13" s="217" customFormat="1" ht="69.75" customHeight="1" x14ac:dyDescent="0.3">
      <c r="A1486" s="48">
        <f>'Sch-1'!A1486</f>
        <v>1458</v>
      </c>
      <c r="B1486" s="233">
        <f>'Sch-1'!B1486</f>
        <v>7000032977</v>
      </c>
      <c r="C1486" s="233">
        <f>'Sch-1'!C1486</f>
        <v>10</v>
      </c>
      <c r="D1486" s="234" t="str">
        <f>'Sch-1'!D1486</f>
        <v xml:space="preserve">Supply BOQ for M-SLDC Vadodara          </v>
      </c>
      <c r="E1486" s="233">
        <f>'Sch-1'!E1486</f>
        <v>1000077568</v>
      </c>
      <c r="F1486" s="234" t="str">
        <f>'Sch-1'!J1486</f>
        <v>OPERATOR CONSOLE AS PER TECHNICAL SPECIFICATION</v>
      </c>
      <c r="G1486" s="233" t="str">
        <f>'Sch-1'!K1486</f>
        <v xml:space="preserve">EA </v>
      </c>
      <c r="H1486" s="233">
        <f>'Sch-1'!L1486</f>
        <v>1</v>
      </c>
      <c r="I1486" s="235"/>
      <c r="J1486" s="773" t="str">
        <f t="shared" si="44"/>
        <v>Included</v>
      </c>
      <c r="K1486" s="774">
        <f t="shared" si="45"/>
        <v>0</v>
      </c>
      <c r="M1486" s="207"/>
    </row>
    <row r="1487" spans="1:13" s="217" customFormat="1" ht="69.75" customHeight="1" x14ac:dyDescent="0.3">
      <c r="A1487" s="48">
        <f>'Sch-1'!A1487</f>
        <v>1459</v>
      </c>
      <c r="B1487" s="233">
        <f>'Sch-1'!B1487</f>
        <v>7000032978</v>
      </c>
      <c r="C1487" s="233">
        <f>'Sch-1'!C1487</f>
        <v>10</v>
      </c>
      <c r="D1487" s="234" t="str">
        <f>'Sch-1'!D1487</f>
        <v xml:space="preserve">Supply BOQ for M-SLDC Vadodara          </v>
      </c>
      <c r="E1487" s="233">
        <f>'Sch-1'!E1487</f>
        <v>1000012788</v>
      </c>
      <c r="F1487" s="234" t="str">
        <f>'Sch-1'!J1487</f>
        <v>GPS Clock with antenna</v>
      </c>
      <c r="G1487" s="233" t="str">
        <f>'Sch-1'!K1487</f>
        <v xml:space="preserve">EA </v>
      </c>
      <c r="H1487" s="233">
        <f>'Sch-1'!L1487</f>
        <v>1</v>
      </c>
      <c r="I1487" s="235"/>
      <c r="J1487" s="773" t="str">
        <f t="shared" si="44"/>
        <v>Included</v>
      </c>
      <c r="K1487" s="774">
        <f t="shared" si="45"/>
        <v>0</v>
      </c>
      <c r="M1487" s="207"/>
    </row>
    <row r="1488" spans="1:13" s="217" customFormat="1" ht="69.75" customHeight="1" x14ac:dyDescent="0.3">
      <c r="A1488" s="48">
        <f>'Sch-1'!A1488</f>
        <v>1460</v>
      </c>
      <c r="B1488" s="233">
        <f>'Sch-1'!B1488</f>
        <v>7000032979</v>
      </c>
      <c r="C1488" s="233">
        <f>'Sch-1'!C1488</f>
        <v>10</v>
      </c>
      <c r="D1488" s="234" t="str">
        <f>'Sch-1'!D1488</f>
        <v xml:space="preserve">Supply BOQ for M-SLDC Vadodara          </v>
      </c>
      <c r="E1488" s="233">
        <f>'Sch-1'!E1488</f>
        <v>1000028014</v>
      </c>
      <c r="F1488" s="234" t="str">
        <f>'Sch-1'!J1488</f>
        <v>Workstation Desk</v>
      </c>
      <c r="G1488" s="233" t="str">
        <f>'Sch-1'!K1488</f>
        <v xml:space="preserve">EA </v>
      </c>
      <c r="H1488" s="233">
        <f>'Sch-1'!L1488</f>
        <v>1</v>
      </c>
      <c r="I1488" s="235"/>
      <c r="J1488" s="773" t="str">
        <f t="shared" si="44"/>
        <v>Included</v>
      </c>
      <c r="K1488" s="774">
        <f t="shared" si="45"/>
        <v>0</v>
      </c>
      <c r="M1488" s="207"/>
    </row>
    <row r="1489" spans="1:13" s="217" customFormat="1" ht="69.75" customHeight="1" x14ac:dyDescent="0.3">
      <c r="A1489" s="48">
        <f>'Sch-1'!A1489</f>
        <v>1461</v>
      </c>
      <c r="B1489" s="233">
        <f>'Sch-1'!B1489</f>
        <v>7000032980</v>
      </c>
      <c r="C1489" s="233">
        <f>'Sch-1'!C1489</f>
        <v>10</v>
      </c>
      <c r="D1489" s="234" t="str">
        <f>'Sch-1'!D1489</f>
        <v xml:space="preserve">Supply BOQ for M-SLDC Vadodara          </v>
      </c>
      <c r="E1489" s="233">
        <f>'Sch-1'!E1489</f>
        <v>1000026380</v>
      </c>
      <c r="F1489" s="234" t="str">
        <f>'Sch-1'!J1489</f>
        <v>Chairs</v>
      </c>
      <c r="G1489" s="233" t="str">
        <f>'Sch-1'!K1489</f>
        <v>LOT</v>
      </c>
      <c r="H1489" s="233">
        <f>'Sch-1'!L1489</f>
        <v>1</v>
      </c>
      <c r="I1489" s="235"/>
      <c r="J1489" s="773" t="str">
        <f t="shared" si="44"/>
        <v>Included</v>
      </c>
      <c r="K1489" s="774">
        <f t="shared" si="45"/>
        <v>0</v>
      </c>
      <c r="M1489" s="207"/>
    </row>
    <row r="1490" spans="1:13" s="217" customFormat="1" ht="69.75" customHeight="1" x14ac:dyDescent="0.3">
      <c r="A1490" s="48">
        <f>'Sch-1'!A1490</f>
        <v>1462</v>
      </c>
      <c r="B1490" s="233">
        <f>'Sch-1'!B1490</f>
        <v>7000033070</v>
      </c>
      <c r="C1490" s="233">
        <f>'Sch-1'!C1490</f>
        <v>10</v>
      </c>
      <c r="D1490" s="234" t="str">
        <f>'Sch-1'!D1490</f>
        <v xml:space="preserve">Supply BOQ for M-SLDC Vadodara          </v>
      </c>
      <c r="E1490" s="233">
        <f>'Sch-1'!E1490</f>
        <v>1000077853</v>
      </c>
      <c r="F1490" s="234" t="str">
        <f>'Sch-1'!J1490</f>
        <v>SUPPLY OF BACKUP AND RESTORE SYSTEM INCLUDING NECESSARY HARDWARE ANDSOFTWARE AS PER TECHNICAL SPECIFICATION</v>
      </c>
      <c r="G1490" s="233" t="str">
        <f>'Sch-1'!K1490</f>
        <v xml:space="preserve">EA </v>
      </c>
      <c r="H1490" s="233">
        <f>'Sch-1'!L1490</f>
        <v>1</v>
      </c>
      <c r="I1490" s="235"/>
      <c r="J1490" s="773" t="str">
        <f t="shared" si="44"/>
        <v>Included</v>
      </c>
      <c r="K1490" s="774">
        <f t="shared" si="45"/>
        <v>0</v>
      </c>
      <c r="M1490" s="207"/>
    </row>
    <row r="1491" spans="1:13" s="217" customFormat="1" ht="69.75" customHeight="1" x14ac:dyDescent="0.3">
      <c r="A1491" s="48">
        <f>'Sch-1'!A1491</f>
        <v>1463</v>
      </c>
      <c r="B1491" s="233">
        <f>'Sch-1'!B1491</f>
        <v>7000033071</v>
      </c>
      <c r="C1491" s="233">
        <f>'Sch-1'!C1491</f>
        <v>10</v>
      </c>
      <c r="D1491" s="234" t="str">
        <f>'Sch-1'!D1491</f>
        <v xml:space="preserve">Supply BOQ for M-SLDC Vadodara          </v>
      </c>
      <c r="E1491" s="233">
        <f>'Sch-1'!E1491</f>
        <v>1000077863</v>
      </c>
      <c r="F1491" s="234" t="str">
        <f>'Sch-1'!J1491</f>
        <v>SUPPLY OF APPLICATION SERVER AT SLDC /RLDC AS PER TECHNICALSPECIFICATION</v>
      </c>
      <c r="G1491" s="233" t="str">
        <f>'Sch-1'!K1491</f>
        <v xml:space="preserve">EA </v>
      </c>
      <c r="H1491" s="233">
        <f>'Sch-1'!L1491</f>
        <v>2</v>
      </c>
      <c r="I1491" s="235"/>
      <c r="J1491" s="773" t="str">
        <f t="shared" si="44"/>
        <v>Included</v>
      </c>
      <c r="K1491" s="774">
        <f t="shared" si="45"/>
        <v>0</v>
      </c>
      <c r="M1491" s="207"/>
    </row>
    <row r="1492" spans="1:13" s="217" customFormat="1" ht="69.75" customHeight="1" x14ac:dyDescent="0.3">
      <c r="A1492" s="48">
        <f>'Sch-1'!A1492</f>
        <v>1464</v>
      </c>
      <c r="B1492" s="233">
        <f>'Sch-1'!B1492</f>
        <v>7000033072</v>
      </c>
      <c r="C1492" s="233">
        <f>'Sch-1'!C1492</f>
        <v>10</v>
      </c>
      <c r="D1492" s="234" t="str">
        <f>'Sch-1'!D1492</f>
        <v xml:space="preserve">Supply BOQ for M-SLDC Vadodara          </v>
      </c>
      <c r="E1492" s="233">
        <f>'Sch-1'!E1492</f>
        <v>1000077866</v>
      </c>
      <c r="F1492" s="234" t="str">
        <f>'Sch-1'!J1492</f>
        <v>SUPPLY OF SIEM SOFTWARE AT SLDC/RLDCÃ‚Â AS PER TECHNICAL SPECIFICATION</v>
      </c>
      <c r="G1492" s="233" t="str">
        <f>'Sch-1'!K1492</f>
        <v>LOT</v>
      </c>
      <c r="H1492" s="233">
        <f>'Sch-1'!L1492</f>
        <v>1</v>
      </c>
      <c r="I1492" s="235"/>
      <c r="J1492" s="773" t="str">
        <f t="shared" ref="J1492:J1555" si="46">IF(I1492=0, "Included",IF(ISERROR(H1492*I1492), I1492, H1492*I1492))</f>
        <v>Included</v>
      </c>
      <c r="K1492" s="774">
        <f t="shared" ref="K1492:K1555" si="47">+H1492*I1492</f>
        <v>0</v>
      </c>
      <c r="M1492" s="207"/>
    </row>
    <row r="1493" spans="1:13" s="217" customFormat="1" ht="69.75" customHeight="1" x14ac:dyDescent="0.3">
      <c r="A1493" s="48">
        <f>'Sch-1'!A1493</f>
        <v>1465</v>
      </c>
      <c r="B1493" s="233">
        <f>'Sch-1'!B1493</f>
        <v>7000033073</v>
      </c>
      <c r="C1493" s="233">
        <f>'Sch-1'!C1493</f>
        <v>10</v>
      </c>
      <c r="D1493" s="234" t="str">
        <f>'Sch-1'!D1493</f>
        <v xml:space="preserve">Supply BOQ for M-SLDC Vadodara          </v>
      </c>
      <c r="E1493" s="233">
        <f>'Sch-1'!E1493</f>
        <v>1000077862</v>
      </c>
      <c r="F1493" s="234" t="str">
        <f>'Sch-1'!J1493</f>
        <v>POE SWITCHÃ‚Â ,48 PORT ,MANAGED L2 (WITH DUAL POWER SUPPLY)Ã‚Â AS PERTECHNICAL SPECIFICATION</v>
      </c>
      <c r="G1493" s="233" t="str">
        <f>'Sch-1'!K1493</f>
        <v xml:space="preserve">EA </v>
      </c>
      <c r="H1493" s="233">
        <f>'Sch-1'!L1493</f>
        <v>1</v>
      </c>
      <c r="I1493" s="235"/>
      <c r="J1493" s="773" t="str">
        <f t="shared" si="46"/>
        <v>Included</v>
      </c>
      <c r="K1493" s="774">
        <f t="shared" si="47"/>
        <v>0</v>
      </c>
      <c r="M1493" s="207"/>
    </row>
    <row r="1494" spans="1:13" s="217" customFormat="1" ht="69.75" customHeight="1" x14ac:dyDescent="0.3">
      <c r="A1494" s="48">
        <f>'Sch-1'!A1494</f>
        <v>1466</v>
      </c>
      <c r="B1494" s="233">
        <f>'Sch-1'!B1494</f>
        <v>7000033100</v>
      </c>
      <c r="C1494" s="233">
        <f>'Sch-1'!C1494</f>
        <v>10</v>
      </c>
      <c r="D1494" s="234" t="str">
        <f>'Sch-1'!D1494</f>
        <v xml:space="preserve">Supply BOQ for M-SLDC Vadodara          </v>
      </c>
      <c r="E1494" s="233">
        <f>'Sch-1'!E1494</f>
        <v>1000077899</v>
      </c>
      <c r="F1494" s="234" t="str">
        <f>'Sch-1'!J1494</f>
        <v>SUPPLY OF FXS MEDIA GATEWAY AS PER TECHNICAL SPECIFICATION</v>
      </c>
      <c r="G1494" s="233" t="str">
        <f>'Sch-1'!K1494</f>
        <v>SET</v>
      </c>
      <c r="H1494" s="233">
        <f>'Sch-1'!L1494</f>
        <v>1</v>
      </c>
      <c r="I1494" s="235"/>
      <c r="J1494" s="773" t="str">
        <f t="shared" si="46"/>
        <v>Included</v>
      </c>
      <c r="K1494" s="774">
        <f t="shared" si="47"/>
        <v>0</v>
      </c>
      <c r="M1494" s="207"/>
    </row>
    <row r="1495" spans="1:13" s="217" customFormat="1" ht="69.75" customHeight="1" x14ac:dyDescent="0.3">
      <c r="A1495" s="48">
        <f>'Sch-1'!A1495</f>
        <v>1467</v>
      </c>
      <c r="B1495" s="233">
        <f>'Sch-1'!B1495</f>
        <v>7000033101</v>
      </c>
      <c r="C1495" s="233">
        <f>'Sch-1'!C1495</f>
        <v>10</v>
      </c>
      <c r="D1495" s="234" t="str">
        <f>'Sch-1'!D1495</f>
        <v xml:space="preserve">Supply BOQ for M-SLDC Vadodara          </v>
      </c>
      <c r="E1495" s="233">
        <f>'Sch-1'!E1495</f>
        <v>1000031361</v>
      </c>
      <c r="F1495" s="234" t="str">
        <f>'Sch-1'!J1495</f>
        <v>WORKSTATION CONSOLE WITH ONE TFT WITH OSAND LICENSE</v>
      </c>
      <c r="G1495" s="233" t="str">
        <f>'Sch-1'!K1495</f>
        <v xml:space="preserve">EA </v>
      </c>
      <c r="H1495" s="233">
        <f>'Sch-1'!L1495</f>
        <v>1</v>
      </c>
      <c r="I1495" s="235"/>
      <c r="J1495" s="773" t="str">
        <f t="shared" si="46"/>
        <v>Included</v>
      </c>
      <c r="K1495" s="774">
        <f t="shared" si="47"/>
        <v>0</v>
      </c>
      <c r="M1495" s="207"/>
    </row>
    <row r="1496" spans="1:13" s="217" customFormat="1" ht="69.75" customHeight="1" x14ac:dyDescent="0.3">
      <c r="A1496" s="48">
        <f>'Sch-1'!A1496</f>
        <v>1468</v>
      </c>
      <c r="B1496" s="233">
        <f>'Sch-1'!B1496</f>
        <v>7000033111</v>
      </c>
      <c r="C1496" s="233">
        <f>'Sch-1'!C1496</f>
        <v>10</v>
      </c>
      <c r="D1496" s="234" t="str">
        <f>'Sch-1'!D1496</f>
        <v xml:space="preserve">Supply BOQ for M-SLDC Vadodara          </v>
      </c>
      <c r="E1496" s="233">
        <f>'Sch-1'!E1496</f>
        <v>1000077737</v>
      </c>
      <c r="F1496" s="234" t="str">
        <f>'Sch-1'!J1496</f>
        <v>SUPPLY OF PRI MEDIA GATEWAY AS PER TECHNICAL SPECIFICATION</v>
      </c>
      <c r="G1496" s="233" t="str">
        <f>'Sch-1'!K1496</f>
        <v xml:space="preserve">EA </v>
      </c>
      <c r="H1496" s="233">
        <f>'Sch-1'!L1496</f>
        <v>1</v>
      </c>
      <c r="I1496" s="235"/>
      <c r="J1496" s="773" t="str">
        <f t="shared" si="46"/>
        <v>Included</v>
      </c>
      <c r="K1496" s="774">
        <f t="shared" si="47"/>
        <v>0</v>
      </c>
      <c r="M1496" s="207"/>
    </row>
    <row r="1497" spans="1:13" s="217" customFormat="1" ht="69.75" customHeight="1" x14ac:dyDescent="0.3">
      <c r="A1497" s="48">
        <f>'Sch-1'!A1497</f>
        <v>1469</v>
      </c>
      <c r="B1497" s="233">
        <f>'Sch-1'!B1497</f>
        <v>7000033112</v>
      </c>
      <c r="C1497" s="233">
        <f>'Sch-1'!C1497</f>
        <v>10</v>
      </c>
      <c r="D1497" s="234" t="str">
        <f>'Sch-1'!D1497</f>
        <v xml:space="preserve">Supply BOQ for M-SLDC Vadodara          </v>
      </c>
      <c r="E1497" s="233">
        <f>'Sch-1'!E1497</f>
        <v>1000078084</v>
      </c>
      <c r="F1497" s="234" t="str">
        <f>'Sch-1'!J1497</f>
        <v>SUPPLY OF ROUTER AS PER TECHNICAL SPECIFICATION</v>
      </c>
      <c r="G1497" s="233" t="str">
        <f>'Sch-1'!K1497</f>
        <v xml:space="preserve">EA </v>
      </c>
      <c r="H1497" s="233">
        <f>'Sch-1'!L1497</f>
        <v>2</v>
      </c>
      <c r="I1497" s="235"/>
      <c r="J1497" s="773" t="str">
        <f t="shared" si="46"/>
        <v>Included</v>
      </c>
      <c r="K1497" s="774">
        <f t="shared" si="47"/>
        <v>0</v>
      </c>
      <c r="M1497" s="207"/>
    </row>
    <row r="1498" spans="1:13" s="217" customFormat="1" ht="69.75" customHeight="1" x14ac:dyDescent="0.3">
      <c r="A1498" s="48">
        <f>'Sch-1'!A1498</f>
        <v>1470</v>
      </c>
      <c r="B1498" s="233">
        <f>'Sch-1'!B1498</f>
        <v>7000032981</v>
      </c>
      <c r="C1498" s="233">
        <f>'Sch-1'!C1498</f>
        <v>10</v>
      </c>
      <c r="D1498" s="234" t="str">
        <f>'Sch-1'!D1498</f>
        <v xml:space="preserve">Supply BOQ for B-SLDC Vadodara          </v>
      </c>
      <c r="E1498" s="233">
        <f>'Sch-1'!E1498</f>
        <v>1000077713</v>
      </c>
      <c r="F1498" s="234" t="str">
        <f>'Sch-1'!J1498</f>
        <v>VOIP/SIP COMPLIANT SERVER HARDWARE AS PER TECHNICAL SPECIFICATION</v>
      </c>
      <c r="G1498" s="233" t="str">
        <f>'Sch-1'!K1498</f>
        <v xml:space="preserve">EA </v>
      </c>
      <c r="H1498" s="233">
        <f>'Sch-1'!L1498</f>
        <v>1</v>
      </c>
      <c r="I1498" s="235"/>
      <c r="J1498" s="773" t="str">
        <f t="shared" si="46"/>
        <v>Included</v>
      </c>
      <c r="K1498" s="774">
        <f t="shared" si="47"/>
        <v>0</v>
      </c>
      <c r="M1498" s="207"/>
    </row>
    <row r="1499" spans="1:13" s="217" customFormat="1" ht="69.75" customHeight="1" x14ac:dyDescent="0.3">
      <c r="A1499" s="48">
        <f>'Sch-1'!A1499</f>
        <v>1471</v>
      </c>
      <c r="B1499" s="233">
        <f>'Sch-1'!B1499</f>
        <v>7000032982</v>
      </c>
      <c r="C1499" s="233">
        <f>'Sch-1'!C1499</f>
        <v>10</v>
      </c>
      <c r="D1499" s="234" t="str">
        <f>'Sch-1'!D1499</f>
        <v xml:space="preserve">Supply BOQ for B-SLDC Vadodara          </v>
      </c>
      <c r="E1499" s="233">
        <f>'Sch-1'!E1499</f>
        <v>1000077753</v>
      </c>
      <c r="F1499" s="234" t="str">
        <f>'Sch-1'!J1499</f>
        <v>SOFTWARE FOR VOIP/SIP COMPLIANT SERVER</v>
      </c>
      <c r="G1499" s="233" t="str">
        <f>'Sch-1'!K1499</f>
        <v>LOT</v>
      </c>
      <c r="H1499" s="233">
        <f>'Sch-1'!L1499</f>
        <v>1</v>
      </c>
      <c r="I1499" s="235"/>
      <c r="J1499" s="773" t="str">
        <f t="shared" si="46"/>
        <v>Included</v>
      </c>
      <c r="K1499" s="774">
        <f t="shared" si="47"/>
        <v>0</v>
      </c>
      <c r="M1499" s="207"/>
    </row>
    <row r="1500" spans="1:13" s="217" customFormat="1" ht="69.75" customHeight="1" x14ac:dyDescent="0.3">
      <c r="A1500" s="48">
        <f>'Sch-1'!A1500</f>
        <v>1472</v>
      </c>
      <c r="B1500" s="233">
        <f>'Sch-1'!B1500</f>
        <v>7000032983</v>
      </c>
      <c r="C1500" s="233">
        <f>'Sch-1'!C1500</f>
        <v>10</v>
      </c>
      <c r="D1500" s="234" t="str">
        <f>'Sch-1'!D1500</f>
        <v xml:space="preserve">Supply BOQ for B-SLDC Vadodara          </v>
      </c>
      <c r="E1500" s="233">
        <f>'Sch-1'!E1500</f>
        <v>1000077573</v>
      </c>
      <c r="F1500" s="234" t="str">
        <f>'Sch-1'!J1500</f>
        <v>SERVER RACK  AS PER TECHNICAL SPECIFICATION</v>
      </c>
      <c r="G1500" s="233" t="str">
        <f>'Sch-1'!K1500</f>
        <v xml:space="preserve">EA </v>
      </c>
      <c r="H1500" s="233">
        <f>'Sch-1'!L1500</f>
        <v>1</v>
      </c>
      <c r="I1500" s="235"/>
      <c r="J1500" s="773" t="str">
        <f t="shared" si="46"/>
        <v>Included</v>
      </c>
      <c r="K1500" s="774">
        <f t="shared" si="47"/>
        <v>0</v>
      </c>
      <c r="M1500" s="207"/>
    </row>
    <row r="1501" spans="1:13" s="217" customFormat="1" ht="69.75" customHeight="1" x14ac:dyDescent="0.3">
      <c r="A1501" s="48">
        <f>'Sch-1'!A1501</f>
        <v>1473</v>
      </c>
      <c r="B1501" s="233">
        <f>'Sch-1'!B1501</f>
        <v>7000032984</v>
      </c>
      <c r="C1501" s="233">
        <f>'Sch-1'!C1501</f>
        <v>10</v>
      </c>
      <c r="D1501" s="234" t="str">
        <f>'Sch-1'!D1501</f>
        <v xml:space="preserve">Supply BOQ for B-SLDC Vadodara          </v>
      </c>
      <c r="E1501" s="233">
        <f>'Sch-1'!E1501</f>
        <v>1000077711</v>
      </c>
      <c r="F1501" s="234" t="str">
        <f>'Sch-1'!J1501</f>
        <v>SIP COMPLIANT VIDEO PHONE</v>
      </c>
      <c r="G1501" s="233" t="str">
        <f>'Sch-1'!K1501</f>
        <v xml:space="preserve">EA </v>
      </c>
      <c r="H1501" s="233">
        <f>'Sch-1'!L1501</f>
        <v>1</v>
      </c>
      <c r="I1501" s="235"/>
      <c r="J1501" s="773" t="str">
        <f t="shared" si="46"/>
        <v>Included</v>
      </c>
      <c r="K1501" s="774">
        <f t="shared" si="47"/>
        <v>0</v>
      </c>
      <c r="M1501" s="207"/>
    </row>
    <row r="1502" spans="1:13" s="217" customFormat="1" ht="69.75" customHeight="1" x14ac:dyDescent="0.3">
      <c r="A1502" s="48">
        <f>'Sch-1'!A1502</f>
        <v>1474</v>
      </c>
      <c r="B1502" s="233">
        <f>'Sch-1'!B1502</f>
        <v>7000032985</v>
      </c>
      <c r="C1502" s="233">
        <f>'Sch-1'!C1502</f>
        <v>10</v>
      </c>
      <c r="D1502" s="234" t="str">
        <f>'Sch-1'!D1502</f>
        <v xml:space="preserve">Supply BOQ for B-SLDC Vadodara          </v>
      </c>
      <c r="E1502" s="233">
        <f>'Sch-1'!E1502</f>
        <v>1000077750</v>
      </c>
      <c r="F1502" s="234" t="str">
        <f>'Sch-1'!J1502</f>
        <v>NMS SOFTWARE FOR VoIP</v>
      </c>
      <c r="G1502" s="233" t="str">
        <f>'Sch-1'!K1502</f>
        <v>LOT</v>
      </c>
      <c r="H1502" s="233">
        <f>'Sch-1'!L1502</f>
        <v>1</v>
      </c>
      <c r="I1502" s="235"/>
      <c r="J1502" s="773" t="str">
        <f t="shared" si="46"/>
        <v>Included</v>
      </c>
      <c r="K1502" s="774">
        <f t="shared" si="47"/>
        <v>0</v>
      </c>
      <c r="M1502" s="207"/>
    </row>
    <row r="1503" spans="1:13" s="217" customFormat="1" ht="69.75" customHeight="1" x14ac:dyDescent="0.3">
      <c r="A1503" s="48">
        <f>'Sch-1'!A1503</f>
        <v>1475</v>
      </c>
      <c r="B1503" s="233">
        <f>'Sch-1'!B1503</f>
        <v>7000032986</v>
      </c>
      <c r="C1503" s="233">
        <f>'Sch-1'!C1503</f>
        <v>10</v>
      </c>
      <c r="D1503" s="234" t="str">
        <f>'Sch-1'!D1503</f>
        <v xml:space="preserve">Supply BOQ for B-SLDC Vadodara          </v>
      </c>
      <c r="E1503" s="233">
        <f>'Sch-1'!E1503</f>
        <v>1000077561</v>
      </c>
      <c r="F1503" s="234" t="str">
        <f>'Sch-1'!J1503</f>
        <v>24 LAN L-3 SWITCH (MINIMUM 8X1 GBPS FIBRE OPTIC PORTS AND 4X 10 GBPSFIBER PORTS)</v>
      </c>
      <c r="G1503" s="233" t="str">
        <f>'Sch-1'!K1503</f>
        <v xml:space="preserve">EA </v>
      </c>
      <c r="H1503" s="233">
        <f>'Sch-1'!L1503</f>
        <v>2</v>
      </c>
      <c r="I1503" s="235"/>
      <c r="J1503" s="773" t="str">
        <f t="shared" si="46"/>
        <v>Included</v>
      </c>
      <c r="K1503" s="774">
        <f t="shared" si="47"/>
        <v>0</v>
      </c>
      <c r="M1503" s="207"/>
    </row>
    <row r="1504" spans="1:13" s="217" customFormat="1" ht="69.75" customHeight="1" x14ac:dyDescent="0.3">
      <c r="A1504" s="48">
        <f>'Sch-1'!A1504</f>
        <v>1476</v>
      </c>
      <c r="B1504" s="233">
        <f>'Sch-1'!B1504</f>
        <v>7000032987</v>
      </c>
      <c r="C1504" s="233">
        <f>'Sch-1'!C1504</f>
        <v>10</v>
      </c>
      <c r="D1504" s="234" t="str">
        <f>'Sch-1'!D1504</f>
        <v xml:space="preserve">Supply BOQ for B-SLDC Vadodara          </v>
      </c>
      <c r="E1504" s="233">
        <f>'Sch-1'!E1504</f>
        <v>1000077565</v>
      </c>
      <c r="F1504" s="234" t="str">
        <f>'Sch-1'!J1504</f>
        <v>NGFW AS PER TECHNICAL SPECIFICATION</v>
      </c>
      <c r="G1504" s="233" t="str">
        <f>'Sch-1'!K1504</f>
        <v xml:space="preserve">EA </v>
      </c>
      <c r="H1504" s="233">
        <f>'Sch-1'!L1504</f>
        <v>2</v>
      </c>
      <c r="I1504" s="235"/>
      <c r="J1504" s="773" t="str">
        <f t="shared" si="46"/>
        <v>Included</v>
      </c>
      <c r="K1504" s="774">
        <f t="shared" si="47"/>
        <v>0</v>
      </c>
      <c r="M1504" s="207"/>
    </row>
    <row r="1505" spans="1:13" s="217" customFormat="1" ht="69.75" customHeight="1" x14ac:dyDescent="0.3">
      <c r="A1505" s="48">
        <f>'Sch-1'!A1505</f>
        <v>1477</v>
      </c>
      <c r="B1505" s="233">
        <f>'Sch-1'!B1505</f>
        <v>7000032988</v>
      </c>
      <c r="C1505" s="233">
        <f>'Sch-1'!C1505</f>
        <v>10</v>
      </c>
      <c r="D1505" s="234" t="str">
        <f>'Sch-1'!D1505</f>
        <v xml:space="preserve">Supply BOQ for B-SLDC Vadodara          </v>
      </c>
      <c r="E1505" s="233">
        <f>'Sch-1'!E1505</f>
        <v>1000077751</v>
      </c>
      <c r="F1505" s="234" t="str">
        <f>'Sch-1'!J1505</f>
        <v>SOFTWARE FOR RECORDING</v>
      </c>
      <c r="G1505" s="233" t="str">
        <f>'Sch-1'!K1505</f>
        <v>LOT</v>
      </c>
      <c r="H1505" s="233">
        <f>'Sch-1'!L1505</f>
        <v>1</v>
      </c>
      <c r="I1505" s="235"/>
      <c r="J1505" s="773" t="str">
        <f t="shared" si="46"/>
        <v>Included</v>
      </c>
      <c r="K1505" s="774">
        <f t="shared" si="47"/>
        <v>0</v>
      </c>
      <c r="M1505" s="207"/>
    </row>
    <row r="1506" spans="1:13" s="217" customFormat="1" ht="69.75" customHeight="1" x14ac:dyDescent="0.3">
      <c r="A1506" s="48">
        <f>'Sch-1'!A1506</f>
        <v>1478</v>
      </c>
      <c r="B1506" s="233">
        <f>'Sch-1'!B1506</f>
        <v>7000032989</v>
      </c>
      <c r="C1506" s="233">
        <f>'Sch-1'!C1506</f>
        <v>10</v>
      </c>
      <c r="D1506" s="234" t="str">
        <f>'Sch-1'!D1506</f>
        <v xml:space="preserve">Supply BOQ for B-SLDC Vadodara          </v>
      </c>
      <c r="E1506" s="233">
        <f>'Sch-1'!E1506</f>
        <v>1000077568</v>
      </c>
      <c r="F1506" s="234" t="str">
        <f>'Sch-1'!J1506</f>
        <v>OPERATOR CONSOLE AS PER TECHNICAL SPECIFICATION</v>
      </c>
      <c r="G1506" s="233" t="str">
        <f>'Sch-1'!K1506</f>
        <v xml:space="preserve">EA </v>
      </c>
      <c r="H1506" s="233">
        <f>'Sch-1'!L1506</f>
        <v>1</v>
      </c>
      <c r="I1506" s="235"/>
      <c r="J1506" s="773" t="str">
        <f t="shared" si="46"/>
        <v>Included</v>
      </c>
      <c r="K1506" s="774">
        <f t="shared" si="47"/>
        <v>0</v>
      </c>
      <c r="M1506" s="207"/>
    </row>
    <row r="1507" spans="1:13" s="217" customFormat="1" ht="69.75" customHeight="1" x14ac:dyDescent="0.3">
      <c r="A1507" s="48">
        <f>'Sch-1'!A1507</f>
        <v>1479</v>
      </c>
      <c r="B1507" s="233">
        <f>'Sch-1'!B1507</f>
        <v>7000032990</v>
      </c>
      <c r="C1507" s="233">
        <f>'Sch-1'!C1507</f>
        <v>10</v>
      </c>
      <c r="D1507" s="234" t="str">
        <f>'Sch-1'!D1507</f>
        <v xml:space="preserve">Supply BOQ for B-SLDC Vadodara          </v>
      </c>
      <c r="E1507" s="233">
        <f>'Sch-1'!E1507</f>
        <v>1000028014</v>
      </c>
      <c r="F1507" s="234" t="str">
        <f>'Sch-1'!J1507</f>
        <v>Workstation Desk</v>
      </c>
      <c r="G1507" s="233" t="str">
        <f>'Sch-1'!K1507</f>
        <v xml:space="preserve">EA </v>
      </c>
      <c r="H1507" s="233">
        <f>'Sch-1'!L1507</f>
        <v>1</v>
      </c>
      <c r="I1507" s="235"/>
      <c r="J1507" s="773" t="str">
        <f t="shared" si="46"/>
        <v>Included</v>
      </c>
      <c r="K1507" s="774">
        <f t="shared" si="47"/>
        <v>0</v>
      </c>
      <c r="M1507" s="207"/>
    </row>
    <row r="1508" spans="1:13" s="217" customFormat="1" ht="69.75" customHeight="1" x14ac:dyDescent="0.3">
      <c r="A1508" s="48">
        <f>'Sch-1'!A1508</f>
        <v>1480</v>
      </c>
      <c r="B1508" s="233">
        <f>'Sch-1'!B1508</f>
        <v>7000032991</v>
      </c>
      <c r="C1508" s="233">
        <f>'Sch-1'!C1508</f>
        <v>10</v>
      </c>
      <c r="D1508" s="234" t="str">
        <f>'Sch-1'!D1508</f>
        <v xml:space="preserve">Supply BOQ for B-SLDC Vadodara          </v>
      </c>
      <c r="E1508" s="233">
        <f>'Sch-1'!E1508</f>
        <v>1000026380</v>
      </c>
      <c r="F1508" s="234" t="str">
        <f>'Sch-1'!J1508</f>
        <v>Chairs</v>
      </c>
      <c r="G1508" s="233" t="str">
        <f>'Sch-1'!K1508</f>
        <v>LOT</v>
      </c>
      <c r="H1508" s="233">
        <f>'Sch-1'!L1508</f>
        <v>1</v>
      </c>
      <c r="I1508" s="235"/>
      <c r="J1508" s="773" t="str">
        <f t="shared" si="46"/>
        <v>Included</v>
      </c>
      <c r="K1508" s="774">
        <f t="shared" si="47"/>
        <v>0</v>
      </c>
      <c r="M1508" s="207"/>
    </row>
    <row r="1509" spans="1:13" s="217" customFormat="1" ht="69.75" customHeight="1" x14ac:dyDescent="0.3">
      <c r="A1509" s="48">
        <f>'Sch-1'!A1509</f>
        <v>1481</v>
      </c>
      <c r="B1509" s="233">
        <f>'Sch-1'!B1509</f>
        <v>7000033074</v>
      </c>
      <c r="C1509" s="233">
        <f>'Sch-1'!C1509</f>
        <v>10</v>
      </c>
      <c r="D1509" s="234" t="str">
        <f>'Sch-1'!D1509</f>
        <v xml:space="preserve">Supply BOQ for B-SLDC Vadodara          </v>
      </c>
      <c r="E1509" s="233">
        <f>'Sch-1'!E1509</f>
        <v>1000077853</v>
      </c>
      <c r="F1509" s="234" t="str">
        <f>'Sch-1'!J1509</f>
        <v>SUPPLY OF BACKUP AND RESTORE SYSTEM INCLUDING NECESSARY HARDWARE ANDSOFTWARE AS PER TECHNICAL SPECIFICATION</v>
      </c>
      <c r="G1509" s="233" t="str">
        <f>'Sch-1'!K1509</f>
        <v xml:space="preserve">EA </v>
      </c>
      <c r="H1509" s="233">
        <f>'Sch-1'!L1509</f>
        <v>1</v>
      </c>
      <c r="I1509" s="235"/>
      <c r="J1509" s="773" t="str">
        <f t="shared" si="46"/>
        <v>Included</v>
      </c>
      <c r="K1509" s="774">
        <f t="shared" si="47"/>
        <v>0</v>
      </c>
      <c r="M1509" s="207"/>
    </row>
    <row r="1510" spans="1:13" s="217" customFormat="1" ht="69.75" customHeight="1" x14ac:dyDescent="0.3">
      <c r="A1510" s="48">
        <f>'Sch-1'!A1510</f>
        <v>1482</v>
      </c>
      <c r="B1510" s="233">
        <f>'Sch-1'!B1510</f>
        <v>7000033113</v>
      </c>
      <c r="C1510" s="233">
        <f>'Sch-1'!C1510</f>
        <v>10</v>
      </c>
      <c r="D1510" s="234" t="str">
        <f>'Sch-1'!D1510</f>
        <v xml:space="preserve">Supply BOQ for B-SLDC Vadodara          </v>
      </c>
      <c r="E1510" s="233">
        <f>'Sch-1'!E1510</f>
        <v>1000078084</v>
      </c>
      <c r="F1510" s="234" t="str">
        <f>'Sch-1'!J1510</f>
        <v>SUPPLY OF ROUTER AS PER TECHNICAL SPECIFICATION</v>
      </c>
      <c r="G1510" s="233" t="str">
        <f>'Sch-1'!K1510</f>
        <v xml:space="preserve">EA </v>
      </c>
      <c r="H1510" s="233">
        <f>'Sch-1'!L1510</f>
        <v>2</v>
      </c>
      <c r="I1510" s="235"/>
      <c r="J1510" s="773" t="str">
        <f t="shared" si="46"/>
        <v>Included</v>
      </c>
      <c r="K1510" s="774">
        <f t="shared" si="47"/>
        <v>0</v>
      </c>
      <c r="M1510" s="207"/>
    </row>
    <row r="1511" spans="1:13" s="217" customFormat="1" ht="69.75" customHeight="1" x14ac:dyDescent="0.3">
      <c r="A1511" s="48">
        <f>'Sch-1'!A1511</f>
        <v>1483</v>
      </c>
      <c r="B1511" s="233">
        <f>'Sch-1'!B1511</f>
        <v>7000032992</v>
      </c>
      <c r="C1511" s="233">
        <f>'Sch-1'!C1511</f>
        <v>10</v>
      </c>
      <c r="D1511" s="234" t="str">
        <f>'Sch-1'!D1511</f>
        <v xml:space="preserve">Supply BOQ for M-SLDC Daman &amp; Diu       </v>
      </c>
      <c r="E1511" s="233">
        <f>'Sch-1'!E1511</f>
        <v>1000077713</v>
      </c>
      <c r="F1511" s="234" t="str">
        <f>'Sch-1'!J1511</f>
        <v>VOIP/SIP COMPLIANT SERVER HARDWARE AS PER TECHNICAL SPECIFICATION</v>
      </c>
      <c r="G1511" s="233" t="str">
        <f>'Sch-1'!K1511</f>
        <v xml:space="preserve">EA </v>
      </c>
      <c r="H1511" s="233">
        <f>'Sch-1'!L1511</f>
        <v>1</v>
      </c>
      <c r="I1511" s="235"/>
      <c r="J1511" s="773" t="str">
        <f t="shared" si="46"/>
        <v>Included</v>
      </c>
      <c r="K1511" s="774">
        <f t="shared" si="47"/>
        <v>0</v>
      </c>
      <c r="M1511" s="207"/>
    </row>
    <row r="1512" spans="1:13" s="217" customFormat="1" ht="69.75" customHeight="1" x14ac:dyDescent="0.3">
      <c r="A1512" s="48">
        <f>'Sch-1'!A1512</f>
        <v>1484</v>
      </c>
      <c r="B1512" s="233">
        <f>'Sch-1'!B1512</f>
        <v>7000032993</v>
      </c>
      <c r="C1512" s="233">
        <f>'Sch-1'!C1512</f>
        <v>10</v>
      </c>
      <c r="D1512" s="234" t="str">
        <f>'Sch-1'!D1512</f>
        <v xml:space="preserve">Supply BOQ for M-SLDC Daman &amp; Diu       </v>
      </c>
      <c r="E1512" s="233">
        <f>'Sch-1'!E1512</f>
        <v>1000077753</v>
      </c>
      <c r="F1512" s="234" t="str">
        <f>'Sch-1'!J1512</f>
        <v>SOFTWARE FOR VOIP/SIP COMPLIANT SERVER</v>
      </c>
      <c r="G1512" s="233" t="str">
        <f>'Sch-1'!K1512</f>
        <v>LOT</v>
      </c>
      <c r="H1512" s="233">
        <f>'Sch-1'!L1512</f>
        <v>1</v>
      </c>
      <c r="I1512" s="235"/>
      <c r="J1512" s="773" t="str">
        <f t="shared" si="46"/>
        <v>Included</v>
      </c>
      <c r="K1512" s="774">
        <f t="shared" si="47"/>
        <v>0</v>
      </c>
      <c r="M1512" s="207"/>
    </row>
    <row r="1513" spans="1:13" s="217" customFormat="1" ht="69.75" customHeight="1" x14ac:dyDescent="0.3">
      <c r="A1513" s="48">
        <f>'Sch-1'!A1513</f>
        <v>1485</v>
      </c>
      <c r="B1513" s="233">
        <f>'Sch-1'!B1513</f>
        <v>7000032994</v>
      </c>
      <c r="C1513" s="233">
        <f>'Sch-1'!C1513</f>
        <v>10</v>
      </c>
      <c r="D1513" s="234" t="str">
        <f>'Sch-1'!D1513</f>
        <v xml:space="preserve">Supply BOQ for M-SLDC Daman &amp; Diu       </v>
      </c>
      <c r="E1513" s="233">
        <f>'Sch-1'!E1513</f>
        <v>1000077573</v>
      </c>
      <c r="F1513" s="234" t="str">
        <f>'Sch-1'!J1513</f>
        <v>SERVER RACK  AS PER TECHNICAL SPECIFICATION</v>
      </c>
      <c r="G1513" s="233" t="str">
        <f>'Sch-1'!K1513</f>
        <v xml:space="preserve">EA </v>
      </c>
      <c r="H1513" s="233">
        <f>'Sch-1'!L1513</f>
        <v>1</v>
      </c>
      <c r="I1513" s="235"/>
      <c r="J1513" s="773" t="str">
        <f t="shared" si="46"/>
        <v>Included</v>
      </c>
      <c r="K1513" s="774">
        <f t="shared" si="47"/>
        <v>0</v>
      </c>
      <c r="M1513" s="207"/>
    </row>
    <row r="1514" spans="1:13" s="217" customFormat="1" ht="69.75" customHeight="1" x14ac:dyDescent="0.3">
      <c r="A1514" s="48">
        <f>'Sch-1'!A1514</f>
        <v>1486</v>
      </c>
      <c r="B1514" s="233">
        <f>'Sch-1'!B1514</f>
        <v>7000032995</v>
      </c>
      <c r="C1514" s="233">
        <f>'Sch-1'!C1514</f>
        <v>10</v>
      </c>
      <c r="D1514" s="234" t="str">
        <f>'Sch-1'!D1514</f>
        <v xml:space="preserve">Supply BOQ for M-SLDC Daman &amp; Diu       </v>
      </c>
      <c r="E1514" s="233">
        <f>'Sch-1'!E1514</f>
        <v>1000077739</v>
      </c>
      <c r="F1514" s="234" t="str">
        <f>'Sch-1'!J1514</f>
        <v>SIP COMPLIANT VOIP PHONE FOR LOCAL LOCATIONS</v>
      </c>
      <c r="G1514" s="233" t="str">
        <f>'Sch-1'!K1514</f>
        <v xml:space="preserve">EA </v>
      </c>
      <c r="H1514" s="233">
        <f>'Sch-1'!L1514</f>
        <v>10</v>
      </c>
      <c r="I1514" s="235"/>
      <c r="J1514" s="773" t="str">
        <f t="shared" si="46"/>
        <v>Included</v>
      </c>
      <c r="K1514" s="774">
        <f t="shared" si="47"/>
        <v>0</v>
      </c>
      <c r="M1514" s="207"/>
    </row>
    <row r="1515" spans="1:13" s="217" customFormat="1" ht="69.75" customHeight="1" x14ac:dyDescent="0.3">
      <c r="A1515" s="48">
        <f>'Sch-1'!A1515</f>
        <v>1487</v>
      </c>
      <c r="B1515" s="233">
        <f>'Sch-1'!B1515</f>
        <v>7000032996</v>
      </c>
      <c r="C1515" s="233">
        <f>'Sch-1'!C1515</f>
        <v>10</v>
      </c>
      <c r="D1515" s="234" t="str">
        <f>'Sch-1'!D1515</f>
        <v xml:space="preserve">Supply BOQ for M-SLDC Daman &amp; Diu       </v>
      </c>
      <c r="E1515" s="233">
        <f>'Sch-1'!E1515</f>
        <v>1000077740</v>
      </c>
      <c r="F1515" s="234" t="str">
        <f>'Sch-1'!J1515</f>
        <v>SIP COMPLIANT VOIP PHONE FOR REMOTE LOCATIONS</v>
      </c>
      <c r="G1515" s="233" t="str">
        <f>'Sch-1'!K1515</f>
        <v xml:space="preserve">EA </v>
      </c>
      <c r="H1515" s="233">
        <f>'Sch-1'!L1515</f>
        <v>40</v>
      </c>
      <c r="I1515" s="235"/>
      <c r="J1515" s="773" t="str">
        <f t="shared" si="46"/>
        <v>Included</v>
      </c>
      <c r="K1515" s="774">
        <f t="shared" si="47"/>
        <v>0</v>
      </c>
      <c r="M1515" s="207"/>
    </row>
    <row r="1516" spans="1:13" s="217" customFormat="1" ht="69.75" customHeight="1" x14ac:dyDescent="0.3">
      <c r="A1516" s="48">
        <f>'Sch-1'!A1516</f>
        <v>1488</v>
      </c>
      <c r="B1516" s="233">
        <f>'Sch-1'!B1516</f>
        <v>7000032997</v>
      </c>
      <c r="C1516" s="233">
        <f>'Sch-1'!C1516</f>
        <v>10</v>
      </c>
      <c r="D1516" s="234" t="str">
        <f>'Sch-1'!D1516</f>
        <v xml:space="preserve">Supply BOQ for M-SLDC Daman &amp; Diu       </v>
      </c>
      <c r="E1516" s="233">
        <f>'Sch-1'!E1516</f>
        <v>1000077711</v>
      </c>
      <c r="F1516" s="234" t="str">
        <f>'Sch-1'!J1516</f>
        <v>SIP COMPLIANT VIDEO PHONE</v>
      </c>
      <c r="G1516" s="233" t="str">
        <f>'Sch-1'!K1516</f>
        <v xml:space="preserve">EA </v>
      </c>
      <c r="H1516" s="233">
        <f>'Sch-1'!L1516</f>
        <v>1</v>
      </c>
      <c r="I1516" s="235"/>
      <c r="J1516" s="773" t="str">
        <f t="shared" si="46"/>
        <v>Included</v>
      </c>
      <c r="K1516" s="774">
        <f t="shared" si="47"/>
        <v>0</v>
      </c>
      <c r="M1516" s="207"/>
    </row>
    <row r="1517" spans="1:13" s="217" customFormat="1" ht="69.75" customHeight="1" x14ac:dyDescent="0.3">
      <c r="A1517" s="48">
        <f>'Sch-1'!A1517</f>
        <v>1489</v>
      </c>
      <c r="B1517" s="233">
        <f>'Sch-1'!B1517</f>
        <v>7000032998</v>
      </c>
      <c r="C1517" s="233">
        <f>'Sch-1'!C1517</f>
        <v>10</v>
      </c>
      <c r="D1517" s="234" t="str">
        <f>'Sch-1'!D1517</f>
        <v xml:space="preserve">Supply BOQ for M-SLDC Daman &amp; Diu       </v>
      </c>
      <c r="E1517" s="233">
        <f>'Sch-1'!E1517</f>
        <v>1000077562</v>
      </c>
      <c r="F1517" s="234" t="str">
        <f>'Sch-1'!J1517</f>
        <v>ANALOG PHONE</v>
      </c>
      <c r="G1517" s="233" t="str">
        <f>'Sch-1'!K1517</f>
        <v xml:space="preserve">EA </v>
      </c>
      <c r="H1517" s="233">
        <f>'Sch-1'!L1517</f>
        <v>84</v>
      </c>
      <c r="I1517" s="235"/>
      <c r="J1517" s="773" t="str">
        <f t="shared" si="46"/>
        <v>Included</v>
      </c>
      <c r="K1517" s="774">
        <f t="shared" si="47"/>
        <v>0</v>
      </c>
      <c r="M1517" s="207"/>
    </row>
    <row r="1518" spans="1:13" s="217" customFormat="1" ht="69.75" customHeight="1" x14ac:dyDescent="0.3">
      <c r="A1518" s="48">
        <f>'Sch-1'!A1518</f>
        <v>1490</v>
      </c>
      <c r="B1518" s="233">
        <f>'Sch-1'!B1518</f>
        <v>7000032999</v>
      </c>
      <c r="C1518" s="233">
        <f>'Sch-1'!C1518</f>
        <v>10</v>
      </c>
      <c r="D1518" s="234" t="str">
        <f>'Sch-1'!D1518</f>
        <v xml:space="preserve">Supply BOQ for M-SLDC Daman &amp; Diu       </v>
      </c>
      <c r="E1518" s="233">
        <f>'Sch-1'!E1518</f>
        <v>1000077750</v>
      </c>
      <c r="F1518" s="234" t="str">
        <f>'Sch-1'!J1518</f>
        <v>NMS SOFTWARE FOR VoIP</v>
      </c>
      <c r="G1518" s="233" t="str">
        <f>'Sch-1'!K1518</f>
        <v>LOT</v>
      </c>
      <c r="H1518" s="233">
        <f>'Sch-1'!L1518</f>
        <v>1</v>
      </c>
      <c r="I1518" s="235"/>
      <c r="J1518" s="773" t="str">
        <f t="shared" si="46"/>
        <v>Included</v>
      </c>
      <c r="K1518" s="774">
        <f t="shared" si="47"/>
        <v>0</v>
      </c>
      <c r="M1518" s="207"/>
    </row>
    <row r="1519" spans="1:13" s="217" customFormat="1" ht="69.75" customHeight="1" x14ac:dyDescent="0.3">
      <c r="A1519" s="48">
        <f>'Sch-1'!A1519</f>
        <v>1491</v>
      </c>
      <c r="B1519" s="233">
        <f>'Sch-1'!B1519</f>
        <v>7000033000</v>
      </c>
      <c r="C1519" s="233">
        <f>'Sch-1'!C1519</f>
        <v>10</v>
      </c>
      <c r="D1519" s="234" t="str">
        <f>'Sch-1'!D1519</f>
        <v xml:space="preserve">Supply BOQ for M-SLDC Daman &amp; Diu       </v>
      </c>
      <c r="E1519" s="233">
        <f>'Sch-1'!E1519</f>
        <v>1000077709</v>
      </c>
      <c r="F1519" s="234" t="str">
        <f>'Sch-1'!J1519</f>
        <v>POE SWITCH  (WITH DUAL DC POWER SUPPLY)  AS PER TECHNICALSPECIFICATION</v>
      </c>
      <c r="G1519" s="233" t="str">
        <f>'Sch-1'!K1519</f>
        <v xml:space="preserve">EA </v>
      </c>
      <c r="H1519" s="233">
        <f>'Sch-1'!L1519</f>
        <v>40</v>
      </c>
      <c r="I1519" s="235"/>
      <c r="J1519" s="773" t="str">
        <f t="shared" si="46"/>
        <v>Included</v>
      </c>
      <c r="K1519" s="774">
        <f t="shared" si="47"/>
        <v>0</v>
      </c>
      <c r="M1519" s="207"/>
    </row>
    <row r="1520" spans="1:13" s="217" customFormat="1" ht="69.75" customHeight="1" x14ac:dyDescent="0.3">
      <c r="A1520" s="48">
        <f>'Sch-1'!A1520</f>
        <v>1492</v>
      </c>
      <c r="B1520" s="233">
        <f>'Sch-1'!B1520</f>
        <v>7000033001</v>
      </c>
      <c r="C1520" s="233">
        <f>'Sch-1'!C1520</f>
        <v>10</v>
      </c>
      <c r="D1520" s="234" t="str">
        <f>'Sch-1'!D1520</f>
        <v xml:space="preserve">Supply BOQ for M-SLDC Daman &amp; Diu       </v>
      </c>
      <c r="E1520" s="233">
        <f>'Sch-1'!E1520</f>
        <v>1000077563</v>
      </c>
      <c r="F1520" s="234" t="str">
        <f>'Sch-1'!J1520</f>
        <v>CAT -6 CABLE (100 MM SET)</v>
      </c>
      <c r="G1520" s="233" t="str">
        <f>'Sch-1'!K1520</f>
        <v>SET</v>
      </c>
      <c r="H1520" s="233">
        <f>'Sch-1'!L1520</f>
        <v>40</v>
      </c>
      <c r="I1520" s="235"/>
      <c r="J1520" s="773" t="str">
        <f t="shared" si="46"/>
        <v>Included</v>
      </c>
      <c r="K1520" s="774">
        <f t="shared" si="47"/>
        <v>0</v>
      </c>
      <c r="M1520" s="207"/>
    </row>
    <row r="1521" spans="1:13" s="217" customFormat="1" ht="69.75" customHeight="1" x14ac:dyDescent="0.3">
      <c r="A1521" s="48">
        <f>'Sch-1'!A1521</f>
        <v>1493</v>
      </c>
      <c r="B1521" s="233">
        <f>'Sch-1'!B1521</f>
        <v>7000033002</v>
      </c>
      <c r="C1521" s="233">
        <f>'Sch-1'!C1521</f>
        <v>10</v>
      </c>
      <c r="D1521" s="234" t="str">
        <f>'Sch-1'!D1521</f>
        <v xml:space="preserve">Supply BOQ for M-SLDC Daman &amp; Diu       </v>
      </c>
      <c r="E1521" s="233">
        <f>'Sch-1'!E1521</f>
        <v>1000077561</v>
      </c>
      <c r="F1521" s="234" t="str">
        <f>'Sch-1'!J1521</f>
        <v>24 LAN L-3 SWITCH (MINIMUM 8X1 GBPS FIBRE OPTIC PORTS AND 4X 10 GBPSFIBER PORTS)</v>
      </c>
      <c r="G1521" s="233" t="str">
        <f>'Sch-1'!K1521</f>
        <v xml:space="preserve">EA </v>
      </c>
      <c r="H1521" s="233">
        <f>'Sch-1'!L1521</f>
        <v>2</v>
      </c>
      <c r="I1521" s="235"/>
      <c r="J1521" s="773" t="str">
        <f t="shared" si="46"/>
        <v>Included</v>
      </c>
      <c r="K1521" s="774">
        <f t="shared" si="47"/>
        <v>0</v>
      </c>
      <c r="M1521" s="207"/>
    </row>
    <row r="1522" spans="1:13" s="217" customFormat="1" ht="69.75" customHeight="1" x14ac:dyDescent="0.3">
      <c r="A1522" s="48">
        <f>'Sch-1'!A1522</f>
        <v>1494</v>
      </c>
      <c r="B1522" s="233">
        <f>'Sch-1'!B1522</f>
        <v>7000033003</v>
      </c>
      <c r="C1522" s="233">
        <f>'Sch-1'!C1522</f>
        <v>10</v>
      </c>
      <c r="D1522" s="234" t="str">
        <f>'Sch-1'!D1522</f>
        <v xml:space="preserve">Supply BOQ for M-SLDC Daman &amp; Diu       </v>
      </c>
      <c r="E1522" s="233">
        <f>'Sch-1'!E1522</f>
        <v>1000077565</v>
      </c>
      <c r="F1522" s="234" t="str">
        <f>'Sch-1'!J1522</f>
        <v>NGFW AS PER TECHNICAL SPECIFICATION</v>
      </c>
      <c r="G1522" s="233" t="str">
        <f>'Sch-1'!K1522</f>
        <v xml:space="preserve">EA </v>
      </c>
      <c r="H1522" s="233">
        <f>'Sch-1'!L1522</f>
        <v>2</v>
      </c>
      <c r="I1522" s="235"/>
      <c r="J1522" s="773" t="str">
        <f t="shared" si="46"/>
        <v>Included</v>
      </c>
      <c r="K1522" s="774">
        <f t="shared" si="47"/>
        <v>0</v>
      </c>
      <c r="M1522" s="207"/>
    </row>
    <row r="1523" spans="1:13" s="217" customFormat="1" ht="69.75" customHeight="1" x14ac:dyDescent="0.3">
      <c r="A1523" s="48">
        <f>'Sch-1'!A1523</f>
        <v>1495</v>
      </c>
      <c r="B1523" s="233">
        <f>'Sch-1'!B1523</f>
        <v>7000033004</v>
      </c>
      <c r="C1523" s="233">
        <f>'Sch-1'!C1523</f>
        <v>10</v>
      </c>
      <c r="D1523" s="234" t="str">
        <f>'Sch-1'!D1523</f>
        <v xml:space="preserve">Supply BOQ for M-SLDC Daman &amp; Diu       </v>
      </c>
      <c r="E1523" s="233">
        <f>'Sch-1'!E1523</f>
        <v>1000077751</v>
      </c>
      <c r="F1523" s="234" t="str">
        <f>'Sch-1'!J1523</f>
        <v>SOFTWARE FOR RECORDING</v>
      </c>
      <c r="G1523" s="233" t="str">
        <f>'Sch-1'!K1523</f>
        <v>LOT</v>
      </c>
      <c r="H1523" s="233">
        <f>'Sch-1'!L1523</f>
        <v>1</v>
      </c>
      <c r="I1523" s="235"/>
      <c r="J1523" s="773" t="str">
        <f t="shared" si="46"/>
        <v>Included</v>
      </c>
      <c r="K1523" s="774">
        <f t="shared" si="47"/>
        <v>0</v>
      </c>
      <c r="M1523" s="207"/>
    </row>
    <row r="1524" spans="1:13" s="217" customFormat="1" ht="69.75" customHeight="1" x14ac:dyDescent="0.3">
      <c r="A1524" s="48">
        <f>'Sch-1'!A1524</f>
        <v>1496</v>
      </c>
      <c r="B1524" s="233">
        <f>'Sch-1'!B1524</f>
        <v>7000033005</v>
      </c>
      <c r="C1524" s="233">
        <f>'Sch-1'!C1524</f>
        <v>10</v>
      </c>
      <c r="D1524" s="234" t="str">
        <f>'Sch-1'!D1524</f>
        <v xml:space="preserve">Supply BOQ for M-SLDC Daman &amp; Diu       </v>
      </c>
      <c r="E1524" s="233">
        <f>'Sch-1'!E1524</f>
        <v>1000077568</v>
      </c>
      <c r="F1524" s="234" t="str">
        <f>'Sch-1'!J1524</f>
        <v>OPERATOR CONSOLE AS PER TECHNICAL SPECIFICATION</v>
      </c>
      <c r="G1524" s="233" t="str">
        <f>'Sch-1'!K1524</f>
        <v xml:space="preserve">EA </v>
      </c>
      <c r="H1524" s="233">
        <f>'Sch-1'!L1524</f>
        <v>1</v>
      </c>
      <c r="I1524" s="235"/>
      <c r="J1524" s="773" t="str">
        <f t="shared" si="46"/>
        <v>Included</v>
      </c>
      <c r="K1524" s="774">
        <f t="shared" si="47"/>
        <v>0</v>
      </c>
      <c r="M1524" s="207"/>
    </row>
    <row r="1525" spans="1:13" s="217" customFormat="1" ht="69.75" customHeight="1" x14ac:dyDescent="0.3">
      <c r="A1525" s="48">
        <f>'Sch-1'!A1525</f>
        <v>1497</v>
      </c>
      <c r="B1525" s="233">
        <f>'Sch-1'!B1525</f>
        <v>7000033006</v>
      </c>
      <c r="C1525" s="233">
        <f>'Sch-1'!C1525</f>
        <v>10</v>
      </c>
      <c r="D1525" s="234" t="str">
        <f>'Sch-1'!D1525</f>
        <v xml:space="preserve">Supply BOQ for M-SLDC Daman &amp; Diu       </v>
      </c>
      <c r="E1525" s="233">
        <f>'Sch-1'!E1525</f>
        <v>1000012788</v>
      </c>
      <c r="F1525" s="234" t="str">
        <f>'Sch-1'!J1525</f>
        <v>GPS Clock with antenna</v>
      </c>
      <c r="G1525" s="233" t="str">
        <f>'Sch-1'!K1525</f>
        <v xml:space="preserve">EA </v>
      </c>
      <c r="H1525" s="233">
        <f>'Sch-1'!L1525</f>
        <v>1</v>
      </c>
      <c r="I1525" s="235"/>
      <c r="J1525" s="773" t="str">
        <f t="shared" si="46"/>
        <v>Included</v>
      </c>
      <c r="K1525" s="774">
        <f t="shared" si="47"/>
        <v>0</v>
      </c>
      <c r="M1525" s="207"/>
    </row>
    <row r="1526" spans="1:13" s="217" customFormat="1" ht="69.75" customHeight="1" x14ac:dyDescent="0.3">
      <c r="A1526" s="48">
        <f>'Sch-1'!A1526</f>
        <v>1498</v>
      </c>
      <c r="B1526" s="233">
        <f>'Sch-1'!B1526</f>
        <v>7000033007</v>
      </c>
      <c r="C1526" s="233">
        <f>'Sch-1'!C1526</f>
        <v>10</v>
      </c>
      <c r="D1526" s="234" t="str">
        <f>'Sch-1'!D1526</f>
        <v xml:space="preserve">Supply BOQ for M-SLDC Daman &amp; Diu       </v>
      </c>
      <c r="E1526" s="233">
        <f>'Sch-1'!E1526</f>
        <v>1000028014</v>
      </c>
      <c r="F1526" s="234" t="str">
        <f>'Sch-1'!J1526</f>
        <v>Workstation Desk</v>
      </c>
      <c r="G1526" s="233" t="str">
        <f>'Sch-1'!K1526</f>
        <v xml:space="preserve">EA </v>
      </c>
      <c r="H1526" s="233">
        <f>'Sch-1'!L1526</f>
        <v>1</v>
      </c>
      <c r="I1526" s="235"/>
      <c r="J1526" s="773" t="str">
        <f t="shared" si="46"/>
        <v>Included</v>
      </c>
      <c r="K1526" s="774">
        <f t="shared" si="47"/>
        <v>0</v>
      </c>
      <c r="M1526" s="207"/>
    </row>
    <row r="1527" spans="1:13" s="217" customFormat="1" ht="69.75" customHeight="1" x14ac:dyDescent="0.3">
      <c r="A1527" s="48">
        <f>'Sch-1'!A1527</f>
        <v>1499</v>
      </c>
      <c r="B1527" s="233">
        <f>'Sch-1'!B1527</f>
        <v>7000033008</v>
      </c>
      <c r="C1527" s="233">
        <f>'Sch-1'!C1527</f>
        <v>10</v>
      </c>
      <c r="D1527" s="234" t="str">
        <f>'Sch-1'!D1527</f>
        <v xml:space="preserve">Supply BOQ for M-SLDC Daman &amp; Diu       </v>
      </c>
      <c r="E1527" s="233">
        <f>'Sch-1'!E1527</f>
        <v>1000026380</v>
      </c>
      <c r="F1527" s="234" t="str">
        <f>'Sch-1'!J1527</f>
        <v>Chairs</v>
      </c>
      <c r="G1527" s="233" t="str">
        <f>'Sch-1'!K1527</f>
        <v>LOT</v>
      </c>
      <c r="H1527" s="233">
        <f>'Sch-1'!L1527</f>
        <v>1</v>
      </c>
      <c r="I1527" s="235"/>
      <c r="J1527" s="773" t="str">
        <f t="shared" si="46"/>
        <v>Included</v>
      </c>
      <c r="K1527" s="774">
        <f t="shared" si="47"/>
        <v>0</v>
      </c>
      <c r="M1527" s="207"/>
    </row>
    <row r="1528" spans="1:13" s="217" customFormat="1" ht="69.75" customHeight="1" x14ac:dyDescent="0.3">
      <c r="A1528" s="48">
        <f>'Sch-1'!A1528</f>
        <v>1500</v>
      </c>
      <c r="B1528" s="233">
        <f>'Sch-1'!B1528</f>
        <v>7000033075</v>
      </c>
      <c r="C1528" s="233">
        <f>'Sch-1'!C1528</f>
        <v>10</v>
      </c>
      <c r="D1528" s="234" t="str">
        <f>'Sch-1'!D1528</f>
        <v xml:space="preserve">Supply BOQ for M-SLDC Daman &amp; Diu       </v>
      </c>
      <c r="E1528" s="233">
        <f>'Sch-1'!E1528</f>
        <v>1000077853</v>
      </c>
      <c r="F1528" s="234" t="str">
        <f>'Sch-1'!J1528</f>
        <v>SUPPLY OF BACKUP AND RESTORE SYSTEM INCLUDING NECESSARY HARDWARE ANDSOFTWARE AS PER TECHNICAL SPECIFICATION</v>
      </c>
      <c r="G1528" s="233" t="str">
        <f>'Sch-1'!K1528</f>
        <v xml:space="preserve">EA </v>
      </c>
      <c r="H1528" s="233">
        <f>'Sch-1'!L1528</f>
        <v>1</v>
      </c>
      <c r="I1528" s="235"/>
      <c r="J1528" s="773" t="str">
        <f t="shared" si="46"/>
        <v>Included</v>
      </c>
      <c r="K1528" s="774">
        <f t="shared" si="47"/>
        <v>0</v>
      </c>
      <c r="M1528" s="207"/>
    </row>
    <row r="1529" spans="1:13" s="217" customFormat="1" ht="69.75" customHeight="1" x14ac:dyDescent="0.3">
      <c r="A1529" s="48">
        <f>'Sch-1'!A1529</f>
        <v>1501</v>
      </c>
      <c r="B1529" s="233">
        <f>'Sch-1'!B1529</f>
        <v>7000033076</v>
      </c>
      <c r="C1529" s="233">
        <f>'Sch-1'!C1529</f>
        <v>10</v>
      </c>
      <c r="D1529" s="234" t="str">
        <f>'Sch-1'!D1529</f>
        <v xml:space="preserve">Supply BOQ for M-SLDC Daman &amp; Diu       </v>
      </c>
      <c r="E1529" s="233">
        <f>'Sch-1'!E1529</f>
        <v>1000077863</v>
      </c>
      <c r="F1529" s="234" t="str">
        <f>'Sch-1'!J1529</f>
        <v>SUPPLY OF APPLICATION SERVER AT SLDC /RLDC AS PER TECHNICALSPECIFICATION</v>
      </c>
      <c r="G1529" s="233" t="str">
        <f>'Sch-1'!K1529</f>
        <v xml:space="preserve">EA </v>
      </c>
      <c r="H1529" s="233">
        <f>'Sch-1'!L1529</f>
        <v>2</v>
      </c>
      <c r="I1529" s="235"/>
      <c r="J1529" s="773" t="str">
        <f t="shared" si="46"/>
        <v>Included</v>
      </c>
      <c r="K1529" s="774">
        <f t="shared" si="47"/>
        <v>0</v>
      </c>
      <c r="M1529" s="207"/>
    </row>
    <row r="1530" spans="1:13" s="217" customFormat="1" ht="69.75" customHeight="1" x14ac:dyDescent="0.3">
      <c r="A1530" s="48">
        <f>'Sch-1'!A1530</f>
        <v>1502</v>
      </c>
      <c r="B1530" s="233">
        <f>'Sch-1'!B1530</f>
        <v>7000033077</v>
      </c>
      <c r="C1530" s="233">
        <f>'Sch-1'!C1530</f>
        <v>10</v>
      </c>
      <c r="D1530" s="234" t="str">
        <f>'Sch-1'!D1530</f>
        <v xml:space="preserve">Supply BOQ for M-SLDC Daman &amp; Diu       </v>
      </c>
      <c r="E1530" s="233">
        <f>'Sch-1'!E1530</f>
        <v>1000077866</v>
      </c>
      <c r="F1530" s="234" t="str">
        <f>'Sch-1'!J1530</f>
        <v>SUPPLY OF SIEM SOFTWARE AT SLDC/RLDCÃ‚Â AS PER TECHNICAL SPECIFICATION</v>
      </c>
      <c r="G1530" s="233" t="str">
        <f>'Sch-1'!K1530</f>
        <v>LOT</v>
      </c>
      <c r="H1530" s="233">
        <f>'Sch-1'!L1530</f>
        <v>1</v>
      </c>
      <c r="I1530" s="235"/>
      <c r="J1530" s="773" t="str">
        <f t="shared" si="46"/>
        <v>Included</v>
      </c>
      <c r="K1530" s="774">
        <f t="shared" si="47"/>
        <v>0</v>
      </c>
      <c r="M1530" s="207"/>
    </row>
    <row r="1531" spans="1:13" s="217" customFormat="1" ht="69.75" customHeight="1" x14ac:dyDescent="0.3">
      <c r="A1531" s="48">
        <f>'Sch-1'!A1531</f>
        <v>1503</v>
      </c>
      <c r="B1531" s="233">
        <f>'Sch-1'!B1531</f>
        <v>7000033078</v>
      </c>
      <c r="C1531" s="233">
        <f>'Sch-1'!C1531</f>
        <v>10</v>
      </c>
      <c r="D1531" s="234" t="str">
        <f>'Sch-1'!D1531</f>
        <v xml:space="preserve">Supply BOQ for M-SLDC Daman &amp; Diu       </v>
      </c>
      <c r="E1531" s="233">
        <f>'Sch-1'!E1531</f>
        <v>1000077862</v>
      </c>
      <c r="F1531" s="234" t="str">
        <f>'Sch-1'!J1531</f>
        <v>POE SWITCHÃ‚Â ,48 PORT ,MANAGED L2 (WITH DUAL POWER SUPPLY)Ã‚Â AS PERTECHNICAL SPECIFICATION</v>
      </c>
      <c r="G1531" s="233" t="str">
        <f>'Sch-1'!K1531</f>
        <v xml:space="preserve">EA </v>
      </c>
      <c r="H1531" s="233">
        <f>'Sch-1'!L1531</f>
        <v>1</v>
      </c>
      <c r="I1531" s="235"/>
      <c r="J1531" s="773" t="str">
        <f t="shared" si="46"/>
        <v>Included</v>
      </c>
      <c r="K1531" s="774">
        <f t="shared" si="47"/>
        <v>0</v>
      </c>
      <c r="M1531" s="207"/>
    </row>
    <row r="1532" spans="1:13" s="217" customFormat="1" ht="69.75" customHeight="1" x14ac:dyDescent="0.3">
      <c r="A1532" s="48">
        <f>'Sch-1'!A1532</f>
        <v>1504</v>
      </c>
      <c r="B1532" s="233">
        <f>'Sch-1'!B1532</f>
        <v>7000033102</v>
      </c>
      <c r="C1532" s="233">
        <f>'Sch-1'!C1532</f>
        <v>10</v>
      </c>
      <c r="D1532" s="234" t="str">
        <f>'Sch-1'!D1532</f>
        <v xml:space="preserve">Supply BOQ for M-SLDC Daman &amp; Diu       </v>
      </c>
      <c r="E1532" s="233">
        <f>'Sch-1'!E1532</f>
        <v>1000077899</v>
      </c>
      <c r="F1532" s="234" t="str">
        <f>'Sch-1'!J1532</f>
        <v>SUPPLY OF FXS MEDIA GATEWAY AS PER TECHNICAL SPECIFICATION</v>
      </c>
      <c r="G1532" s="233" t="str">
        <f>'Sch-1'!K1532</f>
        <v>SET</v>
      </c>
      <c r="H1532" s="233">
        <f>'Sch-1'!L1532</f>
        <v>1</v>
      </c>
      <c r="I1532" s="235"/>
      <c r="J1532" s="773" t="str">
        <f t="shared" si="46"/>
        <v>Included</v>
      </c>
      <c r="K1532" s="774">
        <f t="shared" si="47"/>
        <v>0</v>
      </c>
      <c r="M1532" s="207"/>
    </row>
    <row r="1533" spans="1:13" s="217" customFormat="1" ht="69.75" customHeight="1" x14ac:dyDescent="0.3">
      <c r="A1533" s="48">
        <f>'Sch-1'!A1533</f>
        <v>1505</v>
      </c>
      <c r="B1533" s="233">
        <f>'Sch-1'!B1533</f>
        <v>7000033103</v>
      </c>
      <c r="C1533" s="233">
        <f>'Sch-1'!C1533</f>
        <v>10</v>
      </c>
      <c r="D1533" s="234" t="str">
        <f>'Sch-1'!D1533</f>
        <v xml:space="preserve">Supply BOQ for M-SLDC Daman &amp; Diu       </v>
      </c>
      <c r="E1533" s="233">
        <f>'Sch-1'!E1533</f>
        <v>1000031361</v>
      </c>
      <c r="F1533" s="234" t="str">
        <f>'Sch-1'!J1533</f>
        <v>WORKSTATION CONSOLE WITH ONE TFT WITH OSAND LICENSE</v>
      </c>
      <c r="G1533" s="233" t="str">
        <f>'Sch-1'!K1533</f>
        <v xml:space="preserve">EA </v>
      </c>
      <c r="H1533" s="233">
        <f>'Sch-1'!L1533</f>
        <v>1</v>
      </c>
      <c r="I1533" s="235"/>
      <c r="J1533" s="773" t="str">
        <f t="shared" si="46"/>
        <v>Included</v>
      </c>
      <c r="K1533" s="774">
        <f t="shared" si="47"/>
        <v>0</v>
      </c>
      <c r="M1533" s="207"/>
    </row>
    <row r="1534" spans="1:13" s="217" customFormat="1" ht="69.75" customHeight="1" x14ac:dyDescent="0.3">
      <c r="A1534" s="48">
        <f>'Sch-1'!A1534</f>
        <v>1506</v>
      </c>
      <c r="B1534" s="233">
        <f>'Sch-1'!B1534</f>
        <v>7000033114</v>
      </c>
      <c r="C1534" s="233">
        <f>'Sch-1'!C1534</f>
        <v>10</v>
      </c>
      <c r="D1534" s="234" t="str">
        <f>'Sch-1'!D1534</f>
        <v xml:space="preserve">Supply BOQ for M-SLDC Daman &amp; Diu       </v>
      </c>
      <c r="E1534" s="233">
        <f>'Sch-1'!E1534</f>
        <v>1000077736</v>
      </c>
      <c r="F1534" s="234" t="str">
        <f>'Sch-1'!J1534</f>
        <v>SUPPLY OF PRI MEDIA GATEWAY AS PER TECHNICAL SPECIFICATION</v>
      </c>
      <c r="G1534" s="233" t="str">
        <f>'Sch-1'!K1534</f>
        <v xml:space="preserve">EA </v>
      </c>
      <c r="H1534" s="233">
        <f>'Sch-1'!L1534</f>
        <v>1</v>
      </c>
      <c r="I1534" s="235"/>
      <c r="J1534" s="773" t="str">
        <f t="shared" si="46"/>
        <v>Included</v>
      </c>
      <c r="K1534" s="774">
        <f t="shared" si="47"/>
        <v>0</v>
      </c>
      <c r="M1534" s="207"/>
    </row>
    <row r="1535" spans="1:13" s="217" customFormat="1" ht="69.75" customHeight="1" x14ac:dyDescent="0.3">
      <c r="A1535" s="48">
        <f>'Sch-1'!A1535</f>
        <v>1507</v>
      </c>
      <c r="B1535" s="233">
        <f>'Sch-1'!B1535</f>
        <v>7000033115</v>
      </c>
      <c r="C1535" s="233">
        <f>'Sch-1'!C1535</f>
        <v>10</v>
      </c>
      <c r="D1535" s="234" t="str">
        <f>'Sch-1'!D1535</f>
        <v xml:space="preserve">Supply BOQ for M-SLDC Daman &amp; Diu       </v>
      </c>
      <c r="E1535" s="233">
        <f>'Sch-1'!E1535</f>
        <v>1000078084</v>
      </c>
      <c r="F1535" s="234" t="str">
        <f>'Sch-1'!J1535</f>
        <v>SUPPLY OF ROUTER AS PER TECHNICAL SPECIFICATION</v>
      </c>
      <c r="G1535" s="233" t="str">
        <f>'Sch-1'!K1535</f>
        <v xml:space="preserve">EA </v>
      </c>
      <c r="H1535" s="233">
        <f>'Sch-1'!L1535</f>
        <v>2</v>
      </c>
      <c r="I1535" s="235"/>
      <c r="J1535" s="773" t="str">
        <f t="shared" si="46"/>
        <v>Included</v>
      </c>
      <c r="K1535" s="774">
        <f t="shared" si="47"/>
        <v>0</v>
      </c>
      <c r="M1535" s="207"/>
    </row>
    <row r="1536" spans="1:13" s="217" customFormat="1" ht="69.75" customHeight="1" x14ac:dyDescent="0.3">
      <c r="A1536" s="48">
        <f>'Sch-1'!A1536</f>
        <v>1508</v>
      </c>
      <c r="B1536" s="233">
        <f>'Sch-1'!B1536</f>
        <v>7000033009</v>
      </c>
      <c r="C1536" s="233">
        <f>'Sch-1'!C1536</f>
        <v>10</v>
      </c>
      <c r="D1536" s="234" t="str">
        <f>'Sch-1'!D1536</f>
        <v xml:space="preserve">Supply BOQ for M-SLDC DNH               </v>
      </c>
      <c r="E1536" s="233">
        <f>'Sch-1'!E1536</f>
        <v>1000077713</v>
      </c>
      <c r="F1536" s="234" t="str">
        <f>'Sch-1'!J1536</f>
        <v>VOIP/SIP COMPLIANT SERVER HARDWARE AS PER TECHNICAL SPECIFICATION</v>
      </c>
      <c r="G1536" s="233" t="str">
        <f>'Sch-1'!K1536</f>
        <v xml:space="preserve">EA </v>
      </c>
      <c r="H1536" s="233">
        <f>'Sch-1'!L1536</f>
        <v>1</v>
      </c>
      <c r="I1536" s="235"/>
      <c r="J1536" s="773" t="str">
        <f t="shared" si="46"/>
        <v>Included</v>
      </c>
      <c r="K1536" s="774">
        <f t="shared" si="47"/>
        <v>0</v>
      </c>
      <c r="M1536" s="207"/>
    </row>
    <row r="1537" spans="1:13" s="217" customFormat="1" ht="69.75" customHeight="1" x14ac:dyDescent="0.3">
      <c r="A1537" s="48">
        <f>'Sch-1'!A1537</f>
        <v>1509</v>
      </c>
      <c r="B1537" s="233">
        <f>'Sch-1'!B1537</f>
        <v>7000033010</v>
      </c>
      <c r="C1537" s="233">
        <f>'Sch-1'!C1537</f>
        <v>10</v>
      </c>
      <c r="D1537" s="234" t="str">
        <f>'Sch-1'!D1537</f>
        <v xml:space="preserve">Supply BOQ for M-SLDC DNH               </v>
      </c>
      <c r="E1537" s="233">
        <f>'Sch-1'!E1537</f>
        <v>1000077753</v>
      </c>
      <c r="F1537" s="234" t="str">
        <f>'Sch-1'!J1537</f>
        <v>SOFTWARE FOR VOIP/SIP COMPLIANT SERVER</v>
      </c>
      <c r="G1537" s="233" t="str">
        <f>'Sch-1'!K1537</f>
        <v>LOT</v>
      </c>
      <c r="H1537" s="233">
        <f>'Sch-1'!L1537</f>
        <v>1</v>
      </c>
      <c r="I1537" s="235"/>
      <c r="J1537" s="773" t="str">
        <f t="shared" si="46"/>
        <v>Included</v>
      </c>
      <c r="K1537" s="774">
        <f t="shared" si="47"/>
        <v>0</v>
      </c>
      <c r="M1537" s="207"/>
    </row>
    <row r="1538" spans="1:13" s="217" customFormat="1" ht="69.75" customHeight="1" x14ac:dyDescent="0.3">
      <c r="A1538" s="48">
        <f>'Sch-1'!A1538</f>
        <v>1510</v>
      </c>
      <c r="B1538" s="233">
        <f>'Sch-1'!B1538</f>
        <v>7000033011</v>
      </c>
      <c r="C1538" s="233">
        <f>'Sch-1'!C1538</f>
        <v>10</v>
      </c>
      <c r="D1538" s="234" t="str">
        <f>'Sch-1'!D1538</f>
        <v xml:space="preserve">Supply BOQ for M-SLDC DNH               </v>
      </c>
      <c r="E1538" s="233">
        <f>'Sch-1'!E1538</f>
        <v>1000077573</v>
      </c>
      <c r="F1538" s="234" t="str">
        <f>'Sch-1'!J1538</f>
        <v>SERVER RACK  AS PER TECHNICAL SPECIFICATION</v>
      </c>
      <c r="G1538" s="233" t="str">
        <f>'Sch-1'!K1538</f>
        <v xml:space="preserve">EA </v>
      </c>
      <c r="H1538" s="233">
        <f>'Sch-1'!L1538</f>
        <v>1</v>
      </c>
      <c r="I1538" s="235"/>
      <c r="J1538" s="773" t="str">
        <f t="shared" si="46"/>
        <v>Included</v>
      </c>
      <c r="K1538" s="774">
        <f t="shared" si="47"/>
        <v>0</v>
      </c>
      <c r="M1538" s="207"/>
    </row>
    <row r="1539" spans="1:13" s="217" customFormat="1" ht="69.75" customHeight="1" x14ac:dyDescent="0.3">
      <c r="A1539" s="48">
        <f>'Sch-1'!A1539</f>
        <v>1511</v>
      </c>
      <c r="B1539" s="233">
        <f>'Sch-1'!B1539</f>
        <v>7000033012</v>
      </c>
      <c r="C1539" s="233">
        <f>'Sch-1'!C1539</f>
        <v>10</v>
      </c>
      <c r="D1539" s="234" t="str">
        <f>'Sch-1'!D1539</f>
        <v xml:space="preserve">Supply BOQ for M-SLDC DNH               </v>
      </c>
      <c r="E1539" s="233">
        <f>'Sch-1'!E1539</f>
        <v>1000077739</v>
      </c>
      <c r="F1539" s="234" t="str">
        <f>'Sch-1'!J1539</f>
        <v>SIP COMPLIANT VOIP PHONE FOR LOCAL LOCATIONS</v>
      </c>
      <c r="G1539" s="233" t="str">
        <f>'Sch-1'!K1539</f>
        <v xml:space="preserve">EA </v>
      </c>
      <c r="H1539" s="233">
        <f>'Sch-1'!L1539</f>
        <v>10</v>
      </c>
      <c r="I1539" s="235"/>
      <c r="J1539" s="773" t="str">
        <f t="shared" si="46"/>
        <v>Included</v>
      </c>
      <c r="K1539" s="774">
        <f t="shared" si="47"/>
        <v>0</v>
      </c>
      <c r="M1539" s="207"/>
    </row>
    <row r="1540" spans="1:13" s="217" customFormat="1" ht="69.75" customHeight="1" x14ac:dyDescent="0.3">
      <c r="A1540" s="48">
        <f>'Sch-1'!A1540</f>
        <v>1512</v>
      </c>
      <c r="B1540" s="233">
        <f>'Sch-1'!B1540</f>
        <v>7000033013</v>
      </c>
      <c r="C1540" s="233">
        <f>'Sch-1'!C1540</f>
        <v>10</v>
      </c>
      <c r="D1540" s="234" t="str">
        <f>'Sch-1'!D1540</f>
        <v xml:space="preserve">Supply BOQ for M-SLDC DNH               </v>
      </c>
      <c r="E1540" s="233">
        <f>'Sch-1'!E1540</f>
        <v>1000077740</v>
      </c>
      <c r="F1540" s="234" t="str">
        <f>'Sch-1'!J1540</f>
        <v>SIP COMPLIANT VOIP PHONE FOR REMOTE LOCATIONS</v>
      </c>
      <c r="G1540" s="233" t="str">
        <f>'Sch-1'!K1540</f>
        <v xml:space="preserve">EA </v>
      </c>
      <c r="H1540" s="233">
        <f>'Sch-1'!L1540</f>
        <v>40</v>
      </c>
      <c r="I1540" s="235"/>
      <c r="J1540" s="773" t="str">
        <f t="shared" si="46"/>
        <v>Included</v>
      </c>
      <c r="K1540" s="774">
        <f t="shared" si="47"/>
        <v>0</v>
      </c>
      <c r="M1540" s="207"/>
    </row>
    <row r="1541" spans="1:13" s="217" customFormat="1" ht="69.75" customHeight="1" x14ac:dyDescent="0.3">
      <c r="A1541" s="48">
        <f>'Sch-1'!A1541</f>
        <v>1513</v>
      </c>
      <c r="B1541" s="233">
        <f>'Sch-1'!B1541</f>
        <v>7000033014</v>
      </c>
      <c r="C1541" s="233">
        <f>'Sch-1'!C1541</f>
        <v>10</v>
      </c>
      <c r="D1541" s="234" t="str">
        <f>'Sch-1'!D1541</f>
        <v xml:space="preserve">Supply BOQ for M-SLDC DNH               </v>
      </c>
      <c r="E1541" s="233">
        <f>'Sch-1'!E1541</f>
        <v>1000077711</v>
      </c>
      <c r="F1541" s="234" t="str">
        <f>'Sch-1'!J1541</f>
        <v>SIP COMPLIANT VIDEO PHONE</v>
      </c>
      <c r="G1541" s="233" t="str">
        <f>'Sch-1'!K1541</f>
        <v xml:space="preserve">EA </v>
      </c>
      <c r="H1541" s="233">
        <f>'Sch-1'!L1541</f>
        <v>1</v>
      </c>
      <c r="I1541" s="235"/>
      <c r="J1541" s="773" t="str">
        <f t="shared" si="46"/>
        <v>Included</v>
      </c>
      <c r="K1541" s="774">
        <f t="shared" si="47"/>
        <v>0</v>
      </c>
      <c r="M1541" s="207"/>
    </row>
    <row r="1542" spans="1:13" s="217" customFormat="1" ht="69.75" customHeight="1" x14ac:dyDescent="0.3">
      <c r="A1542" s="48">
        <f>'Sch-1'!A1542</f>
        <v>1514</v>
      </c>
      <c r="B1542" s="233">
        <f>'Sch-1'!B1542</f>
        <v>7000033015</v>
      </c>
      <c r="C1542" s="233">
        <f>'Sch-1'!C1542</f>
        <v>10</v>
      </c>
      <c r="D1542" s="234" t="str">
        <f>'Sch-1'!D1542</f>
        <v xml:space="preserve">Supply BOQ for M-SLDC DNH               </v>
      </c>
      <c r="E1542" s="233">
        <f>'Sch-1'!E1542</f>
        <v>1000077750</v>
      </c>
      <c r="F1542" s="234" t="str">
        <f>'Sch-1'!J1542</f>
        <v>NMS SOFTWARE FOR VoIP</v>
      </c>
      <c r="G1542" s="233" t="str">
        <f>'Sch-1'!K1542</f>
        <v>LOT</v>
      </c>
      <c r="H1542" s="233">
        <f>'Sch-1'!L1542</f>
        <v>1</v>
      </c>
      <c r="I1542" s="235"/>
      <c r="J1542" s="773" t="str">
        <f t="shared" si="46"/>
        <v>Included</v>
      </c>
      <c r="K1542" s="774">
        <f t="shared" si="47"/>
        <v>0</v>
      </c>
      <c r="M1542" s="207"/>
    </row>
    <row r="1543" spans="1:13" s="217" customFormat="1" ht="69.75" customHeight="1" x14ac:dyDescent="0.3">
      <c r="A1543" s="48">
        <f>'Sch-1'!A1543</f>
        <v>1515</v>
      </c>
      <c r="B1543" s="233">
        <f>'Sch-1'!B1543</f>
        <v>7000033016</v>
      </c>
      <c r="C1543" s="233">
        <f>'Sch-1'!C1543</f>
        <v>10</v>
      </c>
      <c r="D1543" s="234" t="str">
        <f>'Sch-1'!D1543</f>
        <v xml:space="preserve">Supply BOQ for M-SLDC DNH               </v>
      </c>
      <c r="E1543" s="233">
        <f>'Sch-1'!E1543</f>
        <v>1000077709</v>
      </c>
      <c r="F1543" s="234" t="str">
        <f>'Sch-1'!J1543</f>
        <v>POE SWITCH  (WITH DUAL DC POWER SUPPLY)  AS PER TECHNICALSPECIFICATION</v>
      </c>
      <c r="G1543" s="233" t="str">
        <f>'Sch-1'!K1543</f>
        <v xml:space="preserve">EA </v>
      </c>
      <c r="H1543" s="233">
        <f>'Sch-1'!L1543</f>
        <v>40</v>
      </c>
      <c r="I1543" s="235"/>
      <c r="J1543" s="773" t="str">
        <f t="shared" si="46"/>
        <v>Included</v>
      </c>
      <c r="K1543" s="774">
        <f t="shared" si="47"/>
        <v>0</v>
      </c>
      <c r="M1543" s="207"/>
    </row>
    <row r="1544" spans="1:13" s="217" customFormat="1" ht="69.75" customHeight="1" x14ac:dyDescent="0.3">
      <c r="A1544" s="48">
        <f>'Sch-1'!A1544</f>
        <v>1516</v>
      </c>
      <c r="B1544" s="233">
        <f>'Sch-1'!B1544</f>
        <v>7000033017</v>
      </c>
      <c r="C1544" s="233">
        <f>'Sch-1'!C1544</f>
        <v>10</v>
      </c>
      <c r="D1544" s="234" t="str">
        <f>'Sch-1'!D1544</f>
        <v xml:space="preserve">Supply BOQ for M-SLDC DNH               </v>
      </c>
      <c r="E1544" s="233">
        <f>'Sch-1'!E1544</f>
        <v>1000077563</v>
      </c>
      <c r="F1544" s="234" t="str">
        <f>'Sch-1'!J1544</f>
        <v>CAT -6 CABLE (100 MM SET)</v>
      </c>
      <c r="G1544" s="233" t="str">
        <f>'Sch-1'!K1544</f>
        <v>SET</v>
      </c>
      <c r="H1544" s="233">
        <f>'Sch-1'!L1544</f>
        <v>40</v>
      </c>
      <c r="I1544" s="235"/>
      <c r="J1544" s="773" t="str">
        <f t="shared" si="46"/>
        <v>Included</v>
      </c>
      <c r="K1544" s="774">
        <f t="shared" si="47"/>
        <v>0</v>
      </c>
      <c r="M1544" s="207"/>
    </row>
    <row r="1545" spans="1:13" s="217" customFormat="1" ht="69.75" customHeight="1" x14ac:dyDescent="0.3">
      <c r="A1545" s="48">
        <f>'Sch-1'!A1545</f>
        <v>1517</v>
      </c>
      <c r="B1545" s="233">
        <f>'Sch-1'!B1545</f>
        <v>7000033018</v>
      </c>
      <c r="C1545" s="233">
        <f>'Sch-1'!C1545</f>
        <v>10</v>
      </c>
      <c r="D1545" s="234" t="str">
        <f>'Sch-1'!D1545</f>
        <v xml:space="preserve">Supply BOQ for M-SLDC DNH               </v>
      </c>
      <c r="E1545" s="233">
        <f>'Sch-1'!E1545</f>
        <v>1000077561</v>
      </c>
      <c r="F1545" s="234" t="str">
        <f>'Sch-1'!J1545</f>
        <v>24 LAN L-3 SWITCH (MINIMUM 8X1 GBPS FIBRE OPTIC PORTS AND 4X 10 GBPSFIBER PORTS)</v>
      </c>
      <c r="G1545" s="233" t="str">
        <f>'Sch-1'!K1545</f>
        <v xml:space="preserve">EA </v>
      </c>
      <c r="H1545" s="233">
        <f>'Sch-1'!L1545</f>
        <v>2</v>
      </c>
      <c r="I1545" s="235"/>
      <c r="J1545" s="773" t="str">
        <f t="shared" si="46"/>
        <v>Included</v>
      </c>
      <c r="K1545" s="774">
        <f t="shared" si="47"/>
        <v>0</v>
      </c>
      <c r="M1545" s="207"/>
    </row>
    <row r="1546" spans="1:13" s="217" customFormat="1" ht="69.75" customHeight="1" x14ac:dyDescent="0.3">
      <c r="A1546" s="48">
        <f>'Sch-1'!A1546</f>
        <v>1518</v>
      </c>
      <c r="B1546" s="233">
        <f>'Sch-1'!B1546</f>
        <v>7000033019</v>
      </c>
      <c r="C1546" s="233">
        <f>'Sch-1'!C1546</f>
        <v>10</v>
      </c>
      <c r="D1546" s="234" t="str">
        <f>'Sch-1'!D1546</f>
        <v xml:space="preserve">Supply BOQ for M-SLDC DNH               </v>
      </c>
      <c r="E1546" s="233">
        <f>'Sch-1'!E1546</f>
        <v>1000077565</v>
      </c>
      <c r="F1546" s="234" t="str">
        <f>'Sch-1'!J1546</f>
        <v>NGFW AS PER TECHNICAL SPECIFICATION</v>
      </c>
      <c r="G1546" s="233" t="str">
        <f>'Sch-1'!K1546</f>
        <v xml:space="preserve">EA </v>
      </c>
      <c r="H1546" s="233">
        <f>'Sch-1'!L1546</f>
        <v>2</v>
      </c>
      <c r="I1546" s="235"/>
      <c r="J1546" s="773" t="str">
        <f t="shared" si="46"/>
        <v>Included</v>
      </c>
      <c r="K1546" s="774">
        <f t="shared" si="47"/>
        <v>0</v>
      </c>
      <c r="M1546" s="207"/>
    </row>
    <row r="1547" spans="1:13" s="217" customFormat="1" ht="69.75" customHeight="1" x14ac:dyDescent="0.3">
      <c r="A1547" s="48">
        <f>'Sch-1'!A1547</f>
        <v>1519</v>
      </c>
      <c r="B1547" s="233">
        <f>'Sch-1'!B1547</f>
        <v>7000033020</v>
      </c>
      <c r="C1547" s="233">
        <f>'Sch-1'!C1547</f>
        <v>10</v>
      </c>
      <c r="D1547" s="234" t="str">
        <f>'Sch-1'!D1547</f>
        <v xml:space="preserve">Supply BOQ for M-SLDC DNH               </v>
      </c>
      <c r="E1547" s="233">
        <f>'Sch-1'!E1547</f>
        <v>1000077751</v>
      </c>
      <c r="F1547" s="234" t="str">
        <f>'Sch-1'!J1547</f>
        <v>SOFTWARE FOR RECORDING</v>
      </c>
      <c r="G1547" s="233" t="str">
        <f>'Sch-1'!K1547</f>
        <v>LOT</v>
      </c>
      <c r="H1547" s="233">
        <f>'Sch-1'!L1547</f>
        <v>1</v>
      </c>
      <c r="I1547" s="235"/>
      <c r="J1547" s="773" t="str">
        <f t="shared" si="46"/>
        <v>Included</v>
      </c>
      <c r="K1547" s="774">
        <f t="shared" si="47"/>
        <v>0</v>
      </c>
      <c r="M1547" s="207"/>
    </row>
    <row r="1548" spans="1:13" s="217" customFormat="1" ht="69.75" customHeight="1" x14ac:dyDescent="0.3">
      <c r="A1548" s="48">
        <f>'Sch-1'!A1548</f>
        <v>1520</v>
      </c>
      <c r="B1548" s="233">
        <f>'Sch-1'!B1548</f>
        <v>7000033021</v>
      </c>
      <c r="C1548" s="233">
        <f>'Sch-1'!C1548</f>
        <v>10</v>
      </c>
      <c r="D1548" s="234" t="str">
        <f>'Sch-1'!D1548</f>
        <v xml:space="preserve">Supply BOQ for M-SLDC DNH               </v>
      </c>
      <c r="E1548" s="233">
        <f>'Sch-1'!E1548</f>
        <v>1000077568</v>
      </c>
      <c r="F1548" s="234" t="str">
        <f>'Sch-1'!J1548</f>
        <v>OPERATOR CONSOLE AS PER TECHNICAL SPECIFICATION</v>
      </c>
      <c r="G1548" s="233" t="str">
        <f>'Sch-1'!K1548</f>
        <v xml:space="preserve">EA </v>
      </c>
      <c r="H1548" s="233">
        <f>'Sch-1'!L1548</f>
        <v>1</v>
      </c>
      <c r="I1548" s="235"/>
      <c r="J1548" s="773" t="str">
        <f t="shared" si="46"/>
        <v>Included</v>
      </c>
      <c r="K1548" s="774">
        <f t="shared" si="47"/>
        <v>0</v>
      </c>
      <c r="M1548" s="207"/>
    </row>
    <row r="1549" spans="1:13" s="217" customFormat="1" ht="69.75" customHeight="1" x14ac:dyDescent="0.3">
      <c r="A1549" s="48">
        <f>'Sch-1'!A1549</f>
        <v>1521</v>
      </c>
      <c r="B1549" s="233">
        <f>'Sch-1'!B1549</f>
        <v>7000033022</v>
      </c>
      <c r="C1549" s="233">
        <f>'Sch-1'!C1549</f>
        <v>10</v>
      </c>
      <c r="D1549" s="234" t="str">
        <f>'Sch-1'!D1549</f>
        <v xml:space="preserve">Supply BOQ for M-SLDC DNH               </v>
      </c>
      <c r="E1549" s="233">
        <f>'Sch-1'!E1549</f>
        <v>1000012788</v>
      </c>
      <c r="F1549" s="234" t="str">
        <f>'Sch-1'!J1549</f>
        <v>GPS Clock with antenna</v>
      </c>
      <c r="G1549" s="233" t="str">
        <f>'Sch-1'!K1549</f>
        <v xml:space="preserve">EA </v>
      </c>
      <c r="H1549" s="233">
        <f>'Sch-1'!L1549</f>
        <v>1</v>
      </c>
      <c r="I1549" s="235"/>
      <c r="J1549" s="773" t="str">
        <f t="shared" si="46"/>
        <v>Included</v>
      </c>
      <c r="K1549" s="774">
        <f t="shared" si="47"/>
        <v>0</v>
      </c>
      <c r="M1549" s="207"/>
    </row>
    <row r="1550" spans="1:13" s="217" customFormat="1" ht="69.75" customHeight="1" x14ac:dyDescent="0.3">
      <c r="A1550" s="48">
        <f>'Sch-1'!A1550</f>
        <v>1522</v>
      </c>
      <c r="B1550" s="233">
        <f>'Sch-1'!B1550</f>
        <v>7000033023</v>
      </c>
      <c r="C1550" s="233">
        <f>'Sch-1'!C1550</f>
        <v>10</v>
      </c>
      <c r="D1550" s="234" t="str">
        <f>'Sch-1'!D1550</f>
        <v xml:space="preserve">Supply BOQ for M-SLDC DNH               </v>
      </c>
      <c r="E1550" s="233">
        <f>'Sch-1'!E1550</f>
        <v>1000028014</v>
      </c>
      <c r="F1550" s="234" t="str">
        <f>'Sch-1'!J1550</f>
        <v>Workstation Desk</v>
      </c>
      <c r="G1550" s="233" t="str">
        <f>'Sch-1'!K1550</f>
        <v xml:space="preserve">EA </v>
      </c>
      <c r="H1550" s="233">
        <f>'Sch-1'!L1550</f>
        <v>1</v>
      </c>
      <c r="I1550" s="235"/>
      <c r="J1550" s="773" t="str">
        <f t="shared" si="46"/>
        <v>Included</v>
      </c>
      <c r="K1550" s="774">
        <f t="shared" si="47"/>
        <v>0</v>
      </c>
      <c r="M1550" s="207"/>
    </row>
    <row r="1551" spans="1:13" s="217" customFormat="1" ht="69.75" customHeight="1" x14ac:dyDescent="0.3">
      <c r="A1551" s="48">
        <f>'Sch-1'!A1551</f>
        <v>1523</v>
      </c>
      <c r="B1551" s="233">
        <f>'Sch-1'!B1551</f>
        <v>7000033024</v>
      </c>
      <c r="C1551" s="233">
        <f>'Sch-1'!C1551</f>
        <v>10</v>
      </c>
      <c r="D1551" s="234" t="str">
        <f>'Sch-1'!D1551</f>
        <v xml:space="preserve">Supply BOQ for M-SLDC DNH               </v>
      </c>
      <c r="E1551" s="233">
        <f>'Sch-1'!E1551</f>
        <v>1000026380</v>
      </c>
      <c r="F1551" s="234" t="str">
        <f>'Sch-1'!J1551</f>
        <v>Chairs</v>
      </c>
      <c r="G1551" s="233" t="str">
        <f>'Sch-1'!K1551</f>
        <v>LOT</v>
      </c>
      <c r="H1551" s="233">
        <f>'Sch-1'!L1551</f>
        <v>1</v>
      </c>
      <c r="I1551" s="235"/>
      <c r="J1551" s="773" t="str">
        <f t="shared" si="46"/>
        <v>Included</v>
      </c>
      <c r="K1551" s="774">
        <f t="shared" si="47"/>
        <v>0</v>
      </c>
      <c r="M1551" s="207"/>
    </row>
    <row r="1552" spans="1:13" s="217" customFormat="1" ht="69.75" customHeight="1" x14ac:dyDescent="0.3">
      <c r="A1552" s="48">
        <f>'Sch-1'!A1552</f>
        <v>1524</v>
      </c>
      <c r="B1552" s="233">
        <f>'Sch-1'!B1552</f>
        <v>7000033079</v>
      </c>
      <c r="C1552" s="233">
        <f>'Sch-1'!C1552</f>
        <v>10</v>
      </c>
      <c r="D1552" s="234" t="str">
        <f>'Sch-1'!D1552</f>
        <v xml:space="preserve">Supply BOQ for M-SLDC DNH               </v>
      </c>
      <c r="E1552" s="233">
        <f>'Sch-1'!E1552</f>
        <v>1000077853</v>
      </c>
      <c r="F1552" s="234" t="str">
        <f>'Sch-1'!J1552</f>
        <v>SUPPLY OF BACKUP AND RESTORE SYSTEM INCLUDING NECESSARY HARDWARE ANDSOFTWARE AS PER TECHNICAL SPECIFICATION</v>
      </c>
      <c r="G1552" s="233" t="str">
        <f>'Sch-1'!K1552</f>
        <v xml:space="preserve">EA </v>
      </c>
      <c r="H1552" s="233">
        <f>'Sch-1'!L1552</f>
        <v>1</v>
      </c>
      <c r="I1552" s="235"/>
      <c r="J1552" s="773" t="str">
        <f t="shared" si="46"/>
        <v>Included</v>
      </c>
      <c r="K1552" s="774">
        <f t="shared" si="47"/>
        <v>0</v>
      </c>
      <c r="M1552" s="207"/>
    </row>
    <row r="1553" spans="1:13" s="217" customFormat="1" ht="69.75" customHeight="1" x14ac:dyDescent="0.3">
      <c r="A1553" s="48">
        <f>'Sch-1'!A1553</f>
        <v>1525</v>
      </c>
      <c r="B1553" s="233">
        <f>'Sch-1'!B1553</f>
        <v>7000033080</v>
      </c>
      <c r="C1553" s="233">
        <f>'Sch-1'!C1553</f>
        <v>10</v>
      </c>
      <c r="D1553" s="234" t="str">
        <f>'Sch-1'!D1553</f>
        <v xml:space="preserve">Supply BOQ for M-SLDC DNH               </v>
      </c>
      <c r="E1553" s="233">
        <f>'Sch-1'!E1553</f>
        <v>1000077863</v>
      </c>
      <c r="F1553" s="234" t="str">
        <f>'Sch-1'!J1553</f>
        <v>SUPPLY OF APPLICATION SERVER AT SLDC /RLDC AS PER TECHNICALSPECIFICATION</v>
      </c>
      <c r="G1553" s="233" t="str">
        <f>'Sch-1'!K1553</f>
        <v xml:space="preserve">EA </v>
      </c>
      <c r="H1553" s="233">
        <f>'Sch-1'!L1553</f>
        <v>2</v>
      </c>
      <c r="I1553" s="235"/>
      <c r="J1553" s="773" t="str">
        <f t="shared" si="46"/>
        <v>Included</v>
      </c>
      <c r="K1553" s="774">
        <f t="shared" si="47"/>
        <v>0</v>
      </c>
      <c r="M1553" s="207"/>
    </row>
    <row r="1554" spans="1:13" s="217" customFormat="1" ht="69.75" customHeight="1" x14ac:dyDescent="0.3">
      <c r="A1554" s="48">
        <f>'Sch-1'!A1554</f>
        <v>1526</v>
      </c>
      <c r="B1554" s="233">
        <f>'Sch-1'!B1554</f>
        <v>7000033081</v>
      </c>
      <c r="C1554" s="233">
        <f>'Sch-1'!C1554</f>
        <v>10</v>
      </c>
      <c r="D1554" s="234" t="str">
        <f>'Sch-1'!D1554</f>
        <v xml:space="preserve">Supply BOQ for M-SLDC DNH               </v>
      </c>
      <c r="E1554" s="233">
        <f>'Sch-1'!E1554</f>
        <v>1000077866</v>
      </c>
      <c r="F1554" s="234" t="str">
        <f>'Sch-1'!J1554</f>
        <v>SUPPLY OF SIEM SOFTWARE AT SLDC/RLDCÃ‚Â AS PER TECHNICAL SPECIFICATION</v>
      </c>
      <c r="G1554" s="233" t="str">
        <f>'Sch-1'!K1554</f>
        <v>LOT</v>
      </c>
      <c r="H1554" s="233">
        <f>'Sch-1'!L1554</f>
        <v>1</v>
      </c>
      <c r="I1554" s="235"/>
      <c r="J1554" s="773" t="str">
        <f t="shared" si="46"/>
        <v>Included</v>
      </c>
      <c r="K1554" s="774">
        <f t="shared" si="47"/>
        <v>0</v>
      </c>
      <c r="M1554" s="207"/>
    </row>
    <row r="1555" spans="1:13" s="217" customFormat="1" ht="69.75" customHeight="1" x14ac:dyDescent="0.3">
      <c r="A1555" s="48">
        <f>'Sch-1'!A1555</f>
        <v>1527</v>
      </c>
      <c r="B1555" s="233">
        <f>'Sch-1'!B1555</f>
        <v>7000033082</v>
      </c>
      <c r="C1555" s="233">
        <f>'Sch-1'!C1555</f>
        <v>10</v>
      </c>
      <c r="D1555" s="234" t="str">
        <f>'Sch-1'!D1555</f>
        <v xml:space="preserve">Supply BOQ for M-SLDC DNH               </v>
      </c>
      <c r="E1555" s="233">
        <f>'Sch-1'!E1555</f>
        <v>1000077862</v>
      </c>
      <c r="F1555" s="234" t="str">
        <f>'Sch-1'!J1555</f>
        <v>POE SWITCHÃ‚Â ,48 PORT ,MANAGED L2 (WITH DUAL POWER SUPPLY)Ã‚Â AS PERTECHNICAL SPECIFICATION</v>
      </c>
      <c r="G1555" s="233" t="str">
        <f>'Sch-1'!K1555</f>
        <v xml:space="preserve">EA </v>
      </c>
      <c r="H1555" s="233">
        <f>'Sch-1'!L1555</f>
        <v>1</v>
      </c>
      <c r="I1555" s="235"/>
      <c r="J1555" s="773" t="str">
        <f t="shared" si="46"/>
        <v>Included</v>
      </c>
      <c r="K1555" s="774">
        <f t="shared" si="47"/>
        <v>0</v>
      </c>
      <c r="M1555" s="207"/>
    </row>
    <row r="1556" spans="1:13" s="217" customFormat="1" ht="69.75" customHeight="1" x14ac:dyDescent="0.3">
      <c r="A1556" s="48">
        <f>'Sch-1'!A1556</f>
        <v>1528</v>
      </c>
      <c r="B1556" s="233">
        <f>'Sch-1'!B1556</f>
        <v>7000033104</v>
      </c>
      <c r="C1556" s="233">
        <f>'Sch-1'!C1556</f>
        <v>10</v>
      </c>
      <c r="D1556" s="234" t="str">
        <f>'Sch-1'!D1556</f>
        <v xml:space="preserve">Supply BOQ for M-SLDC DNH               </v>
      </c>
      <c r="E1556" s="233">
        <f>'Sch-1'!E1556</f>
        <v>1000077899</v>
      </c>
      <c r="F1556" s="234" t="str">
        <f>'Sch-1'!J1556</f>
        <v>SUPPLY OF FXS MEDIA GATEWAY AS PER TECHNICAL SPECIFICATION</v>
      </c>
      <c r="G1556" s="233" t="str">
        <f>'Sch-1'!K1556</f>
        <v>SET</v>
      </c>
      <c r="H1556" s="233">
        <f>'Sch-1'!L1556</f>
        <v>1</v>
      </c>
      <c r="I1556" s="235"/>
      <c r="J1556" s="773" t="str">
        <f t="shared" ref="J1556:J1619" si="48">IF(I1556=0, "Included",IF(ISERROR(H1556*I1556), I1556, H1556*I1556))</f>
        <v>Included</v>
      </c>
      <c r="K1556" s="774">
        <f t="shared" ref="K1556:K1619" si="49">+H1556*I1556</f>
        <v>0</v>
      </c>
      <c r="M1556" s="207"/>
    </row>
    <row r="1557" spans="1:13" s="217" customFormat="1" ht="69.75" customHeight="1" x14ac:dyDescent="0.3">
      <c r="A1557" s="48">
        <f>'Sch-1'!A1557</f>
        <v>1529</v>
      </c>
      <c r="B1557" s="233">
        <f>'Sch-1'!B1557</f>
        <v>7000033105</v>
      </c>
      <c r="C1557" s="233">
        <f>'Sch-1'!C1557</f>
        <v>10</v>
      </c>
      <c r="D1557" s="234" t="str">
        <f>'Sch-1'!D1557</f>
        <v xml:space="preserve">Supply BOQ for M-SLDC DNH               </v>
      </c>
      <c r="E1557" s="233">
        <f>'Sch-1'!E1557</f>
        <v>1000031361</v>
      </c>
      <c r="F1557" s="234" t="str">
        <f>'Sch-1'!J1557</f>
        <v>WORKSTATION CONSOLE WITH ONE TFT WITH OSAND LICENSE</v>
      </c>
      <c r="G1557" s="233" t="str">
        <f>'Sch-1'!K1557</f>
        <v xml:space="preserve">EA </v>
      </c>
      <c r="H1557" s="233">
        <f>'Sch-1'!L1557</f>
        <v>1</v>
      </c>
      <c r="I1557" s="235"/>
      <c r="J1557" s="773" t="str">
        <f t="shared" si="48"/>
        <v>Included</v>
      </c>
      <c r="K1557" s="774">
        <f t="shared" si="49"/>
        <v>0</v>
      </c>
      <c r="M1557" s="207"/>
    </row>
    <row r="1558" spans="1:13" s="217" customFormat="1" ht="69.75" customHeight="1" x14ac:dyDescent="0.3">
      <c r="A1558" s="48">
        <f>'Sch-1'!A1558</f>
        <v>1530</v>
      </c>
      <c r="B1558" s="233">
        <f>'Sch-1'!B1558</f>
        <v>7000033116</v>
      </c>
      <c r="C1558" s="233">
        <f>'Sch-1'!C1558</f>
        <v>10</v>
      </c>
      <c r="D1558" s="234" t="str">
        <f>'Sch-1'!D1558</f>
        <v xml:space="preserve">Supply BOQ for M-SLDC DNH               </v>
      </c>
      <c r="E1558" s="233">
        <f>'Sch-1'!E1558</f>
        <v>1000077736</v>
      </c>
      <c r="F1558" s="234" t="str">
        <f>'Sch-1'!J1558</f>
        <v>SUPPLY OF PRI MEDIA GATEWAY AS PER TECHNICAL SPECIFICATION</v>
      </c>
      <c r="G1558" s="233" t="str">
        <f>'Sch-1'!K1558</f>
        <v xml:space="preserve">EA </v>
      </c>
      <c r="H1558" s="233">
        <f>'Sch-1'!L1558</f>
        <v>1</v>
      </c>
      <c r="I1558" s="235"/>
      <c r="J1558" s="773" t="str">
        <f t="shared" si="48"/>
        <v>Included</v>
      </c>
      <c r="K1558" s="774">
        <f t="shared" si="49"/>
        <v>0</v>
      </c>
      <c r="M1558" s="207"/>
    </row>
    <row r="1559" spans="1:13" s="217" customFormat="1" ht="69.75" customHeight="1" x14ac:dyDescent="0.3">
      <c r="A1559" s="48">
        <f>'Sch-1'!A1559</f>
        <v>1531</v>
      </c>
      <c r="B1559" s="233">
        <f>'Sch-1'!B1559</f>
        <v>7000033117</v>
      </c>
      <c r="C1559" s="233">
        <f>'Sch-1'!C1559</f>
        <v>10</v>
      </c>
      <c r="D1559" s="234" t="str">
        <f>'Sch-1'!D1559</f>
        <v xml:space="preserve">Supply BOQ for M-SLDC DNH               </v>
      </c>
      <c r="E1559" s="233">
        <f>'Sch-1'!E1559</f>
        <v>1000078084</v>
      </c>
      <c r="F1559" s="234" t="str">
        <f>'Sch-1'!J1559</f>
        <v>SUPPLY OF ROUTER AS PER TECHNICAL SPECIFICATION</v>
      </c>
      <c r="G1559" s="233" t="str">
        <f>'Sch-1'!K1559</f>
        <v xml:space="preserve">EA </v>
      </c>
      <c r="H1559" s="233">
        <f>'Sch-1'!L1559</f>
        <v>2</v>
      </c>
      <c r="I1559" s="235"/>
      <c r="J1559" s="773" t="str">
        <f t="shared" si="48"/>
        <v>Included</v>
      </c>
      <c r="K1559" s="774">
        <f t="shared" si="49"/>
        <v>0</v>
      </c>
      <c r="M1559" s="207"/>
    </row>
    <row r="1560" spans="1:13" s="217" customFormat="1" ht="69.75" customHeight="1" x14ac:dyDescent="0.3">
      <c r="A1560" s="48">
        <f>'Sch-1'!A1560</f>
        <v>1532</v>
      </c>
      <c r="B1560" s="233">
        <f>'Sch-1'!B1560</f>
        <v>7000033025</v>
      </c>
      <c r="C1560" s="233">
        <f>'Sch-1'!C1560</f>
        <v>10</v>
      </c>
      <c r="D1560" s="234" t="str">
        <f>'Sch-1'!D1560</f>
        <v xml:space="preserve">Supply BOQ for M-WRLDC Vadodara         </v>
      </c>
      <c r="E1560" s="233">
        <f>'Sch-1'!E1560</f>
        <v>1000077713</v>
      </c>
      <c r="F1560" s="234" t="str">
        <f>'Sch-1'!J1560</f>
        <v>VOIP/SIP COMPLIANT SERVER HARDWARE AS PER TECHNICAL SPECIFICATION</v>
      </c>
      <c r="G1560" s="233" t="str">
        <f>'Sch-1'!K1560</f>
        <v xml:space="preserve">EA </v>
      </c>
      <c r="H1560" s="233">
        <f>'Sch-1'!L1560</f>
        <v>2</v>
      </c>
      <c r="I1560" s="235"/>
      <c r="J1560" s="773" t="str">
        <f t="shared" si="48"/>
        <v>Included</v>
      </c>
      <c r="K1560" s="774">
        <f t="shared" si="49"/>
        <v>0</v>
      </c>
      <c r="M1560" s="207"/>
    </row>
    <row r="1561" spans="1:13" s="217" customFormat="1" ht="69.75" customHeight="1" x14ac:dyDescent="0.3">
      <c r="A1561" s="48">
        <f>'Sch-1'!A1561</f>
        <v>1533</v>
      </c>
      <c r="B1561" s="233">
        <f>'Sch-1'!B1561</f>
        <v>7000033026</v>
      </c>
      <c r="C1561" s="233">
        <f>'Sch-1'!C1561</f>
        <v>10</v>
      </c>
      <c r="D1561" s="234" t="str">
        <f>'Sch-1'!D1561</f>
        <v xml:space="preserve">Supply BOQ for M-WRLDC Vadodara         </v>
      </c>
      <c r="E1561" s="233">
        <f>'Sch-1'!E1561</f>
        <v>1000077753</v>
      </c>
      <c r="F1561" s="234" t="str">
        <f>'Sch-1'!J1561</f>
        <v>SOFTWARE FOR VOIP/SIP COMPLIANT SERVER</v>
      </c>
      <c r="G1561" s="233" t="str">
        <f>'Sch-1'!K1561</f>
        <v>LOT</v>
      </c>
      <c r="H1561" s="233">
        <f>'Sch-1'!L1561</f>
        <v>1</v>
      </c>
      <c r="I1561" s="235"/>
      <c r="J1561" s="773" t="str">
        <f t="shared" si="48"/>
        <v>Included</v>
      </c>
      <c r="K1561" s="774">
        <f t="shared" si="49"/>
        <v>0</v>
      </c>
      <c r="M1561" s="207"/>
    </row>
    <row r="1562" spans="1:13" s="217" customFormat="1" ht="69.75" customHeight="1" x14ac:dyDescent="0.3">
      <c r="A1562" s="48">
        <f>'Sch-1'!A1562</f>
        <v>1534</v>
      </c>
      <c r="B1562" s="233">
        <f>'Sch-1'!B1562</f>
        <v>7000033027</v>
      </c>
      <c r="C1562" s="233">
        <f>'Sch-1'!C1562</f>
        <v>10</v>
      </c>
      <c r="D1562" s="234" t="str">
        <f>'Sch-1'!D1562</f>
        <v xml:space="preserve">Supply BOQ for M-WRLDC Vadodara         </v>
      </c>
      <c r="E1562" s="233">
        <f>'Sch-1'!E1562</f>
        <v>1000077573</v>
      </c>
      <c r="F1562" s="234" t="str">
        <f>'Sch-1'!J1562</f>
        <v>SERVER RACK  AS PER TECHNICAL SPECIFICATION</v>
      </c>
      <c r="G1562" s="233" t="str">
        <f>'Sch-1'!K1562</f>
        <v xml:space="preserve">EA </v>
      </c>
      <c r="H1562" s="233">
        <f>'Sch-1'!L1562</f>
        <v>2</v>
      </c>
      <c r="I1562" s="235"/>
      <c r="J1562" s="773" t="str">
        <f t="shared" si="48"/>
        <v>Included</v>
      </c>
      <c r="K1562" s="774">
        <f t="shared" si="49"/>
        <v>0</v>
      </c>
      <c r="M1562" s="207"/>
    </row>
    <row r="1563" spans="1:13" s="217" customFormat="1" ht="69.75" customHeight="1" x14ac:dyDescent="0.3">
      <c r="A1563" s="48">
        <f>'Sch-1'!A1563</f>
        <v>1535</v>
      </c>
      <c r="B1563" s="233">
        <f>'Sch-1'!B1563</f>
        <v>7000033028</v>
      </c>
      <c r="C1563" s="233">
        <f>'Sch-1'!C1563</f>
        <v>10</v>
      </c>
      <c r="D1563" s="234" t="str">
        <f>'Sch-1'!D1563</f>
        <v xml:space="preserve">Supply BOQ for M-WRLDC Vadodara         </v>
      </c>
      <c r="E1563" s="233">
        <f>'Sch-1'!E1563</f>
        <v>1000077739</v>
      </c>
      <c r="F1563" s="234" t="str">
        <f>'Sch-1'!J1563</f>
        <v>SIP COMPLIANT VOIP PHONE FOR LOCAL LOCATIONS</v>
      </c>
      <c r="G1563" s="233" t="str">
        <f>'Sch-1'!K1563</f>
        <v xml:space="preserve">EA </v>
      </c>
      <c r="H1563" s="233">
        <f>'Sch-1'!L1563</f>
        <v>100</v>
      </c>
      <c r="I1563" s="235"/>
      <c r="J1563" s="773" t="str">
        <f t="shared" si="48"/>
        <v>Included</v>
      </c>
      <c r="K1563" s="774">
        <f t="shared" si="49"/>
        <v>0</v>
      </c>
      <c r="M1563" s="207"/>
    </row>
    <row r="1564" spans="1:13" s="217" customFormat="1" ht="69.75" customHeight="1" x14ac:dyDescent="0.3">
      <c r="A1564" s="48">
        <f>'Sch-1'!A1564</f>
        <v>1536</v>
      </c>
      <c r="B1564" s="233">
        <f>'Sch-1'!B1564</f>
        <v>7000033029</v>
      </c>
      <c r="C1564" s="233">
        <f>'Sch-1'!C1564</f>
        <v>10</v>
      </c>
      <c r="D1564" s="234" t="str">
        <f>'Sch-1'!D1564</f>
        <v xml:space="preserve">Supply BOQ for M-WRLDC Vadodara         </v>
      </c>
      <c r="E1564" s="233">
        <f>'Sch-1'!E1564</f>
        <v>1000077740</v>
      </c>
      <c r="F1564" s="234" t="str">
        <f>'Sch-1'!J1564</f>
        <v>SIP COMPLIANT VOIP PHONE FOR REMOTE LOCATIONS</v>
      </c>
      <c r="G1564" s="233" t="str">
        <f>'Sch-1'!K1564</f>
        <v xml:space="preserve">EA </v>
      </c>
      <c r="H1564" s="233">
        <f>'Sch-1'!L1564</f>
        <v>500</v>
      </c>
      <c r="I1564" s="235"/>
      <c r="J1564" s="773" t="str">
        <f t="shared" si="48"/>
        <v>Included</v>
      </c>
      <c r="K1564" s="774">
        <f t="shared" si="49"/>
        <v>0</v>
      </c>
      <c r="M1564" s="207"/>
    </row>
    <row r="1565" spans="1:13" s="217" customFormat="1" ht="69.75" customHeight="1" x14ac:dyDescent="0.3">
      <c r="A1565" s="48">
        <f>'Sch-1'!A1565</f>
        <v>1537</v>
      </c>
      <c r="B1565" s="233">
        <f>'Sch-1'!B1565</f>
        <v>7000033030</v>
      </c>
      <c r="C1565" s="233">
        <f>'Sch-1'!C1565</f>
        <v>10</v>
      </c>
      <c r="D1565" s="234" t="str">
        <f>'Sch-1'!D1565</f>
        <v xml:space="preserve">Supply BOQ for M-WRLDC Vadodara         </v>
      </c>
      <c r="E1565" s="233">
        <f>'Sch-1'!E1565</f>
        <v>1000077711</v>
      </c>
      <c r="F1565" s="234" t="str">
        <f>'Sch-1'!J1565</f>
        <v>SIP COMPLIANT VIDEO PHONE</v>
      </c>
      <c r="G1565" s="233" t="str">
        <f>'Sch-1'!K1565</f>
        <v xml:space="preserve">EA </v>
      </c>
      <c r="H1565" s="233">
        <f>'Sch-1'!L1565</f>
        <v>1</v>
      </c>
      <c r="I1565" s="235"/>
      <c r="J1565" s="773" t="str">
        <f t="shared" si="48"/>
        <v>Included</v>
      </c>
      <c r="K1565" s="774">
        <f t="shared" si="49"/>
        <v>0</v>
      </c>
      <c r="M1565" s="207"/>
    </row>
    <row r="1566" spans="1:13" s="217" customFormat="1" ht="69.75" customHeight="1" x14ac:dyDescent="0.3">
      <c r="A1566" s="48">
        <f>'Sch-1'!A1566</f>
        <v>1538</v>
      </c>
      <c r="B1566" s="233">
        <f>'Sch-1'!B1566</f>
        <v>7000033031</v>
      </c>
      <c r="C1566" s="233">
        <f>'Sch-1'!C1566</f>
        <v>10</v>
      </c>
      <c r="D1566" s="234" t="str">
        <f>'Sch-1'!D1566</f>
        <v xml:space="preserve">Supply BOQ for M-WRLDC Vadodara         </v>
      </c>
      <c r="E1566" s="233">
        <f>'Sch-1'!E1566</f>
        <v>1000077562</v>
      </c>
      <c r="F1566" s="234" t="str">
        <f>'Sch-1'!J1566</f>
        <v>ANALOG PHONE</v>
      </c>
      <c r="G1566" s="233" t="str">
        <f>'Sch-1'!K1566</f>
        <v xml:space="preserve">EA </v>
      </c>
      <c r="H1566" s="233">
        <f>'Sch-1'!L1566</f>
        <v>20</v>
      </c>
      <c r="I1566" s="235"/>
      <c r="J1566" s="773" t="str">
        <f t="shared" si="48"/>
        <v>Included</v>
      </c>
      <c r="K1566" s="774">
        <f t="shared" si="49"/>
        <v>0</v>
      </c>
      <c r="M1566" s="207"/>
    </row>
    <row r="1567" spans="1:13" s="217" customFormat="1" ht="69.75" customHeight="1" x14ac:dyDescent="0.3">
      <c r="A1567" s="48">
        <f>'Sch-1'!A1567</f>
        <v>1539</v>
      </c>
      <c r="B1567" s="233">
        <f>'Sch-1'!B1567</f>
        <v>7000033032</v>
      </c>
      <c r="C1567" s="233">
        <f>'Sch-1'!C1567</f>
        <v>10</v>
      </c>
      <c r="D1567" s="234" t="str">
        <f>'Sch-1'!D1567</f>
        <v xml:space="preserve">Supply BOQ for M-WRLDC Vadodara         </v>
      </c>
      <c r="E1567" s="233">
        <f>'Sch-1'!E1567</f>
        <v>1000077750</v>
      </c>
      <c r="F1567" s="234" t="str">
        <f>'Sch-1'!J1567</f>
        <v>NMS SOFTWARE FOR VoIP</v>
      </c>
      <c r="G1567" s="233" t="str">
        <f>'Sch-1'!K1567</f>
        <v>LOT</v>
      </c>
      <c r="H1567" s="233">
        <f>'Sch-1'!L1567</f>
        <v>1</v>
      </c>
      <c r="I1567" s="235"/>
      <c r="J1567" s="773" t="str">
        <f t="shared" si="48"/>
        <v>Included</v>
      </c>
      <c r="K1567" s="774">
        <f t="shared" si="49"/>
        <v>0</v>
      </c>
      <c r="M1567" s="207"/>
    </row>
    <row r="1568" spans="1:13" s="217" customFormat="1" ht="69.75" customHeight="1" x14ac:dyDescent="0.3">
      <c r="A1568" s="48">
        <f>'Sch-1'!A1568</f>
        <v>1540</v>
      </c>
      <c r="B1568" s="233">
        <f>'Sch-1'!B1568</f>
        <v>7000033033</v>
      </c>
      <c r="C1568" s="233">
        <f>'Sch-1'!C1568</f>
        <v>10</v>
      </c>
      <c r="D1568" s="234" t="str">
        <f>'Sch-1'!D1568</f>
        <v xml:space="preserve">Supply BOQ for M-WRLDC Vadodara         </v>
      </c>
      <c r="E1568" s="233">
        <f>'Sch-1'!E1568</f>
        <v>1000077709</v>
      </c>
      <c r="F1568" s="234" t="str">
        <f>'Sch-1'!J1568</f>
        <v>POE SWITCH  (WITH DUAL DC POWER SUPPLY)  AS PER TECHNICALSPECIFICATION</v>
      </c>
      <c r="G1568" s="233" t="str">
        <f>'Sch-1'!K1568</f>
        <v xml:space="preserve">EA </v>
      </c>
      <c r="H1568" s="233">
        <f>'Sch-1'!L1568</f>
        <v>500</v>
      </c>
      <c r="I1568" s="235"/>
      <c r="J1568" s="773" t="str">
        <f t="shared" si="48"/>
        <v>Included</v>
      </c>
      <c r="K1568" s="774">
        <f t="shared" si="49"/>
        <v>0</v>
      </c>
      <c r="M1568" s="207"/>
    </row>
    <row r="1569" spans="1:13" s="217" customFormat="1" ht="69.75" customHeight="1" x14ac:dyDescent="0.3">
      <c r="A1569" s="48">
        <f>'Sch-1'!A1569</f>
        <v>1541</v>
      </c>
      <c r="B1569" s="233">
        <f>'Sch-1'!B1569</f>
        <v>7000033034</v>
      </c>
      <c r="C1569" s="233">
        <f>'Sch-1'!C1569</f>
        <v>10</v>
      </c>
      <c r="D1569" s="234" t="str">
        <f>'Sch-1'!D1569</f>
        <v xml:space="preserve">Supply BOQ for M-WRLDC Vadodara         </v>
      </c>
      <c r="E1569" s="233">
        <f>'Sch-1'!E1569</f>
        <v>1000077563</v>
      </c>
      <c r="F1569" s="234" t="str">
        <f>'Sch-1'!J1569</f>
        <v>CAT -6 CABLE (100 MM SET)</v>
      </c>
      <c r="G1569" s="233" t="str">
        <f>'Sch-1'!K1569</f>
        <v>SET</v>
      </c>
      <c r="H1569" s="233">
        <f>'Sch-1'!L1569</f>
        <v>500</v>
      </c>
      <c r="I1569" s="235"/>
      <c r="J1569" s="773" t="str">
        <f t="shared" si="48"/>
        <v>Included</v>
      </c>
      <c r="K1569" s="774">
        <f t="shared" si="49"/>
        <v>0</v>
      </c>
      <c r="M1569" s="207"/>
    </row>
    <row r="1570" spans="1:13" s="217" customFormat="1" ht="69.75" customHeight="1" x14ac:dyDescent="0.3">
      <c r="A1570" s="48">
        <f>'Sch-1'!A1570</f>
        <v>1542</v>
      </c>
      <c r="B1570" s="233">
        <f>'Sch-1'!B1570</f>
        <v>7000033035</v>
      </c>
      <c r="C1570" s="233">
        <f>'Sch-1'!C1570</f>
        <v>10</v>
      </c>
      <c r="D1570" s="234" t="str">
        <f>'Sch-1'!D1570</f>
        <v xml:space="preserve">Supply BOQ for M-WRLDC Vadodara         </v>
      </c>
      <c r="E1570" s="233">
        <f>'Sch-1'!E1570</f>
        <v>1000077561</v>
      </c>
      <c r="F1570" s="234" t="str">
        <f>'Sch-1'!J1570</f>
        <v>24 LAN L-3 SWITCH (MINIMUM 8X1 GBPS FIBRE OPTIC PORTS AND 4X 10 GBPSFIBER PORTS)</v>
      </c>
      <c r="G1570" s="233" t="str">
        <f>'Sch-1'!K1570</f>
        <v xml:space="preserve">EA </v>
      </c>
      <c r="H1570" s="233">
        <f>'Sch-1'!L1570</f>
        <v>4</v>
      </c>
      <c r="I1570" s="235"/>
      <c r="J1570" s="773" t="str">
        <f t="shared" si="48"/>
        <v>Included</v>
      </c>
      <c r="K1570" s="774">
        <f t="shared" si="49"/>
        <v>0</v>
      </c>
      <c r="M1570" s="207"/>
    </row>
    <row r="1571" spans="1:13" s="217" customFormat="1" ht="69.75" customHeight="1" x14ac:dyDescent="0.3">
      <c r="A1571" s="48">
        <f>'Sch-1'!A1571</f>
        <v>1543</v>
      </c>
      <c r="B1571" s="233">
        <f>'Sch-1'!B1571</f>
        <v>7000033036</v>
      </c>
      <c r="C1571" s="233">
        <f>'Sch-1'!C1571</f>
        <v>10</v>
      </c>
      <c r="D1571" s="234" t="str">
        <f>'Sch-1'!D1571</f>
        <v xml:space="preserve">Supply BOQ for M-WRLDC Vadodara         </v>
      </c>
      <c r="E1571" s="233">
        <f>'Sch-1'!E1571</f>
        <v>1000077565</v>
      </c>
      <c r="F1571" s="234" t="str">
        <f>'Sch-1'!J1571</f>
        <v>NGFW AS PER TECHNICAL SPECIFICATION</v>
      </c>
      <c r="G1571" s="233" t="str">
        <f>'Sch-1'!K1571</f>
        <v xml:space="preserve">EA </v>
      </c>
      <c r="H1571" s="233">
        <f>'Sch-1'!L1571</f>
        <v>4</v>
      </c>
      <c r="I1571" s="235"/>
      <c r="J1571" s="773" t="str">
        <f t="shared" si="48"/>
        <v>Included</v>
      </c>
      <c r="K1571" s="774">
        <f t="shared" si="49"/>
        <v>0</v>
      </c>
      <c r="M1571" s="207"/>
    </row>
    <row r="1572" spans="1:13" s="217" customFormat="1" ht="69.75" customHeight="1" x14ac:dyDescent="0.3">
      <c r="A1572" s="48">
        <f>'Sch-1'!A1572</f>
        <v>1544</v>
      </c>
      <c r="B1572" s="233">
        <f>'Sch-1'!B1572</f>
        <v>7000033037</v>
      </c>
      <c r="C1572" s="233">
        <f>'Sch-1'!C1572</f>
        <v>10</v>
      </c>
      <c r="D1572" s="234" t="str">
        <f>'Sch-1'!D1572</f>
        <v xml:space="preserve">Supply BOQ for M-WRLDC Vadodara         </v>
      </c>
      <c r="E1572" s="233">
        <f>'Sch-1'!E1572</f>
        <v>1000077751</v>
      </c>
      <c r="F1572" s="234" t="str">
        <f>'Sch-1'!J1572</f>
        <v>SOFTWARE FOR RECORDING</v>
      </c>
      <c r="G1572" s="233" t="str">
        <f>'Sch-1'!K1572</f>
        <v>LOT</v>
      </c>
      <c r="H1572" s="233">
        <f>'Sch-1'!L1572</f>
        <v>1</v>
      </c>
      <c r="I1572" s="235"/>
      <c r="J1572" s="773" t="str">
        <f t="shared" si="48"/>
        <v>Included</v>
      </c>
      <c r="K1572" s="774">
        <f t="shared" si="49"/>
        <v>0</v>
      </c>
      <c r="M1572" s="207"/>
    </row>
    <row r="1573" spans="1:13" s="217" customFormat="1" ht="69.75" customHeight="1" x14ac:dyDescent="0.3">
      <c r="A1573" s="48">
        <f>'Sch-1'!A1573</f>
        <v>1545</v>
      </c>
      <c r="B1573" s="233">
        <f>'Sch-1'!B1573</f>
        <v>7000033038</v>
      </c>
      <c r="C1573" s="233">
        <f>'Sch-1'!C1573</f>
        <v>10</v>
      </c>
      <c r="D1573" s="234" t="str">
        <f>'Sch-1'!D1573</f>
        <v xml:space="preserve">Supply BOQ for M-WRLDC Vadodara         </v>
      </c>
      <c r="E1573" s="233">
        <f>'Sch-1'!E1573</f>
        <v>1000077568</v>
      </c>
      <c r="F1573" s="234" t="str">
        <f>'Sch-1'!J1573</f>
        <v>OPERATOR CONSOLE AS PER TECHNICAL SPECIFICATION</v>
      </c>
      <c r="G1573" s="233" t="str">
        <f>'Sch-1'!K1573</f>
        <v xml:space="preserve">EA </v>
      </c>
      <c r="H1573" s="233">
        <f>'Sch-1'!L1573</f>
        <v>1</v>
      </c>
      <c r="I1573" s="235"/>
      <c r="J1573" s="773" t="str">
        <f t="shared" si="48"/>
        <v>Included</v>
      </c>
      <c r="K1573" s="774">
        <f t="shared" si="49"/>
        <v>0</v>
      </c>
      <c r="M1573" s="207"/>
    </row>
    <row r="1574" spans="1:13" s="217" customFormat="1" ht="69.75" customHeight="1" x14ac:dyDescent="0.3">
      <c r="A1574" s="48">
        <f>'Sch-1'!A1574</f>
        <v>1546</v>
      </c>
      <c r="B1574" s="233">
        <f>'Sch-1'!B1574</f>
        <v>7000033039</v>
      </c>
      <c r="C1574" s="233">
        <f>'Sch-1'!C1574</f>
        <v>10</v>
      </c>
      <c r="D1574" s="234" t="str">
        <f>'Sch-1'!D1574</f>
        <v xml:space="preserve">Supply BOQ for M-WRLDC Vadodara         </v>
      </c>
      <c r="E1574" s="233">
        <f>'Sch-1'!E1574</f>
        <v>1000012788</v>
      </c>
      <c r="F1574" s="234" t="str">
        <f>'Sch-1'!J1574</f>
        <v>GPS Clock with antenna</v>
      </c>
      <c r="G1574" s="233" t="str">
        <f>'Sch-1'!K1574</f>
        <v xml:space="preserve">EA </v>
      </c>
      <c r="H1574" s="233">
        <f>'Sch-1'!L1574</f>
        <v>1</v>
      </c>
      <c r="I1574" s="235"/>
      <c r="J1574" s="773" t="str">
        <f t="shared" si="48"/>
        <v>Included</v>
      </c>
      <c r="K1574" s="774">
        <f t="shared" si="49"/>
        <v>0</v>
      </c>
      <c r="M1574" s="207"/>
    </row>
    <row r="1575" spans="1:13" s="217" customFormat="1" ht="69.75" customHeight="1" x14ac:dyDescent="0.3">
      <c r="A1575" s="48">
        <f>'Sch-1'!A1575</f>
        <v>1547</v>
      </c>
      <c r="B1575" s="233">
        <f>'Sch-1'!B1575</f>
        <v>7000033040</v>
      </c>
      <c r="C1575" s="233">
        <f>'Sch-1'!C1575</f>
        <v>10</v>
      </c>
      <c r="D1575" s="234" t="str">
        <f>'Sch-1'!D1575</f>
        <v xml:space="preserve">Supply BOQ for M-WRLDC Vadodara         </v>
      </c>
      <c r="E1575" s="233">
        <f>'Sch-1'!E1575</f>
        <v>1000028014</v>
      </c>
      <c r="F1575" s="234" t="str">
        <f>'Sch-1'!J1575</f>
        <v>Workstation Desk</v>
      </c>
      <c r="G1575" s="233" t="str">
        <f>'Sch-1'!K1575</f>
        <v xml:space="preserve">EA </v>
      </c>
      <c r="H1575" s="233">
        <f>'Sch-1'!L1575</f>
        <v>1</v>
      </c>
      <c r="I1575" s="235"/>
      <c r="J1575" s="773" t="str">
        <f t="shared" si="48"/>
        <v>Included</v>
      </c>
      <c r="K1575" s="774">
        <f t="shared" si="49"/>
        <v>0</v>
      </c>
      <c r="M1575" s="207"/>
    </row>
    <row r="1576" spans="1:13" s="217" customFormat="1" ht="69.75" customHeight="1" x14ac:dyDescent="0.3">
      <c r="A1576" s="48">
        <f>'Sch-1'!A1576</f>
        <v>1548</v>
      </c>
      <c r="B1576" s="233">
        <f>'Sch-1'!B1576</f>
        <v>7000033041</v>
      </c>
      <c r="C1576" s="233">
        <f>'Sch-1'!C1576</f>
        <v>10</v>
      </c>
      <c r="D1576" s="234" t="str">
        <f>'Sch-1'!D1576</f>
        <v xml:space="preserve">Supply BOQ for M-WRLDC Vadodara         </v>
      </c>
      <c r="E1576" s="233">
        <f>'Sch-1'!E1576</f>
        <v>1000026380</v>
      </c>
      <c r="F1576" s="234" t="str">
        <f>'Sch-1'!J1576</f>
        <v>Chairs</v>
      </c>
      <c r="G1576" s="233" t="str">
        <f>'Sch-1'!K1576</f>
        <v>LOT</v>
      </c>
      <c r="H1576" s="233">
        <f>'Sch-1'!L1576</f>
        <v>1</v>
      </c>
      <c r="I1576" s="235"/>
      <c r="J1576" s="773" t="str">
        <f t="shared" si="48"/>
        <v>Included</v>
      </c>
      <c r="K1576" s="774">
        <f t="shared" si="49"/>
        <v>0</v>
      </c>
      <c r="M1576" s="207"/>
    </row>
    <row r="1577" spans="1:13" s="217" customFormat="1" ht="69.75" customHeight="1" x14ac:dyDescent="0.3">
      <c r="A1577" s="48">
        <f>'Sch-1'!A1577</f>
        <v>1549</v>
      </c>
      <c r="B1577" s="233">
        <f>'Sch-1'!B1577</f>
        <v>7000033083</v>
      </c>
      <c r="C1577" s="233">
        <f>'Sch-1'!C1577</f>
        <v>10</v>
      </c>
      <c r="D1577" s="234" t="str">
        <f>'Sch-1'!D1577</f>
        <v xml:space="preserve">Supply BOQ for M-WRLDC Vadodara         </v>
      </c>
      <c r="E1577" s="233">
        <f>'Sch-1'!E1577</f>
        <v>1000077853</v>
      </c>
      <c r="F1577" s="234" t="str">
        <f>'Sch-1'!J1577</f>
        <v>SUPPLY OF BACKUP AND RESTORE SYSTEM INCLUDING NECESSARY HARDWARE ANDSOFTWARE AS PER TECHNICAL SPECIFICATION</v>
      </c>
      <c r="G1577" s="233" t="str">
        <f>'Sch-1'!K1577</f>
        <v xml:space="preserve">EA </v>
      </c>
      <c r="H1577" s="233">
        <f>'Sch-1'!L1577</f>
        <v>1</v>
      </c>
      <c r="I1577" s="235"/>
      <c r="J1577" s="773" t="str">
        <f t="shared" si="48"/>
        <v>Included</v>
      </c>
      <c r="K1577" s="774">
        <f t="shared" si="49"/>
        <v>0</v>
      </c>
      <c r="M1577" s="207"/>
    </row>
    <row r="1578" spans="1:13" s="217" customFormat="1" ht="69.75" customHeight="1" x14ac:dyDescent="0.3">
      <c r="A1578" s="48">
        <f>'Sch-1'!A1578</f>
        <v>1550</v>
      </c>
      <c r="B1578" s="233">
        <f>'Sch-1'!B1578</f>
        <v>7000033084</v>
      </c>
      <c r="C1578" s="233">
        <f>'Sch-1'!C1578</f>
        <v>10</v>
      </c>
      <c r="D1578" s="234" t="str">
        <f>'Sch-1'!D1578</f>
        <v xml:space="preserve">Supply BOQ for M-WRLDC Vadodara         </v>
      </c>
      <c r="E1578" s="233">
        <f>'Sch-1'!E1578</f>
        <v>1000077632</v>
      </c>
      <c r="F1578" s="234" t="str">
        <f>'Sch-1'!J1578</f>
        <v>DATA DIODE AS PER TS</v>
      </c>
      <c r="G1578" s="233" t="str">
        <f>'Sch-1'!K1578</f>
        <v xml:space="preserve">EA </v>
      </c>
      <c r="H1578" s="233">
        <f>'Sch-1'!L1578</f>
        <v>2</v>
      </c>
      <c r="I1578" s="235"/>
      <c r="J1578" s="773" t="str">
        <f t="shared" si="48"/>
        <v>Included</v>
      </c>
      <c r="K1578" s="774">
        <f t="shared" si="49"/>
        <v>0</v>
      </c>
      <c r="M1578" s="207"/>
    </row>
    <row r="1579" spans="1:13" s="217" customFormat="1" ht="69.75" customHeight="1" x14ac:dyDescent="0.3">
      <c r="A1579" s="48">
        <f>'Sch-1'!A1579</f>
        <v>1551</v>
      </c>
      <c r="B1579" s="233">
        <f>'Sch-1'!B1579</f>
        <v>7000033085</v>
      </c>
      <c r="C1579" s="233">
        <f>'Sch-1'!C1579</f>
        <v>10</v>
      </c>
      <c r="D1579" s="234" t="str">
        <f>'Sch-1'!D1579</f>
        <v xml:space="preserve">Supply BOQ for M-WRLDC Vadodara         </v>
      </c>
      <c r="E1579" s="233">
        <f>'Sch-1'!E1579</f>
        <v>1000077863</v>
      </c>
      <c r="F1579" s="234" t="str">
        <f>'Sch-1'!J1579</f>
        <v>SUPPLY OF APPLICATION SERVER AT SLDC /RLDC AS PER TECHNICALSPECIFICATION</v>
      </c>
      <c r="G1579" s="233" t="str">
        <f>'Sch-1'!K1579</f>
        <v xml:space="preserve">EA </v>
      </c>
      <c r="H1579" s="233">
        <f>'Sch-1'!L1579</f>
        <v>2</v>
      </c>
      <c r="I1579" s="235"/>
      <c r="J1579" s="773" t="str">
        <f t="shared" si="48"/>
        <v>Included</v>
      </c>
      <c r="K1579" s="774">
        <f t="shared" si="49"/>
        <v>0</v>
      </c>
      <c r="M1579" s="207"/>
    </row>
    <row r="1580" spans="1:13" s="217" customFormat="1" ht="69.75" customHeight="1" x14ac:dyDescent="0.3">
      <c r="A1580" s="48">
        <f>'Sch-1'!A1580</f>
        <v>1552</v>
      </c>
      <c r="B1580" s="233">
        <f>'Sch-1'!B1580</f>
        <v>7000033086</v>
      </c>
      <c r="C1580" s="233">
        <f>'Sch-1'!C1580</f>
        <v>10</v>
      </c>
      <c r="D1580" s="234" t="str">
        <f>'Sch-1'!D1580</f>
        <v xml:space="preserve">Supply BOQ for M-WRLDC Vadodara         </v>
      </c>
      <c r="E1580" s="233">
        <f>'Sch-1'!E1580</f>
        <v>1000077866</v>
      </c>
      <c r="F1580" s="234" t="str">
        <f>'Sch-1'!J1580</f>
        <v>SUPPLY OF SIEM SOFTWARE AT SLDC/RLDCÃ‚Â AS PER TECHNICAL SPECIFICATION</v>
      </c>
      <c r="G1580" s="233" t="str">
        <f>'Sch-1'!K1580</f>
        <v>LOT</v>
      </c>
      <c r="H1580" s="233">
        <f>'Sch-1'!L1580</f>
        <v>1</v>
      </c>
      <c r="I1580" s="235"/>
      <c r="J1580" s="773" t="str">
        <f t="shared" si="48"/>
        <v>Included</v>
      </c>
      <c r="K1580" s="774">
        <f t="shared" si="49"/>
        <v>0</v>
      </c>
      <c r="M1580" s="207"/>
    </row>
    <row r="1581" spans="1:13" s="217" customFormat="1" ht="69.75" customHeight="1" x14ac:dyDescent="0.3">
      <c r="A1581" s="48">
        <f>'Sch-1'!A1581</f>
        <v>1553</v>
      </c>
      <c r="B1581" s="233">
        <f>'Sch-1'!B1581</f>
        <v>7000033087</v>
      </c>
      <c r="C1581" s="233">
        <f>'Sch-1'!C1581</f>
        <v>10</v>
      </c>
      <c r="D1581" s="234" t="str">
        <f>'Sch-1'!D1581</f>
        <v xml:space="preserve">Supply BOQ for M-WRLDC Vadodara         </v>
      </c>
      <c r="E1581" s="233">
        <f>'Sch-1'!E1581</f>
        <v>1000077865</v>
      </c>
      <c r="F1581" s="234" t="str">
        <f>'Sch-1'!J1581</f>
        <v>SUPPLY OF PATCH SOFTWARE AT SLDC/RLDCÃ‚Â AS PER TECHNICAL SPECIFICATION</v>
      </c>
      <c r="G1581" s="233" t="str">
        <f>'Sch-1'!K1581</f>
        <v>LOT</v>
      </c>
      <c r="H1581" s="233">
        <f>'Sch-1'!L1581</f>
        <v>1</v>
      </c>
      <c r="I1581" s="235"/>
      <c r="J1581" s="773" t="str">
        <f t="shared" si="48"/>
        <v>Included</v>
      </c>
      <c r="K1581" s="774">
        <f t="shared" si="49"/>
        <v>0</v>
      </c>
      <c r="M1581" s="207"/>
    </row>
    <row r="1582" spans="1:13" s="217" customFormat="1" ht="69.75" customHeight="1" x14ac:dyDescent="0.3">
      <c r="A1582" s="48">
        <f>'Sch-1'!A1582</f>
        <v>1554</v>
      </c>
      <c r="B1582" s="233">
        <f>'Sch-1'!B1582</f>
        <v>7000033088</v>
      </c>
      <c r="C1582" s="233">
        <f>'Sch-1'!C1582</f>
        <v>10</v>
      </c>
      <c r="D1582" s="234" t="str">
        <f>'Sch-1'!D1582</f>
        <v xml:space="preserve">Supply BOQ for M-WRLDC Vadodara         </v>
      </c>
      <c r="E1582" s="233">
        <f>'Sch-1'!E1582</f>
        <v>1000077862</v>
      </c>
      <c r="F1582" s="234" t="str">
        <f>'Sch-1'!J1582</f>
        <v>POE SWITCHÃ‚Â ,48 PORT ,MANAGED L2 (WITH DUAL POWER SUPPLY)Ã‚Â AS PERTECHNICAL SPECIFICATION</v>
      </c>
      <c r="G1582" s="233" t="str">
        <f>'Sch-1'!K1582</f>
        <v xml:space="preserve">EA </v>
      </c>
      <c r="H1582" s="233">
        <f>'Sch-1'!L1582</f>
        <v>3</v>
      </c>
      <c r="I1582" s="235"/>
      <c r="J1582" s="773" t="str">
        <f t="shared" si="48"/>
        <v>Included</v>
      </c>
      <c r="K1582" s="774">
        <f t="shared" si="49"/>
        <v>0</v>
      </c>
      <c r="M1582" s="207"/>
    </row>
    <row r="1583" spans="1:13" s="217" customFormat="1" ht="69.75" customHeight="1" x14ac:dyDescent="0.3">
      <c r="A1583" s="48">
        <f>'Sch-1'!A1583</f>
        <v>1555</v>
      </c>
      <c r="B1583" s="233">
        <f>'Sch-1'!B1583</f>
        <v>7000033106</v>
      </c>
      <c r="C1583" s="233">
        <f>'Sch-1'!C1583</f>
        <v>10</v>
      </c>
      <c r="D1583" s="234" t="str">
        <f>'Sch-1'!D1583</f>
        <v xml:space="preserve">Supply BOQ for M-WRLDC Vadodara         </v>
      </c>
      <c r="E1583" s="233">
        <f>'Sch-1'!E1583</f>
        <v>1000077899</v>
      </c>
      <c r="F1583" s="234" t="str">
        <f>'Sch-1'!J1583</f>
        <v>SUPPLY OF FXS MEDIA GATEWAY AS PER TECHNICAL SPECIFICATION</v>
      </c>
      <c r="G1583" s="233" t="str">
        <f>'Sch-1'!K1583</f>
        <v>SET</v>
      </c>
      <c r="H1583" s="233">
        <f>'Sch-1'!L1583</f>
        <v>1</v>
      </c>
      <c r="I1583" s="235"/>
      <c r="J1583" s="773" t="str">
        <f t="shared" si="48"/>
        <v>Included</v>
      </c>
      <c r="K1583" s="774">
        <f t="shared" si="49"/>
        <v>0</v>
      </c>
      <c r="M1583" s="207"/>
    </row>
    <row r="1584" spans="1:13" s="217" customFormat="1" ht="69.75" customHeight="1" x14ac:dyDescent="0.3">
      <c r="A1584" s="48">
        <f>'Sch-1'!A1584</f>
        <v>1556</v>
      </c>
      <c r="B1584" s="233">
        <f>'Sch-1'!B1584</f>
        <v>7000033107</v>
      </c>
      <c r="C1584" s="233">
        <f>'Sch-1'!C1584</f>
        <v>10</v>
      </c>
      <c r="D1584" s="234" t="str">
        <f>'Sch-1'!D1584</f>
        <v xml:space="preserve">Supply BOQ for M-WRLDC Vadodara         </v>
      </c>
      <c r="E1584" s="233">
        <f>'Sch-1'!E1584</f>
        <v>1000031361</v>
      </c>
      <c r="F1584" s="234" t="str">
        <f>'Sch-1'!J1584</f>
        <v>WORKSTATION CONSOLE WITH ONE TFT WITH OSAND LICENSE</v>
      </c>
      <c r="G1584" s="233" t="str">
        <f>'Sch-1'!K1584</f>
        <v xml:space="preserve">EA </v>
      </c>
      <c r="H1584" s="233">
        <f>'Sch-1'!L1584</f>
        <v>1</v>
      </c>
      <c r="I1584" s="235"/>
      <c r="J1584" s="773" t="str">
        <f t="shared" si="48"/>
        <v>Included</v>
      </c>
      <c r="K1584" s="774">
        <f t="shared" si="49"/>
        <v>0</v>
      </c>
      <c r="M1584" s="207"/>
    </row>
    <row r="1585" spans="1:13" s="217" customFormat="1" ht="69.75" customHeight="1" x14ac:dyDescent="0.3">
      <c r="A1585" s="48">
        <f>'Sch-1'!A1585</f>
        <v>1557</v>
      </c>
      <c r="B1585" s="233">
        <f>'Sch-1'!B1585</f>
        <v>7000033118</v>
      </c>
      <c r="C1585" s="233">
        <f>'Sch-1'!C1585</f>
        <v>10</v>
      </c>
      <c r="D1585" s="234" t="str">
        <f>'Sch-1'!D1585</f>
        <v xml:space="preserve">Supply BOQ for M-WRLDC Vadodara         </v>
      </c>
      <c r="E1585" s="233">
        <f>'Sch-1'!E1585</f>
        <v>1000077738</v>
      </c>
      <c r="F1585" s="234" t="str">
        <f>'Sch-1'!J1585</f>
        <v>SUPPLY OF PRI MEDIA GATEWAY AS PER TECHNICAL SPECIFICATION</v>
      </c>
      <c r="G1585" s="233" t="str">
        <f>'Sch-1'!K1585</f>
        <v xml:space="preserve">EA </v>
      </c>
      <c r="H1585" s="233">
        <f>'Sch-1'!L1585</f>
        <v>1</v>
      </c>
      <c r="I1585" s="235"/>
      <c r="J1585" s="773" t="str">
        <f t="shared" si="48"/>
        <v>Included</v>
      </c>
      <c r="K1585" s="774">
        <f t="shared" si="49"/>
        <v>0</v>
      </c>
      <c r="M1585" s="207"/>
    </row>
    <row r="1586" spans="1:13" s="217" customFormat="1" ht="69.75" customHeight="1" x14ac:dyDescent="0.3">
      <c r="A1586" s="48">
        <f>'Sch-1'!A1586</f>
        <v>1558</v>
      </c>
      <c r="B1586" s="233">
        <f>'Sch-1'!B1586</f>
        <v>7000033119</v>
      </c>
      <c r="C1586" s="233">
        <f>'Sch-1'!C1586</f>
        <v>10</v>
      </c>
      <c r="D1586" s="234" t="str">
        <f>'Sch-1'!D1586</f>
        <v xml:space="preserve">Supply BOQ for M-WRLDC Vadodara         </v>
      </c>
      <c r="E1586" s="233">
        <f>'Sch-1'!E1586</f>
        <v>1000078084</v>
      </c>
      <c r="F1586" s="234" t="str">
        <f>'Sch-1'!J1586</f>
        <v>SUPPLY OF ROUTER AS PER TECHNICAL SPECIFICATION</v>
      </c>
      <c r="G1586" s="233" t="str">
        <f>'Sch-1'!K1586</f>
        <v xml:space="preserve">EA </v>
      </c>
      <c r="H1586" s="233">
        <f>'Sch-1'!L1586</f>
        <v>2</v>
      </c>
      <c r="I1586" s="235"/>
      <c r="J1586" s="773" t="str">
        <f t="shared" si="48"/>
        <v>Included</v>
      </c>
      <c r="K1586" s="774">
        <f t="shared" si="49"/>
        <v>0</v>
      </c>
      <c r="M1586" s="207"/>
    </row>
    <row r="1587" spans="1:13" s="217" customFormat="1" ht="69.75" customHeight="1" x14ac:dyDescent="0.3">
      <c r="A1587" s="48">
        <f>'Sch-1'!A1587</f>
        <v>1559</v>
      </c>
      <c r="B1587" s="233">
        <f>'Sch-1'!B1587</f>
        <v>7000033094</v>
      </c>
      <c r="C1587" s="233">
        <f>'Sch-1'!C1587</f>
        <v>10</v>
      </c>
      <c r="D1587" s="234" t="str">
        <f>'Sch-1'!D1587</f>
        <v xml:space="preserve">Spares at WRLDC                         </v>
      </c>
      <c r="E1587" s="233">
        <f>'Sch-1'!E1587</f>
        <v>1000077712</v>
      </c>
      <c r="F1587" s="234" t="str">
        <f>'Sch-1'!J1587</f>
        <v>SIP COMPLIANT VOIP PHONE</v>
      </c>
      <c r="G1587" s="233" t="str">
        <f>'Sch-1'!K1587</f>
        <v xml:space="preserve">EA </v>
      </c>
      <c r="H1587" s="233">
        <f>'Sch-1'!L1587</f>
        <v>101</v>
      </c>
      <c r="I1587" s="235"/>
      <c r="J1587" s="773" t="str">
        <f t="shared" si="48"/>
        <v>Included</v>
      </c>
      <c r="K1587" s="774">
        <f t="shared" si="49"/>
        <v>0</v>
      </c>
      <c r="M1587" s="207"/>
    </row>
    <row r="1588" spans="1:13" s="217" customFormat="1" ht="69.75" customHeight="1" x14ac:dyDescent="0.3">
      <c r="A1588" s="48">
        <f>'Sch-1'!A1588</f>
        <v>1560</v>
      </c>
      <c r="B1588" s="233">
        <f>'Sch-1'!B1588</f>
        <v>7000033095</v>
      </c>
      <c r="C1588" s="233">
        <f>'Sch-1'!C1588</f>
        <v>10</v>
      </c>
      <c r="D1588" s="234" t="str">
        <f>'Sch-1'!D1588</f>
        <v xml:space="preserve">Spares at WRLDC                         </v>
      </c>
      <c r="E1588" s="233">
        <f>'Sch-1'!E1588</f>
        <v>1000077711</v>
      </c>
      <c r="F1588" s="234" t="str">
        <f>'Sch-1'!J1588</f>
        <v>SIP COMPLIANT VIDEO PHONE</v>
      </c>
      <c r="G1588" s="233" t="str">
        <f>'Sch-1'!K1588</f>
        <v xml:space="preserve">EA </v>
      </c>
      <c r="H1588" s="233">
        <f>'Sch-1'!L1588</f>
        <v>1</v>
      </c>
      <c r="I1588" s="235"/>
      <c r="J1588" s="773" t="str">
        <f t="shared" si="48"/>
        <v>Included</v>
      </c>
      <c r="K1588" s="774">
        <f t="shared" si="49"/>
        <v>0</v>
      </c>
      <c r="M1588" s="207"/>
    </row>
    <row r="1589" spans="1:13" s="217" customFormat="1" ht="69.75" customHeight="1" x14ac:dyDescent="0.3">
      <c r="A1589" s="48">
        <f>'Sch-1'!A1589</f>
        <v>1561</v>
      </c>
      <c r="B1589" s="233">
        <f>'Sch-1'!B1589</f>
        <v>7000033096</v>
      </c>
      <c r="C1589" s="233">
        <f>'Sch-1'!C1589</f>
        <v>10</v>
      </c>
      <c r="D1589" s="234" t="str">
        <f>'Sch-1'!D1589</f>
        <v xml:space="preserve">Spares at WRLDC                         </v>
      </c>
      <c r="E1589" s="233">
        <f>'Sch-1'!E1589</f>
        <v>1000077562</v>
      </c>
      <c r="F1589" s="234" t="str">
        <f>'Sch-1'!J1589</f>
        <v>ANALOG PHONE</v>
      </c>
      <c r="G1589" s="233" t="str">
        <f>'Sch-1'!K1589</f>
        <v xml:space="preserve">EA </v>
      </c>
      <c r="H1589" s="233">
        <f>'Sch-1'!L1589</f>
        <v>52</v>
      </c>
      <c r="I1589" s="235"/>
      <c r="J1589" s="773" t="str">
        <f t="shared" si="48"/>
        <v>Included</v>
      </c>
      <c r="K1589" s="774">
        <f t="shared" si="49"/>
        <v>0</v>
      </c>
      <c r="M1589" s="207"/>
    </row>
    <row r="1590" spans="1:13" s="217" customFormat="1" ht="69.75" customHeight="1" x14ac:dyDescent="0.3">
      <c r="A1590" s="48">
        <f>'Sch-1'!A1590</f>
        <v>1562</v>
      </c>
      <c r="B1590" s="233">
        <f>'Sch-1'!B1590</f>
        <v>7000033097</v>
      </c>
      <c r="C1590" s="233">
        <f>'Sch-1'!C1590</f>
        <v>10</v>
      </c>
      <c r="D1590" s="234" t="str">
        <f>'Sch-1'!D1590</f>
        <v xml:space="preserve">Spares at WRLDC                         </v>
      </c>
      <c r="E1590" s="233">
        <f>'Sch-1'!E1590</f>
        <v>1000077709</v>
      </c>
      <c r="F1590" s="234" t="str">
        <f>'Sch-1'!J1590</f>
        <v>POE SWITCH  (WITH DUAL DC POWER SUPPLY)  AS PER TECHNICALSPECIFICATION</v>
      </c>
      <c r="G1590" s="233" t="str">
        <f>'Sch-1'!K1590</f>
        <v xml:space="preserve">EA </v>
      </c>
      <c r="H1590" s="233">
        <f>'Sch-1'!L1590</f>
        <v>89</v>
      </c>
      <c r="I1590" s="235"/>
      <c r="J1590" s="773" t="str">
        <f t="shared" si="48"/>
        <v>Included</v>
      </c>
      <c r="K1590" s="774">
        <f t="shared" si="49"/>
        <v>0</v>
      </c>
      <c r="M1590" s="207"/>
    </row>
    <row r="1591" spans="1:13" s="217" customFormat="1" ht="69.75" customHeight="1" x14ac:dyDescent="0.3">
      <c r="A1591" s="48">
        <f>'Sch-1'!A1591</f>
        <v>1563</v>
      </c>
      <c r="B1591" s="233">
        <f>'Sch-1'!B1591</f>
        <v>7000033098</v>
      </c>
      <c r="C1591" s="233">
        <f>'Sch-1'!C1591</f>
        <v>10</v>
      </c>
      <c r="D1591" s="234" t="str">
        <f>'Sch-1'!D1591</f>
        <v xml:space="preserve">Spares at WRLDC                         </v>
      </c>
      <c r="E1591" s="233">
        <f>'Sch-1'!E1591</f>
        <v>1000077563</v>
      </c>
      <c r="F1591" s="234" t="str">
        <f>'Sch-1'!J1591</f>
        <v>CAT -6 CABLE (100 MM SET)</v>
      </c>
      <c r="G1591" s="233" t="str">
        <f>'Sch-1'!K1591</f>
        <v>SET</v>
      </c>
      <c r="H1591" s="233">
        <f>'Sch-1'!L1591</f>
        <v>89</v>
      </c>
      <c r="I1591" s="235"/>
      <c r="J1591" s="773" t="str">
        <f t="shared" si="48"/>
        <v>Included</v>
      </c>
      <c r="K1591" s="774">
        <f t="shared" si="49"/>
        <v>0</v>
      </c>
      <c r="M1591" s="207"/>
    </row>
    <row r="1592" spans="1:13" s="217" customFormat="1" ht="69.75" customHeight="1" x14ac:dyDescent="0.3">
      <c r="A1592" s="48">
        <f>'Sch-1'!A1592</f>
        <v>1564</v>
      </c>
      <c r="B1592" s="233">
        <f>'Sch-1'!B1592</f>
        <v>7000033099</v>
      </c>
      <c r="C1592" s="233">
        <f>'Sch-1'!C1592</f>
        <v>10</v>
      </c>
      <c r="D1592" s="234" t="str">
        <f>'Sch-1'!D1592</f>
        <v xml:space="preserve">Spares at WRLDC                         </v>
      </c>
      <c r="E1592" s="233">
        <f>'Sch-1'!E1592</f>
        <v>1000077862</v>
      </c>
      <c r="F1592" s="234" t="str">
        <f>'Sch-1'!J1592</f>
        <v>POE SWITCHÃ‚Â ,48 PORT ,MANAGED L2 (WITH DUAL POWER SUPPLY)Ã‚Â AS PERTECHNICAL SPECIFICATION</v>
      </c>
      <c r="G1592" s="233" t="str">
        <f>'Sch-1'!K1592</f>
        <v xml:space="preserve">EA </v>
      </c>
      <c r="H1592" s="233">
        <f>'Sch-1'!L1592</f>
        <v>1</v>
      </c>
      <c r="I1592" s="235"/>
      <c r="J1592" s="773" t="str">
        <f t="shared" si="48"/>
        <v>Included</v>
      </c>
      <c r="K1592" s="774">
        <f t="shared" si="49"/>
        <v>0</v>
      </c>
      <c r="M1592" s="207"/>
    </row>
    <row r="1593" spans="1:13" s="217" customFormat="1" ht="69.75" customHeight="1" x14ac:dyDescent="0.3">
      <c r="A1593" s="48">
        <f>'Sch-1'!A1593</f>
        <v>1565</v>
      </c>
      <c r="B1593" s="233">
        <f>'Sch-1'!B1593</f>
        <v>7000033042</v>
      </c>
      <c r="C1593" s="233">
        <f>'Sch-1'!C1593</f>
        <v>10</v>
      </c>
      <c r="D1593" s="234" t="str">
        <f>'Sch-1'!D1593</f>
        <v xml:space="preserve">Supply BOQ for M-SLDC Bhopal            </v>
      </c>
      <c r="E1593" s="233">
        <f>'Sch-1'!E1593</f>
        <v>1000077713</v>
      </c>
      <c r="F1593" s="234" t="str">
        <f>'Sch-1'!J1593</f>
        <v>VOIP/SIP COMPLIANT SERVER HARDWARE AS PER TECHNICAL SPECIFICATION</v>
      </c>
      <c r="G1593" s="233" t="str">
        <f>'Sch-1'!K1593</f>
        <v xml:space="preserve">EA </v>
      </c>
      <c r="H1593" s="233">
        <f>'Sch-1'!L1593</f>
        <v>1</v>
      </c>
      <c r="I1593" s="235"/>
      <c r="J1593" s="773" t="str">
        <f t="shared" si="48"/>
        <v>Included</v>
      </c>
      <c r="K1593" s="774">
        <f t="shared" si="49"/>
        <v>0</v>
      </c>
      <c r="M1593" s="207"/>
    </row>
    <row r="1594" spans="1:13" s="217" customFormat="1" ht="69.75" customHeight="1" x14ac:dyDescent="0.3">
      <c r="A1594" s="48">
        <f>'Sch-1'!A1594</f>
        <v>1566</v>
      </c>
      <c r="B1594" s="233">
        <f>'Sch-1'!B1594</f>
        <v>7000033043</v>
      </c>
      <c r="C1594" s="233">
        <f>'Sch-1'!C1594</f>
        <v>10</v>
      </c>
      <c r="D1594" s="234" t="str">
        <f>'Sch-1'!D1594</f>
        <v xml:space="preserve">Supply BOQ for M-SLDC Bhopal            </v>
      </c>
      <c r="E1594" s="233">
        <f>'Sch-1'!E1594</f>
        <v>1000077753</v>
      </c>
      <c r="F1594" s="234" t="str">
        <f>'Sch-1'!J1594</f>
        <v>SOFTWARE FOR VOIP/SIP COMPLIANT SERVER</v>
      </c>
      <c r="G1594" s="233" t="str">
        <f>'Sch-1'!K1594</f>
        <v>LOT</v>
      </c>
      <c r="H1594" s="233">
        <f>'Sch-1'!L1594</f>
        <v>1</v>
      </c>
      <c r="I1594" s="235"/>
      <c r="J1594" s="773" t="str">
        <f t="shared" si="48"/>
        <v>Included</v>
      </c>
      <c r="K1594" s="774">
        <f t="shared" si="49"/>
        <v>0</v>
      </c>
      <c r="M1594" s="207"/>
    </row>
    <row r="1595" spans="1:13" s="217" customFormat="1" ht="69.75" customHeight="1" x14ac:dyDescent="0.3">
      <c r="A1595" s="48">
        <f>'Sch-1'!A1595</f>
        <v>1567</v>
      </c>
      <c r="B1595" s="233">
        <f>'Sch-1'!B1595</f>
        <v>7000033044</v>
      </c>
      <c r="C1595" s="233">
        <f>'Sch-1'!C1595</f>
        <v>10</v>
      </c>
      <c r="D1595" s="234" t="str">
        <f>'Sch-1'!D1595</f>
        <v xml:space="preserve">Supply BOQ for M-SLDC Bhopal            </v>
      </c>
      <c r="E1595" s="233">
        <f>'Sch-1'!E1595</f>
        <v>1000077573</v>
      </c>
      <c r="F1595" s="234" t="str">
        <f>'Sch-1'!J1595</f>
        <v>SERVER RACK  AS PER TECHNICAL SPECIFICATION</v>
      </c>
      <c r="G1595" s="233" t="str">
        <f>'Sch-1'!K1595</f>
        <v xml:space="preserve">EA </v>
      </c>
      <c r="H1595" s="233">
        <f>'Sch-1'!L1595</f>
        <v>1</v>
      </c>
      <c r="I1595" s="235"/>
      <c r="J1595" s="773" t="str">
        <f t="shared" si="48"/>
        <v>Included</v>
      </c>
      <c r="K1595" s="774">
        <f t="shared" si="49"/>
        <v>0</v>
      </c>
      <c r="M1595" s="207"/>
    </row>
    <row r="1596" spans="1:13" s="217" customFormat="1" ht="69.75" customHeight="1" x14ac:dyDescent="0.3">
      <c r="A1596" s="48">
        <f>'Sch-1'!A1596</f>
        <v>1568</v>
      </c>
      <c r="B1596" s="233">
        <f>'Sch-1'!B1596</f>
        <v>7000033045</v>
      </c>
      <c r="C1596" s="233">
        <f>'Sch-1'!C1596</f>
        <v>10</v>
      </c>
      <c r="D1596" s="234" t="str">
        <f>'Sch-1'!D1596</f>
        <v xml:space="preserve">Supply BOQ for M-SLDC Bhopal            </v>
      </c>
      <c r="E1596" s="233">
        <f>'Sch-1'!E1596</f>
        <v>1000077739</v>
      </c>
      <c r="F1596" s="234" t="str">
        <f>'Sch-1'!J1596</f>
        <v>SIP COMPLIANT VOIP PHONE FOR LOCAL LOCATIONS</v>
      </c>
      <c r="G1596" s="233" t="str">
        <f>'Sch-1'!K1596</f>
        <v xml:space="preserve">EA </v>
      </c>
      <c r="H1596" s="233">
        <f>'Sch-1'!L1596</f>
        <v>30</v>
      </c>
      <c r="I1596" s="235"/>
      <c r="J1596" s="773" t="str">
        <f t="shared" si="48"/>
        <v>Included</v>
      </c>
      <c r="K1596" s="774">
        <f t="shared" si="49"/>
        <v>0</v>
      </c>
      <c r="M1596" s="207"/>
    </row>
    <row r="1597" spans="1:13" s="217" customFormat="1" ht="69.75" customHeight="1" x14ac:dyDescent="0.3">
      <c r="A1597" s="48">
        <f>'Sch-1'!A1597</f>
        <v>1569</v>
      </c>
      <c r="B1597" s="233">
        <f>'Sch-1'!B1597</f>
        <v>7000033046</v>
      </c>
      <c r="C1597" s="233">
        <f>'Sch-1'!C1597</f>
        <v>10</v>
      </c>
      <c r="D1597" s="234" t="str">
        <f>'Sch-1'!D1597</f>
        <v xml:space="preserve">Supply BOQ for M-SLDC Bhopal            </v>
      </c>
      <c r="E1597" s="233">
        <f>'Sch-1'!E1597</f>
        <v>1000077740</v>
      </c>
      <c r="F1597" s="234" t="str">
        <f>'Sch-1'!J1597</f>
        <v>SIP COMPLIANT VOIP PHONE FOR REMOTE LOCATIONS</v>
      </c>
      <c r="G1597" s="233" t="str">
        <f>'Sch-1'!K1597</f>
        <v xml:space="preserve">EA </v>
      </c>
      <c r="H1597" s="233">
        <f>'Sch-1'!L1597</f>
        <v>400</v>
      </c>
      <c r="I1597" s="235"/>
      <c r="J1597" s="773" t="str">
        <f t="shared" si="48"/>
        <v>Included</v>
      </c>
      <c r="K1597" s="774">
        <f t="shared" si="49"/>
        <v>0</v>
      </c>
      <c r="M1597" s="207"/>
    </row>
    <row r="1598" spans="1:13" s="217" customFormat="1" ht="69.75" customHeight="1" x14ac:dyDescent="0.3">
      <c r="A1598" s="48">
        <f>'Sch-1'!A1598</f>
        <v>1570</v>
      </c>
      <c r="B1598" s="233">
        <f>'Sch-1'!B1598</f>
        <v>7000033047</v>
      </c>
      <c r="C1598" s="233">
        <f>'Sch-1'!C1598</f>
        <v>10</v>
      </c>
      <c r="D1598" s="234" t="str">
        <f>'Sch-1'!D1598</f>
        <v xml:space="preserve">Supply BOQ for M-SLDC Bhopal            </v>
      </c>
      <c r="E1598" s="233">
        <f>'Sch-1'!E1598</f>
        <v>1000077711</v>
      </c>
      <c r="F1598" s="234" t="str">
        <f>'Sch-1'!J1598</f>
        <v>SIP COMPLIANT VIDEO PHONE</v>
      </c>
      <c r="G1598" s="233" t="str">
        <f>'Sch-1'!K1598</f>
        <v xml:space="preserve">EA </v>
      </c>
      <c r="H1598" s="233">
        <f>'Sch-1'!L1598</f>
        <v>1</v>
      </c>
      <c r="I1598" s="235"/>
      <c r="J1598" s="773" t="str">
        <f t="shared" si="48"/>
        <v>Included</v>
      </c>
      <c r="K1598" s="774">
        <f t="shared" si="49"/>
        <v>0</v>
      </c>
      <c r="M1598" s="207"/>
    </row>
    <row r="1599" spans="1:13" s="217" customFormat="1" ht="69.75" customHeight="1" x14ac:dyDescent="0.3">
      <c r="A1599" s="48">
        <f>'Sch-1'!A1599</f>
        <v>1571</v>
      </c>
      <c r="B1599" s="233">
        <f>'Sch-1'!B1599</f>
        <v>7000033048</v>
      </c>
      <c r="C1599" s="233">
        <f>'Sch-1'!C1599</f>
        <v>10</v>
      </c>
      <c r="D1599" s="234" t="str">
        <f>'Sch-1'!D1599</f>
        <v xml:space="preserve">Supply BOQ for M-SLDC Bhopal            </v>
      </c>
      <c r="E1599" s="233">
        <f>'Sch-1'!E1599</f>
        <v>1000077562</v>
      </c>
      <c r="F1599" s="234" t="str">
        <f>'Sch-1'!J1599</f>
        <v>ANALOG PHONE</v>
      </c>
      <c r="G1599" s="233" t="str">
        <f>'Sch-1'!K1599</f>
        <v xml:space="preserve">EA </v>
      </c>
      <c r="H1599" s="233">
        <f>'Sch-1'!L1599</f>
        <v>220</v>
      </c>
      <c r="I1599" s="235"/>
      <c r="J1599" s="773" t="str">
        <f t="shared" si="48"/>
        <v>Included</v>
      </c>
      <c r="K1599" s="774">
        <f t="shared" si="49"/>
        <v>0</v>
      </c>
      <c r="M1599" s="207"/>
    </row>
    <row r="1600" spans="1:13" s="217" customFormat="1" ht="69.75" customHeight="1" x14ac:dyDescent="0.3">
      <c r="A1600" s="48">
        <f>'Sch-1'!A1600</f>
        <v>1572</v>
      </c>
      <c r="B1600" s="233">
        <f>'Sch-1'!B1600</f>
        <v>7000033049</v>
      </c>
      <c r="C1600" s="233">
        <f>'Sch-1'!C1600</f>
        <v>10</v>
      </c>
      <c r="D1600" s="234" t="str">
        <f>'Sch-1'!D1600</f>
        <v xml:space="preserve">Supply BOQ for M-SLDC Bhopal            </v>
      </c>
      <c r="E1600" s="233">
        <f>'Sch-1'!E1600</f>
        <v>1000077750</v>
      </c>
      <c r="F1600" s="234" t="str">
        <f>'Sch-1'!J1600</f>
        <v>NMS SOFTWARE FOR VoIP</v>
      </c>
      <c r="G1600" s="233" t="str">
        <f>'Sch-1'!K1600</f>
        <v>LOT</v>
      </c>
      <c r="H1600" s="233">
        <f>'Sch-1'!L1600</f>
        <v>1</v>
      </c>
      <c r="I1600" s="235"/>
      <c r="J1600" s="773" t="str">
        <f t="shared" si="48"/>
        <v>Included</v>
      </c>
      <c r="K1600" s="774">
        <f t="shared" si="49"/>
        <v>0</v>
      </c>
      <c r="M1600" s="207"/>
    </row>
    <row r="1601" spans="1:13" s="217" customFormat="1" ht="69.75" customHeight="1" x14ac:dyDescent="0.3">
      <c r="A1601" s="48">
        <f>'Sch-1'!A1601</f>
        <v>1573</v>
      </c>
      <c r="B1601" s="233">
        <f>'Sch-1'!B1601</f>
        <v>7000033050</v>
      </c>
      <c r="C1601" s="233">
        <f>'Sch-1'!C1601</f>
        <v>10</v>
      </c>
      <c r="D1601" s="234" t="str">
        <f>'Sch-1'!D1601</f>
        <v xml:space="preserve">Supply BOQ for M-SLDC Bhopal            </v>
      </c>
      <c r="E1601" s="233">
        <f>'Sch-1'!E1601</f>
        <v>1000077709</v>
      </c>
      <c r="F1601" s="234" t="str">
        <f>'Sch-1'!J1601</f>
        <v>POE SWITCH  (WITH DUAL DC POWER SUPPLY)  AS PER TECHNICALSPECIFICATION</v>
      </c>
      <c r="G1601" s="233" t="str">
        <f>'Sch-1'!K1601</f>
        <v xml:space="preserve">EA </v>
      </c>
      <c r="H1601" s="233">
        <f>'Sch-1'!L1601</f>
        <v>400</v>
      </c>
      <c r="I1601" s="235"/>
      <c r="J1601" s="773" t="str">
        <f t="shared" si="48"/>
        <v>Included</v>
      </c>
      <c r="K1601" s="774">
        <f t="shared" si="49"/>
        <v>0</v>
      </c>
      <c r="M1601" s="207"/>
    </row>
    <row r="1602" spans="1:13" s="217" customFormat="1" ht="69.75" customHeight="1" x14ac:dyDescent="0.3">
      <c r="A1602" s="48">
        <f>'Sch-1'!A1602</f>
        <v>1574</v>
      </c>
      <c r="B1602" s="233">
        <f>'Sch-1'!B1602</f>
        <v>7000033051</v>
      </c>
      <c r="C1602" s="233">
        <f>'Sch-1'!C1602</f>
        <v>10</v>
      </c>
      <c r="D1602" s="234" t="str">
        <f>'Sch-1'!D1602</f>
        <v xml:space="preserve">Supply BOQ for M-SLDC Bhopal            </v>
      </c>
      <c r="E1602" s="233">
        <f>'Sch-1'!E1602</f>
        <v>1000077563</v>
      </c>
      <c r="F1602" s="234" t="str">
        <f>'Sch-1'!J1602</f>
        <v>CAT -6 CABLE (100 MM SET)</v>
      </c>
      <c r="G1602" s="233" t="str">
        <f>'Sch-1'!K1602</f>
        <v>SET</v>
      </c>
      <c r="H1602" s="233">
        <f>'Sch-1'!L1602</f>
        <v>400</v>
      </c>
      <c r="I1602" s="235"/>
      <c r="J1602" s="773" t="str">
        <f t="shared" si="48"/>
        <v>Included</v>
      </c>
      <c r="K1602" s="774">
        <f t="shared" si="49"/>
        <v>0</v>
      </c>
      <c r="M1602" s="207"/>
    </row>
    <row r="1603" spans="1:13" s="217" customFormat="1" ht="69.75" customHeight="1" x14ac:dyDescent="0.3">
      <c r="A1603" s="48">
        <f>'Sch-1'!A1603</f>
        <v>1575</v>
      </c>
      <c r="B1603" s="233">
        <f>'Sch-1'!B1603</f>
        <v>7000033052</v>
      </c>
      <c r="C1603" s="233">
        <f>'Sch-1'!C1603</f>
        <v>10</v>
      </c>
      <c r="D1603" s="234" t="str">
        <f>'Sch-1'!D1603</f>
        <v xml:space="preserve">Supply BOQ for M-SLDC Bhopal            </v>
      </c>
      <c r="E1603" s="233">
        <f>'Sch-1'!E1603</f>
        <v>1000077561</v>
      </c>
      <c r="F1603" s="234" t="str">
        <f>'Sch-1'!J1603</f>
        <v>24 LAN L-3 SWITCH (MINIMUM 8X1 GBPS FIBRE OPTIC PORTS AND 4X 10 GBPSFIBER PORTS)</v>
      </c>
      <c r="G1603" s="233" t="str">
        <f>'Sch-1'!K1603</f>
        <v xml:space="preserve">EA </v>
      </c>
      <c r="H1603" s="233">
        <f>'Sch-1'!L1603</f>
        <v>2</v>
      </c>
      <c r="I1603" s="235"/>
      <c r="J1603" s="773" t="str">
        <f t="shared" si="48"/>
        <v>Included</v>
      </c>
      <c r="K1603" s="774">
        <f t="shared" si="49"/>
        <v>0</v>
      </c>
      <c r="M1603" s="207"/>
    </row>
    <row r="1604" spans="1:13" s="217" customFormat="1" ht="69.75" customHeight="1" x14ac:dyDescent="0.3">
      <c r="A1604" s="48">
        <f>'Sch-1'!A1604</f>
        <v>1576</v>
      </c>
      <c r="B1604" s="233">
        <f>'Sch-1'!B1604</f>
        <v>7000033053</v>
      </c>
      <c r="C1604" s="233">
        <f>'Sch-1'!C1604</f>
        <v>10</v>
      </c>
      <c r="D1604" s="234" t="str">
        <f>'Sch-1'!D1604</f>
        <v xml:space="preserve">Supply BOQ for M-SLDC Bhopal            </v>
      </c>
      <c r="E1604" s="233">
        <f>'Sch-1'!E1604</f>
        <v>1000077565</v>
      </c>
      <c r="F1604" s="234" t="str">
        <f>'Sch-1'!J1604</f>
        <v>NGFW AS PER TECHNICAL SPECIFICATION</v>
      </c>
      <c r="G1604" s="233" t="str">
        <f>'Sch-1'!K1604</f>
        <v xml:space="preserve">EA </v>
      </c>
      <c r="H1604" s="233">
        <f>'Sch-1'!L1604</f>
        <v>2</v>
      </c>
      <c r="I1604" s="235"/>
      <c r="J1604" s="773" t="str">
        <f t="shared" si="48"/>
        <v>Included</v>
      </c>
      <c r="K1604" s="774">
        <f t="shared" si="49"/>
        <v>0</v>
      </c>
      <c r="M1604" s="207"/>
    </row>
    <row r="1605" spans="1:13" s="217" customFormat="1" ht="69.75" customHeight="1" x14ac:dyDescent="0.3">
      <c r="A1605" s="48">
        <f>'Sch-1'!A1605</f>
        <v>1577</v>
      </c>
      <c r="B1605" s="233">
        <f>'Sch-1'!B1605</f>
        <v>7000033054</v>
      </c>
      <c r="C1605" s="233">
        <f>'Sch-1'!C1605</f>
        <v>10</v>
      </c>
      <c r="D1605" s="234" t="str">
        <f>'Sch-1'!D1605</f>
        <v xml:space="preserve">Supply BOQ for M-SLDC Bhopal            </v>
      </c>
      <c r="E1605" s="233">
        <f>'Sch-1'!E1605</f>
        <v>1000077751</v>
      </c>
      <c r="F1605" s="234" t="str">
        <f>'Sch-1'!J1605</f>
        <v>SOFTWARE FOR RECORDING</v>
      </c>
      <c r="G1605" s="233" t="str">
        <f>'Sch-1'!K1605</f>
        <v>LOT</v>
      </c>
      <c r="H1605" s="233">
        <f>'Sch-1'!L1605</f>
        <v>1</v>
      </c>
      <c r="I1605" s="235"/>
      <c r="J1605" s="773" t="str">
        <f t="shared" si="48"/>
        <v>Included</v>
      </c>
      <c r="K1605" s="774">
        <f t="shared" si="49"/>
        <v>0</v>
      </c>
      <c r="M1605" s="207"/>
    </row>
    <row r="1606" spans="1:13" s="217" customFormat="1" ht="69.75" customHeight="1" x14ac:dyDescent="0.3">
      <c r="A1606" s="48">
        <f>'Sch-1'!A1606</f>
        <v>1578</v>
      </c>
      <c r="B1606" s="233">
        <f>'Sch-1'!B1606</f>
        <v>7000033055</v>
      </c>
      <c r="C1606" s="233">
        <f>'Sch-1'!C1606</f>
        <v>10</v>
      </c>
      <c r="D1606" s="234" t="str">
        <f>'Sch-1'!D1606</f>
        <v xml:space="preserve">Supply BOQ for M-SLDC Bhopal            </v>
      </c>
      <c r="E1606" s="233">
        <f>'Sch-1'!E1606</f>
        <v>1000077568</v>
      </c>
      <c r="F1606" s="234" t="str">
        <f>'Sch-1'!J1606</f>
        <v>OPERATOR CONSOLE AS PER TECHNICAL SPECIFICATION</v>
      </c>
      <c r="G1606" s="233" t="str">
        <f>'Sch-1'!K1606</f>
        <v xml:space="preserve">EA </v>
      </c>
      <c r="H1606" s="233">
        <f>'Sch-1'!L1606</f>
        <v>1</v>
      </c>
      <c r="I1606" s="235"/>
      <c r="J1606" s="773" t="str">
        <f t="shared" si="48"/>
        <v>Included</v>
      </c>
      <c r="K1606" s="774">
        <f t="shared" si="49"/>
        <v>0</v>
      </c>
      <c r="M1606" s="207"/>
    </row>
    <row r="1607" spans="1:13" s="217" customFormat="1" ht="69.75" customHeight="1" x14ac:dyDescent="0.3">
      <c r="A1607" s="48">
        <f>'Sch-1'!A1607</f>
        <v>1579</v>
      </c>
      <c r="B1607" s="233">
        <f>'Sch-1'!B1607</f>
        <v>7000033056</v>
      </c>
      <c r="C1607" s="233">
        <f>'Sch-1'!C1607</f>
        <v>10</v>
      </c>
      <c r="D1607" s="234" t="str">
        <f>'Sch-1'!D1607</f>
        <v xml:space="preserve">Supply BOQ for M-SLDC Bhopal            </v>
      </c>
      <c r="E1607" s="233">
        <f>'Sch-1'!E1607</f>
        <v>1000012788</v>
      </c>
      <c r="F1607" s="234" t="str">
        <f>'Sch-1'!J1607</f>
        <v>GPS Clock with antenna</v>
      </c>
      <c r="G1607" s="233" t="str">
        <f>'Sch-1'!K1607</f>
        <v xml:space="preserve">EA </v>
      </c>
      <c r="H1607" s="233">
        <f>'Sch-1'!L1607</f>
        <v>1</v>
      </c>
      <c r="I1607" s="235"/>
      <c r="J1607" s="773" t="str">
        <f t="shared" si="48"/>
        <v>Included</v>
      </c>
      <c r="K1607" s="774">
        <f t="shared" si="49"/>
        <v>0</v>
      </c>
      <c r="M1607" s="207"/>
    </row>
    <row r="1608" spans="1:13" s="217" customFormat="1" ht="69.75" customHeight="1" x14ac:dyDescent="0.3">
      <c r="A1608" s="48">
        <f>'Sch-1'!A1608</f>
        <v>1580</v>
      </c>
      <c r="B1608" s="233">
        <f>'Sch-1'!B1608</f>
        <v>7000033057</v>
      </c>
      <c r="C1608" s="233">
        <f>'Sch-1'!C1608</f>
        <v>10</v>
      </c>
      <c r="D1608" s="234" t="str">
        <f>'Sch-1'!D1608</f>
        <v xml:space="preserve">Supply BOQ for M-SLDC Bhopal            </v>
      </c>
      <c r="E1608" s="233">
        <f>'Sch-1'!E1608</f>
        <v>1000028014</v>
      </c>
      <c r="F1608" s="234" t="str">
        <f>'Sch-1'!J1608</f>
        <v>Workstation Desk</v>
      </c>
      <c r="G1608" s="233" t="str">
        <f>'Sch-1'!K1608</f>
        <v xml:space="preserve">EA </v>
      </c>
      <c r="H1608" s="233">
        <f>'Sch-1'!L1608</f>
        <v>1</v>
      </c>
      <c r="I1608" s="235"/>
      <c r="J1608" s="773" t="str">
        <f t="shared" si="48"/>
        <v>Included</v>
      </c>
      <c r="K1608" s="774">
        <f t="shared" si="49"/>
        <v>0</v>
      </c>
      <c r="M1608" s="207"/>
    </row>
    <row r="1609" spans="1:13" s="217" customFormat="1" ht="69.75" customHeight="1" x14ac:dyDescent="0.3">
      <c r="A1609" s="48">
        <f>'Sch-1'!A1609</f>
        <v>1581</v>
      </c>
      <c r="B1609" s="233">
        <f>'Sch-1'!B1609</f>
        <v>7000033058</v>
      </c>
      <c r="C1609" s="233">
        <f>'Sch-1'!C1609</f>
        <v>10</v>
      </c>
      <c r="D1609" s="234" t="str">
        <f>'Sch-1'!D1609</f>
        <v xml:space="preserve">Supply BOQ for M-SLDC Bhopal            </v>
      </c>
      <c r="E1609" s="233">
        <f>'Sch-1'!E1609</f>
        <v>1000026380</v>
      </c>
      <c r="F1609" s="234" t="str">
        <f>'Sch-1'!J1609</f>
        <v>Chairs</v>
      </c>
      <c r="G1609" s="233" t="str">
        <f>'Sch-1'!K1609</f>
        <v>LOT</v>
      </c>
      <c r="H1609" s="233">
        <f>'Sch-1'!L1609</f>
        <v>1</v>
      </c>
      <c r="I1609" s="235"/>
      <c r="J1609" s="773" t="str">
        <f t="shared" si="48"/>
        <v>Included</v>
      </c>
      <c r="K1609" s="774">
        <f t="shared" si="49"/>
        <v>0</v>
      </c>
      <c r="M1609" s="207"/>
    </row>
    <row r="1610" spans="1:13" s="217" customFormat="1" ht="69.75" customHeight="1" x14ac:dyDescent="0.3">
      <c r="A1610" s="48">
        <f>'Sch-1'!A1610</f>
        <v>1582</v>
      </c>
      <c r="B1610" s="233">
        <f>'Sch-1'!B1610</f>
        <v>7000033089</v>
      </c>
      <c r="C1610" s="233">
        <f>'Sch-1'!C1610</f>
        <v>10</v>
      </c>
      <c r="D1610" s="234" t="str">
        <f>'Sch-1'!D1610</f>
        <v xml:space="preserve">Supply BOQ for M-SLDC Bhopal            </v>
      </c>
      <c r="E1610" s="233">
        <f>'Sch-1'!E1610</f>
        <v>1000077853</v>
      </c>
      <c r="F1610" s="234" t="str">
        <f>'Sch-1'!J1610</f>
        <v>SUPPLY OF BACKUP AND RESTORE SYSTEM INCLUDING NECESSARY HARDWARE ANDSOFTWARE AS PER TECHNICAL SPECIFICATION</v>
      </c>
      <c r="G1610" s="233" t="str">
        <f>'Sch-1'!K1610</f>
        <v xml:space="preserve">EA </v>
      </c>
      <c r="H1610" s="233">
        <f>'Sch-1'!L1610</f>
        <v>1</v>
      </c>
      <c r="I1610" s="235"/>
      <c r="J1610" s="773" t="str">
        <f t="shared" si="48"/>
        <v>Included</v>
      </c>
      <c r="K1610" s="774">
        <f t="shared" si="49"/>
        <v>0</v>
      </c>
      <c r="M1610" s="207"/>
    </row>
    <row r="1611" spans="1:13" s="217" customFormat="1" ht="69.75" customHeight="1" x14ac:dyDescent="0.3">
      <c r="A1611" s="48">
        <f>'Sch-1'!A1611</f>
        <v>1583</v>
      </c>
      <c r="B1611" s="233">
        <f>'Sch-1'!B1611</f>
        <v>7000033090</v>
      </c>
      <c r="C1611" s="233">
        <f>'Sch-1'!C1611</f>
        <v>10</v>
      </c>
      <c r="D1611" s="234" t="str">
        <f>'Sch-1'!D1611</f>
        <v xml:space="preserve">Supply BOQ for M-SLDC Bhopal            </v>
      </c>
      <c r="E1611" s="233">
        <f>'Sch-1'!E1611</f>
        <v>1000077863</v>
      </c>
      <c r="F1611" s="234" t="str">
        <f>'Sch-1'!J1611</f>
        <v>SUPPLY OF APPLICATION SERVER AT SLDC /RLDC AS PER TECHNICALSPECIFICATION</v>
      </c>
      <c r="G1611" s="233" t="str">
        <f>'Sch-1'!K1611</f>
        <v xml:space="preserve">EA </v>
      </c>
      <c r="H1611" s="233">
        <f>'Sch-1'!L1611</f>
        <v>2</v>
      </c>
      <c r="I1611" s="235"/>
      <c r="J1611" s="773" t="str">
        <f t="shared" si="48"/>
        <v>Included</v>
      </c>
      <c r="K1611" s="774">
        <f t="shared" si="49"/>
        <v>0</v>
      </c>
      <c r="M1611" s="207"/>
    </row>
    <row r="1612" spans="1:13" s="217" customFormat="1" ht="69.75" customHeight="1" x14ac:dyDescent="0.3">
      <c r="A1612" s="48">
        <f>'Sch-1'!A1612</f>
        <v>1584</v>
      </c>
      <c r="B1612" s="233">
        <f>'Sch-1'!B1612</f>
        <v>7000033091</v>
      </c>
      <c r="C1612" s="233">
        <f>'Sch-1'!C1612</f>
        <v>10</v>
      </c>
      <c r="D1612" s="234" t="str">
        <f>'Sch-1'!D1612</f>
        <v xml:space="preserve">Supply BOQ for M-SLDC Bhopal            </v>
      </c>
      <c r="E1612" s="233">
        <f>'Sch-1'!E1612</f>
        <v>1000077866</v>
      </c>
      <c r="F1612" s="234" t="str">
        <f>'Sch-1'!J1612</f>
        <v>SUPPLY OF SIEM SOFTWARE AT SLDC/RLDCÃ‚Â AS PER TECHNICAL SPECIFICATION</v>
      </c>
      <c r="G1612" s="233" t="str">
        <f>'Sch-1'!K1612</f>
        <v>LOT</v>
      </c>
      <c r="H1612" s="233">
        <f>'Sch-1'!L1612</f>
        <v>1</v>
      </c>
      <c r="I1612" s="235"/>
      <c r="J1612" s="773" t="str">
        <f t="shared" si="48"/>
        <v>Included</v>
      </c>
      <c r="K1612" s="774">
        <f t="shared" si="49"/>
        <v>0</v>
      </c>
      <c r="M1612" s="207"/>
    </row>
    <row r="1613" spans="1:13" s="217" customFormat="1" ht="69.75" customHeight="1" x14ac:dyDescent="0.3">
      <c r="A1613" s="48">
        <f>'Sch-1'!A1613</f>
        <v>1585</v>
      </c>
      <c r="B1613" s="233">
        <f>'Sch-1'!B1613</f>
        <v>7000033092</v>
      </c>
      <c r="C1613" s="233">
        <f>'Sch-1'!C1613</f>
        <v>10</v>
      </c>
      <c r="D1613" s="234" t="str">
        <f>'Sch-1'!D1613</f>
        <v xml:space="preserve">Supply BOQ for M-SLDC Bhopal            </v>
      </c>
      <c r="E1613" s="233">
        <f>'Sch-1'!E1613</f>
        <v>1000077862</v>
      </c>
      <c r="F1613" s="234" t="str">
        <f>'Sch-1'!J1613</f>
        <v>POE SWITCHÃ‚Â ,48 PORT ,MANAGED L2 (WITH DUAL POWER SUPPLY)Ã‚Â AS PERTECHNICAL SPECIFICATION</v>
      </c>
      <c r="G1613" s="233" t="str">
        <f>'Sch-1'!K1613</f>
        <v xml:space="preserve">EA </v>
      </c>
      <c r="H1613" s="233">
        <f>'Sch-1'!L1613</f>
        <v>1</v>
      </c>
      <c r="I1613" s="235"/>
      <c r="J1613" s="773" t="str">
        <f t="shared" si="48"/>
        <v>Included</v>
      </c>
      <c r="K1613" s="774">
        <f t="shared" si="49"/>
        <v>0</v>
      </c>
      <c r="M1613" s="207"/>
    </row>
    <row r="1614" spans="1:13" s="217" customFormat="1" ht="69.75" customHeight="1" x14ac:dyDescent="0.3">
      <c r="A1614" s="48">
        <f>'Sch-1'!A1614</f>
        <v>1586</v>
      </c>
      <c r="B1614" s="233">
        <f>'Sch-1'!B1614</f>
        <v>7000033108</v>
      </c>
      <c r="C1614" s="233">
        <f>'Sch-1'!C1614</f>
        <v>10</v>
      </c>
      <c r="D1614" s="234" t="str">
        <f>'Sch-1'!D1614</f>
        <v xml:space="preserve">Supply BOQ for M-SLDC Bhopal            </v>
      </c>
      <c r="E1614" s="233">
        <f>'Sch-1'!E1614</f>
        <v>1000077899</v>
      </c>
      <c r="F1614" s="234" t="str">
        <f>'Sch-1'!J1614</f>
        <v>SUPPLY OF FXS MEDIA GATEWAY AS PER TECHNICAL SPECIFICATION</v>
      </c>
      <c r="G1614" s="233" t="str">
        <f>'Sch-1'!K1614</f>
        <v>SET</v>
      </c>
      <c r="H1614" s="233">
        <f>'Sch-1'!L1614</f>
        <v>1</v>
      </c>
      <c r="I1614" s="235"/>
      <c r="J1614" s="773" t="str">
        <f t="shared" si="48"/>
        <v>Included</v>
      </c>
      <c r="K1614" s="774">
        <f t="shared" si="49"/>
        <v>0</v>
      </c>
      <c r="M1614" s="207"/>
    </row>
    <row r="1615" spans="1:13" s="217" customFormat="1" ht="69.75" customHeight="1" x14ac:dyDescent="0.3">
      <c r="A1615" s="48">
        <f>'Sch-1'!A1615</f>
        <v>1587</v>
      </c>
      <c r="B1615" s="233">
        <f>'Sch-1'!B1615</f>
        <v>7000033109</v>
      </c>
      <c r="C1615" s="233">
        <f>'Sch-1'!C1615</f>
        <v>10</v>
      </c>
      <c r="D1615" s="234" t="str">
        <f>'Sch-1'!D1615</f>
        <v xml:space="preserve">Supply BOQ for M-SLDC Bhopal            </v>
      </c>
      <c r="E1615" s="233">
        <f>'Sch-1'!E1615</f>
        <v>1000031361</v>
      </c>
      <c r="F1615" s="234" t="str">
        <f>'Sch-1'!J1615</f>
        <v>WORKSTATION CONSOLE WITH ONE TFT WITH OSAND LICENSE</v>
      </c>
      <c r="G1615" s="233" t="str">
        <f>'Sch-1'!K1615</f>
        <v xml:space="preserve">EA </v>
      </c>
      <c r="H1615" s="233">
        <f>'Sch-1'!L1615</f>
        <v>1</v>
      </c>
      <c r="I1615" s="235"/>
      <c r="J1615" s="773" t="str">
        <f t="shared" si="48"/>
        <v>Included</v>
      </c>
      <c r="K1615" s="774">
        <f t="shared" si="49"/>
        <v>0</v>
      </c>
      <c r="M1615" s="207"/>
    </row>
    <row r="1616" spans="1:13" s="217" customFormat="1" ht="69.75" customHeight="1" x14ac:dyDescent="0.3">
      <c r="A1616" s="48">
        <f>'Sch-1'!A1616</f>
        <v>1588</v>
      </c>
      <c r="B1616" s="233">
        <f>'Sch-1'!B1616</f>
        <v>7000033120</v>
      </c>
      <c r="C1616" s="233">
        <f>'Sch-1'!C1616</f>
        <v>10</v>
      </c>
      <c r="D1616" s="234" t="str">
        <f>'Sch-1'!D1616</f>
        <v xml:space="preserve">Supply BOQ for M-SLDC Bhopal            </v>
      </c>
      <c r="E1616" s="233">
        <f>'Sch-1'!E1616</f>
        <v>1000077738</v>
      </c>
      <c r="F1616" s="234" t="str">
        <f>'Sch-1'!J1616</f>
        <v>SUPPLY OF PRI MEDIA GATEWAY AS PER TECHNICAL SPECIFICATION</v>
      </c>
      <c r="G1616" s="233" t="str">
        <f>'Sch-1'!K1616</f>
        <v xml:space="preserve">EA </v>
      </c>
      <c r="H1616" s="233">
        <f>'Sch-1'!L1616</f>
        <v>1</v>
      </c>
      <c r="I1616" s="235"/>
      <c r="J1616" s="773" t="str">
        <f t="shared" si="48"/>
        <v>Included</v>
      </c>
      <c r="K1616" s="774">
        <f t="shared" si="49"/>
        <v>0</v>
      </c>
      <c r="M1616" s="207"/>
    </row>
    <row r="1617" spans="1:13" s="217" customFormat="1" ht="69.75" customHeight="1" x14ac:dyDescent="0.3">
      <c r="A1617" s="48">
        <f>'Sch-1'!A1617</f>
        <v>1589</v>
      </c>
      <c r="B1617" s="233">
        <f>'Sch-1'!B1617</f>
        <v>7000033121</v>
      </c>
      <c r="C1617" s="233">
        <f>'Sch-1'!C1617</f>
        <v>10</v>
      </c>
      <c r="D1617" s="234" t="str">
        <f>'Sch-1'!D1617</f>
        <v xml:space="preserve">Supply BOQ for M-SLDC Bhopal            </v>
      </c>
      <c r="E1617" s="233">
        <f>'Sch-1'!E1617</f>
        <v>1000078084</v>
      </c>
      <c r="F1617" s="234" t="str">
        <f>'Sch-1'!J1617</f>
        <v>SUPPLY OF ROUTER AS PER TECHNICAL SPECIFICATION</v>
      </c>
      <c r="G1617" s="233" t="str">
        <f>'Sch-1'!K1617</f>
        <v xml:space="preserve">EA </v>
      </c>
      <c r="H1617" s="233">
        <f>'Sch-1'!L1617</f>
        <v>2</v>
      </c>
      <c r="I1617" s="235"/>
      <c r="J1617" s="773" t="str">
        <f t="shared" si="48"/>
        <v>Included</v>
      </c>
      <c r="K1617" s="774">
        <f t="shared" si="49"/>
        <v>0</v>
      </c>
      <c r="M1617" s="207"/>
    </row>
    <row r="1618" spans="1:13" s="217" customFormat="1" ht="69.75" customHeight="1" x14ac:dyDescent="0.3">
      <c r="A1618" s="48">
        <f>'Sch-1'!A1618</f>
        <v>1590</v>
      </c>
      <c r="B1618" s="233">
        <f>'Sch-1'!B1618</f>
        <v>7000033059</v>
      </c>
      <c r="C1618" s="233">
        <f>'Sch-1'!C1618</f>
        <v>10</v>
      </c>
      <c r="D1618" s="234" t="str">
        <f>'Sch-1'!D1618</f>
        <v xml:space="preserve">Supply BOQ for B-SLDC Bhopal            </v>
      </c>
      <c r="E1618" s="233">
        <f>'Sch-1'!E1618</f>
        <v>1000077713</v>
      </c>
      <c r="F1618" s="234" t="str">
        <f>'Sch-1'!J1618</f>
        <v>VOIP/SIP COMPLIANT SERVER HARDWARE AS PER TECHNICAL SPECIFICATION</v>
      </c>
      <c r="G1618" s="233" t="str">
        <f>'Sch-1'!K1618</f>
        <v xml:space="preserve">EA </v>
      </c>
      <c r="H1618" s="233">
        <f>'Sch-1'!L1618</f>
        <v>1</v>
      </c>
      <c r="I1618" s="235"/>
      <c r="J1618" s="773" t="str">
        <f t="shared" si="48"/>
        <v>Included</v>
      </c>
      <c r="K1618" s="774">
        <f t="shared" si="49"/>
        <v>0</v>
      </c>
      <c r="M1618" s="207"/>
    </row>
    <row r="1619" spans="1:13" s="217" customFormat="1" ht="69.75" customHeight="1" x14ac:dyDescent="0.3">
      <c r="A1619" s="48">
        <f>'Sch-1'!A1619</f>
        <v>1591</v>
      </c>
      <c r="B1619" s="233">
        <f>'Sch-1'!B1619</f>
        <v>7000033060</v>
      </c>
      <c r="C1619" s="233">
        <f>'Sch-1'!C1619</f>
        <v>10</v>
      </c>
      <c r="D1619" s="234" t="str">
        <f>'Sch-1'!D1619</f>
        <v xml:space="preserve">Supply BOQ for B-SLDC Bhopal            </v>
      </c>
      <c r="E1619" s="233">
        <f>'Sch-1'!E1619</f>
        <v>1000077753</v>
      </c>
      <c r="F1619" s="234" t="str">
        <f>'Sch-1'!J1619</f>
        <v>SOFTWARE FOR VOIP/SIP COMPLIANT SERVER</v>
      </c>
      <c r="G1619" s="233" t="str">
        <f>'Sch-1'!K1619</f>
        <v>LOT</v>
      </c>
      <c r="H1619" s="233">
        <f>'Sch-1'!L1619</f>
        <v>1</v>
      </c>
      <c r="I1619" s="235"/>
      <c r="J1619" s="773" t="str">
        <f t="shared" si="48"/>
        <v>Included</v>
      </c>
      <c r="K1619" s="774">
        <f t="shared" si="49"/>
        <v>0</v>
      </c>
      <c r="M1619" s="207"/>
    </row>
    <row r="1620" spans="1:13" s="217" customFormat="1" ht="69.75" customHeight="1" x14ac:dyDescent="0.3">
      <c r="A1620" s="48">
        <f>'Sch-1'!A1620</f>
        <v>1592</v>
      </c>
      <c r="B1620" s="233">
        <f>'Sch-1'!B1620</f>
        <v>7000033061</v>
      </c>
      <c r="C1620" s="233">
        <f>'Sch-1'!C1620</f>
        <v>10</v>
      </c>
      <c r="D1620" s="234" t="str">
        <f>'Sch-1'!D1620</f>
        <v xml:space="preserve">Supply BOQ for B-SLDC Bhopal            </v>
      </c>
      <c r="E1620" s="233">
        <f>'Sch-1'!E1620</f>
        <v>1000077573</v>
      </c>
      <c r="F1620" s="234" t="str">
        <f>'Sch-1'!J1620</f>
        <v>SERVER RACK  AS PER TECHNICAL SPECIFICATION</v>
      </c>
      <c r="G1620" s="233" t="str">
        <f>'Sch-1'!K1620</f>
        <v xml:space="preserve">EA </v>
      </c>
      <c r="H1620" s="233">
        <f>'Sch-1'!L1620</f>
        <v>1</v>
      </c>
      <c r="I1620" s="235"/>
      <c r="J1620" s="773" t="str">
        <f t="shared" ref="J1620:J1631" si="50">IF(I1620=0, "Included",IF(ISERROR(H1620*I1620), I1620, H1620*I1620))</f>
        <v>Included</v>
      </c>
      <c r="K1620" s="774">
        <f t="shared" ref="K1620:K1631" si="51">+H1620*I1620</f>
        <v>0</v>
      </c>
      <c r="M1620" s="207"/>
    </row>
    <row r="1621" spans="1:13" s="217" customFormat="1" ht="69.75" customHeight="1" x14ac:dyDescent="0.3">
      <c r="A1621" s="48">
        <f>'Sch-1'!A1621</f>
        <v>1593</v>
      </c>
      <c r="B1621" s="233">
        <f>'Sch-1'!B1621</f>
        <v>7000033062</v>
      </c>
      <c r="C1621" s="233">
        <f>'Sch-1'!C1621</f>
        <v>10</v>
      </c>
      <c r="D1621" s="234" t="str">
        <f>'Sch-1'!D1621</f>
        <v xml:space="preserve">Supply BOQ for B-SLDC Bhopal            </v>
      </c>
      <c r="E1621" s="233">
        <f>'Sch-1'!E1621</f>
        <v>1000077711</v>
      </c>
      <c r="F1621" s="234" t="str">
        <f>'Sch-1'!J1621</f>
        <v>SIP COMPLIANT VIDEO PHONE</v>
      </c>
      <c r="G1621" s="233" t="str">
        <f>'Sch-1'!K1621</f>
        <v xml:space="preserve">EA </v>
      </c>
      <c r="H1621" s="233">
        <f>'Sch-1'!L1621</f>
        <v>1</v>
      </c>
      <c r="I1621" s="235"/>
      <c r="J1621" s="773" t="str">
        <f t="shared" si="50"/>
        <v>Included</v>
      </c>
      <c r="K1621" s="774">
        <f t="shared" si="51"/>
        <v>0</v>
      </c>
      <c r="M1621" s="207"/>
    </row>
    <row r="1622" spans="1:13" s="217" customFormat="1" ht="69.75" customHeight="1" x14ac:dyDescent="0.3">
      <c r="A1622" s="48">
        <f>'Sch-1'!A1622</f>
        <v>1594</v>
      </c>
      <c r="B1622" s="233">
        <f>'Sch-1'!B1622</f>
        <v>7000033063</v>
      </c>
      <c r="C1622" s="233">
        <f>'Sch-1'!C1622</f>
        <v>10</v>
      </c>
      <c r="D1622" s="234" t="str">
        <f>'Sch-1'!D1622</f>
        <v xml:space="preserve">Supply BOQ for B-SLDC Bhopal            </v>
      </c>
      <c r="E1622" s="233">
        <f>'Sch-1'!E1622</f>
        <v>1000077750</v>
      </c>
      <c r="F1622" s="234" t="str">
        <f>'Sch-1'!J1622</f>
        <v>NMS SOFTWARE FOR VoIP</v>
      </c>
      <c r="G1622" s="233" t="str">
        <f>'Sch-1'!K1622</f>
        <v>LOT</v>
      </c>
      <c r="H1622" s="233">
        <f>'Sch-1'!L1622</f>
        <v>1</v>
      </c>
      <c r="I1622" s="235"/>
      <c r="J1622" s="773" t="str">
        <f t="shared" si="50"/>
        <v>Included</v>
      </c>
      <c r="K1622" s="774">
        <f t="shared" si="51"/>
        <v>0</v>
      </c>
      <c r="M1622" s="207"/>
    </row>
    <row r="1623" spans="1:13" s="217" customFormat="1" ht="69.75" customHeight="1" x14ac:dyDescent="0.3">
      <c r="A1623" s="48">
        <f>'Sch-1'!A1623</f>
        <v>1595</v>
      </c>
      <c r="B1623" s="233">
        <f>'Sch-1'!B1623</f>
        <v>7000033064</v>
      </c>
      <c r="C1623" s="233">
        <f>'Sch-1'!C1623</f>
        <v>10</v>
      </c>
      <c r="D1623" s="234" t="str">
        <f>'Sch-1'!D1623</f>
        <v xml:space="preserve">Supply BOQ for B-SLDC Bhopal            </v>
      </c>
      <c r="E1623" s="233">
        <f>'Sch-1'!E1623</f>
        <v>1000077561</v>
      </c>
      <c r="F1623" s="234" t="str">
        <f>'Sch-1'!J1623</f>
        <v>24 LAN L-3 SWITCH (MINIMUM 8X1 GBPS FIBRE OPTIC PORTS AND 4X 10 GBPSFIBER PORTS)</v>
      </c>
      <c r="G1623" s="233" t="str">
        <f>'Sch-1'!K1623</f>
        <v xml:space="preserve">EA </v>
      </c>
      <c r="H1623" s="233">
        <f>'Sch-1'!L1623</f>
        <v>2</v>
      </c>
      <c r="I1623" s="235"/>
      <c r="J1623" s="773" t="str">
        <f t="shared" si="50"/>
        <v>Included</v>
      </c>
      <c r="K1623" s="774">
        <f t="shared" si="51"/>
        <v>0</v>
      </c>
      <c r="M1623" s="207"/>
    </row>
    <row r="1624" spans="1:13" s="217" customFormat="1" ht="69.75" customHeight="1" x14ac:dyDescent="0.3">
      <c r="A1624" s="48">
        <f>'Sch-1'!A1624</f>
        <v>1596</v>
      </c>
      <c r="B1624" s="233">
        <f>'Sch-1'!B1624</f>
        <v>7000033065</v>
      </c>
      <c r="C1624" s="233">
        <f>'Sch-1'!C1624</f>
        <v>10</v>
      </c>
      <c r="D1624" s="234" t="str">
        <f>'Sch-1'!D1624</f>
        <v xml:space="preserve">Supply BOQ for B-SLDC Bhopal            </v>
      </c>
      <c r="E1624" s="233">
        <f>'Sch-1'!E1624</f>
        <v>1000077565</v>
      </c>
      <c r="F1624" s="234" t="str">
        <f>'Sch-1'!J1624</f>
        <v>NGFW AS PER TECHNICAL SPECIFICATION</v>
      </c>
      <c r="G1624" s="233" t="str">
        <f>'Sch-1'!K1624</f>
        <v xml:space="preserve">EA </v>
      </c>
      <c r="H1624" s="233">
        <f>'Sch-1'!L1624</f>
        <v>2</v>
      </c>
      <c r="I1624" s="235"/>
      <c r="J1624" s="773" t="str">
        <f t="shared" si="50"/>
        <v>Included</v>
      </c>
      <c r="K1624" s="774">
        <f t="shared" si="51"/>
        <v>0</v>
      </c>
      <c r="M1624" s="207"/>
    </row>
    <row r="1625" spans="1:13" s="217" customFormat="1" ht="69.75" customHeight="1" x14ac:dyDescent="0.3">
      <c r="A1625" s="48">
        <f>'Sch-1'!A1625</f>
        <v>1597</v>
      </c>
      <c r="B1625" s="233">
        <f>'Sch-1'!B1625</f>
        <v>7000033066</v>
      </c>
      <c r="C1625" s="233">
        <f>'Sch-1'!C1625</f>
        <v>10</v>
      </c>
      <c r="D1625" s="234" t="str">
        <f>'Sch-1'!D1625</f>
        <v xml:space="preserve">Supply BOQ for B-SLDC Bhopal            </v>
      </c>
      <c r="E1625" s="233">
        <f>'Sch-1'!E1625</f>
        <v>1000077751</v>
      </c>
      <c r="F1625" s="234" t="str">
        <f>'Sch-1'!J1625</f>
        <v>SOFTWARE FOR RECORDING</v>
      </c>
      <c r="G1625" s="233" t="str">
        <f>'Sch-1'!K1625</f>
        <v>LOT</v>
      </c>
      <c r="H1625" s="233">
        <f>'Sch-1'!L1625</f>
        <v>1</v>
      </c>
      <c r="I1625" s="235"/>
      <c r="J1625" s="773" t="str">
        <f t="shared" si="50"/>
        <v>Included</v>
      </c>
      <c r="K1625" s="774">
        <f t="shared" si="51"/>
        <v>0</v>
      </c>
      <c r="M1625" s="207"/>
    </row>
    <row r="1626" spans="1:13" s="217" customFormat="1" ht="69.75" customHeight="1" x14ac:dyDescent="0.3">
      <c r="A1626" s="48">
        <f>'Sch-1'!A1626</f>
        <v>1598</v>
      </c>
      <c r="B1626" s="233">
        <f>'Sch-1'!B1626</f>
        <v>7000033067</v>
      </c>
      <c r="C1626" s="233">
        <f>'Sch-1'!C1626</f>
        <v>10</v>
      </c>
      <c r="D1626" s="234" t="str">
        <f>'Sch-1'!D1626</f>
        <v xml:space="preserve">Supply BOQ for B-SLDC Bhopal            </v>
      </c>
      <c r="E1626" s="233">
        <f>'Sch-1'!E1626</f>
        <v>1000077568</v>
      </c>
      <c r="F1626" s="234" t="str">
        <f>'Sch-1'!J1626</f>
        <v>OPERATOR CONSOLE AS PER TECHNICAL SPECIFICATION</v>
      </c>
      <c r="G1626" s="233" t="str">
        <f>'Sch-1'!K1626</f>
        <v xml:space="preserve">EA </v>
      </c>
      <c r="H1626" s="233">
        <f>'Sch-1'!L1626</f>
        <v>1</v>
      </c>
      <c r="I1626" s="235"/>
      <c r="J1626" s="773" t="str">
        <f t="shared" si="50"/>
        <v>Included</v>
      </c>
      <c r="K1626" s="774">
        <f t="shared" si="51"/>
        <v>0</v>
      </c>
      <c r="M1626" s="207"/>
    </row>
    <row r="1627" spans="1:13" s="217" customFormat="1" ht="69.75" customHeight="1" x14ac:dyDescent="0.3">
      <c r="A1627" s="48">
        <f>'Sch-1'!A1627</f>
        <v>1599</v>
      </c>
      <c r="B1627" s="233">
        <f>'Sch-1'!B1627</f>
        <v>7000033068</v>
      </c>
      <c r="C1627" s="233">
        <f>'Sch-1'!C1627</f>
        <v>10</v>
      </c>
      <c r="D1627" s="234" t="str">
        <f>'Sch-1'!D1627</f>
        <v xml:space="preserve">Supply BOQ for B-SLDC Bhopal            </v>
      </c>
      <c r="E1627" s="233">
        <f>'Sch-1'!E1627</f>
        <v>1000028014</v>
      </c>
      <c r="F1627" s="234" t="str">
        <f>'Sch-1'!J1627</f>
        <v>Workstation Desk</v>
      </c>
      <c r="G1627" s="233" t="str">
        <f>'Sch-1'!K1627</f>
        <v xml:space="preserve">EA </v>
      </c>
      <c r="H1627" s="233">
        <f>'Sch-1'!L1627</f>
        <v>1</v>
      </c>
      <c r="I1627" s="235"/>
      <c r="J1627" s="773" t="str">
        <f t="shared" si="50"/>
        <v>Included</v>
      </c>
      <c r="K1627" s="774">
        <f t="shared" si="51"/>
        <v>0</v>
      </c>
      <c r="M1627" s="207"/>
    </row>
    <row r="1628" spans="1:13" s="217" customFormat="1" ht="69.75" customHeight="1" x14ac:dyDescent="0.3">
      <c r="A1628" s="48">
        <f>'Sch-1'!A1628</f>
        <v>1600</v>
      </c>
      <c r="B1628" s="233">
        <f>'Sch-1'!B1628</f>
        <v>7000033069</v>
      </c>
      <c r="C1628" s="233">
        <f>'Sch-1'!C1628</f>
        <v>10</v>
      </c>
      <c r="D1628" s="234" t="str">
        <f>'Sch-1'!D1628</f>
        <v xml:space="preserve">Supply BOQ for B-SLDC Bhopal            </v>
      </c>
      <c r="E1628" s="233">
        <f>'Sch-1'!E1628</f>
        <v>1000026380</v>
      </c>
      <c r="F1628" s="234" t="str">
        <f>'Sch-1'!J1628</f>
        <v>Chairs</v>
      </c>
      <c r="G1628" s="233" t="str">
        <f>'Sch-1'!K1628</f>
        <v>LOT</v>
      </c>
      <c r="H1628" s="233">
        <f>'Sch-1'!L1628</f>
        <v>1</v>
      </c>
      <c r="I1628" s="235"/>
      <c r="J1628" s="773" t="str">
        <f t="shared" si="50"/>
        <v>Included</v>
      </c>
      <c r="K1628" s="774">
        <f t="shared" si="51"/>
        <v>0</v>
      </c>
      <c r="M1628" s="207"/>
    </row>
    <row r="1629" spans="1:13" s="217" customFormat="1" ht="69.75" customHeight="1" x14ac:dyDescent="0.3">
      <c r="A1629" s="48">
        <f>'Sch-1'!A1629</f>
        <v>1601</v>
      </c>
      <c r="B1629" s="233">
        <f>'Sch-1'!B1629</f>
        <v>7000033093</v>
      </c>
      <c r="C1629" s="233">
        <f>'Sch-1'!C1629</f>
        <v>10</v>
      </c>
      <c r="D1629" s="234" t="str">
        <f>'Sch-1'!D1629</f>
        <v xml:space="preserve">Supply BOQ for B-SLDC Bhopal            </v>
      </c>
      <c r="E1629" s="233">
        <f>'Sch-1'!E1629</f>
        <v>1000077853</v>
      </c>
      <c r="F1629" s="234" t="str">
        <f>'Sch-1'!J1629</f>
        <v>SUPPLY OF BACKUP AND RESTORE SYSTEM INCLUDING NECESSARY HARDWARE ANDSOFTWARE AS PER TECHNICAL SPECIFICATION</v>
      </c>
      <c r="G1629" s="233" t="str">
        <f>'Sch-1'!K1629</f>
        <v xml:space="preserve">EA </v>
      </c>
      <c r="H1629" s="233">
        <f>'Sch-1'!L1629</f>
        <v>1</v>
      </c>
      <c r="I1629" s="235"/>
      <c r="J1629" s="773" t="str">
        <f t="shared" si="50"/>
        <v>Included</v>
      </c>
      <c r="K1629" s="774">
        <f t="shared" si="51"/>
        <v>0</v>
      </c>
      <c r="M1629" s="207"/>
    </row>
    <row r="1630" spans="1:13" s="217" customFormat="1" ht="38.25" customHeight="1" x14ac:dyDescent="0.3">
      <c r="A1630" s="48">
        <f>'Sch-1'!A1630</f>
        <v>1602</v>
      </c>
      <c r="B1630" s="233">
        <f>'Sch-1'!B1630</f>
        <v>7000033122</v>
      </c>
      <c r="C1630" s="233">
        <f>'Sch-1'!C1630</f>
        <v>10</v>
      </c>
      <c r="D1630" s="234" t="str">
        <f>'Sch-1'!D1630</f>
        <v xml:space="preserve">Supply BOQ for B-SLDC Bhopal            </v>
      </c>
      <c r="E1630" s="233">
        <f>'Sch-1'!E1630</f>
        <v>1000078084</v>
      </c>
      <c r="F1630" s="234" t="str">
        <f>'Sch-1'!J1630</f>
        <v>SUPPLY OF ROUTER AS PER TECHNICAL SPECIFICATION</v>
      </c>
      <c r="G1630" s="233" t="str">
        <f>'Sch-1'!K1630</f>
        <v xml:space="preserve">EA </v>
      </c>
      <c r="H1630" s="233">
        <f>'Sch-1'!L1630</f>
        <v>2</v>
      </c>
      <c r="I1630" s="235"/>
      <c r="J1630" s="773" t="str">
        <f t="shared" si="50"/>
        <v>Included</v>
      </c>
      <c r="K1630" s="774">
        <f t="shared" si="51"/>
        <v>0</v>
      </c>
      <c r="M1630" s="207"/>
    </row>
    <row r="1631" spans="1:13" s="217" customFormat="1" ht="38.25" customHeight="1" x14ac:dyDescent="0.3">
      <c r="A1631" s="48">
        <f>'Sch-1'!A1631</f>
        <v>1603</v>
      </c>
      <c r="B1631" s="233">
        <f>'Sch-1'!B1631</f>
        <v>7000033110</v>
      </c>
      <c r="C1631" s="233">
        <f>'Sch-1'!C1631</f>
        <v>10</v>
      </c>
      <c r="D1631" s="234" t="str">
        <f>'Sch-1'!D1631</f>
        <v xml:space="preserve">Supply of Video Phone for UNMS CC-WR2   </v>
      </c>
      <c r="E1631" s="233">
        <f>'Sch-1'!E1631</f>
        <v>1000077711</v>
      </c>
      <c r="F1631" s="234" t="str">
        <f>'Sch-1'!J1631</f>
        <v>SIP COMPLIANT VIDEO PHONE</v>
      </c>
      <c r="G1631" s="233" t="str">
        <f>'Sch-1'!K1631</f>
        <v xml:space="preserve">EA </v>
      </c>
      <c r="H1631" s="233">
        <f>'Sch-1'!L1631</f>
        <v>5</v>
      </c>
      <c r="I1631" s="235"/>
      <c r="J1631" s="773" t="str">
        <f t="shared" si="50"/>
        <v>Included</v>
      </c>
      <c r="K1631" s="774">
        <f t="shared" si="51"/>
        <v>0</v>
      </c>
      <c r="M1631" s="207"/>
    </row>
    <row r="1632" spans="1:13" s="217" customFormat="1" ht="20.25" customHeight="1" x14ac:dyDescent="0.3">
      <c r="A1632" s="867"/>
      <c r="B1632" s="868"/>
      <c r="C1632" s="868"/>
      <c r="D1632" s="868"/>
      <c r="E1632" s="868"/>
      <c r="F1632" s="868"/>
      <c r="G1632" s="868"/>
      <c r="H1632" s="868"/>
      <c r="I1632" s="868"/>
      <c r="J1632" s="869"/>
      <c r="K1632" s="236"/>
      <c r="M1632" s="207"/>
    </row>
    <row r="1633" spans="1:32" s="705" customFormat="1" ht="37.5" customHeight="1" x14ac:dyDescent="0.3">
      <c r="A1633" s="699"/>
      <c r="B1633" s="699"/>
      <c r="C1633" s="699"/>
      <c r="D1633" s="699"/>
      <c r="E1633" s="699"/>
      <c r="F1633" s="700" t="s">
        <v>131</v>
      </c>
      <c r="G1633" s="701"/>
      <c r="H1633" s="701"/>
      <c r="I1633" s="702"/>
      <c r="J1633" s="703">
        <f>SUM(J19:J1631)</f>
        <v>0</v>
      </c>
      <c r="K1633" s="704">
        <f>+SUM(K19:K1631)</f>
        <v>0</v>
      </c>
    </row>
    <row r="1634" spans="1:32" ht="17.25" customHeight="1" x14ac:dyDescent="0.3">
      <c r="A1634" s="237"/>
      <c r="B1634" s="237"/>
      <c r="C1634" s="237"/>
      <c r="D1634" s="237"/>
      <c r="E1634" s="237"/>
      <c r="F1634" s="238"/>
      <c r="G1634" s="239"/>
      <c r="H1634" s="239"/>
      <c r="I1634" s="240"/>
      <c r="J1634" s="241"/>
      <c r="N1634" s="207"/>
      <c r="O1634" s="207"/>
      <c r="P1634" s="207"/>
      <c r="Q1634" s="207"/>
      <c r="R1634" s="207"/>
      <c r="S1634" s="207"/>
      <c r="T1634" s="207"/>
      <c r="U1634" s="207"/>
      <c r="V1634" s="207"/>
      <c r="W1634" s="207"/>
      <c r="X1634" s="207"/>
      <c r="Y1634" s="207"/>
      <c r="Z1634" s="207"/>
      <c r="AA1634" s="207"/>
      <c r="AB1634" s="207"/>
      <c r="AC1634" s="207"/>
      <c r="AD1634" s="207"/>
      <c r="AE1634" s="207"/>
      <c r="AF1634" s="207"/>
    </row>
    <row r="1635" spans="1:32" ht="17.25" customHeight="1" x14ac:dyDescent="0.3">
      <c r="A1635" s="237"/>
      <c r="B1635" s="237"/>
      <c r="C1635" s="237"/>
      <c r="D1635" s="237"/>
      <c r="E1635" s="237"/>
      <c r="F1635" s="238"/>
      <c r="G1635" s="239"/>
      <c r="H1635" s="239"/>
      <c r="I1635" s="240"/>
      <c r="J1635" s="241"/>
      <c r="N1635" s="207"/>
      <c r="O1635" s="207"/>
      <c r="P1635" s="207"/>
      <c r="Q1635" s="207"/>
      <c r="R1635" s="207"/>
      <c r="S1635" s="207"/>
      <c r="T1635" s="207"/>
      <c r="U1635" s="207"/>
      <c r="V1635" s="207"/>
      <c r="W1635" s="207"/>
      <c r="X1635" s="207"/>
      <c r="Y1635" s="207"/>
      <c r="Z1635" s="207"/>
      <c r="AA1635" s="207"/>
      <c r="AB1635" s="207"/>
      <c r="AC1635" s="207"/>
      <c r="AD1635" s="207"/>
      <c r="AE1635" s="207"/>
      <c r="AF1635" s="207"/>
    </row>
    <row r="1636" spans="1:32" ht="17.25" customHeight="1" x14ac:dyDescent="0.3">
      <c r="B1636" s="242"/>
      <c r="C1636" s="242"/>
      <c r="D1636" s="242"/>
      <c r="E1636" s="242"/>
      <c r="F1636" s="207"/>
      <c r="G1636" s="239"/>
      <c r="H1636" s="239"/>
      <c r="I1636" s="240"/>
      <c r="J1636" s="241"/>
      <c r="N1636" s="207"/>
      <c r="O1636" s="207"/>
      <c r="P1636" s="207"/>
      <c r="Q1636" s="207"/>
      <c r="R1636" s="207"/>
      <c r="S1636" s="207"/>
      <c r="T1636" s="207"/>
      <c r="U1636" s="207"/>
      <c r="V1636" s="207"/>
      <c r="W1636" s="207"/>
      <c r="X1636" s="207"/>
      <c r="Y1636" s="207"/>
      <c r="Z1636" s="207"/>
      <c r="AA1636" s="207"/>
      <c r="AB1636" s="207"/>
      <c r="AC1636" s="207"/>
      <c r="AD1636" s="207"/>
      <c r="AE1636" s="207"/>
      <c r="AF1636" s="207"/>
    </row>
    <row r="1637" spans="1:32" ht="63.75" customHeight="1" x14ac:dyDescent="0.3">
      <c r="A1637" s="242" t="s">
        <v>132</v>
      </c>
      <c r="B1637" s="870" t="s">
        <v>133</v>
      </c>
      <c r="C1637" s="870"/>
      <c r="D1637" s="870"/>
      <c r="E1637" s="870"/>
      <c r="F1637" s="870"/>
      <c r="G1637" s="870"/>
      <c r="H1637" s="870"/>
      <c r="I1637" s="870"/>
      <c r="J1637" s="870"/>
      <c r="N1637" s="207"/>
      <c r="O1637" s="207"/>
      <c r="P1637" s="207"/>
      <c r="Q1637" s="207"/>
      <c r="R1637" s="207"/>
      <c r="S1637" s="207"/>
      <c r="T1637" s="207"/>
      <c r="U1637" s="207"/>
      <c r="V1637" s="207"/>
      <c r="W1637" s="207"/>
      <c r="X1637" s="207"/>
      <c r="Y1637" s="207"/>
      <c r="Z1637" s="207"/>
      <c r="AA1637" s="207"/>
      <c r="AB1637" s="207"/>
      <c r="AC1637" s="207"/>
      <c r="AD1637" s="207"/>
      <c r="AE1637" s="207"/>
      <c r="AF1637" s="207"/>
    </row>
    <row r="1638" spans="1:32" x14ac:dyDescent="0.3">
      <c r="A1638" s="243" t="s">
        <v>134</v>
      </c>
      <c r="B1638" s="244" t="str">
        <f>'Sch-1'!B1641</f>
        <v>--</v>
      </c>
      <c r="C1638" s="243"/>
      <c r="D1638" s="243"/>
      <c r="E1638" s="243"/>
      <c r="F1638" s="207"/>
      <c r="G1638" s="245"/>
      <c r="H1638" s="243"/>
      <c r="I1638" s="207"/>
      <c r="J1638" s="207"/>
      <c r="N1638" s="207"/>
      <c r="O1638" s="207"/>
      <c r="P1638" s="207"/>
      <c r="Q1638" s="207"/>
      <c r="R1638" s="207"/>
      <c r="S1638" s="207"/>
      <c r="T1638" s="207"/>
      <c r="U1638" s="207"/>
      <c r="V1638" s="207"/>
      <c r="W1638" s="207"/>
      <c r="X1638" s="207"/>
      <c r="Y1638" s="207"/>
      <c r="Z1638" s="207"/>
      <c r="AA1638" s="207"/>
      <c r="AB1638" s="207"/>
      <c r="AC1638" s="207"/>
      <c r="AD1638" s="207"/>
      <c r="AE1638" s="207"/>
      <c r="AF1638" s="207"/>
    </row>
    <row r="1639" spans="1:32" ht="27.75" customHeight="1" x14ac:dyDescent="0.3">
      <c r="A1639" s="243" t="s">
        <v>135</v>
      </c>
      <c r="B1639" s="657" t="str">
        <f>'Sch-1'!B1642</f>
        <v/>
      </c>
      <c r="C1639" s="243"/>
      <c r="D1639" s="243"/>
      <c r="E1639" s="243"/>
      <c r="F1639" s="207"/>
      <c r="G1639" s="208"/>
      <c r="H1639" s="871" t="s">
        <v>122</v>
      </c>
      <c r="I1639" s="871"/>
      <c r="J1639" s="246" t="str">
        <f>'Sch-1'!M1642</f>
        <v/>
      </c>
      <c r="N1639" s="207"/>
      <c r="O1639" s="207"/>
      <c r="P1639" s="207"/>
      <c r="Q1639" s="207"/>
      <c r="R1639" s="207"/>
      <c r="S1639" s="207"/>
      <c r="T1639" s="207"/>
      <c r="U1639" s="207"/>
      <c r="V1639" s="207"/>
      <c r="W1639" s="207"/>
      <c r="X1639" s="207"/>
      <c r="Y1639" s="207"/>
      <c r="Z1639" s="207"/>
      <c r="AA1639" s="207"/>
      <c r="AB1639" s="207"/>
      <c r="AC1639" s="207"/>
      <c r="AD1639" s="207"/>
      <c r="AE1639" s="207"/>
      <c r="AF1639" s="207"/>
    </row>
    <row r="1640" spans="1:32" ht="14.25" customHeight="1" x14ac:dyDescent="0.3">
      <c r="A1640" s="212"/>
      <c r="B1640" s="212"/>
      <c r="C1640" s="212"/>
      <c r="D1640" s="212"/>
      <c r="E1640" s="212"/>
      <c r="F1640" s="247"/>
      <c r="G1640" s="212"/>
      <c r="H1640" s="871" t="s">
        <v>123</v>
      </c>
      <c r="I1640" s="871"/>
      <c r="J1640" s="246" t="str">
        <f>'Sch-1'!M1643</f>
        <v/>
      </c>
      <c r="N1640" s="207"/>
      <c r="O1640" s="207"/>
      <c r="P1640" s="207"/>
      <c r="Q1640" s="207"/>
      <c r="R1640" s="207"/>
      <c r="S1640" s="207"/>
      <c r="T1640" s="207"/>
      <c r="U1640" s="207"/>
      <c r="V1640" s="207"/>
      <c r="W1640" s="207"/>
      <c r="X1640" s="207"/>
      <c r="Y1640" s="207"/>
      <c r="Z1640" s="207"/>
      <c r="AA1640" s="207"/>
      <c r="AB1640" s="207"/>
      <c r="AC1640" s="207"/>
      <c r="AD1640" s="207"/>
      <c r="AE1640" s="207"/>
      <c r="AF1640" s="207"/>
    </row>
    <row r="1641" spans="1:32" ht="27.95" customHeight="1" x14ac:dyDescent="0.3">
      <c r="A1641" s="242"/>
      <c r="B1641" s="242"/>
      <c r="C1641" s="242"/>
      <c r="D1641" s="242"/>
      <c r="E1641" s="242"/>
      <c r="F1641" s="248"/>
      <c r="G1641" s="245"/>
      <c r="H1641" s="243"/>
      <c r="I1641" s="207"/>
      <c r="J1641" s="207"/>
      <c r="N1641" s="207"/>
      <c r="O1641" s="207"/>
      <c r="P1641" s="207"/>
      <c r="Q1641" s="207"/>
      <c r="R1641" s="207"/>
      <c r="S1641" s="207"/>
      <c r="T1641" s="207"/>
      <c r="U1641" s="207"/>
      <c r="V1641" s="207"/>
      <c r="W1641" s="207"/>
      <c r="X1641" s="207"/>
      <c r="Y1641" s="207"/>
      <c r="Z1641" s="207"/>
      <c r="AA1641" s="207"/>
      <c r="AB1641" s="207"/>
      <c r="AC1641" s="207"/>
      <c r="AD1641" s="207"/>
      <c r="AE1641" s="207"/>
      <c r="AF1641" s="207"/>
    </row>
    <row r="1679" spans="1:32" x14ac:dyDescent="0.3">
      <c r="A1679" s="249"/>
      <c r="B1679" s="249"/>
      <c r="C1679" s="249"/>
      <c r="D1679" s="249"/>
      <c r="E1679" s="249"/>
      <c r="F1679" s="250"/>
      <c r="G1679" s="249"/>
      <c r="H1679" s="249"/>
      <c r="I1679" s="249"/>
      <c r="J1679" s="249"/>
      <c r="K1679" s="207"/>
      <c r="N1679" s="207"/>
      <c r="O1679" s="207"/>
      <c r="P1679" s="207"/>
      <c r="Q1679" s="207"/>
      <c r="R1679" s="207"/>
      <c r="S1679" s="207"/>
      <c r="T1679" s="207"/>
      <c r="U1679" s="207"/>
      <c r="V1679" s="207"/>
      <c r="W1679" s="207"/>
      <c r="X1679" s="207"/>
      <c r="Y1679" s="207"/>
      <c r="Z1679" s="207"/>
      <c r="AA1679" s="207"/>
      <c r="AB1679" s="207"/>
      <c r="AC1679" s="207"/>
      <c r="AD1679" s="207"/>
      <c r="AE1679" s="207"/>
      <c r="AF1679" s="207"/>
    </row>
    <row r="1680" spans="1:32" x14ac:dyDescent="0.3">
      <c r="A1680" s="249"/>
      <c r="B1680" s="249"/>
      <c r="C1680" s="249"/>
      <c r="D1680" s="249"/>
      <c r="E1680" s="249"/>
      <c r="F1680" s="250"/>
      <c r="G1680" s="249"/>
      <c r="H1680" s="249"/>
      <c r="I1680" s="249"/>
      <c r="J1680" s="249"/>
      <c r="K1680" s="207"/>
      <c r="N1680" s="207"/>
      <c r="O1680" s="207"/>
      <c r="P1680" s="207"/>
      <c r="Q1680" s="207"/>
      <c r="R1680" s="207"/>
      <c r="S1680" s="207"/>
      <c r="T1680" s="207"/>
      <c r="U1680" s="207"/>
      <c r="V1680" s="207"/>
      <c r="W1680" s="207"/>
      <c r="X1680" s="207"/>
      <c r="Y1680" s="207"/>
      <c r="Z1680" s="207"/>
      <c r="AA1680" s="207"/>
      <c r="AB1680" s="207"/>
      <c r="AC1680" s="207"/>
      <c r="AD1680" s="207"/>
      <c r="AE1680" s="207"/>
      <c r="AF1680" s="207"/>
    </row>
    <row r="1681" spans="1:32" x14ac:dyDescent="0.3">
      <c r="A1681" s="249"/>
      <c r="B1681" s="249"/>
      <c r="C1681" s="249"/>
      <c r="D1681" s="249"/>
      <c r="E1681" s="249"/>
      <c r="F1681" s="250"/>
      <c r="G1681" s="249"/>
      <c r="H1681" s="249"/>
      <c r="I1681" s="249"/>
      <c r="J1681" s="249"/>
      <c r="K1681" s="207"/>
      <c r="N1681" s="207"/>
      <c r="O1681" s="207"/>
      <c r="P1681" s="207"/>
      <c r="Q1681" s="207"/>
      <c r="R1681" s="207"/>
      <c r="S1681" s="207"/>
      <c r="T1681" s="207"/>
      <c r="U1681" s="207"/>
      <c r="V1681" s="207"/>
      <c r="W1681" s="207"/>
      <c r="X1681" s="207"/>
      <c r="Y1681" s="207"/>
      <c r="Z1681" s="207"/>
      <c r="AA1681" s="207"/>
      <c r="AB1681" s="207"/>
      <c r="AC1681" s="207"/>
      <c r="AD1681" s="207"/>
      <c r="AE1681" s="207"/>
      <c r="AF1681" s="207"/>
    </row>
    <row r="1682" spans="1:32" x14ac:dyDescent="0.3">
      <c r="A1682" s="249"/>
      <c r="B1682" s="249"/>
      <c r="C1682" s="249"/>
      <c r="D1682" s="249"/>
      <c r="E1682" s="249"/>
      <c r="F1682" s="250"/>
      <c r="G1682" s="249"/>
      <c r="H1682" s="249"/>
      <c r="I1682" s="249"/>
      <c r="J1682" s="249"/>
      <c r="K1682" s="207"/>
      <c r="N1682" s="207"/>
      <c r="O1682" s="207"/>
      <c r="P1682" s="207"/>
      <c r="Q1682" s="207"/>
      <c r="R1682" s="207"/>
      <c r="S1682" s="207"/>
      <c r="T1682" s="207"/>
      <c r="U1682" s="207"/>
      <c r="V1682" s="207"/>
      <c r="W1682" s="207"/>
      <c r="X1682" s="207"/>
      <c r="Y1682" s="207"/>
      <c r="Z1682" s="207"/>
      <c r="AA1682" s="207"/>
      <c r="AB1682" s="207"/>
      <c r="AC1682" s="207"/>
      <c r="AD1682" s="207"/>
      <c r="AE1682" s="207"/>
      <c r="AF1682" s="207"/>
    </row>
    <row r="1683" spans="1:32" x14ac:dyDescent="0.3">
      <c r="A1683" s="249"/>
      <c r="B1683" s="249"/>
      <c r="C1683" s="249"/>
      <c r="D1683" s="249"/>
      <c r="E1683" s="249"/>
      <c r="F1683" s="250"/>
      <c r="G1683" s="249"/>
      <c r="H1683" s="249"/>
      <c r="I1683" s="249"/>
      <c r="J1683" s="249"/>
      <c r="K1683" s="207"/>
      <c r="N1683" s="207"/>
      <c r="O1683" s="207"/>
      <c r="P1683" s="207"/>
      <c r="Q1683" s="207"/>
      <c r="R1683" s="207"/>
      <c r="S1683" s="207"/>
      <c r="T1683" s="207"/>
      <c r="U1683" s="207"/>
      <c r="V1683" s="207"/>
      <c r="W1683" s="207"/>
      <c r="X1683" s="207"/>
      <c r="Y1683" s="207"/>
      <c r="Z1683" s="207"/>
      <c r="AA1683" s="207"/>
      <c r="AB1683" s="207"/>
      <c r="AC1683" s="207"/>
      <c r="AD1683" s="207"/>
      <c r="AE1683" s="207"/>
      <c r="AF1683" s="207"/>
    </row>
    <row r="1684" spans="1:32" x14ac:dyDescent="0.3">
      <c r="A1684" s="249"/>
      <c r="B1684" s="249"/>
      <c r="C1684" s="249"/>
      <c r="D1684" s="249"/>
      <c r="E1684" s="249"/>
      <c r="F1684" s="250"/>
      <c r="G1684" s="249"/>
      <c r="H1684" s="249"/>
      <c r="I1684" s="249"/>
      <c r="J1684" s="249"/>
      <c r="K1684" s="207"/>
      <c r="N1684" s="207"/>
      <c r="O1684" s="207"/>
      <c r="P1684" s="207"/>
      <c r="Q1684" s="207"/>
      <c r="R1684" s="207"/>
      <c r="S1684" s="207"/>
      <c r="T1684" s="207"/>
      <c r="U1684" s="207"/>
      <c r="V1684" s="207"/>
      <c r="W1684" s="207"/>
      <c r="X1684" s="207"/>
      <c r="Y1684" s="207"/>
      <c r="Z1684" s="207"/>
      <c r="AA1684" s="207"/>
      <c r="AB1684" s="207"/>
      <c r="AC1684" s="207"/>
      <c r="AD1684" s="207"/>
      <c r="AE1684" s="207"/>
      <c r="AF1684" s="207"/>
    </row>
    <row r="1685" spans="1:32" x14ac:dyDescent="0.3">
      <c r="A1685" s="249"/>
      <c r="B1685" s="249"/>
      <c r="C1685" s="249"/>
      <c r="D1685" s="249"/>
      <c r="E1685" s="249"/>
      <c r="F1685" s="250"/>
      <c r="G1685" s="249"/>
      <c r="H1685" s="249"/>
      <c r="I1685" s="249"/>
      <c r="J1685" s="249"/>
      <c r="K1685" s="207"/>
      <c r="N1685" s="207"/>
      <c r="O1685" s="207"/>
      <c r="P1685" s="207"/>
      <c r="Q1685" s="207"/>
      <c r="R1685" s="207"/>
      <c r="S1685" s="207"/>
      <c r="T1685" s="207"/>
      <c r="U1685" s="207"/>
      <c r="V1685" s="207"/>
      <c r="W1685" s="207"/>
      <c r="X1685" s="207"/>
      <c r="Y1685" s="207"/>
      <c r="Z1685" s="207"/>
      <c r="AA1685" s="207"/>
      <c r="AB1685" s="207"/>
      <c r="AC1685" s="207"/>
      <c r="AD1685" s="207"/>
      <c r="AE1685" s="207"/>
      <c r="AF1685" s="207"/>
    </row>
    <row r="1686" spans="1:32" x14ac:dyDescent="0.3">
      <c r="A1686" s="249"/>
      <c r="B1686" s="249"/>
      <c r="C1686" s="249"/>
      <c r="D1686" s="249"/>
      <c r="E1686" s="249"/>
      <c r="F1686" s="250"/>
      <c r="G1686" s="249"/>
      <c r="H1686" s="249"/>
      <c r="I1686" s="249"/>
      <c r="J1686" s="249"/>
      <c r="K1686" s="207"/>
      <c r="N1686" s="207"/>
      <c r="O1686" s="207"/>
      <c r="P1686" s="207"/>
      <c r="Q1686" s="207"/>
      <c r="R1686" s="207"/>
      <c r="S1686" s="207"/>
      <c r="T1686" s="207"/>
      <c r="U1686" s="207"/>
      <c r="V1686" s="207"/>
      <c r="W1686" s="207"/>
      <c r="X1686" s="207"/>
      <c r="Y1686" s="207"/>
      <c r="Z1686" s="207"/>
      <c r="AA1686" s="207"/>
      <c r="AB1686" s="207"/>
      <c r="AC1686" s="207"/>
      <c r="AD1686" s="207"/>
      <c r="AE1686" s="207"/>
      <c r="AF1686" s="207"/>
    </row>
    <row r="1687" spans="1:32" x14ac:dyDescent="0.3">
      <c r="A1687" s="249"/>
      <c r="B1687" s="249"/>
      <c r="C1687" s="249"/>
      <c r="D1687" s="249"/>
      <c r="E1687" s="249"/>
      <c r="F1687" s="250"/>
      <c r="G1687" s="249"/>
      <c r="H1687" s="249"/>
      <c r="I1687" s="249"/>
      <c r="J1687" s="249"/>
      <c r="K1687" s="207"/>
      <c r="N1687" s="207"/>
      <c r="O1687" s="207"/>
      <c r="P1687" s="207"/>
      <c r="Q1687" s="207"/>
      <c r="R1687" s="207"/>
      <c r="S1687" s="207"/>
      <c r="T1687" s="207"/>
      <c r="U1687" s="207"/>
      <c r="V1687" s="207"/>
      <c r="W1687" s="207"/>
      <c r="X1687" s="207"/>
      <c r="Y1687" s="207"/>
      <c r="Z1687" s="207"/>
      <c r="AA1687" s="207"/>
      <c r="AB1687" s="207"/>
      <c r="AC1687" s="207"/>
      <c r="AD1687" s="207"/>
      <c r="AE1687" s="207"/>
      <c r="AF1687" s="207"/>
    </row>
    <row r="1688" spans="1:32" x14ac:dyDescent="0.3">
      <c r="A1688" s="249"/>
      <c r="B1688" s="249"/>
      <c r="C1688" s="249"/>
      <c r="D1688" s="249"/>
      <c r="E1688" s="249"/>
      <c r="F1688" s="250"/>
      <c r="G1688" s="249"/>
      <c r="H1688" s="249"/>
      <c r="I1688" s="249"/>
      <c r="J1688" s="249"/>
      <c r="K1688" s="207"/>
      <c r="N1688" s="207"/>
      <c r="O1688" s="207"/>
      <c r="P1688" s="207"/>
      <c r="Q1688" s="207"/>
      <c r="R1688" s="207"/>
      <c r="S1688" s="207"/>
      <c r="T1688" s="207"/>
      <c r="U1688" s="207"/>
      <c r="V1688" s="207"/>
      <c r="W1688" s="207"/>
      <c r="X1688" s="207"/>
      <c r="Y1688" s="207"/>
      <c r="Z1688" s="207"/>
      <c r="AA1688" s="207"/>
      <c r="AB1688" s="207"/>
      <c r="AC1688" s="207"/>
      <c r="AD1688" s="207"/>
      <c r="AE1688" s="207"/>
      <c r="AF1688" s="207"/>
    </row>
    <row r="1689" spans="1:32" x14ac:dyDescent="0.3">
      <c r="A1689" s="249"/>
      <c r="B1689" s="249"/>
      <c r="C1689" s="249"/>
      <c r="D1689" s="249"/>
      <c r="E1689" s="249"/>
      <c r="F1689" s="250"/>
      <c r="G1689" s="249"/>
      <c r="H1689" s="249"/>
      <c r="I1689" s="249"/>
      <c r="J1689" s="249"/>
      <c r="K1689" s="207"/>
      <c r="N1689" s="207"/>
      <c r="O1689" s="207"/>
      <c r="P1689" s="207"/>
      <c r="Q1689" s="207"/>
      <c r="R1689" s="207"/>
      <c r="S1689" s="207"/>
      <c r="T1689" s="207"/>
      <c r="U1689" s="207"/>
      <c r="V1689" s="207"/>
      <c r="W1689" s="207"/>
      <c r="X1689" s="207"/>
      <c r="Y1689" s="207"/>
      <c r="Z1689" s="207"/>
      <c r="AA1689" s="207"/>
      <c r="AB1689" s="207"/>
      <c r="AC1689" s="207"/>
      <c r="AD1689" s="207"/>
      <c r="AE1689" s="207"/>
      <c r="AF1689" s="207"/>
    </row>
    <row r="1690" spans="1:32" x14ac:dyDescent="0.3">
      <c r="A1690" s="249"/>
      <c r="B1690" s="249"/>
      <c r="C1690" s="249"/>
      <c r="D1690" s="249"/>
      <c r="E1690" s="249"/>
      <c r="F1690" s="250"/>
      <c r="G1690" s="249"/>
      <c r="H1690" s="249"/>
      <c r="I1690" s="249"/>
      <c r="J1690" s="249"/>
      <c r="K1690" s="207"/>
      <c r="N1690" s="207"/>
      <c r="O1690" s="207"/>
      <c r="P1690" s="207"/>
      <c r="Q1690" s="207"/>
      <c r="R1690" s="207"/>
      <c r="S1690" s="207"/>
      <c r="T1690" s="207"/>
      <c r="U1690" s="207"/>
      <c r="V1690" s="207"/>
      <c r="W1690" s="207"/>
      <c r="X1690" s="207"/>
      <c r="Y1690" s="207"/>
      <c r="Z1690" s="207"/>
      <c r="AA1690" s="207"/>
      <c r="AB1690" s="207"/>
      <c r="AC1690" s="207"/>
      <c r="AD1690" s="207"/>
      <c r="AE1690" s="207"/>
      <c r="AF1690" s="207"/>
    </row>
    <row r="1691" spans="1:32" x14ac:dyDescent="0.3">
      <c r="A1691" s="249"/>
      <c r="B1691" s="249"/>
      <c r="C1691" s="249"/>
      <c r="D1691" s="249"/>
      <c r="E1691" s="249"/>
      <c r="F1691" s="250"/>
      <c r="G1691" s="249"/>
      <c r="H1691" s="249"/>
      <c r="I1691" s="249"/>
      <c r="J1691" s="249"/>
      <c r="K1691" s="207"/>
      <c r="N1691" s="207"/>
      <c r="O1691" s="207"/>
      <c r="P1691" s="207"/>
      <c r="Q1691" s="207"/>
      <c r="R1691" s="207"/>
      <c r="S1691" s="207"/>
      <c r="T1691" s="207"/>
      <c r="U1691" s="207"/>
      <c r="V1691" s="207"/>
      <c r="W1691" s="207"/>
      <c r="X1691" s="207"/>
      <c r="Y1691" s="207"/>
      <c r="Z1691" s="207"/>
      <c r="AA1691" s="207"/>
      <c r="AB1691" s="207"/>
      <c r="AC1691" s="207"/>
      <c r="AD1691" s="207"/>
      <c r="AE1691" s="207"/>
      <c r="AF1691" s="207"/>
    </row>
    <row r="1692" spans="1:32" x14ac:dyDescent="0.3">
      <c r="A1692" s="249"/>
      <c r="B1692" s="249"/>
      <c r="C1692" s="249"/>
      <c r="D1692" s="249"/>
      <c r="E1692" s="249"/>
      <c r="F1692" s="250"/>
      <c r="G1692" s="249"/>
      <c r="H1692" s="249"/>
      <c r="I1692" s="249"/>
      <c r="J1692" s="249"/>
      <c r="K1692" s="207"/>
      <c r="N1692" s="207"/>
      <c r="O1692" s="207"/>
      <c r="P1692" s="207"/>
      <c r="Q1692" s="207"/>
      <c r="R1692" s="207"/>
      <c r="S1692" s="207"/>
      <c r="T1692" s="207"/>
      <c r="U1692" s="207"/>
      <c r="V1692" s="207"/>
      <c r="W1692" s="207"/>
      <c r="X1692" s="207"/>
      <c r="Y1692" s="207"/>
      <c r="Z1692" s="207"/>
      <c r="AA1692" s="207"/>
      <c r="AB1692" s="207"/>
      <c r="AC1692" s="207"/>
      <c r="AD1692" s="207"/>
      <c r="AE1692" s="207"/>
      <c r="AF1692" s="207"/>
    </row>
    <row r="1693" spans="1:32" x14ac:dyDescent="0.3">
      <c r="A1693" s="249"/>
      <c r="B1693" s="249"/>
      <c r="C1693" s="249"/>
      <c r="D1693" s="249"/>
      <c r="E1693" s="249"/>
      <c r="F1693" s="250"/>
      <c r="G1693" s="249"/>
      <c r="H1693" s="249"/>
      <c r="I1693" s="249"/>
      <c r="J1693" s="249"/>
      <c r="K1693" s="207"/>
      <c r="N1693" s="207"/>
      <c r="O1693" s="207"/>
      <c r="P1693" s="207"/>
      <c r="Q1693" s="207"/>
      <c r="R1693" s="207"/>
      <c r="S1693" s="207"/>
      <c r="T1693" s="207"/>
      <c r="U1693" s="207"/>
      <c r="V1693" s="207"/>
      <c r="W1693" s="207"/>
      <c r="X1693" s="207"/>
      <c r="Y1693" s="207"/>
      <c r="Z1693" s="207"/>
      <c r="AA1693" s="207"/>
      <c r="AB1693" s="207"/>
      <c r="AC1693" s="207"/>
      <c r="AD1693" s="207"/>
      <c r="AE1693" s="207"/>
      <c r="AF1693" s="207"/>
    </row>
    <row r="1694" spans="1:32" x14ac:dyDescent="0.3">
      <c r="A1694" s="249"/>
      <c r="B1694" s="249"/>
      <c r="C1694" s="249"/>
      <c r="D1694" s="249"/>
      <c r="E1694" s="249"/>
      <c r="F1694" s="250"/>
      <c r="G1694" s="249"/>
      <c r="H1694" s="249"/>
      <c r="I1694" s="249"/>
      <c r="J1694" s="249"/>
      <c r="K1694" s="207"/>
      <c r="N1694" s="207"/>
      <c r="O1694" s="207"/>
      <c r="P1694" s="207"/>
      <c r="Q1694" s="207"/>
      <c r="R1694" s="207"/>
      <c r="S1694" s="207"/>
      <c r="T1694" s="207"/>
      <c r="U1694" s="207"/>
      <c r="V1694" s="207"/>
      <c r="W1694" s="207"/>
      <c r="X1694" s="207"/>
      <c r="Y1694" s="207"/>
      <c r="Z1694" s="207"/>
      <c r="AA1694" s="207"/>
      <c r="AB1694" s="207"/>
      <c r="AC1694" s="207"/>
      <c r="AD1694" s="207"/>
      <c r="AE1694" s="207"/>
      <c r="AF1694" s="207"/>
    </row>
    <row r="1695" spans="1:32" x14ac:dyDescent="0.3">
      <c r="A1695" s="249"/>
      <c r="B1695" s="249"/>
      <c r="C1695" s="249"/>
      <c r="D1695" s="249"/>
      <c r="E1695" s="249"/>
      <c r="F1695" s="250"/>
      <c r="G1695" s="249"/>
      <c r="H1695" s="249"/>
      <c r="I1695" s="249"/>
      <c r="J1695" s="249"/>
      <c r="K1695" s="207"/>
      <c r="N1695" s="207"/>
      <c r="O1695" s="207"/>
      <c r="P1695" s="207"/>
      <c r="Q1695" s="207"/>
      <c r="R1695" s="207"/>
      <c r="S1695" s="207"/>
      <c r="T1695" s="207"/>
      <c r="U1695" s="207"/>
      <c r="V1695" s="207"/>
      <c r="W1695" s="207"/>
      <c r="X1695" s="207"/>
      <c r="Y1695" s="207"/>
      <c r="Z1695" s="207"/>
      <c r="AA1695" s="207"/>
      <c r="AB1695" s="207"/>
      <c r="AC1695" s="207"/>
      <c r="AD1695" s="207"/>
      <c r="AE1695" s="207"/>
      <c r="AF1695" s="207"/>
    </row>
    <row r="1696" spans="1:32" x14ac:dyDescent="0.3">
      <c r="A1696" s="249"/>
      <c r="B1696" s="249"/>
      <c r="C1696" s="249"/>
      <c r="D1696" s="249"/>
      <c r="E1696" s="249"/>
      <c r="F1696" s="250"/>
      <c r="G1696" s="249"/>
      <c r="H1696" s="249"/>
      <c r="I1696" s="249"/>
      <c r="J1696" s="249"/>
      <c r="K1696" s="207"/>
      <c r="N1696" s="207"/>
      <c r="O1696" s="207"/>
      <c r="P1696" s="207"/>
      <c r="Q1696" s="207"/>
      <c r="R1696" s="207"/>
      <c r="S1696" s="207"/>
      <c r="T1696" s="207"/>
      <c r="U1696" s="207"/>
      <c r="V1696" s="207"/>
      <c r="W1696" s="207"/>
      <c r="X1696" s="207"/>
      <c r="Y1696" s="207"/>
      <c r="Z1696" s="207"/>
      <c r="AA1696" s="207"/>
      <c r="AB1696" s="207"/>
      <c r="AC1696" s="207"/>
      <c r="AD1696" s="207"/>
      <c r="AE1696" s="207"/>
      <c r="AF1696" s="207"/>
    </row>
    <row r="1697" spans="1:32" x14ac:dyDescent="0.3">
      <c r="A1697" s="249"/>
      <c r="B1697" s="249"/>
      <c r="C1697" s="249"/>
      <c r="D1697" s="249"/>
      <c r="E1697" s="249"/>
      <c r="F1697" s="250"/>
      <c r="G1697" s="249"/>
      <c r="H1697" s="249"/>
      <c r="I1697" s="249"/>
      <c r="J1697" s="249"/>
      <c r="K1697" s="207"/>
      <c r="N1697" s="207"/>
      <c r="O1697" s="207"/>
      <c r="P1697" s="207"/>
      <c r="Q1697" s="207"/>
      <c r="R1697" s="207"/>
      <c r="S1697" s="207"/>
      <c r="T1697" s="207"/>
      <c r="U1697" s="207"/>
      <c r="V1697" s="207"/>
      <c r="W1697" s="207"/>
      <c r="X1697" s="207"/>
      <c r="Y1697" s="207"/>
      <c r="Z1697" s="207"/>
      <c r="AA1697" s="207"/>
      <c r="AB1697" s="207"/>
      <c r="AC1697" s="207"/>
      <c r="AD1697" s="207"/>
      <c r="AE1697" s="207"/>
      <c r="AF1697" s="207"/>
    </row>
    <row r="1698" spans="1:32" x14ac:dyDescent="0.3">
      <c r="A1698" s="249"/>
      <c r="B1698" s="249"/>
      <c r="C1698" s="249"/>
      <c r="D1698" s="249"/>
      <c r="E1698" s="249"/>
      <c r="F1698" s="250"/>
      <c r="G1698" s="249"/>
      <c r="H1698" s="249"/>
      <c r="I1698" s="249"/>
      <c r="J1698" s="249"/>
      <c r="K1698" s="207"/>
      <c r="N1698" s="207"/>
      <c r="O1698" s="207"/>
      <c r="P1698" s="207"/>
      <c r="Q1698" s="207"/>
      <c r="R1698" s="207"/>
      <c r="S1698" s="207"/>
      <c r="T1698" s="207"/>
      <c r="U1698" s="207"/>
      <c r="V1698" s="207"/>
      <c r="W1698" s="207"/>
      <c r="X1698" s="207"/>
      <c r="Y1698" s="207"/>
      <c r="Z1698" s="207"/>
      <c r="AA1698" s="207"/>
      <c r="AB1698" s="207"/>
      <c r="AC1698" s="207"/>
      <c r="AD1698" s="207"/>
      <c r="AE1698" s="207"/>
      <c r="AF1698" s="207"/>
    </row>
    <row r="1699" spans="1:32" x14ac:dyDescent="0.3">
      <c r="A1699" s="249"/>
      <c r="B1699" s="249"/>
      <c r="C1699" s="249"/>
      <c r="D1699" s="249"/>
      <c r="E1699" s="249"/>
      <c r="F1699" s="250"/>
      <c r="G1699" s="249"/>
      <c r="H1699" s="249"/>
      <c r="I1699" s="249"/>
      <c r="J1699" s="249"/>
      <c r="K1699" s="207"/>
      <c r="N1699" s="207"/>
      <c r="O1699" s="207"/>
      <c r="P1699" s="207"/>
      <c r="Q1699" s="207"/>
      <c r="R1699" s="207"/>
      <c r="S1699" s="207"/>
      <c r="T1699" s="207"/>
      <c r="U1699" s="207"/>
      <c r="V1699" s="207"/>
      <c r="W1699" s="207"/>
      <c r="X1699" s="207"/>
      <c r="Y1699" s="207"/>
      <c r="Z1699" s="207"/>
      <c r="AA1699" s="207"/>
      <c r="AB1699" s="207"/>
      <c r="AC1699" s="207"/>
      <c r="AD1699" s="207"/>
      <c r="AE1699" s="207"/>
      <c r="AF1699" s="207"/>
    </row>
    <row r="1700" spans="1:32" x14ac:dyDescent="0.3">
      <c r="A1700" s="249"/>
      <c r="B1700" s="249"/>
      <c r="C1700" s="249"/>
      <c r="D1700" s="249"/>
      <c r="E1700" s="249"/>
      <c r="F1700" s="250"/>
      <c r="G1700" s="249"/>
      <c r="H1700" s="249"/>
      <c r="I1700" s="249"/>
      <c r="J1700" s="249"/>
      <c r="K1700" s="207"/>
      <c r="N1700" s="207"/>
      <c r="O1700" s="207"/>
      <c r="P1700" s="207"/>
      <c r="Q1700" s="207"/>
      <c r="R1700" s="207"/>
      <c r="S1700" s="207"/>
      <c r="T1700" s="207"/>
      <c r="U1700" s="207"/>
      <c r="V1700" s="207"/>
      <c r="W1700" s="207"/>
      <c r="X1700" s="207"/>
      <c r="Y1700" s="207"/>
      <c r="Z1700" s="207"/>
      <c r="AA1700" s="207"/>
      <c r="AB1700" s="207"/>
      <c r="AC1700" s="207"/>
      <c r="AD1700" s="207"/>
      <c r="AE1700" s="207"/>
      <c r="AF1700" s="207"/>
    </row>
    <row r="1701" spans="1:32" x14ac:dyDescent="0.3">
      <c r="A1701" s="249"/>
      <c r="B1701" s="249"/>
      <c r="C1701" s="249"/>
      <c r="D1701" s="249"/>
      <c r="E1701" s="249"/>
      <c r="F1701" s="250"/>
      <c r="G1701" s="249"/>
      <c r="H1701" s="249"/>
      <c r="I1701" s="249"/>
      <c r="J1701" s="249"/>
      <c r="K1701" s="207"/>
      <c r="N1701" s="207"/>
      <c r="O1701" s="207"/>
      <c r="P1701" s="207"/>
      <c r="Q1701" s="207"/>
      <c r="R1701" s="207"/>
      <c r="S1701" s="207"/>
      <c r="T1701" s="207"/>
      <c r="U1701" s="207"/>
      <c r="V1701" s="207"/>
      <c r="W1701" s="207"/>
      <c r="X1701" s="207"/>
      <c r="Y1701" s="207"/>
      <c r="Z1701" s="207"/>
      <c r="AA1701" s="207"/>
      <c r="AB1701" s="207"/>
      <c r="AC1701" s="207"/>
      <c r="AD1701" s="207"/>
      <c r="AE1701" s="207"/>
      <c r="AF1701" s="207"/>
    </row>
    <row r="1702" spans="1:32" x14ac:dyDescent="0.3">
      <c r="A1702" s="249"/>
      <c r="B1702" s="249"/>
      <c r="C1702" s="249"/>
      <c r="D1702" s="249"/>
      <c r="E1702" s="249"/>
      <c r="F1702" s="251"/>
      <c r="G1702" s="249"/>
      <c r="H1702" s="249"/>
      <c r="I1702" s="252"/>
      <c r="J1702" s="252"/>
      <c r="K1702" s="207"/>
      <c r="N1702" s="207"/>
      <c r="O1702" s="207"/>
      <c r="P1702" s="207"/>
      <c r="Q1702" s="207"/>
      <c r="R1702" s="207"/>
      <c r="S1702" s="207"/>
      <c r="T1702" s="207"/>
      <c r="U1702" s="207"/>
      <c r="V1702" s="207"/>
      <c r="W1702" s="207"/>
      <c r="X1702" s="207"/>
      <c r="Y1702" s="207"/>
      <c r="Z1702" s="207"/>
      <c r="AA1702" s="207"/>
      <c r="AB1702" s="207"/>
      <c r="AC1702" s="207"/>
      <c r="AD1702" s="207"/>
      <c r="AE1702" s="207"/>
      <c r="AF1702" s="207"/>
    </row>
    <row r="1703" spans="1:32" x14ac:dyDescent="0.3">
      <c r="A1703" s="249"/>
      <c r="B1703" s="249"/>
      <c r="C1703" s="249"/>
      <c r="D1703" s="249"/>
      <c r="E1703" s="249"/>
      <c r="F1703" s="251"/>
      <c r="G1703" s="249"/>
      <c r="H1703" s="249"/>
      <c r="I1703" s="252"/>
      <c r="J1703" s="252"/>
      <c r="K1703" s="207"/>
      <c r="N1703" s="207"/>
      <c r="O1703" s="207"/>
      <c r="P1703" s="207"/>
      <c r="Q1703" s="207"/>
      <c r="R1703" s="207"/>
      <c r="S1703" s="207"/>
      <c r="T1703" s="207"/>
      <c r="U1703" s="207"/>
      <c r="V1703" s="207"/>
      <c r="W1703" s="207"/>
      <c r="X1703" s="207"/>
      <c r="Y1703" s="207"/>
      <c r="Z1703" s="207"/>
      <c r="AA1703" s="207"/>
      <c r="AB1703" s="207"/>
      <c r="AC1703" s="207"/>
      <c r="AD1703" s="207"/>
      <c r="AE1703" s="207"/>
      <c r="AF1703" s="207"/>
    </row>
    <row r="1704" spans="1:32" x14ac:dyDescent="0.3">
      <c r="A1704" s="249"/>
      <c r="B1704" s="249"/>
      <c r="C1704" s="249"/>
      <c r="D1704" s="249"/>
      <c r="E1704" s="249"/>
      <c r="F1704" s="251"/>
      <c r="G1704" s="249"/>
      <c r="H1704" s="249"/>
      <c r="I1704" s="252"/>
      <c r="J1704" s="252"/>
      <c r="K1704" s="207"/>
      <c r="N1704" s="207"/>
      <c r="O1704" s="207"/>
      <c r="P1704" s="207"/>
      <c r="Q1704" s="207"/>
      <c r="R1704" s="207"/>
      <c r="S1704" s="207"/>
      <c r="T1704" s="207"/>
      <c r="U1704" s="207"/>
      <c r="V1704" s="207"/>
      <c r="W1704" s="207"/>
      <c r="X1704" s="207"/>
      <c r="Y1704" s="207"/>
      <c r="Z1704" s="207"/>
      <c r="AA1704" s="207"/>
      <c r="AB1704" s="207"/>
      <c r="AC1704" s="207"/>
      <c r="AD1704" s="207"/>
      <c r="AE1704" s="207"/>
      <c r="AF1704" s="207"/>
    </row>
    <row r="1705" spans="1:32" x14ac:dyDescent="0.3">
      <c r="A1705" s="249"/>
      <c r="B1705" s="249"/>
      <c r="C1705" s="249"/>
      <c r="D1705" s="249"/>
      <c r="E1705" s="249"/>
      <c r="F1705" s="251"/>
      <c r="G1705" s="249"/>
      <c r="H1705" s="249"/>
      <c r="I1705" s="252"/>
      <c r="J1705" s="252"/>
      <c r="K1705" s="207"/>
      <c r="N1705" s="207"/>
      <c r="O1705" s="207"/>
      <c r="P1705" s="207"/>
      <c r="Q1705" s="207"/>
      <c r="R1705" s="207"/>
      <c r="S1705" s="207"/>
      <c r="T1705" s="207"/>
      <c r="U1705" s="207"/>
      <c r="V1705" s="207"/>
      <c r="W1705" s="207"/>
      <c r="X1705" s="207"/>
      <c r="Y1705" s="207"/>
      <c r="Z1705" s="207"/>
      <c r="AA1705" s="207"/>
      <c r="AB1705" s="207"/>
      <c r="AC1705" s="207"/>
      <c r="AD1705" s="207"/>
      <c r="AE1705" s="207"/>
      <c r="AF1705" s="207"/>
    </row>
    <row r="1706" spans="1:32" x14ac:dyDescent="0.3">
      <c r="A1706" s="249"/>
      <c r="B1706" s="249"/>
      <c r="C1706" s="249"/>
      <c r="D1706" s="249"/>
      <c r="E1706" s="249"/>
      <c r="F1706" s="251"/>
      <c r="G1706" s="249"/>
      <c r="H1706" s="249"/>
      <c r="I1706" s="252"/>
      <c r="J1706" s="252"/>
      <c r="K1706" s="207"/>
      <c r="N1706" s="207"/>
      <c r="O1706" s="207"/>
      <c r="P1706" s="207"/>
      <c r="Q1706" s="207"/>
      <c r="R1706" s="207"/>
      <c r="S1706" s="207"/>
      <c r="T1706" s="207"/>
      <c r="U1706" s="207"/>
      <c r="V1706" s="207"/>
      <c r="W1706" s="207"/>
      <c r="X1706" s="207"/>
      <c r="Y1706" s="207"/>
      <c r="Z1706" s="207"/>
      <c r="AA1706" s="207"/>
      <c r="AB1706" s="207"/>
      <c r="AC1706" s="207"/>
      <c r="AD1706" s="207"/>
      <c r="AE1706" s="207"/>
      <c r="AF1706" s="207"/>
    </row>
    <row r="1707" spans="1:32" x14ac:dyDescent="0.3">
      <c r="A1707" s="249"/>
      <c r="B1707" s="249"/>
      <c r="C1707" s="249"/>
      <c r="D1707" s="249"/>
      <c r="E1707" s="249"/>
      <c r="F1707" s="251"/>
      <c r="G1707" s="249"/>
      <c r="H1707" s="249"/>
      <c r="I1707" s="252"/>
      <c r="J1707" s="252"/>
      <c r="K1707" s="207"/>
      <c r="N1707" s="207"/>
      <c r="O1707" s="207"/>
      <c r="P1707" s="207"/>
      <c r="Q1707" s="207"/>
      <c r="R1707" s="207"/>
      <c r="S1707" s="207"/>
      <c r="T1707" s="207"/>
      <c r="U1707" s="207"/>
      <c r="V1707" s="207"/>
      <c r="W1707" s="207"/>
      <c r="X1707" s="207"/>
      <c r="Y1707" s="207"/>
      <c r="Z1707" s="207"/>
      <c r="AA1707" s="207"/>
      <c r="AB1707" s="207"/>
      <c r="AC1707" s="207"/>
      <c r="AD1707" s="207"/>
      <c r="AE1707" s="207"/>
      <c r="AF1707" s="207"/>
    </row>
    <row r="1708" spans="1:32" x14ac:dyDescent="0.3">
      <c r="A1708" s="249"/>
      <c r="B1708" s="249"/>
      <c r="C1708" s="249"/>
      <c r="D1708" s="249"/>
      <c r="E1708" s="249"/>
      <c r="F1708" s="251"/>
      <c r="G1708" s="249"/>
      <c r="H1708" s="249"/>
      <c r="I1708" s="252"/>
      <c r="J1708" s="252"/>
      <c r="K1708" s="207"/>
      <c r="N1708" s="207"/>
      <c r="O1708" s="207"/>
      <c r="P1708" s="207"/>
      <c r="Q1708" s="207"/>
      <c r="R1708" s="207"/>
      <c r="S1708" s="207"/>
      <c r="T1708" s="207"/>
      <c r="U1708" s="207"/>
      <c r="V1708" s="207"/>
      <c r="W1708" s="207"/>
      <c r="X1708" s="207"/>
      <c r="Y1708" s="207"/>
      <c r="Z1708" s="207"/>
      <c r="AA1708" s="207"/>
      <c r="AB1708" s="207"/>
      <c r="AC1708" s="207"/>
      <c r="AD1708" s="207"/>
      <c r="AE1708" s="207"/>
      <c r="AF1708" s="207"/>
    </row>
    <row r="1709" spans="1:32" x14ac:dyDescent="0.3">
      <c r="A1709" s="249"/>
      <c r="B1709" s="249"/>
      <c r="C1709" s="249"/>
      <c r="D1709" s="249"/>
      <c r="E1709" s="249"/>
      <c r="F1709" s="251"/>
      <c r="G1709" s="249"/>
      <c r="H1709" s="249"/>
      <c r="I1709" s="252"/>
      <c r="J1709" s="252"/>
      <c r="K1709" s="207"/>
      <c r="N1709" s="207"/>
      <c r="O1709" s="207"/>
      <c r="P1709" s="207"/>
      <c r="Q1709" s="207"/>
      <c r="R1709" s="207"/>
      <c r="S1709" s="207"/>
      <c r="T1709" s="207"/>
      <c r="U1709" s="207"/>
      <c r="V1709" s="207"/>
      <c r="W1709" s="207"/>
      <c r="X1709" s="207"/>
      <c r="Y1709" s="207"/>
      <c r="Z1709" s="207"/>
      <c r="AA1709" s="207"/>
      <c r="AB1709" s="207"/>
      <c r="AC1709" s="207"/>
      <c r="AD1709" s="207"/>
      <c r="AE1709" s="207"/>
      <c r="AF1709" s="207"/>
    </row>
    <row r="1710" spans="1:32" x14ac:dyDescent="0.3">
      <c r="A1710" s="249"/>
      <c r="B1710" s="249"/>
      <c r="C1710" s="249"/>
      <c r="D1710" s="249"/>
      <c r="E1710" s="249"/>
      <c r="F1710" s="251"/>
      <c r="G1710" s="249"/>
      <c r="H1710" s="249"/>
      <c r="I1710" s="252"/>
      <c r="J1710" s="252"/>
      <c r="K1710" s="207"/>
      <c r="N1710" s="207"/>
      <c r="O1710" s="207"/>
      <c r="P1710" s="207"/>
      <c r="Q1710" s="207"/>
      <c r="R1710" s="207"/>
      <c r="S1710" s="207"/>
      <c r="T1710" s="207"/>
      <c r="U1710" s="207"/>
      <c r="V1710" s="207"/>
      <c r="W1710" s="207"/>
      <c r="X1710" s="207"/>
      <c r="Y1710" s="207"/>
      <c r="Z1710" s="207"/>
      <c r="AA1710" s="207"/>
      <c r="AB1710" s="207"/>
      <c r="AC1710" s="207"/>
      <c r="AD1710" s="207"/>
      <c r="AE1710" s="207"/>
      <c r="AF1710" s="207"/>
    </row>
    <row r="1711" spans="1:32" x14ac:dyDescent="0.3">
      <c r="A1711" s="249"/>
      <c r="B1711" s="249"/>
      <c r="C1711" s="249"/>
      <c r="D1711" s="249"/>
      <c r="E1711" s="249"/>
      <c r="F1711" s="251"/>
      <c r="G1711" s="249"/>
      <c r="H1711" s="249"/>
      <c r="I1711" s="252"/>
      <c r="J1711" s="252"/>
      <c r="K1711" s="207"/>
      <c r="N1711" s="207"/>
      <c r="O1711" s="207"/>
      <c r="P1711" s="207"/>
      <c r="Q1711" s="207"/>
      <c r="R1711" s="207"/>
      <c r="S1711" s="207"/>
      <c r="T1711" s="207"/>
      <c r="U1711" s="207"/>
      <c r="V1711" s="207"/>
      <c r="W1711" s="207"/>
      <c r="X1711" s="207"/>
      <c r="Y1711" s="207"/>
      <c r="Z1711" s="207"/>
      <c r="AA1711" s="207"/>
      <c r="AB1711" s="207"/>
      <c r="AC1711" s="207"/>
      <c r="AD1711" s="207"/>
      <c r="AE1711" s="207"/>
      <c r="AF1711" s="207"/>
    </row>
    <row r="1712" spans="1:32" x14ac:dyDescent="0.3">
      <c r="A1712" s="249"/>
      <c r="B1712" s="249"/>
      <c r="C1712" s="249"/>
      <c r="D1712" s="249"/>
      <c r="E1712" s="249"/>
      <c r="F1712" s="251"/>
      <c r="G1712" s="249"/>
      <c r="H1712" s="249"/>
      <c r="I1712" s="252"/>
      <c r="J1712" s="252"/>
      <c r="K1712" s="207"/>
      <c r="N1712" s="207"/>
      <c r="O1712" s="207"/>
      <c r="P1712" s="207"/>
      <c r="Q1712" s="207"/>
      <c r="R1712" s="207"/>
      <c r="S1712" s="207"/>
      <c r="T1712" s="207"/>
      <c r="U1712" s="207"/>
      <c r="V1712" s="207"/>
      <c r="W1712" s="207"/>
      <c r="X1712" s="207"/>
      <c r="Y1712" s="207"/>
      <c r="Z1712" s="207"/>
      <c r="AA1712" s="207"/>
      <c r="AB1712" s="207"/>
      <c r="AC1712" s="207"/>
      <c r="AD1712" s="207"/>
      <c r="AE1712" s="207"/>
      <c r="AF1712" s="207"/>
    </row>
    <row r="1713" spans="1:32" x14ac:dyDescent="0.3">
      <c r="A1713" s="249"/>
      <c r="B1713" s="249"/>
      <c r="C1713" s="249"/>
      <c r="D1713" s="249"/>
      <c r="E1713" s="249"/>
      <c r="F1713" s="251"/>
      <c r="G1713" s="249"/>
      <c r="H1713" s="249"/>
      <c r="I1713" s="252"/>
      <c r="J1713" s="252"/>
      <c r="K1713" s="207"/>
      <c r="N1713" s="207"/>
      <c r="O1713" s="207"/>
      <c r="P1713" s="207"/>
      <c r="Q1713" s="207"/>
      <c r="R1713" s="207"/>
      <c r="S1713" s="207"/>
      <c r="T1713" s="207"/>
      <c r="U1713" s="207"/>
      <c r="V1713" s="207"/>
      <c r="W1713" s="207"/>
      <c r="X1713" s="207"/>
      <c r="Y1713" s="207"/>
      <c r="Z1713" s="207"/>
      <c r="AA1713" s="207"/>
      <c r="AB1713" s="207"/>
      <c r="AC1713" s="207"/>
      <c r="AD1713" s="207"/>
      <c r="AE1713" s="207"/>
      <c r="AF1713" s="207"/>
    </row>
    <row r="1714" spans="1:32" x14ac:dyDescent="0.3">
      <c r="A1714" s="249"/>
      <c r="B1714" s="249"/>
      <c r="C1714" s="249"/>
      <c r="D1714" s="249"/>
      <c r="E1714" s="249"/>
      <c r="F1714" s="251"/>
      <c r="G1714" s="249"/>
      <c r="H1714" s="249"/>
      <c r="I1714" s="252"/>
      <c r="J1714" s="252"/>
      <c r="K1714" s="207"/>
      <c r="N1714" s="207"/>
      <c r="O1714" s="207"/>
      <c r="P1714" s="207"/>
      <c r="Q1714" s="207"/>
      <c r="R1714" s="207"/>
      <c r="S1714" s="207"/>
      <c r="T1714" s="207"/>
      <c r="U1714" s="207"/>
      <c r="V1714" s="207"/>
      <c r="W1714" s="207"/>
      <c r="X1714" s="207"/>
      <c r="Y1714" s="207"/>
      <c r="Z1714" s="207"/>
      <c r="AA1714" s="207"/>
      <c r="AB1714" s="207"/>
      <c r="AC1714" s="207"/>
      <c r="AD1714" s="207"/>
      <c r="AE1714" s="207"/>
      <c r="AF1714" s="207"/>
    </row>
    <row r="1715" spans="1:32" x14ac:dyDescent="0.3">
      <c r="A1715" s="249"/>
      <c r="B1715" s="249"/>
      <c r="C1715" s="249"/>
      <c r="D1715" s="249"/>
      <c r="E1715" s="249"/>
      <c r="F1715" s="251"/>
      <c r="G1715" s="249"/>
      <c r="H1715" s="249"/>
      <c r="I1715" s="252"/>
      <c r="J1715" s="252"/>
      <c r="K1715" s="207"/>
      <c r="N1715" s="207"/>
      <c r="O1715" s="207"/>
      <c r="P1715" s="207"/>
      <c r="Q1715" s="207"/>
      <c r="R1715" s="207"/>
      <c r="S1715" s="207"/>
      <c r="T1715" s="207"/>
      <c r="U1715" s="207"/>
      <c r="V1715" s="207"/>
      <c r="W1715" s="207"/>
      <c r="X1715" s="207"/>
      <c r="Y1715" s="207"/>
      <c r="Z1715" s="207"/>
      <c r="AA1715" s="207"/>
      <c r="AB1715" s="207"/>
      <c r="AC1715" s="207"/>
      <c r="AD1715" s="207"/>
      <c r="AE1715" s="207"/>
      <c r="AF1715" s="207"/>
    </row>
    <row r="1716" spans="1:32" x14ac:dyDescent="0.3">
      <c r="A1716" s="249"/>
      <c r="B1716" s="249"/>
      <c r="C1716" s="249"/>
      <c r="D1716" s="249"/>
      <c r="E1716" s="249"/>
      <c r="F1716" s="251"/>
      <c r="G1716" s="249"/>
      <c r="H1716" s="249"/>
      <c r="I1716" s="252"/>
      <c r="J1716" s="252"/>
      <c r="K1716" s="207"/>
      <c r="N1716" s="207"/>
      <c r="O1716" s="207"/>
      <c r="P1716" s="207"/>
      <c r="Q1716" s="207"/>
      <c r="R1716" s="207"/>
      <c r="S1716" s="207"/>
      <c r="T1716" s="207"/>
      <c r="U1716" s="207"/>
      <c r="V1716" s="207"/>
      <c r="W1716" s="207"/>
      <c r="X1716" s="207"/>
      <c r="Y1716" s="207"/>
      <c r="Z1716" s="207"/>
      <c r="AA1716" s="207"/>
      <c r="AB1716" s="207"/>
      <c r="AC1716" s="207"/>
      <c r="AD1716" s="207"/>
      <c r="AE1716" s="207"/>
      <c r="AF1716" s="207"/>
    </row>
    <row r="1717" spans="1:32" x14ac:dyDescent="0.3">
      <c r="A1717" s="249"/>
      <c r="B1717" s="249"/>
      <c r="C1717" s="249"/>
      <c r="D1717" s="249"/>
      <c r="E1717" s="249"/>
      <c r="F1717" s="251"/>
      <c r="G1717" s="249"/>
      <c r="H1717" s="249"/>
      <c r="I1717" s="252"/>
      <c r="J1717" s="252"/>
      <c r="K1717" s="207"/>
      <c r="N1717" s="207"/>
      <c r="O1717" s="207"/>
      <c r="P1717" s="207"/>
      <c r="Q1717" s="207"/>
      <c r="R1717" s="207"/>
      <c r="S1717" s="207"/>
      <c r="T1717" s="207"/>
      <c r="U1717" s="207"/>
      <c r="V1717" s="207"/>
      <c r="W1717" s="207"/>
      <c r="X1717" s="207"/>
      <c r="Y1717" s="207"/>
      <c r="Z1717" s="207"/>
      <c r="AA1717" s="207"/>
      <c r="AB1717" s="207"/>
      <c r="AC1717" s="207"/>
      <c r="AD1717" s="207"/>
      <c r="AE1717" s="207"/>
      <c r="AF1717" s="207"/>
    </row>
    <row r="1718" spans="1:32" x14ac:dyDescent="0.3">
      <c r="A1718" s="249"/>
      <c r="B1718" s="249"/>
      <c r="C1718" s="249"/>
      <c r="D1718" s="249"/>
      <c r="E1718" s="249"/>
      <c r="F1718" s="251"/>
      <c r="G1718" s="249"/>
      <c r="H1718" s="249"/>
      <c r="I1718" s="252"/>
      <c r="J1718" s="252"/>
      <c r="K1718" s="207"/>
      <c r="N1718" s="207"/>
      <c r="O1718" s="207"/>
      <c r="P1718" s="207"/>
      <c r="Q1718" s="207"/>
      <c r="R1718" s="207"/>
      <c r="S1718" s="207"/>
      <c r="T1718" s="207"/>
      <c r="U1718" s="207"/>
      <c r="V1718" s="207"/>
      <c r="W1718" s="207"/>
      <c r="X1718" s="207"/>
      <c r="Y1718" s="207"/>
      <c r="Z1718" s="207"/>
      <c r="AA1718" s="207"/>
      <c r="AB1718" s="207"/>
      <c r="AC1718" s="207"/>
      <c r="AD1718" s="207"/>
      <c r="AE1718" s="207"/>
      <c r="AF1718" s="207"/>
    </row>
    <row r="1719" spans="1:32" x14ac:dyDescent="0.3">
      <c r="A1719" s="249"/>
      <c r="B1719" s="249"/>
      <c r="C1719" s="249"/>
      <c r="D1719" s="249"/>
      <c r="E1719" s="249"/>
      <c r="F1719" s="251"/>
      <c r="G1719" s="249"/>
      <c r="H1719" s="249"/>
      <c r="I1719" s="252"/>
      <c r="J1719" s="252"/>
      <c r="K1719" s="207"/>
      <c r="N1719" s="207"/>
      <c r="O1719" s="207"/>
      <c r="P1719" s="207"/>
      <c r="Q1719" s="207"/>
      <c r="R1719" s="207"/>
      <c r="S1719" s="207"/>
      <c r="T1719" s="207"/>
      <c r="U1719" s="207"/>
      <c r="V1719" s="207"/>
      <c r="W1719" s="207"/>
      <c r="X1719" s="207"/>
      <c r="Y1719" s="207"/>
      <c r="Z1719" s="207"/>
      <c r="AA1719" s="207"/>
      <c r="AB1719" s="207"/>
      <c r="AC1719" s="207"/>
      <c r="AD1719" s="207"/>
      <c r="AE1719" s="207"/>
      <c r="AF1719" s="207"/>
    </row>
  </sheetData>
  <sheetProtection algorithmName="SHA-512" hashValue="qA+tY5j7Ny1JprRFwjgsmZmpHV3YD7hCUqgH8aHPeQh0uD58LXUQcZQwHxyjGZi5SJva7XtXzUrbrFXDOvl3cA==" saltValue="rvSxGvWDPRStVl1J+VQLUA==" spinCount="100000" sheet="1" formatColumns="0" formatRows="0" selectLockedCells="1"/>
  <customSheetViews>
    <customSheetView guid="{2063E705-082A-4913-A25A-66465873BDF0}" scale="70" fitToPage="1" printArea="1" hiddenRows="1" hiddenColumns="1" view="pageBreakPreview" topLeftCell="A80">
      <selection activeCell="I92" sqref="I92"/>
      <pageMargins left="0" right="0" top="0" bottom="0" header="0" footer="0"/>
      <printOptions horizontalCentered="1"/>
      <pageSetup paperSize="9" scale="74" fitToHeight="0" orientation="landscape" r:id="rId1"/>
      <headerFooter alignWithMargins="0">
        <oddFooter>&amp;R&amp;"Book Antiqua,Bold"&amp;10Schedule-2/ Page &amp;P of &amp;N</oddFooter>
      </headerFooter>
    </customSheetView>
    <customSheetView guid="{C6A7FFED-91EB-41DF-A944-2BFB2D792481}" scale="115" fitToPage="1" printArea="1" hiddenColumns="1" view="pageBreakPreview" topLeftCell="A174">
      <selection activeCell="I177" sqref="I177"/>
      <pageMargins left="0" right="0" top="0" bottom="0" header="0" footer="0"/>
      <printOptions horizontalCentered="1"/>
      <pageSetup paperSize="9" scale="75" fitToHeight="0" orientation="landscape" r:id="rId2"/>
      <headerFooter alignWithMargins="0">
        <oddFooter>&amp;R&amp;"Book Antiqua,Bold"&amp;10Schedule-2/ Page &amp;P of &amp;N</oddFooter>
      </headerFooter>
    </customSheetView>
    <customSheetView guid="{302D9D75-0757-45DA-AFBF-614F08F1401B}" scale="115" fitToPage="1" printArea="1" hiddenColumns="1" view="pageBreakPreview" topLeftCell="A67">
      <selection activeCell="F75" sqref="F75"/>
      <pageMargins left="0" right="0" top="0" bottom="0" header="0" footer="0"/>
      <printOptions horizontalCentered="1"/>
      <pageSetup paperSize="9" scale="75" fitToHeight="0" orientation="landscape" r:id="rId3"/>
      <headerFooter alignWithMargins="0">
        <oddFooter>&amp;R&amp;"Book Antiqua,Bold"&amp;10Schedule-2/ Page &amp;P of &amp;N</oddFooter>
      </headerFooter>
    </customSheetView>
    <customSheetView guid="{B506D4DB-B5B3-4722-9CF5-EE949FBC5D29}" scale="70" fitToPage="1" printArea="1" hiddenRows="1" hiddenColumns="1" view="pageBreakPreview" topLeftCell="A80">
      <selection activeCell="I92" sqref="I92"/>
      <pageMargins left="0" right="0" top="0" bottom="0" header="0" footer="0"/>
      <printOptions horizontalCentered="1"/>
      <pageSetup paperSize="9" scale="74" fitToHeight="0" orientation="landscape" r:id="rId4"/>
      <headerFooter alignWithMargins="0">
        <oddFooter>&amp;R&amp;"Book Antiqua,Bold"&amp;10Schedule-2/ Page &amp;P of &amp;N</oddFooter>
      </headerFooter>
    </customSheetView>
  </customSheetViews>
  <mergeCells count="16">
    <mergeCell ref="A3:J3"/>
    <mergeCell ref="R3:S3"/>
    <mergeCell ref="A4:J4"/>
    <mergeCell ref="A7:H7"/>
    <mergeCell ref="A8:B8"/>
    <mergeCell ref="C8:E8"/>
    <mergeCell ref="A1632:J1632"/>
    <mergeCell ref="B1637:J1637"/>
    <mergeCell ref="H1639:I1639"/>
    <mergeCell ref="H1640:I1640"/>
    <mergeCell ref="A9:B9"/>
    <mergeCell ref="C9:E9"/>
    <mergeCell ref="C10:E10"/>
    <mergeCell ref="C11:E11"/>
    <mergeCell ref="A14:J14"/>
    <mergeCell ref="I15:J15"/>
  </mergeCells>
  <conditionalFormatting sqref="I19:I277 I279:I432 I434:I471 I473:I549 I551:I756 I758:I796 I798:I1106 I1108:I1179 I1181:I1355 I1357:I1471 I1473:I1631">
    <cfRule type="cellIs" dxfId="15" priority="13" stopIfTrue="1" operator="equal">
      <formula>"a"</formula>
    </cfRule>
    <cfRule type="expression" dxfId="14" priority="16" stopIfTrue="1">
      <formula>F19&gt;0</formula>
    </cfRule>
  </conditionalFormatting>
  <dataValidations count="1">
    <dataValidation type="whole" operator="greaterThan" allowBlank="1" showInputMessage="1" showErrorMessage="1" error="Enter value Greater Than Zero" sqref="I19:I1631" xr:uid="{C63988EA-5DE7-479A-A7D0-365A2B6EC974}">
      <formula1>0</formula1>
    </dataValidation>
  </dataValidations>
  <printOptions horizontalCentered="1"/>
  <pageMargins left="0.24" right="0.23" top="0.53" bottom="0.44" header="0.41" footer="0.24"/>
  <pageSetup paperSize="9" scale="74" fitToHeight="0" orientation="landscape" r:id="rId5"/>
  <headerFooter alignWithMargins="0">
    <oddFooter>&amp;R&amp;"Book Antiqua,Bold"&amp;10Schedule-2/ Page &amp;P of &amp;N</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pageSetUpPr fitToPage="1"/>
  </sheetPr>
  <dimension ref="A1:BB1646"/>
  <sheetViews>
    <sheetView view="pageBreakPreview" zoomScale="70" zoomScaleNormal="100" zoomScaleSheetLayoutView="70" workbookViewId="0">
      <selection activeCell="I19" sqref="I19"/>
    </sheetView>
  </sheetViews>
  <sheetFormatPr defaultRowHeight="15.75" x14ac:dyDescent="0.3"/>
  <cols>
    <col min="1" max="1" width="5.25" style="262" customWidth="1"/>
    <col min="2" max="2" width="13" style="263" customWidth="1"/>
    <col min="3" max="3" width="12.125" style="263" customWidth="1"/>
    <col min="4" max="4" width="13.5" style="263" customWidth="1"/>
    <col min="5" max="5" width="9.375" style="263" customWidth="1"/>
    <col min="6" max="6" width="27.875" style="263" customWidth="1"/>
    <col min="7" max="7" width="14.875" style="263" customWidth="1"/>
    <col min="8" max="8" width="15.625" style="264" customWidth="1"/>
    <col min="9" max="9" width="17.5" style="265" customWidth="1"/>
    <col min="10" max="10" width="9.5" style="263" customWidth="1"/>
    <col min="11" max="11" width="17.625" style="263" customWidth="1"/>
    <col min="12" max="12" width="104.25" style="266" customWidth="1"/>
    <col min="13" max="13" width="11.625" style="265" customWidth="1"/>
    <col min="14" max="14" width="11" style="265" customWidth="1"/>
    <col min="15" max="15" width="16.5" style="267" customWidth="1"/>
    <col min="16" max="16" width="19.75" style="267" customWidth="1"/>
    <col min="17" max="17" width="13.375" style="8" customWidth="1"/>
    <col min="18" max="18" width="13.125" style="8" hidden="1" customWidth="1"/>
    <col min="19" max="19" width="13.5" style="8" hidden="1" customWidth="1"/>
    <col min="20" max="21" width="9" style="8" hidden="1" customWidth="1"/>
    <col min="22" max="28" width="9" style="8" customWidth="1"/>
    <col min="29" max="29" width="16.5" style="8" customWidth="1"/>
    <col min="30" max="31" width="9" style="8" customWidth="1"/>
    <col min="32" max="36" width="9" style="8"/>
    <col min="37" max="37" width="9" style="8" hidden="1" customWidth="1"/>
    <col min="38" max="39" width="17.625" style="8" hidden="1" customWidth="1"/>
    <col min="40" max="40" width="9" style="8" hidden="1" customWidth="1"/>
    <col min="41" max="41" width="15.5" style="8" hidden="1" customWidth="1"/>
    <col min="42" max="42" width="15.375" style="8" hidden="1" customWidth="1"/>
    <col min="43" max="54" width="9" style="8"/>
    <col min="55" max="16384" width="9" style="9"/>
  </cols>
  <sheetData>
    <row r="1" spans="1:54" ht="16.5" x14ac:dyDescent="0.3">
      <c r="A1" s="253" t="str">
        <f>'Sch-2'!A1</f>
        <v>Specification No: CC/NT/W-MISC/DOM/A02/25/07582</v>
      </c>
      <c r="B1" s="254"/>
      <c r="C1" s="254"/>
      <c r="D1" s="254"/>
      <c r="E1" s="254"/>
      <c r="F1" s="254"/>
      <c r="G1" s="254"/>
      <c r="H1" s="255"/>
      <c r="I1" s="1"/>
      <c r="J1" s="254"/>
      <c r="K1" s="254"/>
      <c r="L1" s="256"/>
      <c r="M1" s="4"/>
      <c r="N1" s="4"/>
      <c r="O1" s="5"/>
      <c r="P1" s="257" t="s">
        <v>136</v>
      </c>
    </row>
    <row r="2" spans="1:54" x14ac:dyDescent="0.3">
      <c r="A2" s="258"/>
      <c r="B2" s="259"/>
      <c r="C2" s="259"/>
      <c r="D2" s="259"/>
      <c r="E2" s="259"/>
      <c r="F2" s="259"/>
      <c r="G2" s="259"/>
      <c r="H2" s="260"/>
      <c r="I2" s="10"/>
      <c r="J2" s="259"/>
      <c r="K2" s="259"/>
      <c r="L2" s="261"/>
      <c r="M2" s="10"/>
      <c r="N2" s="10"/>
      <c r="O2" s="9"/>
      <c r="P2" s="9"/>
    </row>
    <row r="3" spans="1:54" ht="63" customHeight="1" x14ac:dyDescent="0.3">
      <c r="A3" s="876" t="str">
        <f>'Sch-2'!A3:J3</f>
        <v>Package – I : Supply and Installation of VOIP Communication system including Phones, Voice Recorder etc. for Grid - Operation for all Five Regions NR, NER, SR, WR, ER as PAN India at NLDC, RLDCs, SLDCs.</v>
      </c>
      <c r="B3" s="876"/>
      <c r="C3" s="876"/>
      <c r="D3" s="876"/>
      <c r="E3" s="876"/>
      <c r="F3" s="876"/>
      <c r="G3" s="876"/>
      <c r="H3" s="876"/>
      <c r="I3" s="876"/>
      <c r="J3" s="876"/>
      <c r="K3" s="876"/>
      <c r="L3" s="876"/>
      <c r="M3" s="876"/>
      <c r="N3" s="876"/>
      <c r="O3" s="876"/>
      <c r="P3" s="876"/>
      <c r="Q3" s="876"/>
      <c r="AK3" s="17" t="s">
        <v>137</v>
      </c>
      <c r="AM3" s="79">
        <f>IF(ISERROR(#REF!/('[1]Sch-6'!D14+'[1]Sch-6'!D16+'[1]Sch-6'!D18)),0,#REF!/( '[1]Sch-6'!D14+'[1]Sch-6'!D16+'[1]Sch-6'!D18))</f>
        <v>0</v>
      </c>
    </row>
    <row r="4" spans="1:54" ht="16.5" x14ac:dyDescent="0.3">
      <c r="A4" s="863" t="s">
        <v>138</v>
      </c>
      <c r="B4" s="863"/>
      <c r="C4" s="863"/>
      <c r="D4" s="863"/>
      <c r="E4" s="863"/>
      <c r="F4" s="863"/>
      <c r="G4" s="863"/>
      <c r="H4" s="863"/>
      <c r="I4" s="863"/>
      <c r="J4" s="863"/>
      <c r="K4" s="863"/>
      <c r="L4" s="863"/>
      <c r="M4" s="863"/>
      <c r="N4" s="863"/>
      <c r="O4" s="863"/>
      <c r="P4" s="863"/>
      <c r="Q4" s="863"/>
      <c r="AK4" s="17" t="s">
        <v>139</v>
      </c>
      <c r="AM4" s="79" t="e">
        <f>#REF!</f>
        <v>#REF!</v>
      </c>
    </row>
    <row r="5" spans="1:54" x14ac:dyDescent="0.3">
      <c r="AK5" s="17" t="s">
        <v>140</v>
      </c>
      <c r="AM5" s="79">
        <f>IF(ISERROR(#REF!/#REF!),0,#REF! /#REF!)</f>
        <v>0</v>
      </c>
    </row>
    <row r="6" spans="1:54" ht="16.5" x14ac:dyDescent="0.3">
      <c r="A6" s="268" t="str">
        <f>'[1]Sch-1'!A6</f>
        <v>Bidder’s Name and Address (Sole Bidder) :</v>
      </c>
      <c r="B6" s="269"/>
      <c r="C6" s="269"/>
      <c r="D6" s="269"/>
      <c r="E6" s="269"/>
      <c r="F6" s="269"/>
      <c r="G6" s="269"/>
      <c r="H6" s="270"/>
      <c r="I6" s="271"/>
      <c r="J6" s="269"/>
      <c r="K6" s="269"/>
      <c r="L6" s="272"/>
      <c r="M6" s="103" t="s">
        <v>77</v>
      </c>
      <c r="P6" s="9"/>
      <c r="AK6" s="17" t="s">
        <v>141</v>
      </c>
      <c r="AM6" s="79" t="e">
        <f>#REF!</f>
        <v>#REF!</v>
      </c>
    </row>
    <row r="7" spans="1:54" ht="18.600000000000001" customHeight="1" x14ac:dyDescent="0.3">
      <c r="A7" s="896" t="str">
        <f>'[1]Sch-1'!A7</f>
        <v/>
      </c>
      <c r="B7" s="896"/>
      <c r="C7" s="896"/>
      <c r="D7" s="896"/>
      <c r="E7" s="896"/>
      <c r="F7" s="896"/>
      <c r="G7" s="273"/>
      <c r="H7" s="274"/>
      <c r="I7" s="273"/>
      <c r="J7" s="273"/>
      <c r="K7" s="273"/>
      <c r="L7" s="273"/>
      <c r="M7" s="865" t="str">
        <f>'[1]Sch-1'!M7</f>
        <v>Contracts Services, 3rd Floor</v>
      </c>
      <c r="N7" s="865"/>
      <c r="O7" s="865"/>
      <c r="P7" s="865"/>
      <c r="AK7" s="17" t="s">
        <v>142</v>
      </c>
      <c r="AM7" s="79" t="e">
        <f>SUM(AM3:AM6)</f>
        <v>#REF!</v>
      </c>
    </row>
    <row r="8" spans="1:54" ht="16.5" x14ac:dyDescent="0.3">
      <c r="A8" s="268" t="s">
        <v>79</v>
      </c>
      <c r="B8" s="269"/>
      <c r="C8" s="275" t="str">
        <f>'Sch-2'!C9:E9</f>
        <v/>
      </c>
      <c r="D8" s="269"/>
      <c r="E8" s="269"/>
      <c r="F8" s="269"/>
      <c r="G8" s="269"/>
      <c r="H8" s="270"/>
      <c r="I8" s="271"/>
      <c r="J8" s="269"/>
      <c r="K8" s="269"/>
      <c r="M8" s="865" t="str">
        <f>'[1]Sch-1'!M8</f>
        <v>Power Grid Corporation of India Ltd.,</v>
      </c>
      <c r="N8" s="865"/>
      <c r="O8" s="865"/>
      <c r="P8" s="865"/>
    </row>
    <row r="9" spans="1:54" ht="16.5" x14ac:dyDescent="0.3">
      <c r="A9" s="268" t="s">
        <v>81</v>
      </c>
      <c r="B9" s="269"/>
      <c r="C9" s="275" t="str">
        <f>'Sch-2'!C10:E10</f>
        <v/>
      </c>
      <c r="D9" s="269"/>
      <c r="E9" s="269"/>
      <c r="F9" s="269"/>
      <c r="G9" s="269"/>
      <c r="H9" s="270"/>
      <c r="I9" s="271"/>
      <c r="J9" s="269"/>
      <c r="K9" s="269"/>
      <c r="M9" s="865" t="str">
        <f>'[1]Sch-1'!M9</f>
        <v>"Saudamini", Plot No.-2</v>
      </c>
      <c r="N9" s="865"/>
      <c r="O9" s="865"/>
      <c r="P9" s="865"/>
    </row>
    <row r="10" spans="1:54" ht="16.5" customHeight="1" x14ac:dyDescent="0.3">
      <c r="A10" s="276"/>
      <c r="B10" s="277"/>
      <c r="C10" s="275" t="str">
        <f>'Sch-2'!C11:E11</f>
        <v/>
      </c>
      <c r="D10" s="277"/>
      <c r="E10" s="278"/>
      <c r="F10" s="277"/>
      <c r="G10" s="277"/>
      <c r="H10" s="279"/>
      <c r="I10" s="25"/>
      <c r="J10" s="277"/>
      <c r="K10" s="277"/>
      <c r="M10" s="22" t="str">
        <f>'[1]Sch-1'!M10</f>
        <v xml:space="preserve">Sector-29, </v>
      </c>
      <c r="N10" s="22"/>
      <c r="O10" s="22"/>
      <c r="P10" s="22"/>
      <c r="AK10" s="17" t="s">
        <v>143</v>
      </c>
      <c r="AM10" s="79" t="e">
        <f>'[1]Sch-1'!AA10</f>
        <v>#REF!</v>
      </c>
    </row>
    <row r="11" spans="1:54" ht="16.5" customHeight="1" x14ac:dyDescent="0.3">
      <c r="A11" s="276"/>
      <c r="B11" s="277"/>
      <c r="C11" s="275" t="str">
        <f>'Sch-2'!C12</f>
        <v/>
      </c>
      <c r="D11" s="277"/>
      <c r="E11" s="277"/>
      <c r="F11" s="277"/>
      <c r="G11" s="277"/>
      <c r="H11" s="279"/>
      <c r="I11" s="25"/>
      <c r="J11" s="277"/>
      <c r="K11" s="277"/>
      <c r="M11" s="865" t="str">
        <f>'[1]Sch-1'!M11</f>
        <v>Gurugram (Haryana) - 122001</v>
      </c>
      <c r="N11" s="865"/>
      <c r="O11" s="865"/>
      <c r="P11" s="865"/>
      <c r="AK11" s="17"/>
      <c r="AM11" s="79"/>
    </row>
    <row r="12" spans="1:54" x14ac:dyDescent="0.3">
      <c r="A12" s="280"/>
      <c r="B12" s="281"/>
      <c r="C12" s="281"/>
      <c r="D12" s="281"/>
      <c r="E12" s="281"/>
      <c r="F12" s="281"/>
      <c r="G12" s="281"/>
      <c r="H12" s="279"/>
      <c r="I12" s="31"/>
      <c r="J12" s="281"/>
      <c r="K12" s="281"/>
      <c r="L12" s="282"/>
      <c r="M12" s="283"/>
      <c r="N12" s="283"/>
      <c r="O12" s="25"/>
      <c r="P12" s="9"/>
      <c r="AK12" s="17"/>
      <c r="AM12" s="79"/>
    </row>
    <row r="13" spans="1:54" s="35" customFormat="1" ht="33" customHeight="1" x14ac:dyDescent="0.3">
      <c r="A13" s="284" t="s">
        <v>144</v>
      </c>
      <c r="B13" s="285"/>
      <c r="C13" s="285"/>
      <c r="D13" s="285"/>
      <c r="E13" s="285"/>
      <c r="F13" s="285"/>
      <c r="G13" s="285"/>
      <c r="H13" s="285"/>
      <c r="I13" s="285"/>
      <c r="J13" s="285"/>
      <c r="K13" s="285"/>
      <c r="L13" s="285"/>
      <c r="M13" s="285"/>
      <c r="N13" s="285"/>
      <c r="O13" s="285"/>
      <c r="P13" s="285"/>
      <c r="Q13" s="34"/>
      <c r="R13" s="286"/>
      <c r="S13" s="286"/>
      <c r="T13" s="286"/>
      <c r="U13" s="286"/>
      <c r="V13" s="34"/>
      <c r="W13" s="34"/>
      <c r="X13" s="34"/>
      <c r="Y13" s="34"/>
      <c r="Z13" s="34"/>
      <c r="AA13" s="34"/>
      <c r="AB13" s="34"/>
      <c r="AC13" s="34"/>
      <c r="AD13" s="34"/>
      <c r="AE13" s="34"/>
      <c r="AF13" s="34"/>
      <c r="AG13" s="34"/>
      <c r="AH13" s="34"/>
      <c r="AI13" s="34"/>
      <c r="AJ13" s="34"/>
      <c r="AK13" s="34"/>
      <c r="AL13" s="894" t="s">
        <v>145</v>
      </c>
      <c r="AM13" s="894"/>
      <c r="AN13" s="287" t="s">
        <v>146</v>
      </c>
      <c r="AO13" s="894" t="s">
        <v>147</v>
      </c>
      <c r="AP13" s="894"/>
      <c r="AQ13" s="34"/>
      <c r="AR13" s="34"/>
      <c r="AS13" s="34"/>
      <c r="AT13" s="34"/>
      <c r="AU13" s="34"/>
      <c r="AV13" s="34"/>
      <c r="AW13" s="34"/>
      <c r="AX13" s="34"/>
      <c r="AY13" s="34"/>
      <c r="AZ13" s="34"/>
      <c r="BA13" s="34"/>
      <c r="BB13" s="34"/>
    </row>
    <row r="14" spans="1:54" ht="16.5" x14ac:dyDescent="0.3">
      <c r="A14" s="276"/>
      <c r="B14" s="277"/>
      <c r="C14" s="277"/>
      <c r="D14" s="277"/>
      <c r="E14" s="277"/>
      <c r="F14" s="277"/>
      <c r="G14" s="277"/>
      <c r="H14" s="279"/>
      <c r="I14" s="25"/>
      <c r="J14" s="277"/>
      <c r="K14" s="277"/>
      <c r="L14" s="277"/>
      <c r="M14" s="277"/>
      <c r="N14" s="281"/>
      <c r="O14" s="277"/>
      <c r="P14" s="277"/>
      <c r="R14" s="288"/>
      <c r="S14" s="288"/>
      <c r="T14" s="288"/>
      <c r="U14" s="288"/>
      <c r="AL14" s="289"/>
      <c r="AM14" s="289"/>
      <c r="AN14" s="7"/>
      <c r="AO14" s="289"/>
      <c r="AP14" s="289"/>
    </row>
    <row r="15" spans="1:54" ht="16.5" x14ac:dyDescent="0.3">
      <c r="A15" s="276"/>
      <c r="B15" s="277"/>
      <c r="C15" s="277"/>
      <c r="D15" s="277"/>
      <c r="E15" s="277"/>
      <c r="F15" s="277"/>
      <c r="G15" s="277"/>
      <c r="H15" s="279"/>
      <c r="I15" s="25"/>
      <c r="J15" s="277"/>
      <c r="K15" s="277"/>
      <c r="L15" s="277"/>
      <c r="M15" s="277"/>
      <c r="N15" s="895" t="s">
        <v>87</v>
      </c>
      <c r="O15" s="895"/>
      <c r="P15" s="895"/>
      <c r="R15" s="288"/>
      <c r="S15" s="288"/>
      <c r="T15" s="288"/>
      <c r="U15" s="288"/>
      <c r="AL15" s="289"/>
      <c r="AM15" s="289"/>
      <c r="AN15" s="7"/>
      <c r="AO15" s="289"/>
      <c r="AP15" s="289"/>
    </row>
    <row r="16" spans="1:54" s="675" customFormat="1" ht="104.25" customHeight="1" x14ac:dyDescent="0.3">
      <c r="A16" s="706" t="s">
        <v>89</v>
      </c>
      <c r="B16" s="707" t="s">
        <v>90</v>
      </c>
      <c r="C16" s="707" t="s">
        <v>91</v>
      </c>
      <c r="D16" s="707" t="s">
        <v>148</v>
      </c>
      <c r="E16" s="707" t="s">
        <v>149</v>
      </c>
      <c r="F16" s="707" t="s">
        <v>92</v>
      </c>
      <c r="G16" s="708" t="s">
        <v>150</v>
      </c>
      <c r="H16" s="709" t="s">
        <v>151</v>
      </c>
      <c r="I16" s="710" t="s">
        <v>152</v>
      </c>
      <c r="J16" s="710" t="s">
        <v>96</v>
      </c>
      <c r="K16" s="710" t="s">
        <v>97</v>
      </c>
      <c r="L16" s="707" t="s">
        <v>126</v>
      </c>
      <c r="M16" s="711" t="s">
        <v>99</v>
      </c>
      <c r="N16" s="711" t="s">
        <v>127</v>
      </c>
      <c r="O16" s="707" t="s">
        <v>153</v>
      </c>
      <c r="P16" s="707" t="s">
        <v>154</v>
      </c>
      <c r="Q16" s="682" t="s">
        <v>155</v>
      </c>
      <c r="R16" s="712"/>
      <c r="S16" s="712"/>
      <c r="T16" s="712"/>
      <c r="U16" s="712"/>
      <c r="V16" s="674"/>
      <c r="W16" s="674"/>
      <c r="X16" s="674"/>
      <c r="Y16" s="674"/>
      <c r="Z16" s="674"/>
      <c r="AA16" s="674"/>
      <c r="AB16" s="674"/>
      <c r="AC16" s="674"/>
      <c r="AD16" s="674"/>
      <c r="AE16" s="674"/>
      <c r="AF16" s="674"/>
      <c r="AG16" s="674"/>
      <c r="AH16" s="674"/>
      <c r="AI16" s="674"/>
      <c r="AJ16" s="674"/>
      <c r="AK16" s="674"/>
      <c r="AL16" s="713" t="s">
        <v>153</v>
      </c>
      <c r="AM16" s="713" t="s">
        <v>154</v>
      </c>
      <c r="AN16" s="685"/>
      <c r="AO16" s="713" t="s">
        <v>153</v>
      </c>
      <c r="AP16" s="713" t="s">
        <v>154</v>
      </c>
      <c r="AQ16" s="674"/>
      <c r="AR16" s="674"/>
      <c r="AS16" s="674"/>
      <c r="AT16" s="674"/>
      <c r="AU16" s="674"/>
      <c r="AV16" s="674"/>
      <c r="AW16" s="674"/>
      <c r="AX16" s="674"/>
      <c r="AY16" s="674"/>
      <c r="AZ16" s="674"/>
      <c r="BA16" s="674"/>
      <c r="BB16" s="674"/>
    </row>
    <row r="17" spans="1:54" s="724" customFormat="1" ht="21" customHeight="1" x14ac:dyDescent="0.3">
      <c r="A17" s="714">
        <v>1</v>
      </c>
      <c r="B17" s="715">
        <v>2</v>
      </c>
      <c r="C17" s="715">
        <v>3</v>
      </c>
      <c r="D17" s="715">
        <v>4</v>
      </c>
      <c r="E17" s="715">
        <v>5</v>
      </c>
      <c r="F17" s="716">
        <v>6</v>
      </c>
      <c r="G17" s="715">
        <v>7</v>
      </c>
      <c r="H17" s="717">
        <v>8</v>
      </c>
      <c r="I17" s="718">
        <v>9</v>
      </c>
      <c r="J17" s="718">
        <v>10</v>
      </c>
      <c r="K17" s="718">
        <v>11</v>
      </c>
      <c r="L17" s="719">
        <v>12</v>
      </c>
      <c r="M17" s="719">
        <v>13</v>
      </c>
      <c r="N17" s="719">
        <v>14</v>
      </c>
      <c r="O17" s="719">
        <v>15</v>
      </c>
      <c r="P17" s="719" t="s">
        <v>156</v>
      </c>
      <c r="Q17" s="719">
        <v>17</v>
      </c>
      <c r="R17" s="720"/>
      <c r="S17" s="720"/>
      <c r="T17" s="720"/>
      <c r="U17" s="720"/>
      <c r="V17" s="721"/>
      <c r="W17" s="721"/>
      <c r="X17" s="721"/>
      <c r="Y17" s="721"/>
      <c r="Z17" s="721"/>
      <c r="AA17" s="721"/>
      <c r="AB17" s="721"/>
      <c r="AC17" s="721"/>
      <c r="AD17" s="721"/>
      <c r="AE17" s="721"/>
      <c r="AF17" s="721"/>
      <c r="AG17" s="721"/>
      <c r="AH17" s="721"/>
      <c r="AI17" s="721"/>
      <c r="AJ17" s="721"/>
      <c r="AK17" s="721"/>
      <c r="AL17" s="722">
        <v>5</v>
      </c>
      <c r="AM17" s="722" t="s">
        <v>157</v>
      </c>
      <c r="AN17" s="723"/>
      <c r="AO17" s="722">
        <v>5</v>
      </c>
      <c r="AP17" s="722" t="s">
        <v>157</v>
      </c>
      <c r="AQ17" s="721"/>
      <c r="AR17" s="721"/>
      <c r="AS17" s="721"/>
      <c r="AT17" s="721"/>
      <c r="AU17" s="721"/>
      <c r="AV17" s="721"/>
      <c r="AW17" s="721"/>
      <c r="AX17" s="721"/>
      <c r="AY17" s="721"/>
      <c r="AZ17" s="721"/>
      <c r="BA17" s="721"/>
      <c r="BB17" s="721"/>
    </row>
    <row r="18" spans="1:54" ht="31.5" customHeight="1" x14ac:dyDescent="0.3">
      <c r="A18" s="775" t="s">
        <v>11</v>
      </c>
      <c r="B18" s="786" t="str">
        <f>'Sch-4a'!B18</f>
        <v xml:space="preserve">VOIP Communication system for NR2  </v>
      </c>
      <c r="C18" s="787"/>
      <c r="D18" s="787"/>
      <c r="E18" s="787"/>
      <c r="F18" s="787"/>
      <c r="G18" s="787"/>
      <c r="H18" s="787"/>
      <c r="I18" s="787"/>
      <c r="J18" s="787"/>
      <c r="K18" s="787"/>
      <c r="L18" s="787"/>
      <c r="M18" s="787"/>
      <c r="N18" s="787"/>
      <c r="O18" s="787"/>
      <c r="P18" s="787"/>
      <c r="Q18" s="788"/>
      <c r="R18" s="288"/>
      <c r="S18" s="288"/>
      <c r="T18" s="288"/>
      <c r="U18" s="288"/>
      <c r="AL18" s="847" t="s">
        <v>145</v>
      </c>
      <c r="AM18" s="847"/>
      <c r="AN18" s="7" t="s">
        <v>146</v>
      </c>
      <c r="AO18" s="847" t="s">
        <v>147</v>
      </c>
      <c r="AP18" s="847"/>
    </row>
    <row r="19" spans="1:54" s="267" customFormat="1" ht="48" customHeight="1" x14ac:dyDescent="0.3">
      <c r="A19" s="292">
        <v>1</v>
      </c>
      <c r="B19" s="768">
        <v>7000031566</v>
      </c>
      <c r="C19" s="768">
        <v>10</v>
      </c>
      <c r="D19" s="768">
        <v>20</v>
      </c>
      <c r="E19" s="768">
        <v>10</v>
      </c>
      <c r="F19" s="768" t="s">
        <v>707</v>
      </c>
      <c r="G19" s="768">
        <v>170005405</v>
      </c>
      <c r="H19" s="768">
        <v>998736</v>
      </c>
      <c r="I19" s="783"/>
      <c r="J19" s="768">
        <v>18</v>
      </c>
      <c r="K19" s="782"/>
      <c r="L19" s="768" t="s">
        <v>802</v>
      </c>
      <c r="M19" s="768" t="s">
        <v>106</v>
      </c>
      <c r="N19" s="768">
        <v>1</v>
      </c>
      <c r="O19" s="783"/>
      <c r="P19" s="784" t="str">
        <f t="shared" ref="P19" si="0">IF(O19=0, "Included", IF(ISERROR(N19*O19), O19, N19*O19))</f>
        <v>Included</v>
      </c>
      <c r="Q19" s="296">
        <f t="shared" ref="Q19" si="1">S19</f>
        <v>0</v>
      </c>
      <c r="R19" s="267">
        <f t="shared" ref="R19" si="2">IF(P19="Included",0,P19)</f>
        <v>0</v>
      </c>
      <c r="S19" s="267">
        <f>IF(K19="",(R19*J19/100),(R19*K19))</f>
        <v>0</v>
      </c>
      <c r="T19" s="297">
        <f t="shared" ref="T19" si="3">+N19*O19</f>
        <v>0</v>
      </c>
      <c r="U19" s="297"/>
      <c r="AD19" s="298"/>
    </row>
    <row r="20" spans="1:54" s="267" customFormat="1" ht="48" customHeight="1" x14ac:dyDescent="0.3">
      <c r="A20" s="292">
        <v>2</v>
      </c>
      <c r="B20" s="768">
        <v>7000031566</v>
      </c>
      <c r="C20" s="768">
        <v>10</v>
      </c>
      <c r="D20" s="768">
        <v>20</v>
      </c>
      <c r="E20" s="768">
        <v>20</v>
      </c>
      <c r="F20" s="768" t="s">
        <v>707</v>
      </c>
      <c r="G20" s="768">
        <v>170005421</v>
      </c>
      <c r="H20" s="768">
        <v>998336</v>
      </c>
      <c r="I20" s="783"/>
      <c r="J20" s="768">
        <v>18</v>
      </c>
      <c r="K20" s="782"/>
      <c r="L20" s="768" t="s">
        <v>803</v>
      </c>
      <c r="M20" s="768" t="s">
        <v>105</v>
      </c>
      <c r="N20" s="768">
        <v>1</v>
      </c>
      <c r="O20" s="783"/>
      <c r="P20" s="784" t="str">
        <f t="shared" ref="P20:P83" si="4">IF(O20=0, "Included", IF(ISERROR(N20*O20), O20, N20*O20))</f>
        <v>Included</v>
      </c>
      <c r="Q20" s="296">
        <f t="shared" ref="Q20:Q83" si="5">S20</f>
        <v>0</v>
      </c>
      <c r="R20" s="267">
        <f t="shared" ref="R20:R83" si="6">IF(P20="Included",0,P20)</f>
        <v>0</v>
      </c>
      <c r="S20" s="267">
        <f t="shared" ref="S20:S83" si="7">IF(K20="",(R20*J20/100),(R20*K20))</f>
        <v>0</v>
      </c>
      <c r="T20" s="297">
        <f t="shared" ref="T20:T83" si="8">+N20*O20</f>
        <v>0</v>
      </c>
      <c r="U20" s="297"/>
      <c r="AD20" s="298"/>
    </row>
    <row r="21" spans="1:54" s="267" customFormat="1" ht="48" customHeight="1" x14ac:dyDescent="0.3">
      <c r="A21" s="292">
        <v>3</v>
      </c>
      <c r="B21" s="768">
        <v>7000031566</v>
      </c>
      <c r="C21" s="768">
        <v>10</v>
      </c>
      <c r="D21" s="768">
        <v>20</v>
      </c>
      <c r="E21" s="768">
        <v>30</v>
      </c>
      <c r="F21" s="768" t="s">
        <v>707</v>
      </c>
      <c r="G21" s="768">
        <v>170005316</v>
      </c>
      <c r="H21" s="768">
        <v>998734</v>
      </c>
      <c r="I21" s="783"/>
      <c r="J21" s="768">
        <v>18</v>
      </c>
      <c r="K21" s="782"/>
      <c r="L21" s="768" t="s">
        <v>804</v>
      </c>
      <c r="M21" s="768" t="s">
        <v>106</v>
      </c>
      <c r="N21" s="768">
        <v>1</v>
      </c>
      <c r="O21" s="783"/>
      <c r="P21" s="784" t="str">
        <f t="shared" si="4"/>
        <v>Included</v>
      </c>
      <c r="Q21" s="296">
        <f t="shared" si="5"/>
        <v>0</v>
      </c>
      <c r="R21" s="267">
        <f t="shared" si="6"/>
        <v>0</v>
      </c>
      <c r="S21" s="267">
        <f t="shared" si="7"/>
        <v>0</v>
      </c>
      <c r="T21" s="297">
        <f t="shared" si="8"/>
        <v>0</v>
      </c>
      <c r="U21" s="297"/>
      <c r="AD21" s="298"/>
    </row>
    <row r="22" spans="1:54" s="267" customFormat="1" ht="48" customHeight="1" x14ac:dyDescent="0.3">
      <c r="A22" s="292">
        <v>4</v>
      </c>
      <c r="B22" s="768">
        <v>7000031566</v>
      </c>
      <c r="C22" s="768">
        <v>10</v>
      </c>
      <c r="D22" s="768">
        <v>20</v>
      </c>
      <c r="E22" s="768">
        <v>40</v>
      </c>
      <c r="F22" s="768" t="s">
        <v>707</v>
      </c>
      <c r="G22" s="768">
        <v>170005418</v>
      </c>
      <c r="H22" s="768">
        <v>998736</v>
      </c>
      <c r="I22" s="783"/>
      <c r="J22" s="768">
        <v>18</v>
      </c>
      <c r="K22" s="782"/>
      <c r="L22" s="768" t="s">
        <v>805</v>
      </c>
      <c r="M22" s="768" t="s">
        <v>106</v>
      </c>
      <c r="N22" s="768">
        <v>30</v>
      </c>
      <c r="O22" s="783"/>
      <c r="P22" s="784" t="str">
        <f t="shared" si="4"/>
        <v>Included</v>
      </c>
      <c r="Q22" s="296">
        <f t="shared" si="5"/>
        <v>0</v>
      </c>
      <c r="R22" s="267">
        <f t="shared" si="6"/>
        <v>0</v>
      </c>
      <c r="S22" s="267">
        <f t="shared" si="7"/>
        <v>0</v>
      </c>
      <c r="T22" s="297">
        <f t="shared" si="8"/>
        <v>0</v>
      </c>
      <c r="U22" s="297"/>
      <c r="AD22" s="298"/>
    </row>
    <row r="23" spans="1:54" s="267" customFormat="1" ht="48" customHeight="1" x14ac:dyDescent="0.3">
      <c r="A23" s="292">
        <v>5</v>
      </c>
      <c r="B23" s="768">
        <v>7000031566</v>
      </c>
      <c r="C23" s="768">
        <v>10</v>
      </c>
      <c r="D23" s="768">
        <v>20</v>
      </c>
      <c r="E23" s="768">
        <v>50</v>
      </c>
      <c r="F23" s="768" t="s">
        <v>707</v>
      </c>
      <c r="G23" s="768">
        <v>170005419</v>
      </c>
      <c r="H23" s="768">
        <v>998736</v>
      </c>
      <c r="I23" s="783"/>
      <c r="J23" s="768">
        <v>18</v>
      </c>
      <c r="K23" s="782"/>
      <c r="L23" s="768" t="s">
        <v>806</v>
      </c>
      <c r="M23" s="768" t="s">
        <v>106</v>
      </c>
      <c r="N23" s="768">
        <v>152</v>
      </c>
      <c r="O23" s="783"/>
      <c r="P23" s="784" t="str">
        <f t="shared" si="4"/>
        <v>Included</v>
      </c>
      <c r="Q23" s="296">
        <f t="shared" si="5"/>
        <v>0</v>
      </c>
      <c r="R23" s="267">
        <f t="shared" si="6"/>
        <v>0</v>
      </c>
      <c r="S23" s="267">
        <f t="shared" si="7"/>
        <v>0</v>
      </c>
      <c r="T23" s="297">
        <f t="shared" si="8"/>
        <v>0</v>
      </c>
      <c r="U23" s="297"/>
      <c r="AD23" s="298"/>
    </row>
    <row r="24" spans="1:54" s="267" customFormat="1" ht="48" customHeight="1" x14ac:dyDescent="0.3">
      <c r="A24" s="292">
        <v>6</v>
      </c>
      <c r="B24" s="768">
        <v>7000031566</v>
      </c>
      <c r="C24" s="768">
        <v>10</v>
      </c>
      <c r="D24" s="768">
        <v>20</v>
      </c>
      <c r="E24" s="768">
        <v>60</v>
      </c>
      <c r="F24" s="768" t="s">
        <v>707</v>
      </c>
      <c r="G24" s="768">
        <v>170005402</v>
      </c>
      <c r="H24" s="768">
        <v>998734</v>
      </c>
      <c r="I24" s="783"/>
      <c r="J24" s="768">
        <v>18</v>
      </c>
      <c r="K24" s="782"/>
      <c r="L24" s="768" t="s">
        <v>807</v>
      </c>
      <c r="M24" s="768" t="s">
        <v>106</v>
      </c>
      <c r="N24" s="768">
        <v>1</v>
      </c>
      <c r="O24" s="783"/>
      <c r="P24" s="784" t="str">
        <f t="shared" si="4"/>
        <v>Included</v>
      </c>
      <c r="Q24" s="296">
        <f t="shared" si="5"/>
        <v>0</v>
      </c>
      <c r="R24" s="267">
        <f t="shared" si="6"/>
        <v>0</v>
      </c>
      <c r="S24" s="267">
        <f t="shared" si="7"/>
        <v>0</v>
      </c>
      <c r="T24" s="297">
        <f t="shared" si="8"/>
        <v>0</v>
      </c>
      <c r="U24" s="297"/>
      <c r="AD24" s="298"/>
    </row>
    <row r="25" spans="1:54" s="267" customFormat="1" ht="48" customHeight="1" x14ac:dyDescent="0.3">
      <c r="A25" s="292">
        <v>7</v>
      </c>
      <c r="B25" s="768">
        <v>7000031566</v>
      </c>
      <c r="C25" s="768">
        <v>10</v>
      </c>
      <c r="D25" s="768">
        <v>20</v>
      </c>
      <c r="E25" s="768">
        <v>70</v>
      </c>
      <c r="F25" s="768" t="s">
        <v>707</v>
      </c>
      <c r="G25" s="768">
        <v>170005318</v>
      </c>
      <c r="H25" s="768">
        <v>998734</v>
      </c>
      <c r="I25" s="783"/>
      <c r="J25" s="768">
        <v>18</v>
      </c>
      <c r="K25" s="782"/>
      <c r="L25" s="768" t="s">
        <v>808</v>
      </c>
      <c r="M25" s="768" t="s">
        <v>106</v>
      </c>
      <c r="N25" s="768">
        <v>116</v>
      </c>
      <c r="O25" s="783"/>
      <c r="P25" s="784" t="str">
        <f t="shared" si="4"/>
        <v>Included</v>
      </c>
      <c r="Q25" s="296">
        <f t="shared" si="5"/>
        <v>0</v>
      </c>
      <c r="R25" s="267">
        <f t="shared" si="6"/>
        <v>0</v>
      </c>
      <c r="S25" s="267">
        <f t="shared" si="7"/>
        <v>0</v>
      </c>
      <c r="T25" s="297">
        <f t="shared" si="8"/>
        <v>0</v>
      </c>
      <c r="U25" s="297"/>
      <c r="AD25" s="298"/>
    </row>
    <row r="26" spans="1:54" s="267" customFormat="1" ht="48" customHeight="1" x14ac:dyDescent="0.3">
      <c r="A26" s="292">
        <v>8</v>
      </c>
      <c r="B26" s="768">
        <v>7000031566</v>
      </c>
      <c r="C26" s="768">
        <v>10</v>
      </c>
      <c r="D26" s="768">
        <v>20</v>
      </c>
      <c r="E26" s="768">
        <v>110</v>
      </c>
      <c r="F26" s="768" t="s">
        <v>707</v>
      </c>
      <c r="G26" s="768">
        <v>170005422</v>
      </c>
      <c r="H26" s="768">
        <v>998336</v>
      </c>
      <c r="I26" s="783"/>
      <c r="J26" s="768">
        <v>18</v>
      </c>
      <c r="K26" s="782"/>
      <c r="L26" s="768" t="s">
        <v>809</v>
      </c>
      <c r="M26" s="768" t="s">
        <v>105</v>
      </c>
      <c r="N26" s="768">
        <v>1</v>
      </c>
      <c r="O26" s="783"/>
      <c r="P26" s="784" t="str">
        <f t="shared" si="4"/>
        <v>Included</v>
      </c>
      <c r="Q26" s="296">
        <f t="shared" si="5"/>
        <v>0</v>
      </c>
      <c r="R26" s="267">
        <f t="shared" si="6"/>
        <v>0</v>
      </c>
      <c r="S26" s="267">
        <f t="shared" si="7"/>
        <v>0</v>
      </c>
      <c r="T26" s="297">
        <f t="shared" si="8"/>
        <v>0</v>
      </c>
      <c r="U26" s="297"/>
      <c r="AD26" s="298"/>
    </row>
    <row r="27" spans="1:54" s="267" customFormat="1" ht="48" customHeight="1" x14ac:dyDescent="0.3">
      <c r="A27" s="292">
        <v>9</v>
      </c>
      <c r="B27" s="768">
        <v>7000031566</v>
      </c>
      <c r="C27" s="768">
        <v>10</v>
      </c>
      <c r="D27" s="768">
        <v>20</v>
      </c>
      <c r="E27" s="768">
        <v>120</v>
      </c>
      <c r="F27" s="768" t="s">
        <v>707</v>
      </c>
      <c r="G27" s="768">
        <v>170005403</v>
      </c>
      <c r="H27" s="768">
        <v>998734</v>
      </c>
      <c r="I27" s="783"/>
      <c r="J27" s="768">
        <v>18</v>
      </c>
      <c r="K27" s="782"/>
      <c r="L27" s="768" t="s">
        <v>810</v>
      </c>
      <c r="M27" s="768" t="s">
        <v>106</v>
      </c>
      <c r="N27" s="768">
        <v>152</v>
      </c>
      <c r="O27" s="783"/>
      <c r="P27" s="784" t="str">
        <f t="shared" si="4"/>
        <v>Included</v>
      </c>
      <c r="Q27" s="296">
        <f t="shared" si="5"/>
        <v>0</v>
      </c>
      <c r="R27" s="267">
        <f t="shared" si="6"/>
        <v>0</v>
      </c>
      <c r="S27" s="267">
        <f t="shared" si="7"/>
        <v>0</v>
      </c>
      <c r="T27" s="297">
        <f t="shared" si="8"/>
        <v>0</v>
      </c>
      <c r="U27" s="297"/>
      <c r="AD27" s="298"/>
    </row>
    <row r="28" spans="1:54" s="267" customFormat="1" ht="48" customHeight="1" x14ac:dyDescent="0.3">
      <c r="A28" s="292">
        <v>10</v>
      </c>
      <c r="B28" s="768">
        <v>7000031566</v>
      </c>
      <c r="C28" s="768">
        <v>10</v>
      </c>
      <c r="D28" s="768">
        <v>20</v>
      </c>
      <c r="E28" s="768">
        <v>130</v>
      </c>
      <c r="F28" s="768" t="s">
        <v>707</v>
      </c>
      <c r="G28" s="768">
        <v>170005329</v>
      </c>
      <c r="H28" s="768">
        <v>998734</v>
      </c>
      <c r="I28" s="783"/>
      <c r="J28" s="768">
        <v>18</v>
      </c>
      <c r="K28" s="782"/>
      <c r="L28" s="768" t="s">
        <v>811</v>
      </c>
      <c r="M28" s="768" t="s">
        <v>110</v>
      </c>
      <c r="N28" s="768">
        <v>152</v>
      </c>
      <c r="O28" s="783"/>
      <c r="P28" s="784" t="str">
        <f t="shared" si="4"/>
        <v>Included</v>
      </c>
      <c r="Q28" s="296">
        <f t="shared" si="5"/>
        <v>0</v>
      </c>
      <c r="R28" s="267">
        <f t="shared" si="6"/>
        <v>0</v>
      </c>
      <c r="S28" s="267">
        <f t="shared" si="7"/>
        <v>0</v>
      </c>
      <c r="T28" s="297">
        <f t="shared" si="8"/>
        <v>0</v>
      </c>
      <c r="U28" s="297"/>
      <c r="AD28" s="298"/>
    </row>
    <row r="29" spans="1:54" s="267" customFormat="1" ht="48" customHeight="1" x14ac:dyDescent="0.3">
      <c r="A29" s="292">
        <v>11</v>
      </c>
      <c r="B29" s="768">
        <v>7000031566</v>
      </c>
      <c r="C29" s="768">
        <v>10</v>
      </c>
      <c r="D29" s="768">
        <v>20</v>
      </c>
      <c r="E29" s="768">
        <v>140</v>
      </c>
      <c r="F29" s="768" t="s">
        <v>707</v>
      </c>
      <c r="G29" s="768">
        <v>170005323</v>
      </c>
      <c r="H29" s="768">
        <v>998734</v>
      </c>
      <c r="I29" s="783"/>
      <c r="J29" s="768">
        <v>18</v>
      </c>
      <c r="K29" s="782"/>
      <c r="L29" s="768" t="s">
        <v>812</v>
      </c>
      <c r="M29" s="768" t="s">
        <v>106</v>
      </c>
      <c r="N29" s="768">
        <v>2</v>
      </c>
      <c r="O29" s="783"/>
      <c r="P29" s="784" t="str">
        <f t="shared" si="4"/>
        <v>Included</v>
      </c>
      <c r="Q29" s="296">
        <f t="shared" si="5"/>
        <v>0</v>
      </c>
      <c r="R29" s="267">
        <f t="shared" si="6"/>
        <v>0</v>
      </c>
      <c r="S29" s="267">
        <f t="shared" si="7"/>
        <v>0</v>
      </c>
      <c r="T29" s="297">
        <f t="shared" si="8"/>
        <v>0</v>
      </c>
      <c r="U29" s="297"/>
      <c r="AD29" s="298"/>
    </row>
    <row r="30" spans="1:54" s="267" customFormat="1" ht="48" customHeight="1" x14ac:dyDescent="0.3">
      <c r="A30" s="292">
        <v>12</v>
      </c>
      <c r="B30" s="768">
        <v>7000031566</v>
      </c>
      <c r="C30" s="768">
        <v>10</v>
      </c>
      <c r="D30" s="768">
        <v>20</v>
      </c>
      <c r="E30" s="768">
        <v>150</v>
      </c>
      <c r="F30" s="768" t="s">
        <v>707</v>
      </c>
      <c r="G30" s="768">
        <v>170005324</v>
      </c>
      <c r="H30" s="768">
        <v>998734</v>
      </c>
      <c r="I30" s="783"/>
      <c r="J30" s="768">
        <v>18</v>
      </c>
      <c r="K30" s="782"/>
      <c r="L30" s="768" t="s">
        <v>813</v>
      </c>
      <c r="M30" s="768" t="s">
        <v>106</v>
      </c>
      <c r="N30" s="768">
        <v>2</v>
      </c>
      <c r="O30" s="783"/>
      <c r="P30" s="784" t="str">
        <f t="shared" si="4"/>
        <v>Included</v>
      </c>
      <c r="Q30" s="296">
        <f t="shared" si="5"/>
        <v>0</v>
      </c>
      <c r="R30" s="267">
        <f t="shared" si="6"/>
        <v>0</v>
      </c>
      <c r="S30" s="267">
        <f t="shared" si="7"/>
        <v>0</v>
      </c>
      <c r="T30" s="297">
        <f t="shared" si="8"/>
        <v>0</v>
      </c>
      <c r="U30" s="297"/>
      <c r="AD30" s="298"/>
    </row>
    <row r="31" spans="1:54" s="267" customFormat="1" ht="48" customHeight="1" x14ac:dyDescent="0.3">
      <c r="A31" s="292">
        <v>13</v>
      </c>
      <c r="B31" s="768">
        <v>7000031566</v>
      </c>
      <c r="C31" s="768">
        <v>10</v>
      </c>
      <c r="D31" s="768">
        <v>20</v>
      </c>
      <c r="E31" s="768">
        <v>170</v>
      </c>
      <c r="F31" s="768" t="s">
        <v>707</v>
      </c>
      <c r="G31" s="768">
        <v>170005423</v>
      </c>
      <c r="H31" s="768">
        <v>998336</v>
      </c>
      <c r="I31" s="783"/>
      <c r="J31" s="768">
        <v>18</v>
      </c>
      <c r="K31" s="782"/>
      <c r="L31" s="768" t="s">
        <v>814</v>
      </c>
      <c r="M31" s="768" t="s">
        <v>105</v>
      </c>
      <c r="N31" s="768">
        <v>1</v>
      </c>
      <c r="O31" s="783"/>
      <c r="P31" s="784" t="str">
        <f t="shared" si="4"/>
        <v>Included</v>
      </c>
      <c r="Q31" s="296">
        <f t="shared" si="5"/>
        <v>0</v>
      </c>
      <c r="R31" s="267">
        <f t="shared" si="6"/>
        <v>0</v>
      </c>
      <c r="S31" s="267">
        <f t="shared" si="7"/>
        <v>0</v>
      </c>
      <c r="T31" s="297">
        <f t="shared" si="8"/>
        <v>0</v>
      </c>
      <c r="U31" s="297"/>
      <c r="AD31" s="298"/>
    </row>
    <row r="32" spans="1:54" s="267" customFormat="1" ht="48" customHeight="1" x14ac:dyDescent="0.3">
      <c r="A32" s="292">
        <v>14</v>
      </c>
      <c r="B32" s="768">
        <v>7000031566</v>
      </c>
      <c r="C32" s="768">
        <v>10</v>
      </c>
      <c r="D32" s="768">
        <v>20</v>
      </c>
      <c r="E32" s="768">
        <v>180</v>
      </c>
      <c r="F32" s="768" t="s">
        <v>707</v>
      </c>
      <c r="G32" s="768">
        <v>170005328</v>
      </c>
      <c r="H32" s="768">
        <v>998734</v>
      </c>
      <c r="I32" s="783"/>
      <c r="J32" s="768">
        <v>18</v>
      </c>
      <c r="K32" s="782"/>
      <c r="L32" s="768" t="s">
        <v>815</v>
      </c>
      <c r="M32" s="768" t="s">
        <v>106</v>
      </c>
      <c r="N32" s="768">
        <v>1</v>
      </c>
      <c r="O32" s="783"/>
      <c r="P32" s="784" t="str">
        <f t="shared" si="4"/>
        <v>Included</v>
      </c>
      <c r="Q32" s="296">
        <f t="shared" si="5"/>
        <v>0</v>
      </c>
      <c r="R32" s="267">
        <f t="shared" si="6"/>
        <v>0</v>
      </c>
      <c r="S32" s="267">
        <f t="shared" si="7"/>
        <v>0</v>
      </c>
      <c r="T32" s="297">
        <f t="shared" si="8"/>
        <v>0</v>
      </c>
      <c r="U32" s="297"/>
      <c r="AD32" s="298"/>
    </row>
    <row r="33" spans="1:30" s="267" customFormat="1" ht="48" customHeight="1" x14ac:dyDescent="0.3">
      <c r="A33" s="292">
        <v>15</v>
      </c>
      <c r="B33" s="768">
        <v>7000031566</v>
      </c>
      <c r="C33" s="768">
        <v>10</v>
      </c>
      <c r="D33" s="768">
        <v>20</v>
      </c>
      <c r="E33" s="768">
        <v>190</v>
      </c>
      <c r="F33" s="768" t="s">
        <v>707</v>
      </c>
      <c r="G33" s="768">
        <v>100002843</v>
      </c>
      <c r="H33" s="768">
        <v>998734</v>
      </c>
      <c r="I33" s="783"/>
      <c r="J33" s="768">
        <v>18</v>
      </c>
      <c r="K33" s="782"/>
      <c r="L33" s="768" t="s">
        <v>161</v>
      </c>
      <c r="M33" s="768" t="s">
        <v>110</v>
      </c>
      <c r="N33" s="768">
        <v>1</v>
      </c>
      <c r="O33" s="783"/>
      <c r="P33" s="784" t="str">
        <f t="shared" si="4"/>
        <v>Included</v>
      </c>
      <c r="Q33" s="296">
        <f t="shared" si="5"/>
        <v>0</v>
      </c>
      <c r="R33" s="267">
        <f t="shared" si="6"/>
        <v>0</v>
      </c>
      <c r="S33" s="267">
        <f t="shared" si="7"/>
        <v>0</v>
      </c>
      <c r="T33" s="297">
        <f t="shared" si="8"/>
        <v>0</v>
      </c>
      <c r="U33" s="297"/>
      <c r="AD33" s="298"/>
    </row>
    <row r="34" spans="1:30" s="267" customFormat="1" ht="48" customHeight="1" x14ac:dyDescent="0.3">
      <c r="A34" s="292">
        <v>16</v>
      </c>
      <c r="B34" s="768">
        <v>7000031566</v>
      </c>
      <c r="C34" s="768">
        <v>10</v>
      </c>
      <c r="D34" s="768">
        <v>20</v>
      </c>
      <c r="E34" s="768">
        <v>200</v>
      </c>
      <c r="F34" s="768" t="s">
        <v>707</v>
      </c>
      <c r="G34" s="768">
        <v>100007246</v>
      </c>
      <c r="H34" s="768">
        <v>998734</v>
      </c>
      <c r="I34" s="783"/>
      <c r="J34" s="768">
        <v>18</v>
      </c>
      <c r="K34" s="782"/>
      <c r="L34" s="768" t="s">
        <v>159</v>
      </c>
      <c r="M34" s="768" t="s">
        <v>106</v>
      </c>
      <c r="N34" s="768">
        <v>1</v>
      </c>
      <c r="O34" s="783"/>
      <c r="P34" s="784" t="str">
        <f t="shared" si="4"/>
        <v>Included</v>
      </c>
      <c r="Q34" s="296">
        <f t="shared" si="5"/>
        <v>0</v>
      </c>
      <c r="R34" s="267">
        <f t="shared" si="6"/>
        <v>0</v>
      </c>
      <c r="S34" s="267">
        <f t="shared" si="7"/>
        <v>0</v>
      </c>
      <c r="T34" s="297">
        <f t="shared" si="8"/>
        <v>0</v>
      </c>
      <c r="U34" s="297"/>
      <c r="AD34" s="298"/>
    </row>
    <row r="35" spans="1:30" s="267" customFormat="1" ht="48" customHeight="1" x14ac:dyDescent="0.3">
      <c r="A35" s="292">
        <v>17</v>
      </c>
      <c r="B35" s="768">
        <v>7000031566</v>
      </c>
      <c r="C35" s="768">
        <v>10</v>
      </c>
      <c r="D35" s="768">
        <v>20</v>
      </c>
      <c r="E35" s="768">
        <v>210</v>
      </c>
      <c r="F35" s="768" t="s">
        <v>707</v>
      </c>
      <c r="G35" s="768">
        <v>170003250</v>
      </c>
      <c r="H35" s="768">
        <v>998734</v>
      </c>
      <c r="I35" s="783"/>
      <c r="J35" s="768">
        <v>18</v>
      </c>
      <c r="K35" s="782"/>
      <c r="L35" s="768" t="s">
        <v>160</v>
      </c>
      <c r="M35" s="768" t="s">
        <v>106</v>
      </c>
      <c r="N35" s="768">
        <v>1</v>
      </c>
      <c r="O35" s="783"/>
      <c r="P35" s="784" t="str">
        <f t="shared" si="4"/>
        <v>Included</v>
      </c>
      <c r="Q35" s="296">
        <f t="shared" si="5"/>
        <v>0</v>
      </c>
      <c r="R35" s="267">
        <f t="shared" si="6"/>
        <v>0</v>
      </c>
      <c r="S35" s="267">
        <f t="shared" si="7"/>
        <v>0</v>
      </c>
      <c r="T35" s="297">
        <f t="shared" si="8"/>
        <v>0</v>
      </c>
      <c r="U35" s="297"/>
      <c r="AD35" s="298"/>
    </row>
    <row r="36" spans="1:30" s="267" customFormat="1" ht="48" customHeight="1" x14ac:dyDescent="0.3">
      <c r="A36" s="292">
        <v>18</v>
      </c>
      <c r="B36" s="768">
        <v>7000031566</v>
      </c>
      <c r="C36" s="768">
        <v>10</v>
      </c>
      <c r="D36" s="768">
        <v>20</v>
      </c>
      <c r="E36" s="768">
        <v>220</v>
      </c>
      <c r="F36" s="768" t="s">
        <v>707</v>
      </c>
      <c r="G36" s="768">
        <v>170005441</v>
      </c>
      <c r="H36" s="768">
        <v>998734</v>
      </c>
      <c r="I36" s="783"/>
      <c r="J36" s="768">
        <v>18</v>
      </c>
      <c r="K36" s="782"/>
      <c r="L36" s="768" t="s">
        <v>816</v>
      </c>
      <c r="M36" s="768" t="s">
        <v>106</v>
      </c>
      <c r="N36" s="768">
        <v>1</v>
      </c>
      <c r="O36" s="783"/>
      <c r="P36" s="784" t="str">
        <f t="shared" si="4"/>
        <v>Included</v>
      </c>
      <c r="Q36" s="296">
        <f t="shared" si="5"/>
        <v>0</v>
      </c>
      <c r="R36" s="267">
        <f t="shared" si="6"/>
        <v>0</v>
      </c>
      <c r="S36" s="267">
        <f t="shared" si="7"/>
        <v>0</v>
      </c>
      <c r="T36" s="297">
        <f t="shared" si="8"/>
        <v>0</v>
      </c>
      <c r="U36" s="297"/>
      <c r="AD36" s="298"/>
    </row>
    <row r="37" spans="1:30" s="267" customFormat="1" ht="48" customHeight="1" x14ac:dyDescent="0.3">
      <c r="A37" s="292">
        <v>19</v>
      </c>
      <c r="B37" s="768">
        <v>7000031566</v>
      </c>
      <c r="C37" s="768">
        <v>10</v>
      </c>
      <c r="D37" s="768">
        <v>20</v>
      </c>
      <c r="E37" s="768">
        <v>240</v>
      </c>
      <c r="F37" s="768" t="s">
        <v>707</v>
      </c>
      <c r="G37" s="768">
        <v>170005452</v>
      </c>
      <c r="H37" s="768">
        <v>998734</v>
      </c>
      <c r="I37" s="783"/>
      <c r="J37" s="768">
        <v>18</v>
      </c>
      <c r="K37" s="782"/>
      <c r="L37" s="768" t="s">
        <v>817</v>
      </c>
      <c r="M37" s="768" t="s">
        <v>106</v>
      </c>
      <c r="N37" s="768">
        <v>2</v>
      </c>
      <c r="O37" s="783"/>
      <c r="P37" s="784" t="str">
        <f t="shared" si="4"/>
        <v>Included</v>
      </c>
      <c r="Q37" s="296">
        <f t="shared" si="5"/>
        <v>0</v>
      </c>
      <c r="R37" s="267">
        <f t="shared" si="6"/>
        <v>0</v>
      </c>
      <c r="S37" s="267">
        <f t="shared" si="7"/>
        <v>0</v>
      </c>
      <c r="T37" s="297">
        <f t="shared" si="8"/>
        <v>0</v>
      </c>
      <c r="U37" s="297"/>
      <c r="AD37" s="298"/>
    </row>
    <row r="38" spans="1:30" s="267" customFormat="1" ht="48" customHeight="1" x14ac:dyDescent="0.3">
      <c r="A38" s="292">
        <v>20</v>
      </c>
      <c r="B38" s="768">
        <v>7000031566</v>
      </c>
      <c r="C38" s="768">
        <v>10</v>
      </c>
      <c r="D38" s="768">
        <v>20</v>
      </c>
      <c r="E38" s="768">
        <v>250</v>
      </c>
      <c r="F38" s="768" t="s">
        <v>707</v>
      </c>
      <c r="G38" s="768">
        <v>170005453</v>
      </c>
      <c r="H38" s="768">
        <v>998734</v>
      </c>
      <c r="I38" s="783"/>
      <c r="J38" s="768">
        <v>18</v>
      </c>
      <c r="K38" s="782"/>
      <c r="L38" s="768" t="s">
        <v>818</v>
      </c>
      <c r="M38" s="768" t="s">
        <v>105</v>
      </c>
      <c r="N38" s="768">
        <v>1</v>
      </c>
      <c r="O38" s="783"/>
      <c r="P38" s="784" t="str">
        <f t="shared" si="4"/>
        <v>Included</v>
      </c>
      <c r="Q38" s="296">
        <f t="shared" si="5"/>
        <v>0</v>
      </c>
      <c r="R38" s="267">
        <f t="shared" si="6"/>
        <v>0</v>
      </c>
      <c r="S38" s="267">
        <f t="shared" si="7"/>
        <v>0</v>
      </c>
      <c r="T38" s="297">
        <f t="shared" si="8"/>
        <v>0</v>
      </c>
      <c r="U38" s="297"/>
      <c r="AD38" s="298"/>
    </row>
    <row r="39" spans="1:30" s="267" customFormat="1" ht="48" customHeight="1" x14ac:dyDescent="0.3">
      <c r="A39" s="292">
        <v>21</v>
      </c>
      <c r="B39" s="768">
        <v>7000031566</v>
      </c>
      <c r="C39" s="768">
        <v>10</v>
      </c>
      <c r="D39" s="768">
        <v>20</v>
      </c>
      <c r="E39" s="768">
        <v>270</v>
      </c>
      <c r="F39" s="768" t="s">
        <v>707</v>
      </c>
      <c r="G39" s="768">
        <v>170005456</v>
      </c>
      <c r="H39" s="768">
        <v>998734</v>
      </c>
      <c r="I39" s="783"/>
      <c r="J39" s="768">
        <v>18</v>
      </c>
      <c r="K39" s="782"/>
      <c r="L39" s="768" t="s">
        <v>819</v>
      </c>
      <c r="M39" s="768" t="s">
        <v>106</v>
      </c>
      <c r="N39" s="768">
        <v>1</v>
      </c>
      <c r="O39" s="783"/>
      <c r="P39" s="784" t="str">
        <f t="shared" si="4"/>
        <v>Included</v>
      </c>
      <c r="Q39" s="296">
        <f t="shared" si="5"/>
        <v>0</v>
      </c>
      <c r="R39" s="267">
        <f t="shared" si="6"/>
        <v>0</v>
      </c>
      <c r="S39" s="267">
        <f t="shared" si="7"/>
        <v>0</v>
      </c>
      <c r="T39" s="297">
        <f t="shared" si="8"/>
        <v>0</v>
      </c>
      <c r="U39" s="297"/>
      <c r="AD39" s="298"/>
    </row>
    <row r="40" spans="1:30" s="267" customFormat="1" ht="48" customHeight="1" x14ac:dyDescent="0.3">
      <c r="A40" s="292">
        <v>22</v>
      </c>
      <c r="B40" s="768">
        <v>7000031566</v>
      </c>
      <c r="C40" s="768">
        <v>10</v>
      </c>
      <c r="D40" s="768">
        <v>20</v>
      </c>
      <c r="E40" s="768">
        <v>280</v>
      </c>
      <c r="F40" s="768" t="s">
        <v>707</v>
      </c>
      <c r="G40" s="768">
        <v>170005465</v>
      </c>
      <c r="H40" s="768">
        <v>998734</v>
      </c>
      <c r="I40" s="783"/>
      <c r="J40" s="768">
        <v>18</v>
      </c>
      <c r="K40" s="782"/>
      <c r="L40" s="768" t="s">
        <v>820</v>
      </c>
      <c r="M40" s="768" t="s">
        <v>110</v>
      </c>
      <c r="N40" s="768">
        <v>1</v>
      </c>
      <c r="O40" s="783"/>
      <c r="P40" s="784" t="str">
        <f t="shared" si="4"/>
        <v>Included</v>
      </c>
      <c r="Q40" s="296">
        <f t="shared" si="5"/>
        <v>0</v>
      </c>
      <c r="R40" s="267">
        <f t="shared" si="6"/>
        <v>0</v>
      </c>
      <c r="S40" s="267">
        <f t="shared" si="7"/>
        <v>0</v>
      </c>
      <c r="T40" s="297">
        <f t="shared" si="8"/>
        <v>0</v>
      </c>
      <c r="U40" s="297"/>
      <c r="AD40" s="298"/>
    </row>
    <row r="41" spans="1:30" s="267" customFormat="1" ht="48" customHeight="1" x14ac:dyDescent="0.3">
      <c r="A41" s="292">
        <v>23</v>
      </c>
      <c r="B41" s="768">
        <v>7000031566</v>
      </c>
      <c r="C41" s="768">
        <v>10</v>
      </c>
      <c r="D41" s="768">
        <v>20</v>
      </c>
      <c r="E41" s="768">
        <v>290</v>
      </c>
      <c r="F41" s="768" t="s">
        <v>707</v>
      </c>
      <c r="G41" s="768">
        <v>100007217</v>
      </c>
      <c r="H41" s="768">
        <v>998734</v>
      </c>
      <c r="I41" s="783"/>
      <c r="J41" s="768">
        <v>18</v>
      </c>
      <c r="K41" s="782"/>
      <c r="L41" s="768" t="s">
        <v>158</v>
      </c>
      <c r="M41" s="768" t="s">
        <v>106</v>
      </c>
      <c r="N41" s="768">
        <v>1</v>
      </c>
      <c r="O41" s="783"/>
      <c r="P41" s="784" t="str">
        <f t="shared" si="4"/>
        <v>Included</v>
      </c>
      <c r="Q41" s="296">
        <f t="shared" si="5"/>
        <v>0</v>
      </c>
      <c r="R41" s="267">
        <f t="shared" si="6"/>
        <v>0</v>
      </c>
      <c r="S41" s="267">
        <f t="shared" si="7"/>
        <v>0</v>
      </c>
      <c r="T41" s="297">
        <f t="shared" si="8"/>
        <v>0</v>
      </c>
      <c r="U41" s="297"/>
      <c r="AD41" s="298"/>
    </row>
    <row r="42" spans="1:30" s="267" customFormat="1" ht="48" customHeight="1" x14ac:dyDescent="0.3">
      <c r="A42" s="292">
        <v>24</v>
      </c>
      <c r="B42" s="768">
        <v>7000031566</v>
      </c>
      <c r="C42" s="768">
        <v>10</v>
      </c>
      <c r="D42" s="768">
        <v>20</v>
      </c>
      <c r="E42" s="768">
        <v>300</v>
      </c>
      <c r="F42" s="768" t="s">
        <v>707</v>
      </c>
      <c r="G42" s="768">
        <v>170005416</v>
      </c>
      <c r="H42" s="768">
        <v>998734</v>
      </c>
      <c r="I42" s="783"/>
      <c r="J42" s="768">
        <v>18</v>
      </c>
      <c r="K42" s="782"/>
      <c r="L42" s="768" t="s">
        <v>821</v>
      </c>
      <c r="M42" s="768" t="s">
        <v>106</v>
      </c>
      <c r="N42" s="768">
        <v>1</v>
      </c>
      <c r="O42" s="783"/>
      <c r="P42" s="784" t="str">
        <f t="shared" si="4"/>
        <v>Included</v>
      </c>
      <c r="Q42" s="296">
        <f t="shared" si="5"/>
        <v>0</v>
      </c>
      <c r="R42" s="267">
        <f t="shared" si="6"/>
        <v>0</v>
      </c>
      <c r="S42" s="267">
        <f t="shared" si="7"/>
        <v>0</v>
      </c>
      <c r="T42" s="297">
        <f t="shared" si="8"/>
        <v>0</v>
      </c>
      <c r="U42" s="297"/>
      <c r="AD42" s="298"/>
    </row>
    <row r="43" spans="1:30" s="267" customFormat="1" ht="48" customHeight="1" x14ac:dyDescent="0.3">
      <c r="A43" s="292">
        <v>25</v>
      </c>
      <c r="B43" s="768">
        <v>7000031566</v>
      </c>
      <c r="C43" s="768">
        <v>10</v>
      </c>
      <c r="D43" s="768">
        <v>20</v>
      </c>
      <c r="E43" s="768">
        <v>310</v>
      </c>
      <c r="F43" s="768" t="s">
        <v>707</v>
      </c>
      <c r="G43" s="768">
        <v>170005590</v>
      </c>
      <c r="H43" s="768">
        <v>998336</v>
      </c>
      <c r="I43" s="783"/>
      <c r="J43" s="768">
        <v>18</v>
      </c>
      <c r="K43" s="782"/>
      <c r="L43" s="768" t="s">
        <v>822</v>
      </c>
      <c r="M43" s="768" t="s">
        <v>106</v>
      </c>
      <c r="N43" s="768">
        <v>2</v>
      </c>
      <c r="O43" s="783"/>
      <c r="P43" s="784" t="str">
        <f t="shared" si="4"/>
        <v>Included</v>
      </c>
      <c r="Q43" s="296">
        <f t="shared" si="5"/>
        <v>0</v>
      </c>
      <c r="R43" s="267">
        <f t="shared" si="6"/>
        <v>0</v>
      </c>
      <c r="S43" s="267">
        <f t="shared" si="7"/>
        <v>0</v>
      </c>
      <c r="T43" s="297">
        <f t="shared" si="8"/>
        <v>0</v>
      </c>
      <c r="U43" s="297"/>
      <c r="AD43" s="298"/>
    </row>
    <row r="44" spans="1:30" s="267" customFormat="1" ht="48" customHeight="1" x14ac:dyDescent="0.3">
      <c r="A44" s="292">
        <v>26</v>
      </c>
      <c r="B44" s="768">
        <v>7000031570</v>
      </c>
      <c r="C44" s="768">
        <v>10</v>
      </c>
      <c r="D44" s="768">
        <v>70</v>
      </c>
      <c r="E44" s="768">
        <v>10</v>
      </c>
      <c r="F44" s="768" t="s">
        <v>708</v>
      </c>
      <c r="G44" s="768">
        <v>170005405</v>
      </c>
      <c r="H44" s="768">
        <v>998736</v>
      </c>
      <c r="I44" s="783"/>
      <c r="J44" s="768">
        <v>18</v>
      </c>
      <c r="K44" s="782"/>
      <c r="L44" s="768" t="s">
        <v>802</v>
      </c>
      <c r="M44" s="768" t="s">
        <v>106</v>
      </c>
      <c r="N44" s="768">
        <v>1</v>
      </c>
      <c r="O44" s="783"/>
      <c r="P44" s="784" t="str">
        <f t="shared" si="4"/>
        <v>Included</v>
      </c>
      <c r="Q44" s="296">
        <f t="shared" si="5"/>
        <v>0</v>
      </c>
      <c r="R44" s="267">
        <f t="shared" si="6"/>
        <v>0</v>
      </c>
      <c r="S44" s="267">
        <f t="shared" si="7"/>
        <v>0</v>
      </c>
      <c r="T44" s="297">
        <f t="shared" si="8"/>
        <v>0</v>
      </c>
      <c r="U44" s="297"/>
      <c r="AD44" s="298"/>
    </row>
    <row r="45" spans="1:30" s="267" customFormat="1" ht="48" customHeight="1" x14ac:dyDescent="0.3">
      <c r="A45" s="292">
        <v>27</v>
      </c>
      <c r="B45" s="768">
        <v>7000031570</v>
      </c>
      <c r="C45" s="768">
        <v>10</v>
      </c>
      <c r="D45" s="768">
        <v>70</v>
      </c>
      <c r="E45" s="768">
        <v>20</v>
      </c>
      <c r="F45" s="768" t="s">
        <v>708</v>
      </c>
      <c r="G45" s="768">
        <v>170005421</v>
      </c>
      <c r="H45" s="768">
        <v>998336</v>
      </c>
      <c r="I45" s="783"/>
      <c r="J45" s="768">
        <v>18</v>
      </c>
      <c r="K45" s="782"/>
      <c r="L45" s="768" t="s">
        <v>803</v>
      </c>
      <c r="M45" s="768" t="s">
        <v>105</v>
      </c>
      <c r="N45" s="768">
        <v>1</v>
      </c>
      <c r="O45" s="783"/>
      <c r="P45" s="784" t="str">
        <f t="shared" si="4"/>
        <v>Included</v>
      </c>
      <c r="Q45" s="296">
        <f t="shared" si="5"/>
        <v>0</v>
      </c>
      <c r="R45" s="267">
        <f t="shared" si="6"/>
        <v>0</v>
      </c>
      <c r="S45" s="267">
        <f t="shared" si="7"/>
        <v>0</v>
      </c>
      <c r="T45" s="297">
        <f t="shared" si="8"/>
        <v>0</v>
      </c>
      <c r="U45" s="297"/>
      <c r="AD45" s="298"/>
    </row>
    <row r="46" spans="1:30" s="267" customFormat="1" ht="48" customHeight="1" x14ac:dyDescent="0.3">
      <c r="A46" s="292">
        <v>28</v>
      </c>
      <c r="B46" s="768">
        <v>7000031570</v>
      </c>
      <c r="C46" s="768">
        <v>10</v>
      </c>
      <c r="D46" s="768">
        <v>70</v>
      </c>
      <c r="E46" s="768">
        <v>30</v>
      </c>
      <c r="F46" s="768" t="s">
        <v>708</v>
      </c>
      <c r="G46" s="768">
        <v>170005316</v>
      </c>
      <c r="H46" s="768">
        <v>998734</v>
      </c>
      <c r="I46" s="783"/>
      <c r="J46" s="768">
        <v>18</v>
      </c>
      <c r="K46" s="782"/>
      <c r="L46" s="768" t="s">
        <v>804</v>
      </c>
      <c r="M46" s="768" t="s">
        <v>106</v>
      </c>
      <c r="N46" s="768">
        <v>1</v>
      </c>
      <c r="O46" s="783"/>
      <c r="P46" s="784" t="str">
        <f t="shared" si="4"/>
        <v>Included</v>
      </c>
      <c r="Q46" s="296">
        <f t="shared" si="5"/>
        <v>0</v>
      </c>
      <c r="R46" s="267">
        <f t="shared" si="6"/>
        <v>0</v>
      </c>
      <c r="S46" s="267">
        <f t="shared" si="7"/>
        <v>0</v>
      </c>
      <c r="T46" s="297">
        <f t="shared" si="8"/>
        <v>0</v>
      </c>
      <c r="U46" s="297"/>
      <c r="AD46" s="298"/>
    </row>
    <row r="47" spans="1:30" s="267" customFormat="1" ht="48" customHeight="1" x14ac:dyDescent="0.3">
      <c r="A47" s="292">
        <v>29</v>
      </c>
      <c r="B47" s="768">
        <v>7000031570</v>
      </c>
      <c r="C47" s="768">
        <v>10</v>
      </c>
      <c r="D47" s="768">
        <v>70</v>
      </c>
      <c r="E47" s="768">
        <v>40</v>
      </c>
      <c r="F47" s="768" t="s">
        <v>708</v>
      </c>
      <c r="G47" s="768">
        <v>170005402</v>
      </c>
      <c r="H47" s="768">
        <v>998734</v>
      </c>
      <c r="I47" s="783"/>
      <c r="J47" s="768">
        <v>18</v>
      </c>
      <c r="K47" s="782"/>
      <c r="L47" s="768" t="s">
        <v>807</v>
      </c>
      <c r="M47" s="768" t="s">
        <v>106</v>
      </c>
      <c r="N47" s="768">
        <v>1</v>
      </c>
      <c r="O47" s="783"/>
      <c r="P47" s="784" t="str">
        <f t="shared" si="4"/>
        <v>Included</v>
      </c>
      <c r="Q47" s="296">
        <f t="shared" si="5"/>
        <v>0</v>
      </c>
      <c r="R47" s="267">
        <f t="shared" si="6"/>
        <v>0</v>
      </c>
      <c r="S47" s="267">
        <f t="shared" si="7"/>
        <v>0</v>
      </c>
      <c r="T47" s="297">
        <f t="shared" si="8"/>
        <v>0</v>
      </c>
      <c r="U47" s="297"/>
      <c r="AD47" s="298"/>
    </row>
    <row r="48" spans="1:30" s="267" customFormat="1" ht="48" customHeight="1" x14ac:dyDescent="0.3">
      <c r="A48" s="292">
        <v>30</v>
      </c>
      <c r="B48" s="768">
        <v>7000031570</v>
      </c>
      <c r="C48" s="768">
        <v>10</v>
      </c>
      <c r="D48" s="768">
        <v>70</v>
      </c>
      <c r="E48" s="768">
        <v>60</v>
      </c>
      <c r="F48" s="768" t="s">
        <v>708</v>
      </c>
      <c r="G48" s="768">
        <v>170005422</v>
      </c>
      <c r="H48" s="768">
        <v>998336</v>
      </c>
      <c r="I48" s="783"/>
      <c r="J48" s="768">
        <v>18</v>
      </c>
      <c r="K48" s="782"/>
      <c r="L48" s="768" t="s">
        <v>809</v>
      </c>
      <c r="M48" s="768" t="s">
        <v>105</v>
      </c>
      <c r="N48" s="768">
        <v>1</v>
      </c>
      <c r="O48" s="783"/>
      <c r="P48" s="784" t="str">
        <f t="shared" si="4"/>
        <v>Included</v>
      </c>
      <c r="Q48" s="296">
        <f t="shared" si="5"/>
        <v>0</v>
      </c>
      <c r="R48" s="267">
        <f t="shared" si="6"/>
        <v>0</v>
      </c>
      <c r="S48" s="267">
        <f t="shared" si="7"/>
        <v>0</v>
      </c>
      <c r="T48" s="297">
        <f t="shared" si="8"/>
        <v>0</v>
      </c>
      <c r="U48" s="297"/>
      <c r="AD48" s="298"/>
    </row>
    <row r="49" spans="1:30" s="267" customFormat="1" ht="48" customHeight="1" x14ac:dyDescent="0.3">
      <c r="A49" s="292">
        <v>31</v>
      </c>
      <c r="B49" s="768">
        <v>7000031570</v>
      </c>
      <c r="C49" s="768">
        <v>10</v>
      </c>
      <c r="D49" s="768">
        <v>70</v>
      </c>
      <c r="E49" s="768">
        <v>70</v>
      </c>
      <c r="F49" s="768" t="s">
        <v>708</v>
      </c>
      <c r="G49" s="768">
        <v>170005323</v>
      </c>
      <c r="H49" s="768">
        <v>998734</v>
      </c>
      <c r="I49" s="783"/>
      <c r="J49" s="768">
        <v>18</v>
      </c>
      <c r="K49" s="782"/>
      <c r="L49" s="768" t="s">
        <v>812</v>
      </c>
      <c r="M49" s="768" t="s">
        <v>106</v>
      </c>
      <c r="N49" s="768">
        <v>2</v>
      </c>
      <c r="O49" s="783"/>
      <c r="P49" s="784" t="str">
        <f t="shared" si="4"/>
        <v>Included</v>
      </c>
      <c r="Q49" s="296">
        <f t="shared" si="5"/>
        <v>0</v>
      </c>
      <c r="R49" s="267">
        <f t="shared" si="6"/>
        <v>0</v>
      </c>
      <c r="S49" s="267">
        <f t="shared" si="7"/>
        <v>0</v>
      </c>
      <c r="T49" s="297">
        <f t="shared" si="8"/>
        <v>0</v>
      </c>
      <c r="U49" s="297"/>
      <c r="AD49" s="298"/>
    </row>
    <row r="50" spans="1:30" s="267" customFormat="1" ht="48" customHeight="1" x14ac:dyDescent="0.3">
      <c r="A50" s="292">
        <v>32</v>
      </c>
      <c r="B50" s="768">
        <v>7000031570</v>
      </c>
      <c r="C50" s="768">
        <v>10</v>
      </c>
      <c r="D50" s="768">
        <v>70</v>
      </c>
      <c r="E50" s="768">
        <v>80</v>
      </c>
      <c r="F50" s="768" t="s">
        <v>708</v>
      </c>
      <c r="G50" s="768">
        <v>170005324</v>
      </c>
      <c r="H50" s="768">
        <v>998734</v>
      </c>
      <c r="I50" s="783"/>
      <c r="J50" s="768">
        <v>18</v>
      </c>
      <c r="K50" s="782"/>
      <c r="L50" s="768" t="s">
        <v>813</v>
      </c>
      <c r="M50" s="768" t="s">
        <v>106</v>
      </c>
      <c r="N50" s="768">
        <v>2</v>
      </c>
      <c r="O50" s="783"/>
      <c r="P50" s="784" t="str">
        <f t="shared" si="4"/>
        <v>Included</v>
      </c>
      <c r="Q50" s="296">
        <f t="shared" si="5"/>
        <v>0</v>
      </c>
      <c r="R50" s="267">
        <f t="shared" si="6"/>
        <v>0</v>
      </c>
      <c r="S50" s="267">
        <f t="shared" si="7"/>
        <v>0</v>
      </c>
      <c r="T50" s="297">
        <f t="shared" si="8"/>
        <v>0</v>
      </c>
      <c r="U50" s="297"/>
      <c r="AD50" s="298"/>
    </row>
    <row r="51" spans="1:30" s="267" customFormat="1" ht="48" customHeight="1" x14ac:dyDescent="0.3">
      <c r="A51" s="292">
        <v>33</v>
      </c>
      <c r="B51" s="768">
        <v>7000031570</v>
      </c>
      <c r="C51" s="768">
        <v>10</v>
      </c>
      <c r="D51" s="768">
        <v>70</v>
      </c>
      <c r="E51" s="768">
        <v>100</v>
      </c>
      <c r="F51" s="768" t="s">
        <v>708</v>
      </c>
      <c r="G51" s="768">
        <v>170005423</v>
      </c>
      <c r="H51" s="768">
        <v>998336</v>
      </c>
      <c r="I51" s="783"/>
      <c r="J51" s="768">
        <v>18</v>
      </c>
      <c r="K51" s="782"/>
      <c r="L51" s="768" t="s">
        <v>814</v>
      </c>
      <c r="M51" s="768" t="s">
        <v>105</v>
      </c>
      <c r="N51" s="768">
        <v>1</v>
      </c>
      <c r="O51" s="783"/>
      <c r="P51" s="784" t="str">
        <f t="shared" si="4"/>
        <v>Included</v>
      </c>
      <c r="Q51" s="296">
        <f t="shared" si="5"/>
        <v>0</v>
      </c>
      <c r="R51" s="267">
        <f t="shared" si="6"/>
        <v>0</v>
      </c>
      <c r="S51" s="267">
        <f t="shared" si="7"/>
        <v>0</v>
      </c>
      <c r="T51" s="297">
        <f t="shared" si="8"/>
        <v>0</v>
      </c>
      <c r="U51" s="297"/>
      <c r="AD51" s="298"/>
    </row>
    <row r="52" spans="1:30" s="267" customFormat="1" ht="48" customHeight="1" x14ac:dyDescent="0.3">
      <c r="A52" s="292">
        <v>34</v>
      </c>
      <c r="B52" s="768">
        <v>7000031570</v>
      </c>
      <c r="C52" s="768">
        <v>10</v>
      </c>
      <c r="D52" s="768">
        <v>70</v>
      </c>
      <c r="E52" s="768">
        <v>110</v>
      </c>
      <c r="F52" s="768" t="s">
        <v>708</v>
      </c>
      <c r="G52" s="768">
        <v>170005328</v>
      </c>
      <c r="H52" s="768">
        <v>998734</v>
      </c>
      <c r="I52" s="783"/>
      <c r="J52" s="768">
        <v>18</v>
      </c>
      <c r="K52" s="782"/>
      <c r="L52" s="768" t="s">
        <v>815</v>
      </c>
      <c r="M52" s="768" t="s">
        <v>106</v>
      </c>
      <c r="N52" s="768">
        <v>1</v>
      </c>
      <c r="O52" s="783"/>
      <c r="P52" s="784" t="str">
        <f t="shared" si="4"/>
        <v>Included</v>
      </c>
      <c r="Q52" s="296">
        <f t="shared" si="5"/>
        <v>0</v>
      </c>
      <c r="R52" s="267">
        <f t="shared" si="6"/>
        <v>0</v>
      </c>
      <c r="S52" s="267">
        <f t="shared" si="7"/>
        <v>0</v>
      </c>
      <c r="T52" s="297">
        <f t="shared" si="8"/>
        <v>0</v>
      </c>
      <c r="U52" s="297"/>
      <c r="AD52" s="298"/>
    </row>
    <row r="53" spans="1:30" s="267" customFormat="1" ht="48" customHeight="1" x14ac:dyDescent="0.3">
      <c r="A53" s="292">
        <v>35</v>
      </c>
      <c r="B53" s="768">
        <v>7000031570</v>
      </c>
      <c r="C53" s="768">
        <v>10</v>
      </c>
      <c r="D53" s="768">
        <v>70</v>
      </c>
      <c r="E53" s="768">
        <v>120</v>
      </c>
      <c r="F53" s="768" t="s">
        <v>708</v>
      </c>
      <c r="G53" s="768">
        <v>100007246</v>
      </c>
      <c r="H53" s="768">
        <v>998734</v>
      </c>
      <c r="I53" s="783"/>
      <c r="J53" s="768">
        <v>18</v>
      </c>
      <c r="K53" s="782"/>
      <c r="L53" s="768" t="s">
        <v>159</v>
      </c>
      <c r="M53" s="768" t="s">
        <v>106</v>
      </c>
      <c r="N53" s="768">
        <v>1</v>
      </c>
      <c r="O53" s="783"/>
      <c r="P53" s="784" t="str">
        <f t="shared" si="4"/>
        <v>Included</v>
      </c>
      <c r="Q53" s="296">
        <f t="shared" si="5"/>
        <v>0</v>
      </c>
      <c r="R53" s="267">
        <f t="shared" si="6"/>
        <v>0</v>
      </c>
      <c r="S53" s="267">
        <f t="shared" si="7"/>
        <v>0</v>
      </c>
      <c r="T53" s="297">
        <f t="shared" si="8"/>
        <v>0</v>
      </c>
      <c r="U53" s="297"/>
      <c r="AD53" s="298"/>
    </row>
    <row r="54" spans="1:30" s="267" customFormat="1" ht="48" customHeight="1" x14ac:dyDescent="0.3">
      <c r="A54" s="292">
        <v>36</v>
      </c>
      <c r="B54" s="768">
        <v>7000031570</v>
      </c>
      <c r="C54" s="768">
        <v>10</v>
      </c>
      <c r="D54" s="768">
        <v>70</v>
      </c>
      <c r="E54" s="768">
        <v>130</v>
      </c>
      <c r="F54" s="768" t="s">
        <v>708</v>
      </c>
      <c r="G54" s="768">
        <v>170003250</v>
      </c>
      <c r="H54" s="768">
        <v>998734</v>
      </c>
      <c r="I54" s="783"/>
      <c r="J54" s="768">
        <v>18</v>
      </c>
      <c r="K54" s="782"/>
      <c r="L54" s="768" t="s">
        <v>160</v>
      </c>
      <c r="M54" s="768" t="s">
        <v>106</v>
      </c>
      <c r="N54" s="768">
        <v>1</v>
      </c>
      <c r="O54" s="783"/>
      <c r="P54" s="784" t="str">
        <f t="shared" si="4"/>
        <v>Included</v>
      </c>
      <c r="Q54" s="296">
        <f t="shared" si="5"/>
        <v>0</v>
      </c>
      <c r="R54" s="267">
        <f t="shared" si="6"/>
        <v>0</v>
      </c>
      <c r="S54" s="267">
        <f t="shared" si="7"/>
        <v>0</v>
      </c>
      <c r="T54" s="297">
        <f t="shared" si="8"/>
        <v>0</v>
      </c>
      <c r="U54" s="297"/>
      <c r="AD54" s="298"/>
    </row>
    <row r="55" spans="1:30" s="267" customFormat="1" ht="48" customHeight="1" x14ac:dyDescent="0.3">
      <c r="A55" s="292">
        <v>37</v>
      </c>
      <c r="B55" s="768">
        <v>7000031570</v>
      </c>
      <c r="C55" s="768">
        <v>10</v>
      </c>
      <c r="D55" s="768">
        <v>70</v>
      </c>
      <c r="E55" s="768">
        <v>140</v>
      </c>
      <c r="F55" s="768" t="s">
        <v>708</v>
      </c>
      <c r="G55" s="768">
        <v>170005441</v>
      </c>
      <c r="H55" s="768">
        <v>998734</v>
      </c>
      <c r="I55" s="783"/>
      <c r="J55" s="768">
        <v>18</v>
      </c>
      <c r="K55" s="782"/>
      <c r="L55" s="768" t="s">
        <v>816</v>
      </c>
      <c r="M55" s="768" t="s">
        <v>106</v>
      </c>
      <c r="N55" s="768">
        <v>1</v>
      </c>
      <c r="O55" s="783"/>
      <c r="P55" s="784" t="str">
        <f t="shared" si="4"/>
        <v>Included</v>
      </c>
      <c r="Q55" s="296">
        <f t="shared" si="5"/>
        <v>0</v>
      </c>
      <c r="R55" s="267">
        <f t="shared" si="6"/>
        <v>0</v>
      </c>
      <c r="S55" s="267">
        <f t="shared" si="7"/>
        <v>0</v>
      </c>
      <c r="T55" s="297">
        <f t="shared" si="8"/>
        <v>0</v>
      </c>
      <c r="U55" s="297"/>
      <c r="AD55" s="298"/>
    </row>
    <row r="56" spans="1:30" s="267" customFormat="1" ht="48" customHeight="1" x14ac:dyDescent="0.3">
      <c r="A56" s="292">
        <v>38</v>
      </c>
      <c r="B56" s="768">
        <v>7000031570</v>
      </c>
      <c r="C56" s="768">
        <v>10</v>
      </c>
      <c r="D56" s="768">
        <v>70</v>
      </c>
      <c r="E56" s="768">
        <v>150</v>
      </c>
      <c r="F56" s="768" t="s">
        <v>708</v>
      </c>
      <c r="G56" s="768">
        <v>170005590</v>
      </c>
      <c r="H56" s="768">
        <v>998336</v>
      </c>
      <c r="I56" s="783"/>
      <c r="J56" s="768">
        <v>18</v>
      </c>
      <c r="K56" s="782"/>
      <c r="L56" s="768" t="s">
        <v>822</v>
      </c>
      <c r="M56" s="768" t="s">
        <v>106</v>
      </c>
      <c r="N56" s="768">
        <v>2</v>
      </c>
      <c r="O56" s="783"/>
      <c r="P56" s="784" t="str">
        <f t="shared" si="4"/>
        <v>Included</v>
      </c>
      <c r="Q56" s="296">
        <f t="shared" si="5"/>
        <v>0</v>
      </c>
      <c r="R56" s="267">
        <f t="shared" si="6"/>
        <v>0</v>
      </c>
      <c r="S56" s="267">
        <f t="shared" si="7"/>
        <v>0</v>
      </c>
      <c r="T56" s="297">
        <f t="shared" si="8"/>
        <v>0</v>
      </c>
      <c r="U56" s="297"/>
      <c r="AD56" s="298"/>
    </row>
    <row r="57" spans="1:30" s="267" customFormat="1" ht="48" customHeight="1" x14ac:dyDescent="0.3">
      <c r="A57" s="292">
        <v>39</v>
      </c>
      <c r="B57" s="768">
        <v>7000031573</v>
      </c>
      <c r="C57" s="768">
        <v>10</v>
      </c>
      <c r="D57" s="768">
        <v>110</v>
      </c>
      <c r="E57" s="768">
        <v>10</v>
      </c>
      <c r="F57" s="768" t="s">
        <v>709</v>
      </c>
      <c r="G57" s="768">
        <v>170005405</v>
      </c>
      <c r="H57" s="768">
        <v>998736</v>
      </c>
      <c r="I57" s="783"/>
      <c r="J57" s="768">
        <v>18</v>
      </c>
      <c r="K57" s="782"/>
      <c r="L57" s="768" t="s">
        <v>802</v>
      </c>
      <c r="M57" s="768" t="s">
        <v>106</v>
      </c>
      <c r="N57" s="768">
        <v>1</v>
      </c>
      <c r="O57" s="783"/>
      <c r="P57" s="784" t="str">
        <f t="shared" si="4"/>
        <v>Included</v>
      </c>
      <c r="Q57" s="296">
        <f t="shared" si="5"/>
        <v>0</v>
      </c>
      <c r="R57" s="267">
        <f t="shared" si="6"/>
        <v>0</v>
      </c>
      <c r="S57" s="267">
        <f t="shared" si="7"/>
        <v>0</v>
      </c>
      <c r="T57" s="297">
        <f t="shared" si="8"/>
        <v>0</v>
      </c>
      <c r="U57" s="297"/>
      <c r="AD57" s="298"/>
    </row>
    <row r="58" spans="1:30" s="267" customFormat="1" ht="48" customHeight="1" x14ac:dyDescent="0.3">
      <c r="A58" s="292">
        <v>40</v>
      </c>
      <c r="B58" s="768">
        <v>7000031573</v>
      </c>
      <c r="C58" s="768">
        <v>10</v>
      </c>
      <c r="D58" s="768">
        <v>110</v>
      </c>
      <c r="E58" s="768">
        <v>20</v>
      </c>
      <c r="F58" s="768" t="s">
        <v>709</v>
      </c>
      <c r="G58" s="768">
        <v>170005421</v>
      </c>
      <c r="H58" s="768">
        <v>998336</v>
      </c>
      <c r="I58" s="783"/>
      <c r="J58" s="768">
        <v>18</v>
      </c>
      <c r="K58" s="782"/>
      <c r="L58" s="768" t="s">
        <v>803</v>
      </c>
      <c r="M58" s="768" t="s">
        <v>105</v>
      </c>
      <c r="N58" s="768">
        <v>1</v>
      </c>
      <c r="O58" s="783"/>
      <c r="P58" s="784" t="str">
        <f t="shared" si="4"/>
        <v>Included</v>
      </c>
      <c r="Q58" s="296">
        <f t="shared" si="5"/>
        <v>0</v>
      </c>
      <c r="R58" s="267">
        <f t="shared" si="6"/>
        <v>0</v>
      </c>
      <c r="S58" s="267">
        <f t="shared" si="7"/>
        <v>0</v>
      </c>
      <c r="T58" s="297">
        <f t="shared" si="8"/>
        <v>0</v>
      </c>
      <c r="U58" s="297"/>
      <c r="AD58" s="298"/>
    </row>
    <row r="59" spans="1:30" s="267" customFormat="1" ht="48" customHeight="1" x14ac:dyDescent="0.3">
      <c r="A59" s="292">
        <v>41</v>
      </c>
      <c r="B59" s="768">
        <v>7000031573</v>
      </c>
      <c r="C59" s="768">
        <v>10</v>
      </c>
      <c r="D59" s="768">
        <v>110</v>
      </c>
      <c r="E59" s="768">
        <v>30</v>
      </c>
      <c r="F59" s="768" t="s">
        <v>709</v>
      </c>
      <c r="G59" s="768">
        <v>170005316</v>
      </c>
      <c r="H59" s="768">
        <v>998734</v>
      </c>
      <c r="I59" s="783"/>
      <c r="J59" s="768">
        <v>18</v>
      </c>
      <c r="K59" s="782"/>
      <c r="L59" s="768" t="s">
        <v>804</v>
      </c>
      <c r="M59" s="768" t="s">
        <v>106</v>
      </c>
      <c r="N59" s="768">
        <v>1</v>
      </c>
      <c r="O59" s="783"/>
      <c r="P59" s="784" t="str">
        <f t="shared" si="4"/>
        <v>Included</v>
      </c>
      <c r="Q59" s="296">
        <f t="shared" si="5"/>
        <v>0</v>
      </c>
      <c r="R59" s="267">
        <f t="shared" si="6"/>
        <v>0</v>
      </c>
      <c r="S59" s="267">
        <f t="shared" si="7"/>
        <v>0</v>
      </c>
      <c r="T59" s="297">
        <f t="shared" si="8"/>
        <v>0</v>
      </c>
      <c r="U59" s="297"/>
      <c r="AD59" s="298"/>
    </row>
    <row r="60" spans="1:30" s="267" customFormat="1" ht="48" customHeight="1" x14ac:dyDescent="0.3">
      <c r="A60" s="292">
        <v>42</v>
      </c>
      <c r="B60" s="768">
        <v>7000031573</v>
      </c>
      <c r="C60" s="768">
        <v>10</v>
      </c>
      <c r="D60" s="768">
        <v>110</v>
      </c>
      <c r="E60" s="768">
        <v>40</v>
      </c>
      <c r="F60" s="768" t="s">
        <v>709</v>
      </c>
      <c r="G60" s="768">
        <v>170005418</v>
      </c>
      <c r="H60" s="768">
        <v>998736</v>
      </c>
      <c r="I60" s="783"/>
      <c r="J60" s="768">
        <v>18</v>
      </c>
      <c r="K60" s="782"/>
      <c r="L60" s="768" t="s">
        <v>805</v>
      </c>
      <c r="M60" s="768" t="s">
        <v>106</v>
      </c>
      <c r="N60" s="768">
        <v>6</v>
      </c>
      <c r="O60" s="783"/>
      <c r="P60" s="784" t="str">
        <f t="shared" si="4"/>
        <v>Included</v>
      </c>
      <c r="Q60" s="296">
        <f t="shared" si="5"/>
        <v>0</v>
      </c>
      <c r="R60" s="267">
        <f t="shared" si="6"/>
        <v>0</v>
      </c>
      <c r="S60" s="267">
        <f t="shared" si="7"/>
        <v>0</v>
      </c>
      <c r="T60" s="297">
        <f t="shared" si="8"/>
        <v>0</v>
      </c>
      <c r="U60" s="297"/>
      <c r="AD60" s="298"/>
    </row>
    <row r="61" spans="1:30" s="267" customFormat="1" ht="48" customHeight="1" x14ac:dyDescent="0.3">
      <c r="A61" s="292">
        <v>43</v>
      </c>
      <c r="B61" s="768">
        <v>7000031573</v>
      </c>
      <c r="C61" s="768">
        <v>10</v>
      </c>
      <c r="D61" s="768">
        <v>110</v>
      </c>
      <c r="E61" s="768">
        <v>50</v>
      </c>
      <c r="F61" s="768" t="s">
        <v>709</v>
      </c>
      <c r="G61" s="768">
        <v>170005419</v>
      </c>
      <c r="H61" s="768">
        <v>998736</v>
      </c>
      <c r="I61" s="783"/>
      <c r="J61" s="768">
        <v>18</v>
      </c>
      <c r="K61" s="782"/>
      <c r="L61" s="768" t="s">
        <v>806</v>
      </c>
      <c r="M61" s="768" t="s">
        <v>106</v>
      </c>
      <c r="N61" s="768">
        <v>197</v>
      </c>
      <c r="O61" s="783"/>
      <c r="P61" s="784" t="str">
        <f t="shared" si="4"/>
        <v>Included</v>
      </c>
      <c r="Q61" s="296">
        <f t="shared" si="5"/>
        <v>0</v>
      </c>
      <c r="R61" s="267">
        <f t="shared" si="6"/>
        <v>0</v>
      </c>
      <c r="S61" s="267">
        <f t="shared" si="7"/>
        <v>0</v>
      </c>
      <c r="T61" s="297">
        <f t="shared" si="8"/>
        <v>0</v>
      </c>
      <c r="U61" s="297"/>
      <c r="AD61" s="298"/>
    </row>
    <row r="62" spans="1:30" s="267" customFormat="1" ht="48" customHeight="1" x14ac:dyDescent="0.3">
      <c r="A62" s="292">
        <v>44</v>
      </c>
      <c r="B62" s="768">
        <v>7000031573</v>
      </c>
      <c r="C62" s="768">
        <v>10</v>
      </c>
      <c r="D62" s="768">
        <v>110</v>
      </c>
      <c r="E62" s="768">
        <v>60</v>
      </c>
      <c r="F62" s="768" t="s">
        <v>709</v>
      </c>
      <c r="G62" s="768">
        <v>170005402</v>
      </c>
      <c r="H62" s="768">
        <v>998734</v>
      </c>
      <c r="I62" s="783"/>
      <c r="J62" s="768">
        <v>18</v>
      </c>
      <c r="K62" s="782"/>
      <c r="L62" s="768" t="s">
        <v>807</v>
      </c>
      <c r="M62" s="768" t="s">
        <v>106</v>
      </c>
      <c r="N62" s="768">
        <v>1</v>
      </c>
      <c r="O62" s="783"/>
      <c r="P62" s="784" t="str">
        <f t="shared" si="4"/>
        <v>Included</v>
      </c>
      <c r="Q62" s="296">
        <f t="shared" si="5"/>
        <v>0</v>
      </c>
      <c r="R62" s="267">
        <f t="shared" si="6"/>
        <v>0</v>
      </c>
      <c r="S62" s="267">
        <f t="shared" si="7"/>
        <v>0</v>
      </c>
      <c r="T62" s="297">
        <f t="shared" si="8"/>
        <v>0</v>
      </c>
      <c r="U62" s="297"/>
      <c r="AD62" s="298"/>
    </row>
    <row r="63" spans="1:30" s="267" customFormat="1" ht="48" customHeight="1" x14ac:dyDescent="0.3">
      <c r="A63" s="292">
        <v>45</v>
      </c>
      <c r="B63" s="768">
        <v>7000031573</v>
      </c>
      <c r="C63" s="768">
        <v>10</v>
      </c>
      <c r="D63" s="768">
        <v>110</v>
      </c>
      <c r="E63" s="768">
        <v>70</v>
      </c>
      <c r="F63" s="768" t="s">
        <v>709</v>
      </c>
      <c r="G63" s="768">
        <v>170005318</v>
      </c>
      <c r="H63" s="768">
        <v>998734</v>
      </c>
      <c r="I63" s="783"/>
      <c r="J63" s="768">
        <v>18</v>
      </c>
      <c r="K63" s="782"/>
      <c r="L63" s="768" t="s">
        <v>808</v>
      </c>
      <c r="M63" s="768" t="s">
        <v>106</v>
      </c>
      <c r="N63" s="768">
        <v>8</v>
      </c>
      <c r="O63" s="783"/>
      <c r="P63" s="784" t="str">
        <f t="shared" si="4"/>
        <v>Included</v>
      </c>
      <c r="Q63" s="296">
        <f t="shared" si="5"/>
        <v>0</v>
      </c>
      <c r="R63" s="267">
        <f t="shared" si="6"/>
        <v>0</v>
      </c>
      <c r="S63" s="267">
        <f t="shared" si="7"/>
        <v>0</v>
      </c>
      <c r="T63" s="297">
        <f t="shared" si="8"/>
        <v>0</v>
      </c>
      <c r="U63" s="297"/>
      <c r="AD63" s="298"/>
    </row>
    <row r="64" spans="1:30" s="267" customFormat="1" ht="48" customHeight="1" x14ac:dyDescent="0.3">
      <c r="A64" s="292">
        <v>46</v>
      </c>
      <c r="B64" s="768">
        <v>7000031573</v>
      </c>
      <c r="C64" s="768">
        <v>10</v>
      </c>
      <c r="D64" s="768">
        <v>110</v>
      </c>
      <c r="E64" s="768">
        <v>110</v>
      </c>
      <c r="F64" s="768" t="s">
        <v>709</v>
      </c>
      <c r="G64" s="768">
        <v>170005422</v>
      </c>
      <c r="H64" s="768">
        <v>998336</v>
      </c>
      <c r="I64" s="783"/>
      <c r="J64" s="768">
        <v>18</v>
      </c>
      <c r="K64" s="782"/>
      <c r="L64" s="768" t="s">
        <v>809</v>
      </c>
      <c r="M64" s="768" t="s">
        <v>105</v>
      </c>
      <c r="N64" s="768">
        <v>1</v>
      </c>
      <c r="O64" s="783"/>
      <c r="P64" s="784" t="str">
        <f t="shared" si="4"/>
        <v>Included</v>
      </c>
      <c r="Q64" s="296">
        <f t="shared" si="5"/>
        <v>0</v>
      </c>
      <c r="R64" s="267">
        <f t="shared" si="6"/>
        <v>0</v>
      </c>
      <c r="S64" s="267">
        <f t="shared" si="7"/>
        <v>0</v>
      </c>
      <c r="T64" s="297">
        <f t="shared" si="8"/>
        <v>0</v>
      </c>
      <c r="U64" s="297"/>
      <c r="AD64" s="298"/>
    </row>
    <row r="65" spans="1:30" s="267" customFormat="1" ht="48" customHeight="1" x14ac:dyDescent="0.3">
      <c r="A65" s="292">
        <v>47</v>
      </c>
      <c r="B65" s="768">
        <v>7000031573</v>
      </c>
      <c r="C65" s="768">
        <v>10</v>
      </c>
      <c r="D65" s="768">
        <v>110</v>
      </c>
      <c r="E65" s="768">
        <v>120</v>
      </c>
      <c r="F65" s="768" t="s">
        <v>709</v>
      </c>
      <c r="G65" s="768">
        <v>170005403</v>
      </c>
      <c r="H65" s="768">
        <v>998734</v>
      </c>
      <c r="I65" s="783"/>
      <c r="J65" s="768">
        <v>18</v>
      </c>
      <c r="K65" s="782"/>
      <c r="L65" s="768" t="s">
        <v>810</v>
      </c>
      <c r="M65" s="768" t="s">
        <v>106</v>
      </c>
      <c r="N65" s="768">
        <v>197</v>
      </c>
      <c r="O65" s="783"/>
      <c r="P65" s="784" t="str">
        <f t="shared" si="4"/>
        <v>Included</v>
      </c>
      <c r="Q65" s="296">
        <f t="shared" si="5"/>
        <v>0</v>
      </c>
      <c r="R65" s="267">
        <f t="shared" si="6"/>
        <v>0</v>
      </c>
      <c r="S65" s="267">
        <f t="shared" si="7"/>
        <v>0</v>
      </c>
      <c r="T65" s="297">
        <f t="shared" si="8"/>
        <v>0</v>
      </c>
      <c r="U65" s="297"/>
      <c r="AD65" s="298"/>
    </row>
    <row r="66" spans="1:30" s="267" customFormat="1" ht="48" customHeight="1" x14ac:dyDescent="0.3">
      <c r="A66" s="292">
        <v>48</v>
      </c>
      <c r="B66" s="768">
        <v>7000031573</v>
      </c>
      <c r="C66" s="768">
        <v>10</v>
      </c>
      <c r="D66" s="768">
        <v>110</v>
      </c>
      <c r="E66" s="768">
        <v>130</v>
      </c>
      <c r="F66" s="768" t="s">
        <v>709</v>
      </c>
      <c r="G66" s="768">
        <v>170005329</v>
      </c>
      <c r="H66" s="768">
        <v>998734</v>
      </c>
      <c r="I66" s="783"/>
      <c r="J66" s="768">
        <v>18</v>
      </c>
      <c r="K66" s="782"/>
      <c r="L66" s="768" t="s">
        <v>811</v>
      </c>
      <c r="M66" s="768" t="s">
        <v>110</v>
      </c>
      <c r="N66" s="768">
        <v>197</v>
      </c>
      <c r="O66" s="783"/>
      <c r="P66" s="784" t="str">
        <f t="shared" si="4"/>
        <v>Included</v>
      </c>
      <c r="Q66" s="296">
        <f t="shared" si="5"/>
        <v>0</v>
      </c>
      <c r="R66" s="267">
        <f t="shared" si="6"/>
        <v>0</v>
      </c>
      <c r="S66" s="267">
        <f t="shared" si="7"/>
        <v>0</v>
      </c>
      <c r="T66" s="297">
        <f t="shared" si="8"/>
        <v>0</v>
      </c>
      <c r="U66" s="297"/>
      <c r="AD66" s="298"/>
    </row>
    <row r="67" spans="1:30" s="267" customFormat="1" ht="48" customHeight="1" x14ac:dyDescent="0.3">
      <c r="A67" s="292">
        <v>49</v>
      </c>
      <c r="B67" s="768">
        <v>7000031573</v>
      </c>
      <c r="C67" s="768">
        <v>10</v>
      </c>
      <c r="D67" s="768">
        <v>110</v>
      </c>
      <c r="E67" s="768">
        <v>140</v>
      </c>
      <c r="F67" s="768" t="s">
        <v>709</v>
      </c>
      <c r="G67" s="768">
        <v>170005323</v>
      </c>
      <c r="H67" s="768">
        <v>998734</v>
      </c>
      <c r="I67" s="783"/>
      <c r="J67" s="768">
        <v>18</v>
      </c>
      <c r="K67" s="782"/>
      <c r="L67" s="768" t="s">
        <v>812</v>
      </c>
      <c r="M67" s="768" t="s">
        <v>106</v>
      </c>
      <c r="N67" s="768">
        <v>2</v>
      </c>
      <c r="O67" s="783"/>
      <c r="P67" s="784" t="str">
        <f t="shared" si="4"/>
        <v>Included</v>
      </c>
      <c r="Q67" s="296">
        <f t="shared" si="5"/>
        <v>0</v>
      </c>
      <c r="R67" s="267">
        <f t="shared" si="6"/>
        <v>0</v>
      </c>
      <c r="S67" s="267">
        <f t="shared" si="7"/>
        <v>0</v>
      </c>
      <c r="T67" s="297">
        <f t="shared" si="8"/>
        <v>0</v>
      </c>
      <c r="U67" s="297"/>
      <c r="AD67" s="298"/>
    </row>
    <row r="68" spans="1:30" s="267" customFormat="1" ht="48" customHeight="1" x14ac:dyDescent="0.3">
      <c r="A68" s="292">
        <v>50</v>
      </c>
      <c r="B68" s="768">
        <v>7000031573</v>
      </c>
      <c r="C68" s="768">
        <v>10</v>
      </c>
      <c r="D68" s="768">
        <v>110</v>
      </c>
      <c r="E68" s="768">
        <v>150</v>
      </c>
      <c r="F68" s="768" t="s">
        <v>709</v>
      </c>
      <c r="G68" s="768">
        <v>170005324</v>
      </c>
      <c r="H68" s="768">
        <v>998734</v>
      </c>
      <c r="I68" s="783"/>
      <c r="J68" s="768">
        <v>18</v>
      </c>
      <c r="K68" s="782"/>
      <c r="L68" s="768" t="s">
        <v>813</v>
      </c>
      <c r="M68" s="768" t="s">
        <v>106</v>
      </c>
      <c r="N68" s="768">
        <v>2</v>
      </c>
      <c r="O68" s="783"/>
      <c r="P68" s="784" t="str">
        <f t="shared" si="4"/>
        <v>Included</v>
      </c>
      <c r="Q68" s="296">
        <f t="shared" si="5"/>
        <v>0</v>
      </c>
      <c r="R68" s="267">
        <f t="shared" si="6"/>
        <v>0</v>
      </c>
      <c r="S68" s="267">
        <f t="shared" si="7"/>
        <v>0</v>
      </c>
      <c r="T68" s="297">
        <f t="shared" si="8"/>
        <v>0</v>
      </c>
      <c r="U68" s="297"/>
      <c r="AD68" s="298"/>
    </row>
    <row r="69" spans="1:30" s="267" customFormat="1" ht="48" customHeight="1" x14ac:dyDescent="0.3">
      <c r="A69" s="292">
        <v>51</v>
      </c>
      <c r="B69" s="768">
        <v>7000031573</v>
      </c>
      <c r="C69" s="768">
        <v>10</v>
      </c>
      <c r="D69" s="768">
        <v>110</v>
      </c>
      <c r="E69" s="768">
        <v>170</v>
      </c>
      <c r="F69" s="768" t="s">
        <v>709</v>
      </c>
      <c r="G69" s="768">
        <v>170005423</v>
      </c>
      <c r="H69" s="768">
        <v>998336</v>
      </c>
      <c r="I69" s="783"/>
      <c r="J69" s="768">
        <v>18</v>
      </c>
      <c r="K69" s="782"/>
      <c r="L69" s="768" t="s">
        <v>814</v>
      </c>
      <c r="M69" s="768" t="s">
        <v>105</v>
      </c>
      <c r="N69" s="768">
        <v>1</v>
      </c>
      <c r="O69" s="783"/>
      <c r="P69" s="784" t="str">
        <f t="shared" si="4"/>
        <v>Included</v>
      </c>
      <c r="Q69" s="296">
        <f t="shared" si="5"/>
        <v>0</v>
      </c>
      <c r="R69" s="267">
        <f t="shared" si="6"/>
        <v>0</v>
      </c>
      <c r="S69" s="267">
        <f t="shared" si="7"/>
        <v>0</v>
      </c>
      <c r="T69" s="297">
        <f t="shared" si="8"/>
        <v>0</v>
      </c>
      <c r="U69" s="297"/>
      <c r="AD69" s="298"/>
    </row>
    <row r="70" spans="1:30" s="267" customFormat="1" ht="48" customHeight="1" x14ac:dyDescent="0.3">
      <c r="A70" s="292">
        <v>52</v>
      </c>
      <c r="B70" s="768">
        <v>7000031573</v>
      </c>
      <c r="C70" s="768">
        <v>10</v>
      </c>
      <c r="D70" s="768">
        <v>110</v>
      </c>
      <c r="E70" s="768">
        <v>180</v>
      </c>
      <c r="F70" s="768" t="s">
        <v>709</v>
      </c>
      <c r="G70" s="768">
        <v>170005328</v>
      </c>
      <c r="H70" s="768">
        <v>998734</v>
      </c>
      <c r="I70" s="783"/>
      <c r="J70" s="768">
        <v>18</v>
      </c>
      <c r="K70" s="782"/>
      <c r="L70" s="768" t="s">
        <v>815</v>
      </c>
      <c r="M70" s="768" t="s">
        <v>106</v>
      </c>
      <c r="N70" s="768">
        <v>1</v>
      </c>
      <c r="O70" s="783"/>
      <c r="P70" s="784" t="str">
        <f t="shared" si="4"/>
        <v>Included</v>
      </c>
      <c r="Q70" s="296">
        <f t="shared" si="5"/>
        <v>0</v>
      </c>
      <c r="R70" s="267">
        <f t="shared" si="6"/>
        <v>0</v>
      </c>
      <c r="S70" s="267">
        <f t="shared" si="7"/>
        <v>0</v>
      </c>
      <c r="T70" s="297">
        <f t="shared" si="8"/>
        <v>0</v>
      </c>
      <c r="U70" s="297"/>
      <c r="AD70" s="298"/>
    </row>
    <row r="71" spans="1:30" s="267" customFormat="1" ht="48" customHeight="1" x14ac:dyDescent="0.3">
      <c r="A71" s="292">
        <v>53</v>
      </c>
      <c r="B71" s="768">
        <v>7000031573</v>
      </c>
      <c r="C71" s="768">
        <v>10</v>
      </c>
      <c r="D71" s="768">
        <v>110</v>
      </c>
      <c r="E71" s="768">
        <v>190</v>
      </c>
      <c r="F71" s="768" t="s">
        <v>709</v>
      </c>
      <c r="G71" s="768">
        <v>100002843</v>
      </c>
      <c r="H71" s="768">
        <v>998734</v>
      </c>
      <c r="I71" s="783"/>
      <c r="J71" s="768">
        <v>18</v>
      </c>
      <c r="K71" s="782"/>
      <c r="L71" s="768" t="s">
        <v>161</v>
      </c>
      <c r="M71" s="768" t="s">
        <v>110</v>
      </c>
      <c r="N71" s="768">
        <v>1</v>
      </c>
      <c r="O71" s="783"/>
      <c r="P71" s="784" t="str">
        <f t="shared" si="4"/>
        <v>Included</v>
      </c>
      <c r="Q71" s="296">
        <f t="shared" si="5"/>
        <v>0</v>
      </c>
      <c r="R71" s="267">
        <f t="shared" si="6"/>
        <v>0</v>
      </c>
      <c r="S71" s="267">
        <f t="shared" si="7"/>
        <v>0</v>
      </c>
      <c r="T71" s="297">
        <f t="shared" si="8"/>
        <v>0</v>
      </c>
      <c r="U71" s="297"/>
      <c r="AD71" s="298"/>
    </row>
    <row r="72" spans="1:30" s="267" customFormat="1" ht="48" customHeight="1" x14ac:dyDescent="0.3">
      <c r="A72" s="292">
        <v>54</v>
      </c>
      <c r="B72" s="768">
        <v>7000031573</v>
      </c>
      <c r="C72" s="768">
        <v>10</v>
      </c>
      <c r="D72" s="768">
        <v>110</v>
      </c>
      <c r="E72" s="768">
        <v>200</v>
      </c>
      <c r="F72" s="768" t="s">
        <v>709</v>
      </c>
      <c r="G72" s="768">
        <v>100007246</v>
      </c>
      <c r="H72" s="768">
        <v>998734</v>
      </c>
      <c r="I72" s="783"/>
      <c r="J72" s="768">
        <v>18</v>
      </c>
      <c r="K72" s="782"/>
      <c r="L72" s="768" t="s">
        <v>159</v>
      </c>
      <c r="M72" s="768" t="s">
        <v>106</v>
      </c>
      <c r="N72" s="768">
        <v>1</v>
      </c>
      <c r="O72" s="783"/>
      <c r="P72" s="784" t="str">
        <f t="shared" si="4"/>
        <v>Included</v>
      </c>
      <c r="Q72" s="296">
        <f t="shared" si="5"/>
        <v>0</v>
      </c>
      <c r="R72" s="267">
        <f t="shared" si="6"/>
        <v>0</v>
      </c>
      <c r="S72" s="267">
        <f t="shared" si="7"/>
        <v>0</v>
      </c>
      <c r="T72" s="297">
        <f t="shared" si="8"/>
        <v>0</v>
      </c>
      <c r="U72" s="297"/>
      <c r="AD72" s="298"/>
    </row>
    <row r="73" spans="1:30" s="267" customFormat="1" ht="48" customHeight="1" x14ac:dyDescent="0.3">
      <c r="A73" s="292">
        <v>55</v>
      </c>
      <c r="B73" s="768">
        <v>7000031573</v>
      </c>
      <c r="C73" s="768">
        <v>10</v>
      </c>
      <c r="D73" s="768">
        <v>110</v>
      </c>
      <c r="E73" s="768">
        <v>210</v>
      </c>
      <c r="F73" s="768" t="s">
        <v>709</v>
      </c>
      <c r="G73" s="768">
        <v>170003250</v>
      </c>
      <c r="H73" s="768">
        <v>998734</v>
      </c>
      <c r="I73" s="783"/>
      <c r="J73" s="768">
        <v>18</v>
      </c>
      <c r="K73" s="782"/>
      <c r="L73" s="768" t="s">
        <v>160</v>
      </c>
      <c r="M73" s="768" t="s">
        <v>106</v>
      </c>
      <c r="N73" s="768">
        <v>1</v>
      </c>
      <c r="O73" s="783"/>
      <c r="P73" s="784" t="str">
        <f t="shared" si="4"/>
        <v>Included</v>
      </c>
      <c r="Q73" s="296">
        <f t="shared" si="5"/>
        <v>0</v>
      </c>
      <c r="R73" s="267">
        <f t="shared" si="6"/>
        <v>0</v>
      </c>
      <c r="S73" s="267">
        <f t="shared" si="7"/>
        <v>0</v>
      </c>
      <c r="T73" s="297">
        <f t="shared" si="8"/>
        <v>0</v>
      </c>
      <c r="U73" s="297"/>
      <c r="AD73" s="298"/>
    </row>
    <row r="74" spans="1:30" s="267" customFormat="1" ht="48" customHeight="1" x14ac:dyDescent="0.3">
      <c r="A74" s="292">
        <v>56</v>
      </c>
      <c r="B74" s="768">
        <v>7000031573</v>
      </c>
      <c r="C74" s="768">
        <v>10</v>
      </c>
      <c r="D74" s="768">
        <v>110</v>
      </c>
      <c r="E74" s="768">
        <v>91</v>
      </c>
      <c r="F74" s="768" t="s">
        <v>709</v>
      </c>
      <c r="G74" s="768">
        <v>170005391</v>
      </c>
      <c r="H74" s="768">
        <v>998734</v>
      </c>
      <c r="I74" s="783"/>
      <c r="J74" s="768">
        <v>18</v>
      </c>
      <c r="K74" s="782"/>
      <c r="L74" s="768" t="s">
        <v>823</v>
      </c>
      <c r="M74" s="768" t="s">
        <v>106</v>
      </c>
      <c r="N74" s="768">
        <v>1</v>
      </c>
      <c r="O74" s="783"/>
      <c r="P74" s="784" t="str">
        <f t="shared" si="4"/>
        <v>Included</v>
      </c>
      <c r="Q74" s="296">
        <f t="shared" si="5"/>
        <v>0</v>
      </c>
      <c r="R74" s="267">
        <f t="shared" si="6"/>
        <v>0</v>
      </c>
      <c r="S74" s="267">
        <f t="shared" si="7"/>
        <v>0</v>
      </c>
      <c r="T74" s="297">
        <f t="shared" si="8"/>
        <v>0</v>
      </c>
      <c r="U74" s="297"/>
      <c r="AD74" s="298"/>
    </row>
    <row r="75" spans="1:30" s="267" customFormat="1" ht="48" customHeight="1" x14ac:dyDescent="0.3">
      <c r="A75" s="292">
        <v>57</v>
      </c>
      <c r="B75" s="768">
        <v>7000031573</v>
      </c>
      <c r="C75" s="768">
        <v>10</v>
      </c>
      <c r="D75" s="768">
        <v>110</v>
      </c>
      <c r="E75" s="768">
        <v>220</v>
      </c>
      <c r="F75" s="768" t="s">
        <v>709</v>
      </c>
      <c r="G75" s="768">
        <v>170005441</v>
      </c>
      <c r="H75" s="768">
        <v>998734</v>
      </c>
      <c r="I75" s="783"/>
      <c r="J75" s="768">
        <v>18</v>
      </c>
      <c r="K75" s="782"/>
      <c r="L75" s="768" t="s">
        <v>816</v>
      </c>
      <c r="M75" s="768" t="s">
        <v>106</v>
      </c>
      <c r="N75" s="768">
        <v>1</v>
      </c>
      <c r="O75" s="783"/>
      <c r="P75" s="784" t="str">
        <f t="shared" si="4"/>
        <v>Included</v>
      </c>
      <c r="Q75" s="296">
        <f t="shared" si="5"/>
        <v>0</v>
      </c>
      <c r="R75" s="267">
        <f t="shared" si="6"/>
        <v>0</v>
      </c>
      <c r="S75" s="267">
        <f t="shared" si="7"/>
        <v>0</v>
      </c>
      <c r="T75" s="297">
        <f t="shared" si="8"/>
        <v>0</v>
      </c>
      <c r="U75" s="297"/>
      <c r="AD75" s="298"/>
    </row>
    <row r="76" spans="1:30" s="267" customFormat="1" ht="48" customHeight="1" x14ac:dyDescent="0.3">
      <c r="A76" s="292">
        <v>58</v>
      </c>
      <c r="B76" s="768">
        <v>7000031573</v>
      </c>
      <c r="C76" s="768">
        <v>10</v>
      </c>
      <c r="D76" s="768">
        <v>110</v>
      </c>
      <c r="E76" s="768">
        <v>240</v>
      </c>
      <c r="F76" s="768" t="s">
        <v>709</v>
      </c>
      <c r="G76" s="768">
        <v>170005452</v>
      </c>
      <c r="H76" s="768">
        <v>998734</v>
      </c>
      <c r="I76" s="783"/>
      <c r="J76" s="768">
        <v>18</v>
      </c>
      <c r="K76" s="782"/>
      <c r="L76" s="768" t="s">
        <v>817</v>
      </c>
      <c r="M76" s="768" t="s">
        <v>106</v>
      </c>
      <c r="N76" s="768">
        <v>2</v>
      </c>
      <c r="O76" s="783"/>
      <c r="P76" s="784" t="str">
        <f t="shared" si="4"/>
        <v>Included</v>
      </c>
      <c r="Q76" s="296">
        <f t="shared" si="5"/>
        <v>0</v>
      </c>
      <c r="R76" s="267">
        <f t="shared" si="6"/>
        <v>0</v>
      </c>
      <c r="S76" s="267">
        <f t="shared" si="7"/>
        <v>0</v>
      </c>
      <c r="T76" s="297">
        <f t="shared" si="8"/>
        <v>0</v>
      </c>
      <c r="U76" s="297"/>
      <c r="AD76" s="298"/>
    </row>
    <row r="77" spans="1:30" s="267" customFormat="1" ht="48" customHeight="1" x14ac:dyDescent="0.3">
      <c r="A77" s="292">
        <v>59</v>
      </c>
      <c r="B77" s="768">
        <v>7000031573</v>
      </c>
      <c r="C77" s="768">
        <v>10</v>
      </c>
      <c r="D77" s="768">
        <v>110</v>
      </c>
      <c r="E77" s="768">
        <v>250</v>
      </c>
      <c r="F77" s="768" t="s">
        <v>709</v>
      </c>
      <c r="G77" s="768">
        <v>170005453</v>
      </c>
      <c r="H77" s="768">
        <v>998734</v>
      </c>
      <c r="I77" s="783"/>
      <c r="J77" s="768">
        <v>18</v>
      </c>
      <c r="K77" s="782"/>
      <c r="L77" s="768" t="s">
        <v>818</v>
      </c>
      <c r="M77" s="768" t="s">
        <v>105</v>
      </c>
      <c r="N77" s="768">
        <v>1</v>
      </c>
      <c r="O77" s="783"/>
      <c r="P77" s="784" t="str">
        <f t="shared" si="4"/>
        <v>Included</v>
      </c>
      <c r="Q77" s="296">
        <f t="shared" si="5"/>
        <v>0</v>
      </c>
      <c r="R77" s="267">
        <f t="shared" si="6"/>
        <v>0</v>
      </c>
      <c r="S77" s="267">
        <f t="shared" si="7"/>
        <v>0</v>
      </c>
      <c r="T77" s="297">
        <f t="shared" si="8"/>
        <v>0</v>
      </c>
      <c r="U77" s="297"/>
      <c r="AD77" s="298"/>
    </row>
    <row r="78" spans="1:30" s="267" customFormat="1" ht="48" customHeight="1" x14ac:dyDescent="0.3">
      <c r="A78" s="292">
        <v>60</v>
      </c>
      <c r="B78" s="768">
        <v>7000031573</v>
      </c>
      <c r="C78" s="768">
        <v>10</v>
      </c>
      <c r="D78" s="768">
        <v>110</v>
      </c>
      <c r="E78" s="768">
        <v>270</v>
      </c>
      <c r="F78" s="768" t="s">
        <v>709</v>
      </c>
      <c r="G78" s="768">
        <v>170005456</v>
      </c>
      <c r="H78" s="768">
        <v>998734</v>
      </c>
      <c r="I78" s="783"/>
      <c r="J78" s="768">
        <v>18</v>
      </c>
      <c r="K78" s="782"/>
      <c r="L78" s="768" t="s">
        <v>819</v>
      </c>
      <c r="M78" s="768" t="s">
        <v>106</v>
      </c>
      <c r="N78" s="768">
        <v>1</v>
      </c>
      <c r="O78" s="783"/>
      <c r="P78" s="784" t="str">
        <f t="shared" si="4"/>
        <v>Included</v>
      </c>
      <c r="Q78" s="296">
        <f t="shared" si="5"/>
        <v>0</v>
      </c>
      <c r="R78" s="267">
        <f t="shared" si="6"/>
        <v>0</v>
      </c>
      <c r="S78" s="267">
        <f t="shared" si="7"/>
        <v>0</v>
      </c>
      <c r="T78" s="297">
        <f t="shared" si="8"/>
        <v>0</v>
      </c>
      <c r="U78" s="297"/>
      <c r="AD78" s="298"/>
    </row>
    <row r="79" spans="1:30" s="267" customFormat="1" ht="48" customHeight="1" x14ac:dyDescent="0.3">
      <c r="A79" s="292">
        <v>61</v>
      </c>
      <c r="B79" s="768">
        <v>7000031573</v>
      </c>
      <c r="C79" s="768">
        <v>10</v>
      </c>
      <c r="D79" s="768">
        <v>110</v>
      </c>
      <c r="E79" s="768">
        <v>280</v>
      </c>
      <c r="F79" s="768" t="s">
        <v>709</v>
      </c>
      <c r="G79" s="768">
        <v>170005465</v>
      </c>
      <c r="H79" s="768">
        <v>998734</v>
      </c>
      <c r="I79" s="783"/>
      <c r="J79" s="768">
        <v>18</v>
      </c>
      <c r="K79" s="782"/>
      <c r="L79" s="768" t="s">
        <v>820</v>
      </c>
      <c r="M79" s="768" t="s">
        <v>110</v>
      </c>
      <c r="N79" s="768">
        <v>1</v>
      </c>
      <c r="O79" s="783"/>
      <c r="P79" s="784" t="str">
        <f t="shared" si="4"/>
        <v>Included</v>
      </c>
      <c r="Q79" s="296">
        <f t="shared" si="5"/>
        <v>0</v>
      </c>
      <c r="R79" s="267">
        <f t="shared" si="6"/>
        <v>0</v>
      </c>
      <c r="S79" s="267">
        <f t="shared" si="7"/>
        <v>0</v>
      </c>
      <c r="T79" s="297">
        <f t="shared" si="8"/>
        <v>0</v>
      </c>
      <c r="U79" s="297"/>
      <c r="AD79" s="298"/>
    </row>
    <row r="80" spans="1:30" s="267" customFormat="1" ht="48" customHeight="1" x14ac:dyDescent="0.3">
      <c r="A80" s="292">
        <v>62</v>
      </c>
      <c r="B80" s="768">
        <v>7000031573</v>
      </c>
      <c r="C80" s="768">
        <v>10</v>
      </c>
      <c r="D80" s="768">
        <v>110</v>
      </c>
      <c r="E80" s="768">
        <v>290</v>
      </c>
      <c r="F80" s="768" t="s">
        <v>709</v>
      </c>
      <c r="G80" s="768">
        <v>100007217</v>
      </c>
      <c r="H80" s="768">
        <v>998734</v>
      </c>
      <c r="I80" s="783"/>
      <c r="J80" s="768">
        <v>18</v>
      </c>
      <c r="K80" s="782"/>
      <c r="L80" s="768" t="s">
        <v>158</v>
      </c>
      <c r="M80" s="768" t="s">
        <v>106</v>
      </c>
      <c r="N80" s="768">
        <v>1</v>
      </c>
      <c r="O80" s="783"/>
      <c r="P80" s="784" t="str">
        <f t="shared" si="4"/>
        <v>Included</v>
      </c>
      <c r="Q80" s="296">
        <f t="shared" si="5"/>
        <v>0</v>
      </c>
      <c r="R80" s="267">
        <f t="shared" si="6"/>
        <v>0</v>
      </c>
      <c r="S80" s="267">
        <f t="shared" si="7"/>
        <v>0</v>
      </c>
      <c r="T80" s="297">
        <f t="shared" si="8"/>
        <v>0</v>
      </c>
      <c r="U80" s="297"/>
      <c r="AD80" s="298"/>
    </row>
    <row r="81" spans="1:30" s="267" customFormat="1" ht="48" customHeight="1" x14ac:dyDescent="0.3">
      <c r="A81" s="292">
        <v>63</v>
      </c>
      <c r="B81" s="768">
        <v>7000031573</v>
      </c>
      <c r="C81" s="768">
        <v>10</v>
      </c>
      <c r="D81" s="768">
        <v>110</v>
      </c>
      <c r="E81" s="768">
        <v>300</v>
      </c>
      <c r="F81" s="768" t="s">
        <v>709</v>
      </c>
      <c r="G81" s="768">
        <v>170005416</v>
      </c>
      <c r="H81" s="768">
        <v>998734</v>
      </c>
      <c r="I81" s="783"/>
      <c r="J81" s="768">
        <v>18</v>
      </c>
      <c r="K81" s="782"/>
      <c r="L81" s="768" t="s">
        <v>821</v>
      </c>
      <c r="M81" s="768" t="s">
        <v>106</v>
      </c>
      <c r="N81" s="768">
        <v>1</v>
      </c>
      <c r="O81" s="783"/>
      <c r="P81" s="784" t="str">
        <f t="shared" si="4"/>
        <v>Included</v>
      </c>
      <c r="Q81" s="296">
        <f t="shared" si="5"/>
        <v>0</v>
      </c>
      <c r="R81" s="267">
        <f t="shared" si="6"/>
        <v>0</v>
      </c>
      <c r="S81" s="267">
        <f t="shared" si="7"/>
        <v>0</v>
      </c>
      <c r="T81" s="297">
        <f t="shared" si="8"/>
        <v>0</v>
      </c>
      <c r="U81" s="297"/>
      <c r="AD81" s="298"/>
    </row>
    <row r="82" spans="1:30" s="267" customFormat="1" ht="48" customHeight="1" x14ac:dyDescent="0.3">
      <c r="A82" s="292">
        <v>64</v>
      </c>
      <c r="B82" s="768">
        <v>7000031573</v>
      </c>
      <c r="C82" s="768">
        <v>10</v>
      </c>
      <c r="D82" s="768">
        <v>110</v>
      </c>
      <c r="E82" s="768">
        <v>310</v>
      </c>
      <c r="F82" s="768" t="s">
        <v>709</v>
      </c>
      <c r="G82" s="768">
        <v>170005590</v>
      </c>
      <c r="H82" s="768">
        <v>998336</v>
      </c>
      <c r="I82" s="783"/>
      <c r="J82" s="768">
        <v>18</v>
      </c>
      <c r="K82" s="782"/>
      <c r="L82" s="768" t="s">
        <v>822</v>
      </c>
      <c r="M82" s="768" t="s">
        <v>106</v>
      </c>
      <c r="N82" s="768">
        <v>2</v>
      </c>
      <c r="O82" s="783"/>
      <c r="P82" s="784" t="str">
        <f t="shared" si="4"/>
        <v>Included</v>
      </c>
      <c r="Q82" s="296">
        <f t="shared" si="5"/>
        <v>0</v>
      </c>
      <c r="R82" s="267">
        <f t="shared" si="6"/>
        <v>0</v>
      </c>
      <c r="S82" s="267">
        <f t="shared" si="7"/>
        <v>0</v>
      </c>
      <c r="T82" s="297">
        <f t="shared" si="8"/>
        <v>0</v>
      </c>
      <c r="U82" s="297"/>
      <c r="AD82" s="298"/>
    </row>
    <row r="83" spans="1:30" s="267" customFormat="1" ht="48" customHeight="1" x14ac:dyDescent="0.3">
      <c r="A83" s="292">
        <v>65</v>
      </c>
      <c r="B83" s="768">
        <v>7000031577</v>
      </c>
      <c r="C83" s="768">
        <v>10</v>
      </c>
      <c r="D83" s="768">
        <v>160</v>
      </c>
      <c r="E83" s="768">
        <v>10</v>
      </c>
      <c r="F83" s="768" t="s">
        <v>710</v>
      </c>
      <c r="G83" s="768">
        <v>170005405</v>
      </c>
      <c r="H83" s="768">
        <v>998736</v>
      </c>
      <c r="I83" s="783"/>
      <c r="J83" s="768">
        <v>18</v>
      </c>
      <c r="K83" s="782"/>
      <c r="L83" s="768" t="s">
        <v>802</v>
      </c>
      <c r="M83" s="768" t="s">
        <v>106</v>
      </c>
      <c r="N83" s="768">
        <v>1</v>
      </c>
      <c r="O83" s="783"/>
      <c r="P83" s="784" t="str">
        <f t="shared" si="4"/>
        <v>Included</v>
      </c>
      <c r="Q83" s="296">
        <f t="shared" si="5"/>
        <v>0</v>
      </c>
      <c r="R83" s="267">
        <f t="shared" si="6"/>
        <v>0</v>
      </c>
      <c r="S83" s="267">
        <f t="shared" si="7"/>
        <v>0</v>
      </c>
      <c r="T83" s="297">
        <f t="shared" si="8"/>
        <v>0</v>
      </c>
      <c r="U83" s="297"/>
      <c r="AD83" s="298"/>
    </row>
    <row r="84" spans="1:30" s="267" customFormat="1" ht="48" customHeight="1" x14ac:dyDescent="0.3">
      <c r="A84" s="292">
        <v>66</v>
      </c>
      <c r="B84" s="768">
        <v>7000031577</v>
      </c>
      <c r="C84" s="768">
        <v>10</v>
      </c>
      <c r="D84" s="768">
        <v>160</v>
      </c>
      <c r="E84" s="768">
        <v>20</v>
      </c>
      <c r="F84" s="768" t="s">
        <v>710</v>
      </c>
      <c r="G84" s="768">
        <v>170005421</v>
      </c>
      <c r="H84" s="768">
        <v>998336</v>
      </c>
      <c r="I84" s="783"/>
      <c r="J84" s="768">
        <v>18</v>
      </c>
      <c r="K84" s="782"/>
      <c r="L84" s="768" t="s">
        <v>803</v>
      </c>
      <c r="M84" s="768" t="s">
        <v>105</v>
      </c>
      <c r="N84" s="768">
        <v>1</v>
      </c>
      <c r="O84" s="783"/>
      <c r="P84" s="784" t="str">
        <f t="shared" ref="P84:P147" si="9">IF(O84=0, "Included", IF(ISERROR(N84*O84), O84, N84*O84))</f>
        <v>Included</v>
      </c>
      <c r="Q84" s="296">
        <f t="shared" ref="Q84:Q147" si="10">S84</f>
        <v>0</v>
      </c>
      <c r="R84" s="267">
        <f t="shared" ref="R84:R147" si="11">IF(P84="Included",0,P84)</f>
        <v>0</v>
      </c>
      <c r="S84" s="267">
        <f t="shared" ref="S84:S147" si="12">IF(K84="",(R84*J84/100),(R84*K84))</f>
        <v>0</v>
      </c>
      <c r="T84" s="297">
        <f t="shared" ref="T84:T147" si="13">+N84*O84</f>
        <v>0</v>
      </c>
      <c r="U84" s="297"/>
      <c r="AD84" s="298"/>
    </row>
    <row r="85" spans="1:30" s="267" customFormat="1" ht="48" customHeight="1" x14ac:dyDescent="0.3">
      <c r="A85" s="292">
        <v>67</v>
      </c>
      <c r="B85" s="768">
        <v>7000031577</v>
      </c>
      <c r="C85" s="768">
        <v>10</v>
      </c>
      <c r="D85" s="768">
        <v>160</v>
      </c>
      <c r="E85" s="768">
        <v>30</v>
      </c>
      <c r="F85" s="768" t="s">
        <v>710</v>
      </c>
      <c r="G85" s="768">
        <v>170005316</v>
      </c>
      <c r="H85" s="768">
        <v>998734</v>
      </c>
      <c r="I85" s="783"/>
      <c r="J85" s="768">
        <v>18</v>
      </c>
      <c r="K85" s="782"/>
      <c r="L85" s="768" t="s">
        <v>804</v>
      </c>
      <c r="M85" s="768" t="s">
        <v>106</v>
      </c>
      <c r="N85" s="768">
        <v>1</v>
      </c>
      <c r="O85" s="783"/>
      <c r="P85" s="784" t="str">
        <f t="shared" si="9"/>
        <v>Included</v>
      </c>
      <c r="Q85" s="296">
        <f t="shared" si="10"/>
        <v>0</v>
      </c>
      <c r="R85" s="267">
        <f t="shared" si="11"/>
        <v>0</v>
      </c>
      <c r="S85" s="267">
        <f t="shared" si="12"/>
        <v>0</v>
      </c>
      <c r="T85" s="297">
        <f t="shared" si="13"/>
        <v>0</v>
      </c>
      <c r="U85" s="297"/>
      <c r="AD85" s="298"/>
    </row>
    <row r="86" spans="1:30" s="267" customFormat="1" ht="48" customHeight="1" x14ac:dyDescent="0.3">
      <c r="A86" s="292">
        <v>68</v>
      </c>
      <c r="B86" s="768">
        <v>7000031577</v>
      </c>
      <c r="C86" s="768">
        <v>10</v>
      </c>
      <c r="D86" s="768">
        <v>160</v>
      </c>
      <c r="E86" s="768">
        <v>40</v>
      </c>
      <c r="F86" s="768" t="s">
        <v>710</v>
      </c>
      <c r="G86" s="768">
        <v>170005402</v>
      </c>
      <c r="H86" s="768">
        <v>998734</v>
      </c>
      <c r="I86" s="783"/>
      <c r="J86" s="768">
        <v>18</v>
      </c>
      <c r="K86" s="782"/>
      <c r="L86" s="768" t="s">
        <v>807</v>
      </c>
      <c r="M86" s="768" t="s">
        <v>106</v>
      </c>
      <c r="N86" s="768">
        <v>1</v>
      </c>
      <c r="O86" s="783"/>
      <c r="P86" s="784" t="str">
        <f t="shared" si="9"/>
        <v>Included</v>
      </c>
      <c r="Q86" s="296">
        <f t="shared" si="10"/>
        <v>0</v>
      </c>
      <c r="R86" s="267">
        <f t="shared" si="11"/>
        <v>0</v>
      </c>
      <c r="S86" s="267">
        <f t="shared" si="12"/>
        <v>0</v>
      </c>
      <c r="T86" s="297">
        <f t="shared" si="13"/>
        <v>0</v>
      </c>
      <c r="U86" s="297"/>
      <c r="AD86" s="298"/>
    </row>
    <row r="87" spans="1:30" s="267" customFormat="1" ht="48" customHeight="1" x14ac:dyDescent="0.3">
      <c r="A87" s="292">
        <v>69</v>
      </c>
      <c r="B87" s="768">
        <v>7000031577</v>
      </c>
      <c r="C87" s="768">
        <v>10</v>
      </c>
      <c r="D87" s="768">
        <v>160</v>
      </c>
      <c r="E87" s="768">
        <v>60</v>
      </c>
      <c r="F87" s="768" t="s">
        <v>710</v>
      </c>
      <c r="G87" s="768">
        <v>170005422</v>
      </c>
      <c r="H87" s="768">
        <v>998336</v>
      </c>
      <c r="I87" s="783"/>
      <c r="J87" s="768">
        <v>18</v>
      </c>
      <c r="K87" s="782"/>
      <c r="L87" s="768" t="s">
        <v>809</v>
      </c>
      <c r="M87" s="768" t="s">
        <v>105</v>
      </c>
      <c r="N87" s="768">
        <v>1</v>
      </c>
      <c r="O87" s="783"/>
      <c r="P87" s="784" t="str">
        <f t="shared" si="9"/>
        <v>Included</v>
      </c>
      <c r="Q87" s="296">
        <f t="shared" si="10"/>
        <v>0</v>
      </c>
      <c r="R87" s="267">
        <f t="shared" si="11"/>
        <v>0</v>
      </c>
      <c r="S87" s="267">
        <f t="shared" si="12"/>
        <v>0</v>
      </c>
      <c r="T87" s="297">
        <f t="shared" si="13"/>
        <v>0</v>
      </c>
      <c r="U87" s="297"/>
      <c r="AD87" s="298"/>
    </row>
    <row r="88" spans="1:30" s="267" customFormat="1" ht="48" customHeight="1" x14ac:dyDescent="0.3">
      <c r="A88" s="292">
        <v>70</v>
      </c>
      <c r="B88" s="768">
        <v>7000031577</v>
      </c>
      <c r="C88" s="768">
        <v>10</v>
      </c>
      <c r="D88" s="768">
        <v>160</v>
      </c>
      <c r="E88" s="768">
        <v>70</v>
      </c>
      <c r="F88" s="768" t="s">
        <v>710</v>
      </c>
      <c r="G88" s="768">
        <v>170005323</v>
      </c>
      <c r="H88" s="768">
        <v>998734</v>
      </c>
      <c r="I88" s="783"/>
      <c r="J88" s="768">
        <v>18</v>
      </c>
      <c r="K88" s="782"/>
      <c r="L88" s="768" t="s">
        <v>812</v>
      </c>
      <c r="M88" s="768" t="s">
        <v>106</v>
      </c>
      <c r="N88" s="768">
        <v>2</v>
      </c>
      <c r="O88" s="783"/>
      <c r="P88" s="784" t="str">
        <f t="shared" si="9"/>
        <v>Included</v>
      </c>
      <c r="Q88" s="296">
        <f t="shared" si="10"/>
        <v>0</v>
      </c>
      <c r="R88" s="267">
        <f t="shared" si="11"/>
        <v>0</v>
      </c>
      <c r="S88" s="267">
        <f t="shared" si="12"/>
        <v>0</v>
      </c>
      <c r="T88" s="297">
        <f t="shared" si="13"/>
        <v>0</v>
      </c>
      <c r="U88" s="297"/>
      <c r="AD88" s="298"/>
    </row>
    <row r="89" spans="1:30" s="267" customFormat="1" ht="48" customHeight="1" x14ac:dyDescent="0.3">
      <c r="A89" s="292">
        <v>71</v>
      </c>
      <c r="B89" s="768">
        <v>7000031577</v>
      </c>
      <c r="C89" s="768">
        <v>10</v>
      </c>
      <c r="D89" s="768">
        <v>160</v>
      </c>
      <c r="E89" s="768">
        <v>80</v>
      </c>
      <c r="F89" s="768" t="s">
        <v>710</v>
      </c>
      <c r="G89" s="768">
        <v>170005324</v>
      </c>
      <c r="H89" s="768">
        <v>998734</v>
      </c>
      <c r="I89" s="783"/>
      <c r="J89" s="768">
        <v>18</v>
      </c>
      <c r="K89" s="782"/>
      <c r="L89" s="768" t="s">
        <v>813</v>
      </c>
      <c r="M89" s="768" t="s">
        <v>106</v>
      </c>
      <c r="N89" s="768">
        <v>2</v>
      </c>
      <c r="O89" s="783"/>
      <c r="P89" s="784" t="str">
        <f t="shared" si="9"/>
        <v>Included</v>
      </c>
      <c r="Q89" s="296">
        <f t="shared" si="10"/>
        <v>0</v>
      </c>
      <c r="R89" s="267">
        <f t="shared" si="11"/>
        <v>0</v>
      </c>
      <c r="S89" s="267">
        <f t="shared" si="12"/>
        <v>0</v>
      </c>
      <c r="T89" s="297">
        <f t="shared" si="13"/>
        <v>0</v>
      </c>
      <c r="U89" s="297"/>
      <c r="AD89" s="298"/>
    </row>
    <row r="90" spans="1:30" s="267" customFormat="1" ht="48" customHeight="1" x14ac:dyDescent="0.3">
      <c r="A90" s="292">
        <v>72</v>
      </c>
      <c r="B90" s="768">
        <v>7000031577</v>
      </c>
      <c r="C90" s="768">
        <v>10</v>
      </c>
      <c r="D90" s="768">
        <v>160</v>
      </c>
      <c r="E90" s="768">
        <v>100</v>
      </c>
      <c r="F90" s="768" t="s">
        <v>710</v>
      </c>
      <c r="G90" s="768">
        <v>170005423</v>
      </c>
      <c r="H90" s="768">
        <v>998336</v>
      </c>
      <c r="I90" s="783"/>
      <c r="J90" s="768">
        <v>18</v>
      </c>
      <c r="K90" s="782"/>
      <c r="L90" s="768" t="s">
        <v>814</v>
      </c>
      <c r="M90" s="768" t="s">
        <v>105</v>
      </c>
      <c r="N90" s="768">
        <v>1</v>
      </c>
      <c r="O90" s="783"/>
      <c r="P90" s="784" t="str">
        <f t="shared" si="9"/>
        <v>Included</v>
      </c>
      <c r="Q90" s="296">
        <f t="shared" si="10"/>
        <v>0</v>
      </c>
      <c r="R90" s="267">
        <f t="shared" si="11"/>
        <v>0</v>
      </c>
      <c r="S90" s="267">
        <f t="shared" si="12"/>
        <v>0</v>
      </c>
      <c r="T90" s="297">
        <f t="shared" si="13"/>
        <v>0</v>
      </c>
      <c r="U90" s="297"/>
      <c r="AD90" s="298"/>
    </row>
    <row r="91" spans="1:30" s="267" customFormat="1" ht="48" customHeight="1" x14ac:dyDescent="0.3">
      <c r="A91" s="292">
        <v>73</v>
      </c>
      <c r="B91" s="768">
        <v>7000031577</v>
      </c>
      <c r="C91" s="768">
        <v>10</v>
      </c>
      <c r="D91" s="768">
        <v>160</v>
      </c>
      <c r="E91" s="768">
        <v>110</v>
      </c>
      <c r="F91" s="768" t="s">
        <v>710</v>
      </c>
      <c r="G91" s="768">
        <v>170005328</v>
      </c>
      <c r="H91" s="768">
        <v>998734</v>
      </c>
      <c r="I91" s="783"/>
      <c r="J91" s="768">
        <v>18</v>
      </c>
      <c r="K91" s="782"/>
      <c r="L91" s="768" t="s">
        <v>815</v>
      </c>
      <c r="M91" s="768" t="s">
        <v>106</v>
      </c>
      <c r="N91" s="768">
        <v>1</v>
      </c>
      <c r="O91" s="783"/>
      <c r="P91" s="784" t="str">
        <f t="shared" si="9"/>
        <v>Included</v>
      </c>
      <c r="Q91" s="296">
        <f t="shared" si="10"/>
        <v>0</v>
      </c>
      <c r="R91" s="267">
        <f t="shared" si="11"/>
        <v>0</v>
      </c>
      <c r="S91" s="267">
        <f t="shared" si="12"/>
        <v>0</v>
      </c>
      <c r="T91" s="297">
        <f t="shared" si="13"/>
        <v>0</v>
      </c>
      <c r="U91" s="297"/>
      <c r="AD91" s="298"/>
    </row>
    <row r="92" spans="1:30" s="267" customFormat="1" ht="48" customHeight="1" x14ac:dyDescent="0.3">
      <c r="A92" s="292">
        <v>74</v>
      </c>
      <c r="B92" s="768">
        <v>7000031577</v>
      </c>
      <c r="C92" s="768">
        <v>10</v>
      </c>
      <c r="D92" s="768">
        <v>160</v>
      </c>
      <c r="E92" s="768">
        <v>120</v>
      </c>
      <c r="F92" s="768" t="s">
        <v>710</v>
      </c>
      <c r="G92" s="768">
        <v>100007246</v>
      </c>
      <c r="H92" s="768">
        <v>998734</v>
      </c>
      <c r="I92" s="783"/>
      <c r="J92" s="768">
        <v>18</v>
      </c>
      <c r="K92" s="782"/>
      <c r="L92" s="768" t="s">
        <v>159</v>
      </c>
      <c r="M92" s="768" t="s">
        <v>106</v>
      </c>
      <c r="N92" s="768">
        <v>1</v>
      </c>
      <c r="O92" s="783"/>
      <c r="P92" s="784" t="str">
        <f t="shared" si="9"/>
        <v>Included</v>
      </c>
      <c r="Q92" s="296">
        <f t="shared" si="10"/>
        <v>0</v>
      </c>
      <c r="R92" s="267">
        <f t="shared" si="11"/>
        <v>0</v>
      </c>
      <c r="S92" s="267">
        <f t="shared" si="12"/>
        <v>0</v>
      </c>
      <c r="T92" s="297">
        <f t="shared" si="13"/>
        <v>0</v>
      </c>
      <c r="U92" s="297"/>
      <c r="AD92" s="298"/>
    </row>
    <row r="93" spans="1:30" s="267" customFormat="1" ht="48" customHeight="1" x14ac:dyDescent="0.3">
      <c r="A93" s="292">
        <v>75</v>
      </c>
      <c r="B93" s="768">
        <v>7000031577</v>
      </c>
      <c r="C93" s="768">
        <v>10</v>
      </c>
      <c r="D93" s="768">
        <v>160</v>
      </c>
      <c r="E93" s="768">
        <v>130</v>
      </c>
      <c r="F93" s="768" t="s">
        <v>710</v>
      </c>
      <c r="G93" s="768">
        <v>170003250</v>
      </c>
      <c r="H93" s="768">
        <v>998734</v>
      </c>
      <c r="I93" s="783"/>
      <c r="J93" s="768">
        <v>18</v>
      </c>
      <c r="K93" s="782"/>
      <c r="L93" s="768" t="s">
        <v>160</v>
      </c>
      <c r="M93" s="768" t="s">
        <v>106</v>
      </c>
      <c r="N93" s="768">
        <v>1</v>
      </c>
      <c r="O93" s="783"/>
      <c r="P93" s="784" t="str">
        <f t="shared" si="9"/>
        <v>Included</v>
      </c>
      <c r="Q93" s="296">
        <f t="shared" si="10"/>
        <v>0</v>
      </c>
      <c r="R93" s="267">
        <f t="shared" si="11"/>
        <v>0</v>
      </c>
      <c r="S93" s="267">
        <f t="shared" si="12"/>
        <v>0</v>
      </c>
      <c r="T93" s="297">
        <f t="shared" si="13"/>
        <v>0</v>
      </c>
      <c r="U93" s="297"/>
      <c r="AD93" s="298"/>
    </row>
    <row r="94" spans="1:30" s="267" customFormat="1" ht="48" customHeight="1" x14ac:dyDescent="0.3">
      <c r="A94" s="292">
        <v>76</v>
      </c>
      <c r="B94" s="768">
        <v>7000031577</v>
      </c>
      <c r="C94" s="768">
        <v>10</v>
      </c>
      <c r="D94" s="768">
        <v>160</v>
      </c>
      <c r="E94" s="768">
        <v>140</v>
      </c>
      <c r="F94" s="768" t="s">
        <v>710</v>
      </c>
      <c r="G94" s="768">
        <v>170005441</v>
      </c>
      <c r="H94" s="768">
        <v>998734</v>
      </c>
      <c r="I94" s="783"/>
      <c r="J94" s="768">
        <v>18</v>
      </c>
      <c r="K94" s="782"/>
      <c r="L94" s="768" t="s">
        <v>816</v>
      </c>
      <c r="M94" s="768" t="s">
        <v>106</v>
      </c>
      <c r="N94" s="768">
        <v>1</v>
      </c>
      <c r="O94" s="783"/>
      <c r="P94" s="784" t="str">
        <f t="shared" si="9"/>
        <v>Included</v>
      </c>
      <c r="Q94" s="296">
        <f t="shared" si="10"/>
        <v>0</v>
      </c>
      <c r="R94" s="267">
        <f t="shared" si="11"/>
        <v>0</v>
      </c>
      <c r="S94" s="267">
        <f t="shared" si="12"/>
        <v>0</v>
      </c>
      <c r="T94" s="297">
        <f t="shared" si="13"/>
        <v>0</v>
      </c>
      <c r="U94" s="297"/>
      <c r="AD94" s="298"/>
    </row>
    <row r="95" spans="1:30" s="267" customFormat="1" ht="48" customHeight="1" x14ac:dyDescent="0.3">
      <c r="A95" s="292">
        <v>77</v>
      </c>
      <c r="B95" s="768">
        <v>7000031577</v>
      </c>
      <c r="C95" s="768">
        <v>10</v>
      </c>
      <c r="D95" s="768">
        <v>160</v>
      </c>
      <c r="E95" s="768">
        <v>150</v>
      </c>
      <c r="F95" s="768" t="s">
        <v>710</v>
      </c>
      <c r="G95" s="768">
        <v>170005590</v>
      </c>
      <c r="H95" s="768">
        <v>998336</v>
      </c>
      <c r="I95" s="783"/>
      <c r="J95" s="768">
        <v>18</v>
      </c>
      <c r="K95" s="782"/>
      <c r="L95" s="768" t="s">
        <v>822</v>
      </c>
      <c r="M95" s="768" t="s">
        <v>106</v>
      </c>
      <c r="N95" s="768">
        <v>2</v>
      </c>
      <c r="O95" s="783"/>
      <c r="P95" s="784" t="str">
        <f t="shared" si="9"/>
        <v>Included</v>
      </c>
      <c r="Q95" s="296">
        <f t="shared" si="10"/>
        <v>0</v>
      </c>
      <c r="R95" s="267">
        <f t="shared" si="11"/>
        <v>0</v>
      </c>
      <c r="S95" s="267">
        <f t="shared" si="12"/>
        <v>0</v>
      </c>
      <c r="T95" s="297">
        <f t="shared" si="13"/>
        <v>0</v>
      </c>
      <c r="U95" s="297"/>
      <c r="AD95" s="298"/>
    </row>
    <row r="96" spans="1:30" s="267" customFormat="1" ht="48" customHeight="1" x14ac:dyDescent="0.3">
      <c r="A96" s="292">
        <v>78</v>
      </c>
      <c r="B96" s="768">
        <v>7000031580</v>
      </c>
      <c r="C96" s="768">
        <v>10</v>
      </c>
      <c r="D96" s="768">
        <v>200</v>
      </c>
      <c r="E96" s="768">
        <v>10</v>
      </c>
      <c r="F96" s="768" t="s">
        <v>711</v>
      </c>
      <c r="G96" s="768">
        <v>170005405</v>
      </c>
      <c r="H96" s="768">
        <v>998736</v>
      </c>
      <c r="I96" s="783"/>
      <c r="J96" s="768">
        <v>18</v>
      </c>
      <c r="K96" s="782"/>
      <c r="L96" s="768" t="s">
        <v>802</v>
      </c>
      <c r="M96" s="768" t="s">
        <v>106</v>
      </c>
      <c r="N96" s="768">
        <v>1</v>
      </c>
      <c r="O96" s="783"/>
      <c r="P96" s="784" t="str">
        <f t="shared" si="9"/>
        <v>Included</v>
      </c>
      <c r="Q96" s="296">
        <f t="shared" si="10"/>
        <v>0</v>
      </c>
      <c r="R96" s="267">
        <f t="shared" si="11"/>
        <v>0</v>
      </c>
      <c r="S96" s="267">
        <f t="shared" si="12"/>
        <v>0</v>
      </c>
      <c r="T96" s="297">
        <f t="shared" si="13"/>
        <v>0</v>
      </c>
      <c r="U96" s="297"/>
      <c r="AD96" s="298"/>
    </row>
    <row r="97" spans="1:30" s="267" customFormat="1" ht="48" customHeight="1" x14ac:dyDescent="0.3">
      <c r="A97" s="292">
        <v>79</v>
      </c>
      <c r="B97" s="768">
        <v>7000031580</v>
      </c>
      <c r="C97" s="768">
        <v>10</v>
      </c>
      <c r="D97" s="768">
        <v>200</v>
      </c>
      <c r="E97" s="768">
        <v>20</v>
      </c>
      <c r="F97" s="768" t="s">
        <v>711</v>
      </c>
      <c r="G97" s="768">
        <v>170005421</v>
      </c>
      <c r="H97" s="768">
        <v>998336</v>
      </c>
      <c r="I97" s="783"/>
      <c r="J97" s="768">
        <v>18</v>
      </c>
      <c r="K97" s="782"/>
      <c r="L97" s="768" t="s">
        <v>803</v>
      </c>
      <c r="M97" s="768" t="s">
        <v>105</v>
      </c>
      <c r="N97" s="768">
        <v>1</v>
      </c>
      <c r="O97" s="783"/>
      <c r="P97" s="784" t="str">
        <f t="shared" si="9"/>
        <v>Included</v>
      </c>
      <c r="Q97" s="296">
        <f t="shared" si="10"/>
        <v>0</v>
      </c>
      <c r="R97" s="267">
        <f t="shared" si="11"/>
        <v>0</v>
      </c>
      <c r="S97" s="267">
        <f t="shared" si="12"/>
        <v>0</v>
      </c>
      <c r="T97" s="297">
        <f t="shared" si="13"/>
        <v>0</v>
      </c>
      <c r="U97" s="297"/>
      <c r="AD97" s="298"/>
    </row>
    <row r="98" spans="1:30" s="267" customFormat="1" ht="48" customHeight="1" x14ac:dyDescent="0.3">
      <c r="A98" s="292">
        <v>80</v>
      </c>
      <c r="B98" s="768">
        <v>7000031580</v>
      </c>
      <c r="C98" s="768">
        <v>10</v>
      </c>
      <c r="D98" s="768">
        <v>200</v>
      </c>
      <c r="E98" s="768">
        <v>30</v>
      </c>
      <c r="F98" s="768" t="s">
        <v>711</v>
      </c>
      <c r="G98" s="768">
        <v>170005316</v>
      </c>
      <c r="H98" s="768">
        <v>998734</v>
      </c>
      <c r="I98" s="783"/>
      <c r="J98" s="768">
        <v>18</v>
      </c>
      <c r="K98" s="782"/>
      <c r="L98" s="768" t="s">
        <v>804</v>
      </c>
      <c r="M98" s="768" t="s">
        <v>106</v>
      </c>
      <c r="N98" s="768">
        <v>1</v>
      </c>
      <c r="O98" s="783"/>
      <c r="P98" s="784" t="str">
        <f t="shared" si="9"/>
        <v>Included</v>
      </c>
      <c r="Q98" s="296">
        <f t="shared" si="10"/>
        <v>0</v>
      </c>
      <c r="R98" s="267">
        <f t="shared" si="11"/>
        <v>0</v>
      </c>
      <c r="S98" s="267">
        <f t="shared" si="12"/>
        <v>0</v>
      </c>
      <c r="T98" s="297">
        <f t="shared" si="13"/>
        <v>0</v>
      </c>
      <c r="U98" s="297"/>
      <c r="AD98" s="298"/>
    </row>
    <row r="99" spans="1:30" s="267" customFormat="1" ht="48" customHeight="1" x14ac:dyDescent="0.3">
      <c r="A99" s="292">
        <v>81</v>
      </c>
      <c r="B99" s="768">
        <v>7000031580</v>
      </c>
      <c r="C99" s="768">
        <v>10</v>
      </c>
      <c r="D99" s="768">
        <v>200</v>
      </c>
      <c r="E99" s="768">
        <v>40</v>
      </c>
      <c r="F99" s="768" t="s">
        <v>711</v>
      </c>
      <c r="G99" s="768">
        <v>170005418</v>
      </c>
      <c r="H99" s="768">
        <v>998736</v>
      </c>
      <c r="I99" s="783"/>
      <c r="J99" s="768">
        <v>18</v>
      </c>
      <c r="K99" s="782"/>
      <c r="L99" s="768" t="s">
        <v>805</v>
      </c>
      <c r="M99" s="768" t="s">
        <v>106</v>
      </c>
      <c r="N99" s="768">
        <v>30</v>
      </c>
      <c r="O99" s="783"/>
      <c r="P99" s="784" t="str">
        <f t="shared" si="9"/>
        <v>Included</v>
      </c>
      <c r="Q99" s="296">
        <f t="shared" si="10"/>
        <v>0</v>
      </c>
      <c r="R99" s="267">
        <f t="shared" si="11"/>
        <v>0</v>
      </c>
      <c r="S99" s="267">
        <f t="shared" si="12"/>
        <v>0</v>
      </c>
      <c r="T99" s="297">
        <f t="shared" si="13"/>
        <v>0</v>
      </c>
      <c r="U99" s="297"/>
      <c r="AD99" s="298"/>
    </row>
    <row r="100" spans="1:30" s="267" customFormat="1" ht="48" customHeight="1" x14ac:dyDescent="0.3">
      <c r="A100" s="292">
        <v>82</v>
      </c>
      <c r="B100" s="768">
        <v>7000031580</v>
      </c>
      <c r="C100" s="768">
        <v>10</v>
      </c>
      <c r="D100" s="768">
        <v>200</v>
      </c>
      <c r="E100" s="768">
        <v>50</v>
      </c>
      <c r="F100" s="768" t="s">
        <v>711</v>
      </c>
      <c r="G100" s="768">
        <v>170005419</v>
      </c>
      <c r="H100" s="768">
        <v>998736</v>
      </c>
      <c r="I100" s="783"/>
      <c r="J100" s="768">
        <v>18</v>
      </c>
      <c r="K100" s="782"/>
      <c r="L100" s="768" t="s">
        <v>806</v>
      </c>
      <c r="M100" s="768" t="s">
        <v>106</v>
      </c>
      <c r="N100" s="768">
        <v>152</v>
      </c>
      <c r="O100" s="783"/>
      <c r="P100" s="784" t="str">
        <f t="shared" si="9"/>
        <v>Included</v>
      </c>
      <c r="Q100" s="296">
        <f t="shared" si="10"/>
        <v>0</v>
      </c>
      <c r="R100" s="267">
        <f t="shared" si="11"/>
        <v>0</v>
      </c>
      <c r="S100" s="267">
        <f t="shared" si="12"/>
        <v>0</v>
      </c>
      <c r="T100" s="297">
        <f t="shared" si="13"/>
        <v>0</v>
      </c>
      <c r="U100" s="297"/>
      <c r="AD100" s="298"/>
    </row>
    <row r="101" spans="1:30" s="267" customFormat="1" ht="48" customHeight="1" x14ac:dyDescent="0.3">
      <c r="A101" s="292">
        <v>83</v>
      </c>
      <c r="B101" s="768">
        <v>7000031580</v>
      </c>
      <c r="C101" s="768">
        <v>10</v>
      </c>
      <c r="D101" s="768">
        <v>200</v>
      </c>
      <c r="E101" s="768">
        <v>60</v>
      </c>
      <c r="F101" s="768" t="s">
        <v>711</v>
      </c>
      <c r="G101" s="768">
        <v>170005402</v>
      </c>
      <c r="H101" s="768">
        <v>998734</v>
      </c>
      <c r="I101" s="783"/>
      <c r="J101" s="768">
        <v>18</v>
      </c>
      <c r="K101" s="782"/>
      <c r="L101" s="768" t="s">
        <v>807</v>
      </c>
      <c r="M101" s="768" t="s">
        <v>106</v>
      </c>
      <c r="N101" s="768">
        <v>1</v>
      </c>
      <c r="O101" s="783"/>
      <c r="P101" s="784" t="str">
        <f t="shared" si="9"/>
        <v>Included</v>
      </c>
      <c r="Q101" s="296">
        <f t="shared" si="10"/>
        <v>0</v>
      </c>
      <c r="R101" s="267">
        <f t="shared" si="11"/>
        <v>0</v>
      </c>
      <c r="S101" s="267">
        <f t="shared" si="12"/>
        <v>0</v>
      </c>
      <c r="T101" s="297">
        <f t="shared" si="13"/>
        <v>0</v>
      </c>
      <c r="U101" s="297"/>
      <c r="AD101" s="298"/>
    </row>
    <row r="102" spans="1:30" s="267" customFormat="1" ht="48" customHeight="1" x14ac:dyDescent="0.3">
      <c r="A102" s="292">
        <v>84</v>
      </c>
      <c r="B102" s="768">
        <v>7000031580</v>
      </c>
      <c r="C102" s="768">
        <v>10</v>
      </c>
      <c r="D102" s="768">
        <v>200</v>
      </c>
      <c r="E102" s="768">
        <v>70</v>
      </c>
      <c r="F102" s="768" t="s">
        <v>711</v>
      </c>
      <c r="G102" s="768">
        <v>170005318</v>
      </c>
      <c r="H102" s="768">
        <v>998734</v>
      </c>
      <c r="I102" s="783"/>
      <c r="J102" s="768">
        <v>18</v>
      </c>
      <c r="K102" s="782"/>
      <c r="L102" s="768" t="s">
        <v>808</v>
      </c>
      <c r="M102" s="768" t="s">
        <v>106</v>
      </c>
      <c r="N102" s="768">
        <v>164</v>
      </c>
      <c r="O102" s="783"/>
      <c r="P102" s="784" t="str">
        <f t="shared" si="9"/>
        <v>Included</v>
      </c>
      <c r="Q102" s="296">
        <f t="shared" si="10"/>
        <v>0</v>
      </c>
      <c r="R102" s="267">
        <f t="shared" si="11"/>
        <v>0</v>
      </c>
      <c r="S102" s="267">
        <f t="shared" si="12"/>
        <v>0</v>
      </c>
      <c r="T102" s="297">
        <f t="shared" si="13"/>
        <v>0</v>
      </c>
      <c r="U102" s="297"/>
      <c r="AD102" s="298"/>
    </row>
    <row r="103" spans="1:30" s="267" customFormat="1" ht="48" customHeight="1" x14ac:dyDescent="0.3">
      <c r="A103" s="292">
        <v>85</v>
      </c>
      <c r="B103" s="768">
        <v>7000031580</v>
      </c>
      <c r="C103" s="768">
        <v>10</v>
      </c>
      <c r="D103" s="768">
        <v>200</v>
      </c>
      <c r="E103" s="768">
        <v>110</v>
      </c>
      <c r="F103" s="768" t="s">
        <v>711</v>
      </c>
      <c r="G103" s="768">
        <v>170005422</v>
      </c>
      <c r="H103" s="768">
        <v>998336</v>
      </c>
      <c r="I103" s="783"/>
      <c r="J103" s="768">
        <v>18</v>
      </c>
      <c r="K103" s="782"/>
      <c r="L103" s="768" t="s">
        <v>809</v>
      </c>
      <c r="M103" s="768" t="s">
        <v>105</v>
      </c>
      <c r="N103" s="768">
        <v>1</v>
      </c>
      <c r="O103" s="783"/>
      <c r="P103" s="784" t="str">
        <f t="shared" si="9"/>
        <v>Included</v>
      </c>
      <c r="Q103" s="296">
        <f t="shared" si="10"/>
        <v>0</v>
      </c>
      <c r="R103" s="267">
        <f t="shared" si="11"/>
        <v>0</v>
      </c>
      <c r="S103" s="267">
        <f t="shared" si="12"/>
        <v>0</v>
      </c>
      <c r="T103" s="297">
        <f t="shared" si="13"/>
        <v>0</v>
      </c>
      <c r="U103" s="297"/>
      <c r="AD103" s="298"/>
    </row>
    <row r="104" spans="1:30" s="267" customFormat="1" ht="48" customHeight="1" x14ac:dyDescent="0.3">
      <c r="A104" s="292">
        <v>86</v>
      </c>
      <c r="B104" s="768">
        <v>7000031580</v>
      </c>
      <c r="C104" s="768">
        <v>10</v>
      </c>
      <c r="D104" s="768">
        <v>200</v>
      </c>
      <c r="E104" s="768">
        <v>120</v>
      </c>
      <c r="F104" s="768" t="s">
        <v>711</v>
      </c>
      <c r="G104" s="768">
        <v>170005403</v>
      </c>
      <c r="H104" s="768">
        <v>998734</v>
      </c>
      <c r="I104" s="783"/>
      <c r="J104" s="768">
        <v>18</v>
      </c>
      <c r="K104" s="782"/>
      <c r="L104" s="768" t="s">
        <v>810</v>
      </c>
      <c r="M104" s="768" t="s">
        <v>106</v>
      </c>
      <c r="N104" s="768">
        <v>152</v>
      </c>
      <c r="O104" s="783"/>
      <c r="P104" s="784" t="str">
        <f t="shared" si="9"/>
        <v>Included</v>
      </c>
      <c r="Q104" s="296">
        <f t="shared" si="10"/>
        <v>0</v>
      </c>
      <c r="R104" s="267">
        <f t="shared" si="11"/>
        <v>0</v>
      </c>
      <c r="S104" s="267">
        <f t="shared" si="12"/>
        <v>0</v>
      </c>
      <c r="T104" s="297">
        <f t="shared" si="13"/>
        <v>0</v>
      </c>
      <c r="U104" s="297"/>
      <c r="AD104" s="298"/>
    </row>
    <row r="105" spans="1:30" s="267" customFormat="1" ht="48" customHeight="1" x14ac:dyDescent="0.3">
      <c r="A105" s="292">
        <v>87</v>
      </c>
      <c r="B105" s="768">
        <v>7000031580</v>
      </c>
      <c r="C105" s="768">
        <v>10</v>
      </c>
      <c r="D105" s="768">
        <v>200</v>
      </c>
      <c r="E105" s="768">
        <v>130</v>
      </c>
      <c r="F105" s="768" t="s">
        <v>711</v>
      </c>
      <c r="G105" s="768">
        <v>170005329</v>
      </c>
      <c r="H105" s="768">
        <v>998734</v>
      </c>
      <c r="I105" s="783"/>
      <c r="J105" s="768">
        <v>18</v>
      </c>
      <c r="K105" s="782"/>
      <c r="L105" s="768" t="s">
        <v>811</v>
      </c>
      <c r="M105" s="768" t="s">
        <v>110</v>
      </c>
      <c r="N105" s="768">
        <v>152</v>
      </c>
      <c r="O105" s="783"/>
      <c r="P105" s="784" t="str">
        <f t="shared" si="9"/>
        <v>Included</v>
      </c>
      <c r="Q105" s="296">
        <f t="shared" si="10"/>
        <v>0</v>
      </c>
      <c r="R105" s="267">
        <f t="shared" si="11"/>
        <v>0</v>
      </c>
      <c r="S105" s="267">
        <f t="shared" si="12"/>
        <v>0</v>
      </c>
      <c r="T105" s="297">
        <f t="shared" si="13"/>
        <v>0</v>
      </c>
      <c r="U105" s="297"/>
      <c r="AD105" s="298"/>
    </row>
    <row r="106" spans="1:30" s="267" customFormat="1" ht="48" customHeight="1" x14ac:dyDescent="0.3">
      <c r="A106" s="292">
        <v>88</v>
      </c>
      <c r="B106" s="768">
        <v>7000031580</v>
      </c>
      <c r="C106" s="768">
        <v>10</v>
      </c>
      <c r="D106" s="768">
        <v>200</v>
      </c>
      <c r="E106" s="768">
        <v>140</v>
      </c>
      <c r="F106" s="768" t="s">
        <v>711</v>
      </c>
      <c r="G106" s="768">
        <v>170005323</v>
      </c>
      <c r="H106" s="768">
        <v>998734</v>
      </c>
      <c r="I106" s="783"/>
      <c r="J106" s="768">
        <v>18</v>
      </c>
      <c r="K106" s="782"/>
      <c r="L106" s="768" t="s">
        <v>812</v>
      </c>
      <c r="M106" s="768" t="s">
        <v>106</v>
      </c>
      <c r="N106" s="768">
        <v>2</v>
      </c>
      <c r="O106" s="783"/>
      <c r="P106" s="784" t="str">
        <f t="shared" si="9"/>
        <v>Included</v>
      </c>
      <c r="Q106" s="296">
        <f t="shared" si="10"/>
        <v>0</v>
      </c>
      <c r="R106" s="267">
        <f t="shared" si="11"/>
        <v>0</v>
      </c>
      <c r="S106" s="267">
        <f t="shared" si="12"/>
        <v>0</v>
      </c>
      <c r="T106" s="297">
        <f t="shared" si="13"/>
        <v>0</v>
      </c>
      <c r="U106" s="297"/>
      <c r="AD106" s="298"/>
    </row>
    <row r="107" spans="1:30" s="267" customFormat="1" ht="48" customHeight="1" x14ac:dyDescent="0.3">
      <c r="A107" s="292">
        <v>89</v>
      </c>
      <c r="B107" s="768">
        <v>7000031580</v>
      </c>
      <c r="C107" s="768">
        <v>10</v>
      </c>
      <c r="D107" s="768">
        <v>200</v>
      </c>
      <c r="E107" s="768">
        <v>150</v>
      </c>
      <c r="F107" s="768" t="s">
        <v>711</v>
      </c>
      <c r="G107" s="768">
        <v>170005324</v>
      </c>
      <c r="H107" s="768">
        <v>998734</v>
      </c>
      <c r="I107" s="783"/>
      <c r="J107" s="768">
        <v>18</v>
      </c>
      <c r="K107" s="782"/>
      <c r="L107" s="768" t="s">
        <v>813</v>
      </c>
      <c r="M107" s="768" t="s">
        <v>106</v>
      </c>
      <c r="N107" s="768">
        <v>2</v>
      </c>
      <c r="O107" s="783"/>
      <c r="P107" s="784" t="str">
        <f t="shared" si="9"/>
        <v>Included</v>
      </c>
      <c r="Q107" s="296">
        <f t="shared" si="10"/>
        <v>0</v>
      </c>
      <c r="R107" s="267">
        <f t="shared" si="11"/>
        <v>0</v>
      </c>
      <c r="S107" s="267">
        <f t="shared" si="12"/>
        <v>0</v>
      </c>
      <c r="T107" s="297">
        <f t="shared" si="13"/>
        <v>0</v>
      </c>
      <c r="U107" s="297"/>
      <c r="AD107" s="298"/>
    </row>
    <row r="108" spans="1:30" s="267" customFormat="1" ht="48" customHeight="1" x14ac:dyDescent="0.3">
      <c r="A108" s="292">
        <v>90</v>
      </c>
      <c r="B108" s="768">
        <v>7000031580</v>
      </c>
      <c r="C108" s="768">
        <v>10</v>
      </c>
      <c r="D108" s="768">
        <v>200</v>
      </c>
      <c r="E108" s="768">
        <v>170</v>
      </c>
      <c r="F108" s="768" t="s">
        <v>711</v>
      </c>
      <c r="G108" s="768">
        <v>170005423</v>
      </c>
      <c r="H108" s="768">
        <v>998336</v>
      </c>
      <c r="I108" s="783"/>
      <c r="J108" s="768">
        <v>18</v>
      </c>
      <c r="K108" s="782"/>
      <c r="L108" s="768" t="s">
        <v>814</v>
      </c>
      <c r="M108" s="768" t="s">
        <v>105</v>
      </c>
      <c r="N108" s="768">
        <v>1</v>
      </c>
      <c r="O108" s="783"/>
      <c r="P108" s="784" t="str">
        <f t="shared" si="9"/>
        <v>Included</v>
      </c>
      <c r="Q108" s="296">
        <f t="shared" si="10"/>
        <v>0</v>
      </c>
      <c r="R108" s="267">
        <f t="shared" si="11"/>
        <v>0</v>
      </c>
      <c r="S108" s="267">
        <f t="shared" si="12"/>
        <v>0</v>
      </c>
      <c r="T108" s="297">
        <f t="shared" si="13"/>
        <v>0</v>
      </c>
      <c r="U108" s="297"/>
      <c r="AD108" s="298"/>
    </row>
    <row r="109" spans="1:30" s="267" customFormat="1" ht="48" customHeight="1" x14ac:dyDescent="0.3">
      <c r="A109" s="292">
        <v>91</v>
      </c>
      <c r="B109" s="768">
        <v>7000031580</v>
      </c>
      <c r="C109" s="768">
        <v>10</v>
      </c>
      <c r="D109" s="768">
        <v>200</v>
      </c>
      <c r="E109" s="768">
        <v>180</v>
      </c>
      <c r="F109" s="768" t="s">
        <v>711</v>
      </c>
      <c r="G109" s="768">
        <v>170005328</v>
      </c>
      <c r="H109" s="768">
        <v>998734</v>
      </c>
      <c r="I109" s="783"/>
      <c r="J109" s="768">
        <v>18</v>
      </c>
      <c r="K109" s="782"/>
      <c r="L109" s="768" t="s">
        <v>815</v>
      </c>
      <c r="M109" s="768" t="s">
        <v>106</v>
      </c>
      <c r="N109" s="768">
        <v>1</v>
      </c>
      <c r="O109" s="783"/>
      <c r="P109" s="784" t="str">
        <f t="shared" si="9"/>
        <v>Included</v>
      </c>
      <c r="Q109" s="296">
        <f t="shared" si="10"/>
        <v>0</v>
      </c>
      <c r="R109" s="267">
        <f t="shared" si="11"/>
        <v>0</v>
      </c>
      <c r="S109" s="267">
        <f t="shared" si="12"/>
        <v>0</v>
      </c>
      <c r="T109" s="297">
        <f t="shared" si="13"/>
        <v>0</v>
      </c>
      <c r="U109" s="297"/>
      <c r="AD109" s="298"/>
    </row>
    <row r="110" spans="1:30" s="267" customFormat="1" ht="48" customHeight="1" x14ac:dyDescent="0.3">
      <c r="A110" s="292">
        <v>92</v>
      </c>
      <c r="B110" s="768">
        <v>7000031580</v>
      </c>
      <c r="C110" s="768">
        <v>10</v>
      </c>
      <c r="D110" s="768">
        <v>200</v>
      </c>
      <c r="E110" s="768">
        <v>190</v>
      </c>
      <c r="F110" s="768" t="s">
        <v>711</v>
      </c>
      <c r="G110" s="768">
        <v>100002843</v>
      </c>
      <c r="H110" s="768">
        <v>998734</v>
      </c>
      <c r="I110" s="783"/>
      <c r="J110" s="768">
        <v>18</v>
      </c>
      <c r="K110" s="782"/>
      <c r="L110" s="768" t="s">
        <v>161</v>
      </c>
      <c r="M110" s="768" t="s">
        <v>110</v>
      </c>
      <c r="N110" s="768">
        <v>1</v>
      </c>
      <c r="O110" s="783"/>
      <c r="P110" s="784" t="str">
        <f t="shared" si="9"/>
        <v>Included</v>
      </c>
      <c r="Q110" s="296">
        <f t="shared" si="10"/>
        <v>0</v>
      </c>
      <c r="R110" s="267">
        <f t="shared" si="11"/>
        <v>0</v>
      </c>
      <c r="S110" s="267">
        <f t="shared" si="12"/>
        <v>0</v>
      </c>
      <c r="T110" s="297">
        <f t="shared" si="13"/>
        <v>0</v>
      </c>
      <c r="U110" s="297"/>
      <c r="AD110" s="298"/>
    </row>
    <row r="111" spans="1:30" s="267" customFormat="1" ht="48" customHeight="1" x14ac:dyDescent="0.3">
      <c r="A111" s="292">
        <v>93</v>
      </c>
      <c r="B111" s="768">
        <v>7000031580</v>
      </c>
      <c r="C111" s="768">
        <v>10</v>
      </c>
      <c r="D111" s="768">
        <v>200</v>
      </c>
      <c r="E111" s="768">
        <v>200</v>
      </c>
      <c r="F111" s="768" t="s">
        <v>711</v>
      </c>
      <c r="G111" s="768">
        <v>100007246</v>
      </c>
      <c r="H111" s="768">
        <v>998734</v>
      </c>
      <c r="I111" s="783"/>
      <c r="J111" s="768">
        <v>18</v>
      </c>
      <c r="K111" s="782"/>
      <c r="L111" s="768" t="s">
        <v>159</v>
      </c>
      <c r="M111" s="768" t="s">
        <v>106</v>
      </c>
      <c r="N111" s="768">
        <v>1</v>
      </c>
      <c r="O111" s="783"/>
      <c r="P111" s="784" t="str">
        <f t="shared" si="9"/>
        <v>Included</v>
      </c>
      <c r="Q111" s="296">
        <f t="shared" si="10"/>
        <v>0</v>
      </c>
      <c r="R111" s="267">
        <f t="shared" si="11"/>
        <v>0</v>
      </c>
      <c r="S111" s="267">
        <f t="shared" si="12"/>
        <v>0</v>
      </c>
      <c r="T111" s="297">
        <f t="shared" si="13"/>
        <v>0</v>
      </c>
      <c r="U111" s="297"/>
      <c r="AD111" s="298"/>
    </row>
    <row r="112" spans="1:30" s="267" customFormat="1" ht="48" customHeight="1" x14ac:dyDescent="0.3">
      <c r="A112" s="292">
        <v>94</v>
      </c>
      <c r="B112" s="768">
        <v>7000031580</v>
      </c>
      <c r="C112" s="768">
        <v>10</v>
      </c>
      <c r="D112" s="768">
        <v>200</v>
      </c>
      <c r="E112" s="768">
        <v>210</v>
      </c>
      <c r="F112" s="768" t="s">
        <v>711</v>
      </c>
      <c r="G112" s="768">
        <v>170003250</v>
      </c>
      <c r="H112" s="768">
        <v>998734</v>
      </c>
      <c r="I112" s="783"/>
      <c r="J112" s="768">
        <v>18</v>
      </c>
      <c r="K112" s="782"/>
      <c r="L112" s="768" t="s">
        <v>160</v>
      </c>
      <c r="M112" s="768" t="s">
        <v>106</v>
      </c>
      <c r="N112" s="768">
        <v>1</v>
      </c>
      <c r="O112" s="783"/>
      <c r="P112" s="784" t="str">
        <f t="shared" si="9"/>
        <v>Included</v>
      </c>
      <c r="Q112" s="296">
        <f t="shared" si="10"/>
        <v>0</v>
      </c>
      <c r="R112" s="267">
        <f t="shared" si="11"/>
        <v>0</v>
      </c>
      <c r="S112" s="267">
        <f t="shared" si="12"/>
        <v>0</v>
      </c>
      <c r="T112" s="297">
        <f t="shared" si="13"/>
        <v>0</v>
      </c>
      <c r="U112" s="297"/>
      <c r="AD112" s="298"/>
    </row>
    <row r="113" spans="1:30" s="267" customFormat="1" ht="48" customHeight="1" x14ac:dyDescent="0.3">
      <c r="A113" s="292">
        <v>95</v>
      </c>
      <c r="B113" s="768">
        <v>7000031580</v>
      </c>
      <c r="C113" s="768">
        <v>10</v>
      </c>
      <c r="D113" s="768">
        <v>200</v>
      </c>
      <c r="E113" s="768">
        <v>220</v>
      </c>
      <c r="F113" s="768" t="s">
        <v>711</v>
      </c>
      <c r="G113" s="768">
        <v>170005441</v>
      </c>
      <c r="H113" s="768">
        <v>998734</v>
      </c>
      <c r="I113" s="783"/>
      <c r="J113" s="768">
        <v>18</v>
      </c>
      <c r="K113" s="782"/>
      <c r="L113" s="768" t="s">
        <v>816</v>
      </c>
      <c r="M113" s="768" t="s">
        <v>106</v>
      </c>
      <c r="N113" s="768">
        <v>1</v>
      </c>
      <c r="O113" s="783"/>
      <c r="P113" s="784" t="str">
        <f t="shared" si="9"/>
        <v>Included</v>
      </c>
      <c r="Q113" s="296">
        <f t="shared" si="10"/>
        <v>0</v>
      </c>
      <c r="R113" s="267">
        <f t="shared" si="11"/>
        <v>0</v>
      </c>
      <c r="S113" s="267">
        <f t="shared" si="12"/>
        <v>0</v>
      </c>
      <c r="T113" s="297">
        <f t="shared" si="13"/>
        <v>0</v>
      </c>
      <c r="U113" s="297"/>
      <c r="AD113" s="298"/>
    </row>
    <row r="114" spans="1:30" s="267" customFormat="1" ht="48" customHeight="1" x14ac:dyDescent="0.3">
      <c r="A114" s="292">
        <v>96</v>
      </c>
      <c r="B114" s="768">
        <v>7000031580</v>
      </c>
      <c r="C114" s="768">
        <v>10</v>
      </c>
      <c r="D114" s="768">
        <v>200</v>
      </c>
      <c r="E114" s="768">
        <v>240</v>
      </c>
      <c r="F114" s="768" t="s">
        <v>711</v>
      </c>
      <c r="G114" s="768">
        <v>170005452</v>
      </c>
      <c r="H114" s="768">
        <v>998734</v>
      </c>
      <c r="I114" s="783"/>
      <c r="J114" s="768">
        <v>18</v>
      </c>
      <c r="K114" s="782"/>
      <c r="L114" s="768" t="s">
        <v>817</v>
      </c>
      <c r="M114" s="768" t="s">
        <v>106</v>
      </c>
      <c r="N114" s="768">
        <v>2</v>
      </c>
      <c r="O114" s="783"/>
      <c r="P114" s="784" t="str">
        <f t="shared" si="9"/>
        <v>Included</v>
      </c>
      <c r="Q114" s="296">
        <f t="shared" si="10"/>
        <v>0</v>
      </c>
      <c r="R114" s="267">
        <f t="shared" si="11"/>
        <v>0</v>
      </c>
      <c r="S114" s="267">
        <f t="shared" si="12"/>
        <v>0</v>
      </c>
      <c r="T114" s="297">
        <f t="shared" si="13"/>
        <v>0</v>
      </c>
      <c r="U114" s="297"/>
      <c r="AD114" s="298"/>
    </row>
    <row r="115" spans="1:30" s="267" customFormat="1" ht="48" customHeight="1" x14ac:dyDescent="0.3">
      <c r="A115" s="292">
        <v>97</v>
      </c>
      <c r="B115" s="768">
        <v>7000031580</v>
      </c>
      <c r="C115" s="768">
        <v>10</v>
      </c>
      <c r="D115" s="768">
        <v>200</v>
      </c>
      <c r="E115" s="768">
        <v>250</v>
      </c>
      <c r="F115" s="768" t="s">
        <v>711</v>
      </c>
      <c r="G115" s="768">
        <v>170005453</v>
      </c>
      <c r="H115" s="768">
        <v>998734</v>
      </c>
      <c r="I115" s="783"/>
      <c r="J115" s="768">
        <v>18</v>
      </c>
      <c r="K115" s="782"/>
      <c r="L115" s="768" t="s">
        <v>818</v>
      </c>
      <c r="M115" s="768" t="s">
        <v>105</v>
      </c>
      <c r="N115" s="768">
        <v>1</v>
      </c>
      <c r="O115" s="783"/>
      <c r="P115" s="784" t="str">
        <f t="shared" si="9"/>
        <v>Included</v>
      </c>
      <c r="Q115" s="296">
        <f t="shared" si="10"/>
        <v>0</v>
      </c>
      <c r="R115" s="267">
        <f t="shared" si="11"/>
        <v>0</v>
      </c>
      <c r="S115" s="267">
        <f t="shared" si="12"/>
        <v>0</v>
      </c>
      <c r="T115" s="297">
        <f t="shared" si="13"/>
        <v>0</v>
      </c>
      <c r="U115" s="297"/>
      <c r="AD115" s="298"/>
    </row>
    <row r="116" spans="1:30" s="267" customFormat="1" ht="48" customHeight="1" x14ac:dyDescent="0.3">
      <c r="A116" s="292">
        <v>98</v>
      </c>
      <c r="B116" s="768">
        <v>7000031580</v>
      </c>
      <c r="C116" s="768">
        <v>10</v>
      </c>
      <c r="D116" s="768">
        <v>200</v>
      </c>
      <c r="E116" s="768">
        <v>270</v>
      </c>
      <c r="F116" s="768" t="s">
        <v>711</v>
      </c>
      <c r="G116" s="768">
        <v>170005456</v>
      </c>
      <c r="H116" s="768">
        <v>998734</v>
      </c>
      <c r="I116" s="783"/>
      <c r="J116" s="768">
        <v>18</v>
      </c>
      <c r="K116" s="782"/>
      <c r="L116" s="768" t="s">
        <v>819</v>
      </c>
      <c r="M116" s="768" t="s">
        <v>106</v>
      </c>
      <c r="N116" s="768">
        <v>1</v>
      </c>
      <c r="O116" s="783"/>
      <c r="P116" s="784" t="str">
        <f t="shared" si="9"/>
        <v>Included</v>
      </c>
      <c r="Q116" s="296">
        <f t="shared" si="10"/>
        <v>0</v>
      </c>
      <c r="R116" s="267">
        <f t="shared" si="11"/>
        <v>0</v>
      </c>
      <c r="S116" s="267">
        <f t="shared" si="12"/>
        <v>0</v>
      </c>
      <c r="T116" s="297">
        <f t="shared" si="13"/>
        <v>0</v>
      </c>
      <c r="U116" s="297"/>
      <c r="AD116" s="298"/>
    </row>
    <row r="117" spans="1:30" s="267" customFormat="1" ht="48" customHeight="1" x14ac:dyDescent="0.3">
      <c r="A117" s="292">
        <v>99</v>
      </c>
      <c r="B117" s="768">
        <v>7000031580</v>
      </c>
      <c r="C117" s="768">
        <v>10</v>
      </c>
      <c r="D117" s="768">
        <v>200</v>
      </c>
      <c r="E117" s="768">
        <v>280</v>
      </c>
      <c r="F117" s="768" t="s">
        <v>711</v>
      </c>
      <c r="G117" s="768">
        <v>170005465</v>
      </c>
      <c r="H117" s="768">
        <v>998734</v>
      </c>
      <c r="I117" s="783"/>
      <c r="J117" s="768">
        <v>18</v>
      </c>
      <c r="K117" s="782"/>
      <c r="L117" s="768" t="s">
        <v>820</v>
      </c>
      <c r="M117" s="768" t="s">
        <v>110</v>
      </c>
      <c r="N117" s="768">
        <v>1</v>
      </c>
      <c r="O117" s="783"/>
      <c r="P117" s="784" t="str">
        <f t="shared" si="9"/>
        <v>Included</v>
      </c>
      <c r="Q117" s="296">
        <f t="shared" si="10"/>
        <v>0</v>
      </c>
      <c r="R117" s="267">
        <f t="shared" si="11"/>
        <v>0</v>
      </c>
      <c r="S117" s="267">
        <f t="shared" si="12"/>
        <v>0</v>
      </c>
      <c r="T117" s="297">
        <f t="shared" si="13"/>
        <v>0</v>
      </c>
      <c r="U117" s="297"/>
      <c r="AD117" s="298"/>
    </row>
    <row r="118" spans="1:30" s="267" customFormat="1" ht="48" customHeight="1" x14ac:dyDescent="0.3">
      <c r="A118" s="292">
        <v>100</v>
      </c>
      <c r="B118" s="768">
        <v>7000031580</v>
      </c>
      <c r="C118" s="768">
        <v>10</v>
      </c>
      <c r="D118" s="768">
        <v>200</v>
      </c>
      <c r="E118" s="768">
        <v>290</v>
      </c>
      <c r="F118" s="768" t="s">
        <v>711</v>
      </c>
      <c r="G118" s="768">
        <v>100007217</v>
      </c>
      <c r="H118" s="768">
        <v>998734</v>
      </c>
      <c r="I118" s="783"/>
      <c r="J118" s="768">
        <v>18</v>
      </c>
      <c r="K118" s="782"/>
      <c r="L118" s="768" t="s">
        <v>158</v>
      </c>
      <c r="M118" s="768" t="s">
        <v>106</v>
      </c>
      <c r="N118" s="768">
        <v>1</v>
      </c>
      <c r="O118" s="783"/>
      <c r="P118" s="784" t="str">
        <f t="shared" si="9"/>
        <v>Included</v>
      </c>
      <c r="Q118" s="296">
        <f t="shared" si="10"/>
        <v>0</v>
      </c>
      <c r="R118" s="267">
        <f t="shared" si="11"/>
        <v>0</v>
      </c>
      <c r="S118" s="267">
        <f t="shared" si="12"/>
        <v>0</v>
      </c>
      <c r="T118" s="297">
        <f t="shared" si="13"/>
        <v>0</v>
      </c>
      <c r="U118" s="297"/>
      <c r="AD118" s="298"/>
    </row>
    <row r="119" spans="1:30" s="267" customFormat="1" ht="48" customHeight="1" x14ac:dyDescent="0.3">
      <c r="A119" s="292">
        <v>101</v>
      </c>
      <c r="B119" s="768">
        <v>7000031580</v>
      </c>
      <c r="C119" s="768">
        <v>10</v>
      </c>
      <c r="D119" s="768">
        <v>200</v>
      </c>
      <c r="E119" s="768">
        <v>300</v>
      </c>
      <c r="F119" s="768" t="s">
        <v>711</v>
      </c>
      <c r="G119" s="768">
        <v>170005416</v>
      </c>
      <c r="H119" s="768">
        <v>998734</v>
      </c>
      <c r="I119" s="783"/>
      <c r="J119" s="768">
        <v>18</v>
      </c>
      <c r="K119" s="782"/>
      <c r="L119" s="768" t="s">
        <v>821</v>
      </c>
      <c r="M119" s="768" t="s">
        <v>106</v>
      </c>
      <c r="N119" s="768">
        <v>1</v>
      </c>
      <c r="O119" s="783"/>
      <c r="P119" s="784" t="str">
        <f t="shared" si="9"/>
        <v>Included</v>
      </c>
      <c r="Q119" s="296">
        <f t="shared" si="10"/>
        <v>0</v>
      </c>
      <c r="R119" s="267">
        <f t="shared" si="11"/>
        <v>0</v>
      </c>
      <c r="S119" s="267">
        <f t="shared" si="12"/>
        <v>0</v>
      </c>
      <c r="T119" s="297">
        <f t="shared" si="13"/>
        <v>0</v>
      </c>
      <c r="U119" s="297"/>
      <c r="AD119" s="298"/>
    </row>
    <row r="120" spans="1:30" s="267" customFormat="1" ht="48" customHeight="1" x14ac:dyDescent="0.3">
      <c r="A120" s="292">
        <v>102</v>
      </c>
      <c r="B120" s="768">
        <v>7000031580</v>
      </c>
      <c r="C120" s="768">
        <v>10</v>
      </c>
      <c r="D120" s="768">
        <v>200</v>
      </c>
      <c r="E120" s="768">
        <v>310</v>
      </c>
      <c r="F120" s="768" t="s">
        <v>711</v>
      </c>
      <c r="G120" s="768">
        <v>170005590</v>
      </c>
      <c r="H120" s="768">
        <v>998336</v>
      </c>
      <c r="I120" s="783"/>
      <c r="J120" s="768">
        <v>18</v>
      </c>
      <c r="K120" s="782"/>
      <c r="L120" s="768" t="s">
        <v>822</v>
      </c>
      <c r="M120" s="768" t="s">
        <v>106</v>
      </c>
      <c r="N120" s="768">
        <v>2</v>
      </c>
      <c r="O120" s="783"/>
      <c r="P120" s="784" t="str">
        <f t="shared" si="9"/>
        <v>Included</v>
      </c>
      <c r="Q120" s="296">
        <f t="shared" si="10"/>
        <v>0</v>
      </c>
      <c r="R120" s="267">
        <f t="shared" si="11"/>
        <v>0</v>
      </c>
      <c r="S120" s="267">
        <f t="shared" si="12"/>
        <v>0</v>
      </c>
      <c r="T120" s="297">
        <f t="shared" si="13"/>
        <v>0</v>
      </c>
      <c r="U120" s="297"/>
      <c r="AD120" s="298"/>
    </row>
    <row r="121" spans="1:30" s="267" customFormat="1" ht="48" customHeight="1" x14ac:dyDescent="0.3">
      <c r="A121" s="292">
        <v>103</v>
      </c>
      <c r="B121" s="768">
        <v>7000031592</v>
      </c>
      <c r="C121" s="768">
        <v>10</v>
      </c>
      <c r="D121" s="768">
        <v>241</v>
      </c>
      <c r="E121" s="768">
        <v>10</v>
      </c>
      <c r="F121" s="768" t="s">
        <v>712</v>
      </c>
      <c r="G121" s="768">
        <v>170005405</v>
      </c>
      <c r="H121" s="768">
        <v>998736</v>
      </c>
      <c r="I121" s="783"/>
      <c r="J121" s="768">
        <v>18</v>
      </c>
      <c r="K121" s="782"/>
      <c r="L121" s="768" t="s">
        <v>802</v>
      </c>
      <c r="M121" s="768" t="s">
        <v>106</v>
      </c>
      <c r="N121" s="768">
        <v>1</v>
      </c>
      <c r="O121" s="783"/>
      <c r="P121" s="784" t="str">
        <f t="shared" si="9"/>
        <v>Included</v>
      </c>
      <c r="Q121" s="296">
        <f t="shared" si="10"/>
        <v>0</v>
      </c>
      <c r="R121" s="267">
        <f t="shared" si="11"/>
        <v>0</v>
      </c>
      <c r="S121" s="267">
        <f t="shared" si="12"/>
        <v>0</v>
      </c>
      <c r="T121" s="297">
        <f t="shared" si="13"/>
        <v>0</v>
      </c>
      <c r="U121" s="297"/>
      <c r="AD121" s="298"/>
    </row>
    <row r="122" spans="1:30" s="267" customFormat="1" ht="48" customHeight="1" x14ac:dyDescent="0.3">
      <c r="A122" s="292">
        <v>104</v>
      </c>
      <c r="B122" s="768">
        <v>7000031592</v>
      </c>
      <c r="C122" s="768">
        <v>10</v>
      </c>
      <c r="D122" s="768">
        <v>241</v>
      </c>
      <c r="E122" s="768">
        <v>20</v>
      </c>
      <c r="F122" s="768" t="s">
        <v>712</v>
      </c>
      <c r="G122" s="768">
        <v>170005421</v>
      </c>
      <c r="H122" s="768">
        <v>998336</v>
      </c>
      <c r="I122" s="783"/>
      <c r="J122" s="768">
        <v>18</v>
      </c>
      <c r="K122" s="782"/>
      <c r="L122" s="768" t="s">
        <v>803</v>
      </c>
      <c r="M122" s="768" t="s">
        <v>105</v>
      </c>
      <c r="N122" s="768">
        <v>1</v>
      </c>
      <c r="O122" s="783"/>
      <c r="P122" s="784" t="str">
        <f t="shared" si="9"/>
        <v>Included</v>
      </c>
      <c r="Q122" s="296">
        <f t="shared" si="10"/>
        <v>0</v>
      </c>
      <c r="R122" s="267">
        <f t="shared" si="11"/>
        <v>0</v>
      </c>
      <c r="S122" s="267">
        <f t="shared" si="12"/>
        <v>0</v>
      </c>
      <c r="T122" s="297">
        <f t="shared" si="13"/>
        <v>0</v>
      </c>
      <c r="U122" s="297"/>
      <c r="AD122" s="298"/>
    </row>
    <row r="123" spans="1:30" s="267" customFormat="1" ht="48" customHeight="1" x14ac:dyDescent="0.3">
      <c r="A123" s="292">
        <v>105</v>
      </c>
      <c r="B123" s="768">
        <v>7000031592</v>
      </c>
      <c r="C123" s="768">
        <v>10</v>
      </c>
      <c r="D123" s="768">
        <v>241</v>
      </c>
      <c r="E123" s="768">
        <v>30</v>
      </c>
      <c r="F123" s="768" t="s">
        <v>712</v>
      </c>
      <c r="G123" s="768">
        <v>170005316</v>
      </c>
      <c r="H123" s="768">
        <v>998734</v>
      </c>
      <c r="I123" s="783"/>
      <c r="J123" s="768">
        <v>18</v>
      </c>
      <c r="K123" s="782"/>
      <c r="L123" s="768" t="s">
        <v>804</v>
      </c>
      <c r="M123" s="768" t="s">
        <v>106</v>
      </c>
      <c r="N123" s="768">
        <v>1</v>
      </c>
      <c r="O123" s="783"/>
      <c r="P123" s="784" t="str">
        <f t="shared" si="9"/>
        <v>Included</v>
      </c>
      <c r="Q123" s="296">
        <f t="shared" si="10"/>
        <v>0</v>
      </c>
      <c r="R123" s="267">
        <f t="shared" si="11"/>
        <v>0</v>
      </c>
      <c r="S123" s="267">
        <f t="shared" si="12"/>
        <v>0</v>
      </c>
      <c r="T123" s="297">
        <f t="shared" si="13"/>
        <v>0</v>
      </c>
      <c r="U123" s="297"/>
      <c r="AD123" s="298"/>
    </row>
    <row r="124" spans="1:30" s="267" customFormat="1" ht="48" customHeight="1" x14ac:dyDescent="0.3">
      <c r="A124" s="292">
        <v>106</v>
      </c>
      <c r="B124" s="768">
        <v>7000031592</v>
      </c>
      <c r="C124" s="768">
        <v>10</v>
      </c>
      <c r="D124" s="768">
        <v>241</v>
      </c>
      <c r="E124" s="768">
        <v>40</v>
      </c>
      <c r="F124" s="768" t="s">
        <v>712</v>
      </c>
      <c r="G124" s="768">
        <v>170005402</v>
      </c>
      <c r="H124" s="768">
        <v>998734</v>
      </c>
      <c r="I124" s="783"/>
      <c r="J124" s="768">
        <v>18</v>
      </c>
      <c r="K124" s="782"/>
      <c r="L124" s="768" t="s">
        <v>807</v>
      </c>
      <c r="M124" s="768" t="s">
        <v>106</v>
      </c>
      <c r="N124" s="768">
        <v>1</v>
      </c>
      <c r="O124" s="783"/>
      <c r="P124" s="784" t="str">
        <f t="shared" si="9"/>
        <v>Included</v>
      </c>
      <c r="Q124" s="296">
        <f t="shared" si="10"/>
        <v>0</v>
      </c>
      <c r="R124" s="267">
        <f t="shared" si="11"/>
        <v>0</v>
      </c>
      <c r="S124" s="267">
        <f t="shared" si="12"/>
        <v>0</v>
      </c>
      <c r="T124" s="297">
        <f t="shared" si="13"/>
        <v>0</v>
      </c>
      <c r="U124" s="297"/>
      <c r="AD124" s="298"/>
    </row>
    <row r="125" spans="1:30" s="267" customFormat="1" ht="48" customHeight="1" x14ac:dyDescent="0.3">
      <c r="A125" s="292">
        <v>107</v>
      </c>
      <c r="B125" s="768">
        <v>7000031592</v>
      </c>
      <c r="C125" s="768">
        <v>10</v>
      </c>
      <c r="D125" s="768">
        <v>241</v>
      </c>
      <c r="E125" s="768">
        <v>60</v>
      </c>
      <c r="F125" s="768" t="s">
        <v>712</v>
      </c>
      <c r="G125" s="768">
        <v>170005422</v>
      </c>
      <c r="H125" s="768">
        <v>998336</v>
      </c>
      <c r="I125" s="783"/>
      <c r="J125" s="768">
        <v>18</v>
      </c>
      <c r="K125" s="782"/>
      <c r="L125" s="768" t="s">
        <v>809</v>
      </c>
      <c r="M125" s="768" t="s">
        <v>105</v>
      </c>
      <c r="N125" s="768">
        <v>1</v>
      </c>
      <c r="O125" s="783"/>
      <c r="P125" s="784" t="str">
        <f t="shared" si="9"/>
        <v>Included</v>
      </c>
      <c r="Q125" s="296">
        <f t="shared" si="10"/>
        <v>0</v>
      </c>
      <c r="R125" s="267">
        <f t="shared" si="11"/>
        <v>0</v>
      </c>
      <c r="S125" s="267">
        <f t="shared" si="12"/>
        <v>0</v>
      </c>
      <c r="T125" s="297">
        <f t="shared" si="13"/>
        <v>0</v>
      </c>
      <c r="U125" s="297"/>
      <c r="AD125" s="298"/>
    </row>
    <row r="126" spans="1:30" s="267" customFormat="1" ht="48" customHeight="1" x14ac:dyDescent="0.3">
      <c r="A126" s="292">
        <v>108</v>
      </c>
      <c r="B126" s="768">
        <v>7000031592</v>
      </c>
      <c r="C126" s="768">
        <v>10</v>
      </c>
      <c r="D126" s="768">
        <v>241</v>
      </c>
      <c r="E126" s="768">
        <v>70</v>
      </c>
      <c r="F126" s="768" t="s">
        <v>712</v>
      </c>
      <c r="G126" s="768">
        <v>170005323</v>
      </c>
      <c r="H126" s="768">
        <v>998734</v>
      </c>
      <c r="I126" s="783"/>
      <c r="J126" s="768">
        <v>18</v>
      </c>
      <c r="K126" s="782"/>
      <c r="L126" s="768" t="s">
        <v>812</v>
      </c>
      <c r="M126" s="768" t="s">
        <v>106</v>
      </c>
      <c r="N126" s="768">
        <v>2</v>
      </c>
      <c r="O126" s="783"/>
      <c r="P126" s="784" t="str">
        <f t="shared" si="9"/>
        <v>Included</v>
      </c>
      <c r="Q126" s="296">
        <f t="shared" si="10"/>
        <v>0</v>
      </c>
      <c r="R126" s="267">
        <f t="shared" si="11"/>
        <v>0</v>
      </c>
      <c r="S126" s="267">
        <f t="shared" si="12"/>
        <v>0</v>
      </c>
      <c r="T126" s="297">
        <f t="shared" si="13"/>
        <v>0</v>
      </c>
      <c r="U126" s="297"/>
      <c r="AD126" s="298"/>
    </row>
    <row r="127" spans="1:30" s="267" customFormat="1" ht="48" customHeight="1" x14ac:dyDescent="0.3">
      <c r="A127" s="292">
        <v>109</v>
      </c>
      <c r="B127" s="768">
        <v>7000031592</v>
      </c>
      <c r="C127" s="768">
        <v>10</v>
      </c>
      <c r="D127" s="768">
        <v>241</v>
      </c>
      <c r="E127" s="768">
        <v>80</v>
      </c>
      <c r="F127" s="768" t="s">
        <v>712</v>
      </c>
      <c r="G127" s="768">
        <v>170005324</v>
      </c>
      <c r="H127" s="768">
        <v>998734</v>
      </c>
      <c r="I127" s="783"/>
      <c r="J127" s="768">
        <v>18</v>
      </c>
      <c r="K127" s="782"/>
      <c r="L127" s="768" t="s">
        <v>813</v>
      </c>
      <c r="M127" s="768" t="s">
        <v>106</v>
      </c>
      <c r="N127" s="768">
        <v>2</v>
      </c>
      <c r="O127" s="783"/>
      <c r="P127" s="784" t="str">
        <f t="shared" si="9"/>
        <v>Included</v>
      </c>
      <c r="Q127" s="296">
        <f t="shared" si="10"/>
        <v>0</v>
      </c>
      <c r="R127" s="267">
        <f t="shared" si="11"/>
        <v>0</v>
      </c>
      <c r="S127" s="267">
        <f t="shared" si="12"/>
        <v>0</v>
      </c>
      <c r="T127" s="297">
        <f t="shared" si="13"/>
        <v>0</v>
      </c>
      <c r="U127" s="297"/>
      <c r="AD127" s="298"/>
    </row>
    <row r="128" spans="1:30" s="267" customFormat="1" ht="48" customHeight="1" x14ac:dyDescent="0.3">
      <c r="A128" s="292">
        <v>110</v>
      </c>
      <c r="B128" s="768">
        <v>7000031592</v>
      </c>
      <c r="C128" s="768">
        <v>10</v>
      </c>
      <c r="D128" s="768">
        <v>241</v>
      </c>
      <c r="E128" s="768">
        <v>100</v>
      </c>
      <c r="F128" s="768" t="s">
        <v>712</v>
      </c>
      <c r="G128" s="768">
        <v>170005423</v>
      </c>
      <c r="H128" s="768">
        <v>998336</v>
      </c>
      <c r="I128" s="783"/>
      <c r="J128" s="768">
        <v>18</v>
      </c>
      <c r="K128" s="782"/>
      <c r="L128" s="768" t="s">
        <v>814</v>
      </c>
      <c r="M128" s="768" t="s">
        <v>105</v>
      </c>
      <c r="N128" s="768">
        <v>1</v>
      </c>
      <c r="O128" s="783"/>
      <c r="P128" s="784" t="str">
        <f t="shared" si="9"/>
        <v>Included</v>
      </c>
      <c r="Q128" s="296">
        <f t="shared" si="10"/>
        <v>0</v>
      </c>
      <c r="R128" s="267">
        <f t="shared" si="11"/>
        <v>0</v>
      </c>
      <c r="S128" s="267">
        <f t="shared" si="12"/>
        <v>0</v>
      </c>
      <c r="T128" s="297">
        <f t="shared" si="13"/>
        <v>0</v>
      </c>
      <c r="U128" s="297"/>
      <c r="AD128" s="298"/>
    </row>
    <row r="129" spans="1:30" s="267" customFormat="1" ht="48" customHeight="1" x14ac:dyDescent="0.3">
      <c r="A129" s="292">
        <v>111</v>
      </c>
      <c r="B129" s="768">
        <v>7000031592</v>
      </c>
      <c r="C129" s="768">
        <v>10</v>
      </c>
      <c r="D129" s="768">
        <v>241</v>
      </c>
      <c r="E129" s="768">
        <v>110</v>
      </c>
      <c r="F129" s="768" t="s">
        <v>712</v>
      </c>
      <c r="G129" s="768">
        <v>170005328</v>
      </c>
      <c r="H129" s="768">
        <v>998734</v>
      </c>
      <c r="I129" s="783"/>
      <c r="J129" s="768">
        <v>18</v>
      </c>
      <c r="K129" s="782"/>
      <c r="L129" s="768" t="s">
        <v>815</v>
      </c>
      <c r="M129" s="768" t="s">
        <v>106</v>
      </c>
      <c r="N129" s="768">
        <v>1</v>
      </c>
      <c r="O129" s="783"/>
      <c r="P129" s="784" t="str">
        <f t="shared" si="9"/>
        <v>Included</v>
      </c>
      <c r="Q129" s="296">
        <f t="shared" si="10"/>
        <v>0</v>
      </c>
      <c r="R129" s="267">
        <f t="shared" si="11"/>
        <v>0</v>
      </c>
      <c r="S129" s="267">
        <f t="shared" si="12"/>
        <v>0</v>
      </c>
      <c r="T129" s="297">
        <f t="shared" si="13"/>
        <v>0</v>
      </c>
      <c r="U129" s="297"/>
      <c r="AD129" s="298"/>
    </row>
    <row r="130" spans="1:30" s="267" customFormat="1" ht="48" customHeight="1" x14ac:dyDescent="0.3">
      <c r="A130" s="292">
        <v>112</v>
      </c>
      <c r="B130" s="768">
        <v>7000031592</v>
      </c>
      <c r="C130" s="768">
        <v>10</v>
      </c>
      <c r="D130" s="768">
        <v>241</v>
      </c>
      <c r="E130" s="768">
        <v>120</v>
      </c>
      <c r="F130" s="768" t="s">
        <v>712</v>
      </c>
      <c r="G130" s="768">
        <v>100007246</v>
      </c>
      <c r="H130" s="768">
        <v>998734</v>
      </c>
      <c r="I130" s="783"/>
      <c r="J130" s="768">
        <v>18</v>
      </c>
      <c r="K130" s="782"/>
      <c r="L130" s="768" t="s">
        <v>159</v>
      </c>
      <c r="M130" s="768" t="s">
        <v>106</v>
      </c>
      <c r="N130" s="768">
        <v>1</v>
      </c>
      <c r="O130" s="783"/>
      <c r="P130" s="784" t="str">
        <f t="shared" si="9"/>
        <v>Included</v>
      </c>
      <c r="Q130" s="296">
        <f t="shared" si="10"/>
        <v>0</v>
      </c>
      <c r="R130" s="267">
        <f t="shared" si="11"/>
        <v>0</v>
      </c>
      <c r="S130" s="267">
        <f t="shared" si="12"/>
        <v>0</v>
      </c>
      <c r="T130" s="297">
        <f t="shared" si="13"/>
        <v>0</v>
      </c>
      <c r="U130" s="297"/>
      <c r="AD130" s="298"/>
    </row>
    <row r="131" spans="1:30" s="267" customFormat="1" ht="48" customHeight="1" x14ac:dyDescent="0.3">
      <c r="A131" s="292">
        <v>113</v>
      </c>
      <c r="B131" s="768">
        <v>7000031592</v>
      </c>
      <c r="C131" s="768">
        <v>10</v>
      </c>
      <c r="D131" s="768">
        <v>241</v>
      </c>
      <c r="E131" s="768">
        <v>130</v>
      </c>
      <c r="F131" s="768" t="s">
        <v>712</v>
      </c>
      <c r="G131" s="768">
        <v>170003250</v>
      </c>
      <c r="H131" s="768">
        <v>998734</v>
      </c>
      <c r="I131" s="783"/>
      <c r="J131" s="768">
        <v>18</v>
      </c>
      <c r="K131" s="782"/>
      <c r="L131" s="768" t="s">
        <v>160</v>
      </c>
      <c r="M131" s="768" t="s">
        <v>106</v>
      </c>
      <c r="N131" s="768">
        <v>1</v>
      </c>
      <c r="O131" s="783"/>
      <c r="P131" s="784" t="str">
        <f t="shared" si="9"/>
        <v>Included</v>
      </c>
      <c r="Q131" s="296">
        <f t="shared" si="10"/>
        <v>0</v>
      </c>
      <c r="R131" s="267">
        <f t="shared" si="11"/>
        <v>0</v>
      </c>
      <c r="S131" s="267">
        <f t="shared" si="12"/>
        <v>0</v>
      </c>
      <c r="T131" s="297">
        <f t="shared" si="13"/>
        <v>0</v>
      </c>
      <c r="U131" s="297"/>
      <c r="AD131" s="298"/>
    </row>
    <row r="132" spans="1:30" s="267" customFormat="1" ht="48" customHeight="1" x14ac:dyDescent="0.3">
      <c r="A132" s="292">
        <v>114</v>
      </c>
      <c r="B132" s="768">
        <v>7000031592</v>
      </c>
      <c r="C132" s="768">
        <v>10</v>
      </c>
      <c r="D132" s="768">
        <v>241</v>
      </c>
      <c r="E132" s="768">
        <v>140</v>
      </c>
      <c r="F132" s="768" t="s">
        <v>712</v>
      </c>
      <c r="G132" s="768">
        <v>170005441</v>
      </c>
      <c r="H132" s="768">
        <v>998734</v>
      </c>
      <c r="I132" s="783"/>
      <c r="J132" s="768">
        <v>18</v>
      </c>
      <c r="K132" s="782"/>
      <c r="L132" s="768" t="s">
        <v>816</v>
      </c>
      <c r="M132" s="768" t="s">
        <v>106</v>
      </c>
      <c r="N132" s="768">
        <v>1</v>
      </c>
      <c r="O132" s="783"/>
      <c r="P132" s="784" t="str">
        <f t="shared" si="9"/>
        <v>Included</v>
      </c>
      <c r="Q132" s="296">
        <f t="shared" si="10"/>
        <v>0</v>
      </c>
      <c r="R132" s="267">
        <f t="shared" si="11"/>
        <v>0</v>
      </c>
      <c r="S132" s="267">
        <f t="shared" si="12"/>
        <v>0</v>
      </c>
      <c r="T132" s="297">
        <f t="shared" si="13"/>
        <v>0</v>
      </c>
      <c r="U132" s="297"/>
      <c r="AD132" s="298"/>
    </row>
    <row r="133" spans="1:30" s="267" customFormat="1" ht="48" customHeight="1" x14ac:dyDescent="0.3">
      <c r="A133" s="292">
        <v>115</v>
      </c>
      <c r="B133" s="768">
        <v>7000031592</v>
      </c>
      <c r="C133" s="768">
        <v>10</v>
      </c>
      <c r="D133" s="768">
        <v>241</v>
      </c>
      <c r="E133" s="768">
        <v>150</v>
      </c>
      <c r="F133" s="768" t="s">
        <v>712</v>
      </c>
      <c r="G133" s="768">
        <v>170005590</v>
      </c>
      <c r="H133" s="768">
        <v>998336</v>
      </c>
      <c r="I133" s="783"/>
      <c r="J133" s="768">
        <v>18</v>
      </c>
      <c r="K133" s="782"/>
      <c r="L133" s="768" t="s">
        <v>822</v>
      </c>
      <c r="M133" s="768" t="s">
        <v>106</v>
      </c>
      <c r="N133" s="768">
        <v>2</v>
      </c>
      <c r="O133" s="783"/>
      <c r="P133" s="784" t="str">
        <f t="shared" si="9"/>
        <v>Included</v>
      </c>
      <c r="Q133" s="296">
        <f t="shared" si="10"/>
        <v>0</v>
      </c>
      <c r="R133" s="267">
        <f t="shared" si="11"/>
        <v>0</v>
      </c>
      <c r="S133" s="267">
        <f t="shared" si="12"/>
        <v>0</v>
      </c>
      <c r="T133" s="297">
        <f t="shared" si="13"/>
        <v>0</v>
      </c>
      <c r="U133" s="297"/>
      <c r="AD133" s="298"/>
    </row>
    <row r="134" spans="1:30" s="267" customFormat="1" ht="48" customHeight="1" x14ac:dyDescent="0.3">
      <c r="A134" s="292">
        <v>116</v>
      </c>
      <c r="B134" s="768">
        <v>7000031586</v>
      </c>
      <c r="C134" s="768">
        <v>10</v>
      </c>
      <c r="D134" s="768">
        <v>370</v>
      </c>
      <c r="E134" s="768">
        <v>10</v>
      </c>
      <c r="F134" s="768" t="s">
        <v>713</v>
      </c>
      <c r="G134" s="768">
        <v>170005405</v>
      </c>
      <c r="H134" s="768">
        <v>998736</v>
      </c>
      <c r="I134" s="783"/>
      <c r="J134" s="768">
        <v>18</v>
      </c>
      <c r="K134" s="782"/>
      <c r="L134" s="768" t="s">
        <v>802</v>
      </c>
      <c r="M134" s="768" t="s">
        <v>106</v>
      </c>
      <c r="N134" s="768">
        <v>1</v>
      </c>
      <c r="O134" s="783"/>
      <c r="P134" s="784" t="str">
        <f t="shared" si="9"/>
        <v>Included</v>
      </c>
      <c r="Q134" s="296">
        <f t="shared" si="10"/>
        <v>0</v>
      </c>
      <c r="R134" s="267">
        <f t="shared" si="11"/>
        <v>0</v>
      </c>
      <c r="S134" s="267">
        <f t="shared" si="12"/>
        <v>0</v>
      </c>
      <c r="T134" s="297">
        <f t="shared" si="13"/>
        <v>0</v>
      </c>
      <c r="U134" s="297"/>
      <c r="AD134" s="298"/>
    </row>
    <row r="135" spans="1:30" s="267" customFormat="1" ht="48" customHeight="1" x14ac:dyDescent="0.3">
      <c r="A135" s="292">
        <v>117</v>
      </c>
      <c r="B135" s="768">
        <v>7000031586</v>
      </c>
      <c r="C135" s="768">
        <v>10</v>
      </c>
      <c r="D135" s="768">
        <v>370</v>
      </c>
      <c r="E135" s="768">
        <v>20</v>
      </c>
      <c r="F135" s="768" t="s">
        <v>713</v>
      </c>
      <c r="G135" s="768">
        <v>170005421</v>
      </c>
      <c r="H135" s="768">
        <v>998336</v>
      </c>
      <c r="I135" s="783"/>
      <c r="J135" s="768">
        <v>18</v>
      </c>
      <c r="K135" s="782"/>
      <c r="L135" s="768" t="s">
        <v>803</v>
      </c>
      <c r="M135" s="768" t="s">
        <v>105</v>
      </c>
      <c r="N135" s="768">
        <v>1</v>
      </c>
      <c r="O135" s="783"/>
      <c r="P135" s="784" t="str">
        <f t="shared" si="9"/>
        <v>Included</v>
      </c>
      <c r="Q135" s="296">
        <f t="shared" si="10"/>
        <v>0</v>
      </c>
      <c r="R135" s="267">
        <f t="shared" si="11"/>
        <v>0</v>
      </c>
      <c r="S135" s="267">
        <f t="shared" si="12"/>
        <v>0</v>
      </c>
      <c r="T135" s="297">
        <f t="shared" si="13"/>
        <v>0</v>
      </c>
      <c r="U135" s="297"/>
      <c r="AD135" s="298"/>
    </row>
    <row r="136" spans="1:30" s="267" customFormat="1" ht="48" customHeight="1" x14ac:dyDescent="0.3">
      <c r="A136" s="292">
        <v>118</v>
      </c>
      <c r="B136" s="768">
        <v>7000031586</v>
      </c>
      <c r="C136" s="768">
        <v>10</v>
      </c>
      <c r="D136" s="768">
        <v>370</v>
      </c>
      <c r="E136" s="768">
        <v>30</v>
      </c>
      <c r="F136" s="768" t="s">
        <v>713</v>
      </c>
      <c r="G136" s="768">
        <v>170005316</v>
      </c>
      <c r="H136" s="768">
        <v>998734</v>
      </c>
      <c r="I136" s="783"/>
      <c r="J136" s="768">
        <v>18</v>
      </c>
      <c r="K136" s="782"/>
      <c r="L136" s="768" t="s">
        <v>804</v>
      </c>
      <c r="M136" s="768" t="s">
        <v>106</v>
      </c>
      <c r="N136" s="768">
        <v>1</v>
      </c>
      <c r="O136" s="783"/>
      <c r="P136" s="784" t="str">
        <f t="shared" si="9"/>
        <v>Included</v>
      </c>
      <c r="Q136" s="296">
        <f t="shared" si="10"/>
        <v>0</v>
      </c>
      <c r="R136" s="267">
        <f t="shared" si="11"/>
        <v>0</v>
      </c>
      <c r="S136" s="267">
        <f t="shared" si="12"/>
        <v>0</v>
      </c>
      <c r="T136" s="297">
        <f t="shared" si="13"/>
        <v>0</v>
      </c>
      <c r="U136" s="297"/>
      <c r="AD136" s="298"/>
    </row>
    <row r="137" spans="1:30" s="267" customFormat="1" ht="48" customHeight="1" x14ac:dyDescent="0.3">
      <c r="A137" s="292">
        <v>119</v>
      </c>
      <c r="B137" s="768">
        <v>7000031586</v>
      </c>
      <c r="C137" s="768">
        <v>10</v>
      </c>
      <c r="D137" s="768">
        <v>370</v>
      </c>
      <c r="E137" s="768">
        <v>40</v>
      </c>
      <c r="F137" s="768" t="s">
        <v>713</v>
      </c>
      <c r="G137" s="768">
        <v>170005418</v>
      </c>
      <c r="H137" s="768">
        <v>998736</v>
      </c>
      <c r="I137" s="783"/>
      <c r="J137" s="768">
        <v>18</v>
      </c>
      <c r="K137" s="782"/>
      <c r="L137" s="768" t="s">
        <v>805</v>
      </c>
      <c r="M137" s="768" t="s">
        <v>106</v>
      </c>
      <c r="N137" s="768">
        <v>30</v>
      </c>
      <c r="O137" s="783"/>
      <c r="P137" s="784" t="str">
        <f t="shared" si="9"/>
        <v>Included</v>
      </c>
      <c r="Q137" s="296">
        <f t="shared" si="10"/>
        <v>0</v>
      </c>
      <c r="R137" s="267">
        <f t="shared" si="11"/>
        <v>0</v>
      </c>
      <c r="S137" s="267">
        <f t="shared" si="12"/>
        <v>0</v>
      </c>
      <c r="T137" s="297">
        <f t="shared" si="13"/>
        <v>0</v>
      </c>
      <c r="U137" s="297"/>
      <c r="AD137" s="298"/>
    </row>
    <row r="138" spans="1:30" s="267" customFormat="1" ht="48" customHeight="1" x14ac:dyDescent="0.3">
      <c r="A138" s="292">
        <v>120</v>
      </c>
      <c r="B138" s="768">
        <v>7000031586</v>
      </c>
      <c r="C138" s="768">
        <v>10</v>
      </c>
      <c r="D138" s="768">
        <v>370</v>
      </c>
      <c r="E138" s="768">
        <v>50</v>
      </c>
      <c r="F138" s="768" t="s">
        <v>713</v>
      </c>
      <c r="G138" s="768">
        <v>170005419</v>
      </c>
      <c r="H138" s="768">
        <v>998736</v>
      </c>
      <c r="I138" s="783"/>
      <c r="J138" s="768">
        <v>18</v>
      </c>
      <c r="K138" s="782"/>
      <c r="L138" s="768" t="s">
        <v>806</v>
      </c>
      <c r="M138" s="768" t="s">
        <v>106</v>
      </c>
      <c r="N138" s="768">
        <v>152</v>
      </c>
      <c r="O138" s="783"/>
      <c r="P138" s="784" t="str">
        <f t="shared" si="9"/>
        <v>Included</v>
      </c>
      <c r="Q138" s="296">
        <f t="shared" si="10"/>
        <v>0</v>
      </c>
      <c r="R138" s="267">
        <f t="shared" si="11"/>
        <v>0</v>
      </c>
      <c r="S138" s="267">
        <f t="shared" si="12"/>
        <v>0</v>
      </c>
      <c r="T138" s="297">
        <f t="shared" si="13"/>
        <v>0</v>
      </c>
      <c r="U138" s="297"/>
      <c r="AD138" s="298"/>
    </row>
    <row r="139" spans="1:30" s="267" customFormat="1" ht="48" customHeight="1" x14ac:dyDescent="0.3">
      <c r="A139" s="292">
        <v>121</v>
      </c>
      <c r="B139" s="768">
        <v>7000031586</v>
      </c>
      <c r="C139" s="768">
        <v>10</v>
      </c>
      <c r="D139" s="768">
        <v>370</v>
      </c>
      <c r="E139" s="768">
        <v>60</v>
      </c>
      <c r="F139" s="768" t="s">
        <v>713</v>
      </c>
      <c r="G139" s="768">
        <v>170005402</v>
      </c>
      <c r="H139" s="768">
        <v>998734</v>
      </c>
      <c r="I139" s="783"/>
      <c r="J139" s="768">
        <v>18</v>
      </c>
      <c r="K139" s="782"/>
      <c r="L139" s="768" t="s">
        <v>807</v>
      </c>
      <c r="M139" s="768" t="s">
        <v>106</v>
      </c>
      <c r="N139" s="768">
        <v>1</v>
      </c>
      <c r="O139" s="783"/>
      <c r="P139" s="784" t="str">
        <f t="shared" si="9"/>
        <v>Included</v>
      </c>
      <c r="Q139" s="296">
        <f t="shared" si="10"/>
        <v>0</v>
      </c>
      <c r="R139" s="267">
        <f t="shared" si="11"/>
        <v>0</v>
      </c>
      <c r="S139" s="267">
        <f t="shared" si="12"/>
        <v>0</v>
      </c>
      <c r="T139" s="297">
        <f t="shared" si="13"/>
        <v>0</v>
      </c>
      <c r="U139" s="297"/>
      <c r="AD139" s="298"/>
    </row>
    <row r="140" spans="1:30" s="267" customFormat="1" ht="48" customHeight="1" x14ac:dyDescent="0.3">
      <c r="A140" s="292">
        <v>122</v>
      </c>
      <c r="B140" s="768">
        <v>7000031586</v>
      </c>
      <c r="C140" s="768">
        <v>10</v>
      </c>
      <c r="D140" s="768">
        <v>370</v>
      </c>
      <c r="E140" s="768">
        <v>70</v>
      </c>
      <c r="F140" s="768" t="s">
        <v>713</v>
      </c>
      <c r="G140" s="768">
        <v>170005318</v>
      </c>
      <c r="H140" s="768">
        <v>998734</v>
      </c>
      <c r="I140" s="783"/>
      <c r="J140" s="768">
        <v>18</v>
      </c>
      <c r="K140" s="782"/>
      <c r="L140" s="768" t="s">
        <v>808</v>
      </c>
      <c r="M140" s="768" t="s">
        <v>106</v>
      </c>
      <c r="N140" s="768">
        <v>148</v>
      </c>
      <c r="O140" s="783"/>
      <c r="P140" s="784" t="str">
        <f t="shared" si="9"/>
        <v>Included</v>
      </c>
      <c r="Q140" s="296">
        <f t="shared" si="10"/>
        <v>0</v>
      </c>
      <c r="R140" s="267">
        <f t="shared" si="11"/>
        <v>0</v>
      </c>
      <c r="S140" s="267">
        <f t="shared" si="12"/>
        <v>0</v>
      </c>
      <c r="T140" s="297">
        <f t="shared" si="13"/>
        <v>0</v>
      </c>
      <c r="U140" s="297"/>
      <c r="AD140" s="298"/>
    </row>
    <row r="141" spans="1:30" s="267" customFormat="1" ht="48" customHeight="1" x14ac:dyDescent="0.3">
      <c r="A141" s="292">
        <v>123</v>
      </c>
      <c r="B141" s="768">
        <v>7000031586</v>
      </c>
      <c r="C141" s="768">
        <v>10</v>
      </c>
      <c r="D141" s="768">
        <v>370</v>
      </c>
      <c r="E141" s="768">
        <v>110</v>
      </c>
      <c r="F141" s="768" t="s">
        <v>713</v>
      </c>
      <c r="G141" s="768">
        <v>170005422</v>
      </c>
      <c r="H141" s="768">
        <v>998336</v>
      </c>
      <c r="I141" s="783"/>
      <c r="J141" s="768">
        <v>18</v>
      </c>
      <c r="K141" s="782"/>
      <c r="L141" s="768" t="s">
        <v>809</v>
      </c>
      <c r="M141" s="768" t="s">
        <v>105</v>
      </c>
      <c r="N141" s="768">
        <v>1</v>
      </c>
      <c r="O141" s="783"/>
      <c r="P141" s="784" t="str">
        <f t="shared" si="9"/>
        <v>Included</v>
      </c>
      <c r="Q141" s="296">
        <f t="shared" si="10"/>
        <v>0</v>
      </c>
      <c r="R141" s="267">
        <f t="shared" si="11"/>
        <v>0</v>
      </c>
      <c r="S141" s="267">
        <f t="shared" si="12"/>
        <v>0</v>
      </c>
      <c r="T141" s="297">
        <f t="shared" si="13"/>
        <v>0</v>
      </c>
      <c r="U141" s="297"/>
      <c r="AD141" s="298"/>
    </row>
    <row r="142" spans="1:30" s="267" customFormat="1" ht="48" customHeight="1" x14ac:dyDescent="0.3">
      <c r="A142" s="292">
        <v>124</v>
      </c>
      <c r="B142" s="768">
        <v>7000031586</v>
      </c>
      <c r="C142" s="768">
        <v>10</v>
      </c>
      <c r="D142" s="768">
        <v>370</v>
      </c>
      <c r="E142" s="768">
        <v>120</v>
      </c>
      <c r="F142" s="768" t="s">
        <v>713</v>
      </c>
      <c r="G142" s="768">
        <v>170005403</v>
      </c>
      <c r="H142" s="768">
        <v>998734</v>
      </c>
      <c r="I142" s="783"/>
      <c r="J142" s="768">
        <v>18</v>
      </c>
      <c r="K142" s="782"/>
      <c r="L142" s="768" t="s">
        <v>810</v>
      </c>
      <c r="M142" s="768" t="s">
        <v>106</v>
      </c>
      <c r="N142" s="768">
        <v>152</v>
      </c>
      <c r="O142" s="783"/>
      <c r="P142" s="784" t="str">
        <f t="shared" si="9"/>
        <v>Included</v>
      </c>
      <c r="Q142" s="296">
        <f t="shared" si="10"/>
        <v>0</v>
      </c>
      <c r="R142" s="267">
        <f t="shared" si="11"/>
        <v>0</v>
      </c>
      <c r="S142" s="267">
        <f t="shared" si="12"/>
        <v>0</v>
      </c>
      <c r="T142" s="297">
        <f t="shared" si="13"/>
        <v>0</v>
      </c>
      <c r="U142" s="297"/>
      <c r="AD142" s="298"/>
    </row>
    <row r="143" spans="1:30" s="267" customFormat="1" ht="48" customHeight="1" x14ac:dyDescent="0.3">
      <c r="A143" s="292">
        <v>125</v>
      </c>
      <c r="B143" s="768">
        <v>7000031586</v>
      </c>
      <c r="C143" s="768">
        <v>10</v>
      </c>
      <c r="D143" s="768">
        <v>370</v>
      </c>
      <c r="E143" s="768">
        <v>130</v>
      </c>
      <c r="F143" s="768" t="s">
        <v>713</v>
      </c>
      <c r="G143" s="768">
        <v>170005329</v>
      </c>
      <c r="H143" s="768">
        <v>998734</v>
      </c>
      <c r="I143" s="783"/>
      <c r="J143" s="768">
        <v>18</v>
      </c>
      <c r="K143" s="782"/>
      <c r="L143" s="768" t="s">
        <v>811</v>
      </c>
      <c r="M143" s="768" t="s">
        <v>110</v>
      </c>
      <c r="N143" s="768">
        <v>152</v>
      </c>
      <c r="O143" s="783"/>
      <c r="P143" s="784" t="str">
        <f t="shared" si="9"/>
        <v>Included</v>
      </c>
      <c r="Q143" s="296">
        <f t="shared" si="10"/>
        <v>0</v>
      </c>
      <c r="R143" s="267">
        <f t="shared" si="11"/>
        <v>0</v>
      </c>
      <c r="S143" s="267">
        <f t="shared" si="12"/>
        <v>0</v>
      </c>
      <c r="T143" s="297">
        <f t="shared" si="13"/>
        <v>0</v>
      </c>
      <c r="U143" s="297"/>
      <c r="AD143" s="298"/>
    </row>
    <row r="144" spans="1:30" s="267" customFormat="1" ht="48" customHeight="1" x14ac:dyDescent="0.3">
      <c r="A144" s="292">
        <v>126</v>
      </c>
      <c r="B144" s="768">
        <v>7000031586</v>
      </c>
      <c r="C144" s="768">
        <v>10</v>
      </c>
      <c r="D144" s="768">
        <v>370</v>
      </c>
      <c r="E144" s="768">
        <v>140</v>
      </c>
      <c r="F144" s="768" t="s">
        <v>713</v>
      </c>
      <c r="G144" s="768">
        <v>170005323</v>
      </c>
      <c r="H144" s="768">
        <v>998734</v>
      </c>
      <c r="I144" s="783"/>
      <c r="J144" s="768">
        <v>18</v>
      </c>
      <c r="K144" s="782"/>
      <c r="L144" s="768" t="s">
        <v>812</v>
      </c>
      <c r="M144" s="768" t="s">
        <v>106</v>
      </c>
      <c r="N144" s="768">
        <v>2</v>
      </c>
      <c r="O144" s="783"/>
      <c r="P144" s="784" t="str">
        <f t="shared" si="9"/>
        <v>Included</v>
      </c>
      <c r="Q144" s="296">
        <f t="shared" si="10"/>
        <v>0</v>
      </c>
      <c r="R144" s="267">
        <f t="shared" si="11"/>
        <v>0</v>
      </c>
      <c r="S144" s="267">
        <f t="shared" si="12"/>
        <v>0</v>
      </c>
      <c r="T144" s="297">
        <f t="shared" si="13"/>
        <v>0</v>
      </c>
      <c r="U144" s="297"/>
      <c r="AD144" s="298"/>
    </row>
    <row r="145" spans="1:30" s="267" customFormat="1" ht="48" customHeight="1" x14ac:dyDescent="0.3">
      <c r="A145" s="292">
        <v>127</v>
      </c>
      <c r="B145" s="768">
        <v>7000031586</v>
      </c>
      <c r="C145" s="768">
        <v>10</v>
      </c>
      <c r="D145" s="768">
        <v>370</v>
      </c>
      <c r="E145" s="768">
        <v>150</v>
      </c>
      <c r="F145" s="768" t="s">
        <v>713</v>
      </c>
      <c r="G145" s="768">
        <v>170005324</v>
      </c>
      <c r="H145" s="768">
        <v>998734</v>
      </c>
      <c r="I145" s="783"/>
      <c r="J145" s="768">
        <v>18</v>
      </c>
      <c r="K145" s="782"/>
      <c r="L145" s="768" t="s">
        <v>813</v>
      </c>
      <c r="M145" s="768" t="s">
        <v>106</v>
      </c>
      <c r="N145" s="768">
        <v>2</v>
      </c>
      <c r="O145" s="783"/>
      <c r="P145" s="784" t="str">
        <f t="shared" si="9"/>
        <v>Included</v>
      </c>
      <c r="Q145" s="296">
        <f t="shared" si="10"/>
        <v>0</v>
      </c>
      <c r="R145" s="267">
        <f t="shared" si="11"/>
        <v>0</v>
      </c>
      <c r="S145" s="267">
        <f t="shared" si="12"/>
        <v>0</v>
      </c>
      <c r="T145" s="297">
        <f t="shared" si="13"/>
        <v>0</v>
      </c>
      <c r="U145" s="297"/>
      <c r="AD145" s="298"/>
    </row>
    <row r="146" spans="1:30" s="267" customFormat="1" ht="48" customHeight="1" x14ac:dyDescent="0.3">
      <c r="A146" s="292">
        <v>128</v>
      </c>
      <c r="B146" s="768">
        <v>7000031586</v>
      </c>
      <c r="C146" s="768">
        <v>10</v>
      </c>
      <c r="D146" s="768">
        <v>370</v>
      </c>
      <c r="E146" s="768">
        <v>170</v>
      </c>
      <c r="F146" s="768" t="s">
        <v>713</v>
      </c>
      <c r="G146" s="768">
        <v>170005423</v>
      </c>
      <c r="H146" s="768">
        <v>998336</v>
      </c>
      <c r="I146" s="783"/>
      <c r="J146" s="768">
        <v>18</v>
      </c>
      <c r="K146" s="782"/>
      <c r="L146" s="768" t="s">
        <v>814</v>
      </c>
      <c r="M146" s="768" t="s">
        <v>105</v>
      </c>
      <c r="N146" s="768">
        <v>1</v>
      </c>
      <c r="O146" s="783"/>
      <c r="P146" s="784" t="str">
        <f t="shared" si="9"/>
        <v>Included</v>
      </c>
      <c r="Q146" s="296">
        <f t="shared" si="10"/>
        <v>0</v>
      </c>
      <c r="R146" s="267">
        <f t="shared" si="11"/>
        <v>0</v>
      </c>
      <c r="S146" s="267">
        <f t="shared" si="12"/>
        <v>0</v>
      </c>
      <c r="T146" s="297">
        <f t="shared" si="13"/>
        <v>0</v>
      </c>
      <c r="U146" s="297"/>
      <c r="AD146" s="298"/>
    </row>
    <row r="147" spans="1:30" s="267" customFormat="1" ht="48" customHeight="1" x14ac:dyDescent="0.3">
      <c r="A147" s="292">
        <v>129</v>
      </c>
      <c r="B147" s="768">
        <v>7000031586</v>
      </c>
      <c r="C147" s="768">
        <v>10</v>
      </c>
      <c r="D147" s="768">
        <v>370</v>
      </c>
      <c r="E147" s="768">
        <v>180</v>
      </c>
      <c r="F147" s="768" t="s">
        <v>713</v>
      </c>
      <c r="G147" s="768">
        <v>170005328</v>
      </c>
      <c r="H147" s="768">
        <v>998734</v>
      </c>
      <c r="I147" s="783"/>
      <c r="J147" s="768">
        <v>18</v>
      </c>
      <c r="K147" s="782"/>
      <c r="L147" s="768" t="s">
        <v>815</v>
      </c>
      <c r="M147" s="768" t="s">
        <v>106</v>
      </c>
      <c r="N147" s="768">
        <v>1</v>
      </c>
      <c r="O147" s="783"/>
      <c r="P147" s="784" t="str">
        <f t="shared" si="9"/>
        <v>Included</v>
      </c>
      <c r="Q147" s="296">
        <f t="shared" si="10"/>
        <v>0</v>
      </c>
      <c r="R147" s="267">
        <f t="shared" si="11"/>
        <v>0</v>
      </c>
      <c r="S147" s="267">
        <f t="shared" si="12"/>
        <v>0</v>
      </c>
      <c r="T147" s="297">
        <f t="shared" si="13"/>
        <v>0</v>
      </c>
      <c r="U147" s="297"/>
      <c r="AD147" s="298"/>
    </row>
    <row r="148" spans="1:30" s="267" customFormat="1" ht="48" customHeight="1" x14ac:dyDescent="0.3">
      <c r="A148" s="292">
        <v>130</v>
      </c>
      <c r="B148" s="768">
        <v>7000031586</v>
      </c>
      <c r="C148" s="768">
        <v>10</v>
      </c>
      <c r="D148" s="768">
        <v>370</v>
      </c>
      <c r="E148" s="768">
        <v>190</v>
      </c>
      <c r="F148" s="768" t="s">
        <v>713</v>
      </c>
      <c r="G148" s="768">
        <v>100002843</v>
      </c>
      <c r="H148" s="768">
        <v>998734</v>
      </c>
      <c r="I148" s="783"/>
      <c r="J148" s="768">
        <v>18</v>
      </c>
      <c r="K148" s="782"/>
      <c r="L148" s="768" t="s">
        <v>161</v>
      </c>
      <c r="M148" s="768" t="s">
        <v>110</v>
      </c>
      <c r="N148" s="768">
        <v>1</v>
      </c>
      <c r="O148" s="783"/>
      <c r="P148" s="784" t="str">
        <f t="shared" ref="P148:P211" si="14">IF(O148=0, "Included", IF(ISERROR(N148*O148), O148, N148*O148))</f>
        <v>Included</v>
      </c>
      <c r="Q148" s="296">
        <f t="shared" ref="Q148:Q211" si="15">S148</f>
        <v>0</v>
      </c>
      <c r="R148" s="267">
        <f t="shared" ref="R148:R211" si="16">IF(P148="Included",0,P148)</f>
        <v>0</v>
      </c>
      <c r="S148" s="267">
        <f t="shared" ref="S148:S211" si="17">IF(K148="",(R148*J148/100),(R148*K148))</f>
        <v>0</v>
      </c>
      <c r="T148" s="297">
        <f t="shared" ref="T148:T211" si="18">+N148*O148</f>
        <v>0</v>
      </c>
      <c r="U148" s="297"/>
      <c r="AD148" s="298"/>
    </row>
    <row r="149" spans="1:30" s="267" customFormat="1" ht="48" customHeight="1" x14ac:dyDescent="0.3">
      <c r="A149" s="292">
        <v>131</v>
      </c>
      <c r="B149" s="768">
        <v>7000031586</v>
      </c>
      <c r="C149" s="768">
        <v>10</v>
      </c>
      <c r="D149" s="768">
        <v>370</v>
      </c>
      <c r="E149" s="768">
        <v>200</v>
      </c>
      <c r="F149" s="768" t="s">
        <v>713</v>
      </c>
      <c r="G149" s="768">
        <v>100007246</v>
      </c>
      <c r="H149" s="768">
        <v>998734</v>
      </c>
      <c r="I149" s="783"/>
      <c r="J149" s="768">
        <v>18</v>
      </c>
      <c r="K149" s="782"/>
      <c r="L149" s="768" t="s">
        <v>159</v>
      </c>
      <c r="M149" s="768" t="s">
        <v>106</v>
      </c>
      <c r="N149" s="768">
        <v>1</v>
      </c>
      <c r="O149" s="783"/>
      <c r="P149" s="784" t="str">
        <f t="shared" si="14"/>
        <v>Included</v>
      </c>
      <c r="Q149" s="296">
        <f t="shared" si="15"/>
        <v>0</v>
      </c>
      <c r="R149" s="267">
        <f t="shared" si="16"/>
        <v>0</v>
      </c>
      <c r="S149" s="267">
        <f t="shared" si="17"/>
        <v>0</v>
      </c>
      <c r="T149" s="297">
        <f t="shared" si="18"/>
        <v>0</v>
      </c>
      <c r="U149" s="297"/>
      <c r="AD149" s="298"/>
    </row>
    <row r="150" spans="1:30" s="267" customFormat="1" ht="48" customHeight="1" x14ac:dyDescent="0.3">
      <c r="A150" s="292">
        <v>132</v>
      </c>
      <c r="B150" s="768">
        <v>7000031586</v>
      </c>
      <c r="C150" s="768">
        <v>10</v>
      </c>
      <c r="D150" s="768">
        <v>370</v>
      </c>
      <c r="E150" s="768">
        <v>210</v>
      </c>
      <c r="F150" s="768" t="s">
        <v>713</v>
      </c>
      <c r="G150" s="768">
        <v>170003250</v>
      </c>
      <c r="H150" s="768">
        <v>998734</v>
      </c>
      <c r="I150" s="783"/>
      <c r="J150" s="768">
        <v>18</v>
      </c>
      <c r="K150" s="782"/>
      <c r="L150" s="768" t="s">
        <v>160</v>
      </c>
      <c r="M150" s="768" t="s">
        <v>106</v>
      </c>
      <c r="N150" s="768">
        <v>1</v>
      </c>
      <c r="O150" s="783"/>
      <c r="P150" s="784" t="str">
        <f t="shared" si="14"/>
        <v>Included</v>
      </c>
      <c r="Q150" s="296">
        <f t="shared" si="15"/>
        <v>0</v>
      </c>
      <c r="R150" s="267">
        <f t="shared" si="16"/>
        <v>0</v>
      </c>
      <c r="S150" s="267">
        <f t="shared" si="17"/>
        <v>0</v>
      </c>
      <c r="T150" s="297">
        <f t="shared" si="18"/>
        <v>0</v>
      </c>
      <c r="U150" s="297"/>
      <c r="AD150" s="298"/>
    </row>
    <row r="151" spans="1:30" s="267" customFormat="1" ht="48" customHeight="1" x14ac:dyDescent="0.3">
      <c r="A151" s="292">
        <v>133</v>
      </c>
      <c r="B151" s="768">
        <v>7000031586</v>
      </c>
      <c r="C151" s="768">
        <v>10</v>
      </c>
      <c r="D151" s="768">
        <v>370</v>
      </c>
      <c r="E151" s="768">
        <v>220</v>
      </c>
      <c r="F151" s="768" t="s">
        <v>713</v>
      </c>
      <c r="G151" s="768">
        <v>170005441</v>
      </c>
      <c r="H151" s="768">
        <v>998734</v>
      </c>
      <c r="I151" s="783"/>
      <c r="J151" s="768">
        <v>18</v>
      </c>
      <c r="K151" s="782"/>
      <c r="L151" s="768" t="s">
        <v>816</v>
      </c>
      <c r="M151" s="768" t="s">
        <v>106</v>
      </c>
      <c r="N151" s="768">
        <v>1</v>
      </c>
      <c r="O151" s="783"/>
      <c r="P151" s="784" t="str">
        <f t="shared" si="14"/>
        <v>Included</v>
      </c>
      <c r="Q151" s="296">
        <f t="shared" si="15"/>
        <v>0</v>
      </c>
      <c r="R151" s="267">
        <f t="shared" si="16"/>
        <v>0</v>
      </c>
      <c r="S151" s="267">
        <f t="shared" si="17"/>
        <v>0</v>
      </c>
      <c r="T151" s="297">
        <f t="shared" si="18"/>
        <v>0</v>
      </c>
      <c r="U151" s="297"/>
      <c r="AD151" s="298"/>
    </row>
    <row r="152" spans="1:30" s="267" customFormat="1" ht="48" customHeight="1" x14ac:dyDescent="0.3">
      <c r="A152" s="292">
        <v>134</v>
      </c>
      <c r="B152" s="768">
        <v>7000031586</v>
      </c>
      <c r="C152" s="768">
        <v>10</v>
      </c>
      <c r="D152" s="768">
        <v>370</v>
      </c>
      <c r="E152" s="768">
        <v>240</v>
      </c>
      <c r="F152" s="768" t="s">
        <v>713</v>
      </c>
      <c r="G152" s="768">
        <v>170005452</v>
      </c>
      <c r="H152" s="768">
        <v>998734</v>
      </c>
      <c r="I152" s="783"/>
      <c r="J152" s="768">
        <v>18</v>
      </c>
      <c r="K152" s="782"/>
      <c r="L152" s="768" t="s">
        <v>817</v>
      </c>
      <c r="M152" s="768" t="s">
        <v>106</v>
      </c>
      <c r="N152" s="768">
        <v>2</v>
      </c>
      <c r="O152" s="783"/>
      <c r="P152" s="784" t="str">
        <f t="shared" si="14"/>
        <v>Included</v>
      </c>
      <c r="Q152" s="296">
        <f t="shared" si="15"/>
        <v>0</v>
      </c>
      <c r="R152" s="267">
        <f t="shared" si="16"/>
        <v>0</v>
      </c>
      <c r="S152" s="267">
        <f t="shared" si="17"/>
        <v>0</v>
      </c>
      <c r="T152" s="297">
        <f t="shared" si="18"/>
        <v>0</v>
      </c>
      <c r="U152" s="297"/>
      <c r="AD152" s="298"/>
    </row>
    <row r="153" spans="1:30" s="267" customFormat="1" ht="48" customHeight="1" x14ac:dyDescent="0.3">
      <c r="A153" s="292">
        <v>135</v>
      </c>
      <c r="B153" s="768">
        <v>7000031586</v>
      </c>
      <c r="C153" s="768">
        <v>10</v>
      </c>
      <c r="D153" s="768">
        <v>370</v>
      </c>
      <c r="E153" s="768">
        <v>250</v>
      </c>
      <c r="F153" s="768" t="s">
        <v>713</v>
      </c>
      <c r="G153" s="768">
        <v>170005453</v>
      </c>
      <c r="H153" s="768">
        <v>998734</v>
      </c>
      <c r="I153" s="783"/>
      <c r="J153" s="768">
        <v>18</v>
      </c>
      <c r="K153" s="782"/>
      <c r="L153" s="768" t="s">
        <v>818</v>
      </c>
      <c r="M153" s="768" t="s">
        <v>105</v>
      </c>
      <c r="N153" s="768">
        <v>1</v>
      </c>
      <c r="O153" s="783"/>
      <c r="P153" s="784" t="str">
        <f t="shared" si="14"/>
        <v>Included</v>
      </c>
      <c r="Q153" s="296">
        <f t="shared" si="15"/>
        <v>0</v>
      </c>
      <c r="R153" s="267">
        <f t="shared" si="16"/>
        <v>0</v>
      </c>
      <c r="S153" s="267">
        <f t="shared" si="17"/>
        <v>0</v>
      </c>
      <c r="T153" s="297">
        <f t="shared" si="18"/>
        <v>0</v>
      </c>
      <c r="U153" s="297"/>
      <c r="AD153" s="298"/>
    </row>
    <row r="154" spans="1:30" s="267" customFormat="1" ht="48" customHeight="1" x14ac:dyDescent="0.3">
      <c r="A154" s="292">
        <v>136</v>
      </c>
      <c r="B154" s="768">
        <v>7000031586</v>
      </c>
      <c r="C154" s="768">
        <v>10</v>
      </c>
      <c r="D154" s="768">
        <v>370</v>
      </c>
      <c r="E154" s="768">
        <v>270</v>
      </c>
      <c r="F154" s="768" t="s">
        <v>713</v>
      </c>
      <c r="G154" s="768">
        <v>170005456</v>
      </c>
      <c r="H154" s="768">
        <v>998734</v>
      </c>
      <c r="I154" s="783"/>
      <c r="J154" s="768">
        <v>18</v>
      </c>
      <c r="K154" s="782"/>
      <c r="L154" s="768" t="s">
        <v>819</v>
      </c>
      <c r="M154" s="768" t="s">
        <v>106</v>
      </c>
      <c r="N154" s="768">
        <v>1</v>
      </c>
      <c r="O154" s="783"/>
      <c r="P154" s="784" t="str">
        <f t="shared" si="14"/>
        <v>Included</v>
      </c>
      <c r="Q154" s="296">
        <f t="shared" si="15"/>
        <v>0</v>
      </c>
      <c r="R154" s="267">
        <f t="shared" si="16"/>
        <v>0</v>
      </c>
      <c r="S154" s="267">
        <f t="shared" si="17"/>
        <v>0</v>
      </c>
      <c r="T154" s="297">
        <f t="shared" si="18"/>
        <v>0</v>
      </c>
      <c r="U154" s="297"/>
      <c r="AD154" s="298"/>
    </row>
    <row r="155" spans="1:30" s="267" customFormat="1" ht="48" customHeight="1" x14ac:dyDescent="0.3">
      <c r="A155" s="292">
        <v>137</v>
      </c>
      <c r="B155" s="768">
        <v>7000031586</v>
      </c>
      <c r="C155" s="768">
        <v>10</v>
      </c>
      <c r="D155" s="768">
        <v>370</v>
      </c>
      <c r="E155" s="768">
        <v>280</v>
      </c>
      <c r="F155" s="768" t="s">
        <v>713</v>
      </c>
      <c r="G155" s="768">
        <v>170005465</v>
      </c>
      <c r="H155" s="768">
        <v>998734</v>
      </c>
      <c r="I155" s="783"/>
      <c r="J155" s="768">
        <v>18</v>
      </c>
      <c r="K155" s="782"/>
      <c r="L155" s="768" t="s">
        <v>820</v>
      </c>
      <c r="M155" s="768" t="s">
        <v>110</v>
      </c>
      <c r="N155" s="768">
        <v>1</v>
      </c>
      <c r="O155" s="783"/>
      <c r="P155" s="784" t="str">
        <f t="shared" si="14"/>
        <v>Included</v>
      </c>
      <c r="Q155" s="296">
        <f t="shared" si="15"/>
        <v>0</v>
      </c>
      <c r="R155" s="267">
        <f t="shared" si="16"/>
        <v>0</v>
      </c>
      <c r="S155" s="267">
        <f t="shared" si="17"/>
        <v>0</v>
      </c>
      <c r="T155" s="297">
        <f t="shared" si="18"/>
        <v>0</v>
      </c>
      <c r="U155" s="297"/>
      <c r="AD155" s="298"/>
    </row>
    <row r="156" spans="1:30" s="267" customFormat="1" ht="48" customHeight="1" x14ac:dyDescent="0.3">
      <c r="A156" s="292">
        <v>138</v>
      </c>
      <c r="B156" s="768">
        <v>7000031586</v>
      </c>
      <c r="C156" s="768">
        <v>10</v>
      </c>
      <c r="D156" s="768">
        <v>370</v>
      </c>
      <c r="E156" s="768">
        <v>290</v>
      </c>
      <c r="F156" s="768" t="s">
        <v>713</v>
      </c>
      <c r="G156" s="768">
        <v>100007217</v>
      </c>
      <c r="H156" s="768">
        <v>998734</v>
      </c>
      <c r="I156" s="783"/>
      <c r="J156" s="768">
        <v>18</v>
      </c>
      <c r="K156" s="782"/>
      <c r="L156" s="768" t="s">
        <v>158</v>
      </c>
      <c r="M156" s="768" t="s">
        <v>106</v>
      </c>
      <c r="N156" s="768">
        <v>1</v>
      </c>
      <c r="O156" s="783"/>
      <c r="P156" s="784" t="str">
        <f t="shared" si="14"/>
        <v>Included</v>
      </c>
      <c r="Q156" s="296">
        <f t="shared" si="15"/>
        <v>0</v>
      </c>
      <c r="R156" s="267">
        <f t="shared" si="16"/>
        <v>0</v>
      </c>
      <c r="S156" s="267">
        <f t="shared" si="17"/>
        <v>0</v>
      </c>
      <c r="T156" s="297">
        <f t="shared" si="18"/>
        <v>0</v>
      </c>
      <c r="U156" s="297"/>
      <c r="AD156" s="298"/>
    </row>
    <row r="157" spans="1:30" s="267" customFormat="1" ht="48" customHeight="1" x14ac:dyDescent="0.3">
      <c r="A157" s="292">
        <v>139</v>
      </c>
      <c r="B157" s="768">
        <v>7000031586</v>
      </c>
      <c r="C157" s="768">
        <v>10</v>
      </c>
      <c r="D157" s="768">
        <v>370</v>
      </c>
      <c r="E157" s="768">
        <v>300</v>
      </c>
      <c r="F157" s="768" t="s">
        <v>713</v>
      </c>
      <c r="G157" s="768">
        <v>170005416</v>
      </c>
      <c r="H157" s="768">
        <v>998734</v>
      </c>
      <c r="I157" s="783"/>
      <c r="J157" s="768">
        <v>18</v>
      </c>
      <c r="K157" s="782"/>
      <c r="L157" s="768" t="s">
        <v>821</v>
      </c>
      <c r="M157" s="768" t="s">
        <v>106</v>
      </c>
      <c r="N157" s="768">
        <v>1</v>
      </c>
      <c r="O157" s="783"/>
      <c r="P157" s="784" t="str">
        <f t="shared" si="14"/>
        <v>Included</v>
      </c>
      <c r="Q157" s="296">
        <f t="shared" si="15"/>
        <v>0</v>
      </c>
      <c r="R157" s="267">
        <f t="shared" si="16"/>
        <v>0</v>
      </c>
      <c r="S157" s="267">
        <f t="shared" si="17"/>
        <v>0</v>
      </c>
      <c r="T157" s="297">
        <f t="shared" si="18"/>
        <v>0</v>
      </c>
      <c r="U157" s="297"/>
      <c r="AD157" s="298"/>
    </row>
    <row r="158" spans="1:30" s="267" customFormat="1" ht="48" customHeight="1" x14ac:dyDescent="0.3">
      <c r="A158" s="292">
        <v>140</v>
      </c>
      <c r="B158" s="768">
        <v>7000031586</v>
      </c>
      <c r="C158" s="768">
        <v>10</v>
      </c>
      <c r="D158" s="768">
        <v>370</v>
      </c>
      <c r="E158" s="768">
        <v>310</v>
      </c>
      <c r="F158" s="768" t="s">
        <v>713</v>
      </c>
      <c r="G158" s="768">
        <v>170005590</v>
      </c>
      <c r="H158" s="768">
        <v>998336</v>
      </c>
      <c r="I158" s="783"/>
      <c r="J158" s="768">
        <v>18</v>
      </c>
      <c r="K158" s="782"/>
      <c r="L158" s="768" t="s">
        <v>822</v>
      </c>
      <c r="M158" s="768" t="s">
        <v>106</v>
      </c>
      <c r="N158" s="768">
        <v>2</v>
      </c>
      <c r="O158" s="783"/>
      <c r="P158" s="784" t="str">
        <f t="shared" si="14"/>
        <v>Included</v>
      </c>
      <c r="Q158" s="296">
        <f t="shared" si="15"/>
        <v>0</v>
      </c>
      <c r="R158" s="267">
        <f t="shared" si="16"/>
        <v>0</v>
      </c>
      <c r="S158" s="267">
        <f t="shared" si="17"/>
        <v>0</v>
      </c>
      <c r="T158" s="297">
        <f t="shared" si="18"/>
        <v>0</v>
      </c>
      <c r="U158" s="297"/>
      <c r="AD158" s="298"/>
    </row>
    <row r="159" spans="1:30" s="267" customFormat="1" ht="48" customHeight="1" x14ac:dyDescent="0.3">
      <c r="A159" s="292">
        <v>141</v>
      </c>
      <c r="B159" s="768">
        <v>7000031593</v>
      </c>
      <c r="C159" s="768">
        <v>10</v>
      </c>
      <c r="D159" s="768">
        <v>411</v>
      </c>
      <c r="E159" s="768">
        <v>10</v>
      </c>
      <c r="F159" s="768" t="s">
        <v>714</v>
      </c>
      <c r="G159" s="768">
        <v>170005405</v>
      </c>
      <c r="H159" s="768">
        <v>998736</v>
      </c>
      <c r="I159" s="783"/>
      <c r="J159" s="768">
        <v>18</v>
      </c>
      <c r="K159" s="782"/>
      <c r="L159" s="768" t="s">
        <v>802</v>
      </c>
      <c r="M159" s="768" t="s">
        <v>106</v>
      </c>
      <c r="N159" s="768">
        <v>1</v>
      </c>
      <c r="O159" s="783"/>
      <c r="P159" s="784" t="str">
        <f t="shared" si="14"/>
        <v>Included</v>
      </c>
      <c r="Q159" s="296">
        <f t="shared" si="15"/>
        <v>0</v>
      </c>
      <c r="R159" s="267">
        <f t="shared" si="16"/>
        <v>0</v>
      </c>
      <c r="S159" s="267">
        <f t="shared" si="17"/>
        <v>0</v>
      </c>
      <c r="T159" s="297">
        <f t="shared" si="18"/>
        <v>0</v>
      </c>
      <c r="U159" s="297"/>
      <c r="AD159" s="298"/>
    </row>
    <row r="160" spans="1:30" s="267" customFormat="1" ht="48" customHeight="1" x14ac:dyDescent="0.3">
      <c r="A160" s="292">
        <v>142</v>
      </c>
      <c r="B160" s="768">
        <v>7000031593</v>
      </c>
      <c r="C160" s="768">
        <v>10</v>
      </c>
      <c r="D160" s="768">
        <v>411</v>
      </c>
      <c r="E160" s="768">
        <v>20</v>
      </c>
      <c r="F160" s="768" t="s">
        <v>714</v>
      </c>
      <c r="G160" s="768">
        <v>170005421</v>
      </c>
      <c r="H160" s="768">
        <v>998336</v>
      </c>
      <c r="I160" s="783"/>
      <c r="J160" s="768">
        <v>18</v>
      </c>
      <c r="K160" s="782"/>
      <c r="L160" s="768" t="s">
        <v>803</v>
      </c>
      <c r="M160" s="768" t="s">
        <v>105</v>
      </c>
      <c r="N160" s="768">
        <v>1</v>
      </c>
      <c r="O160" s="783"/>
      <c r="P160" s="784" t="str">
        <f t="shared" si="14"/>
        <v>Included</v>
      </c>
      <c r="Q160" s="296">
        <f t="shared" si="15"/>
        <v>0</v>
      </c>
      <c r="R160" s="267">
        <f t="shared" si="16"/>
        <v>0</v>
      </c>
      <c r="S160" s="267">
        <f t="shared" si="17"/>
        <v>0</v>
      </c>
      <c r="T160" s="297">
        <f t="shared" si="18"/>
        <v>0</v>
      </c>
      <c r="U160" s="297"/>
      <c r="AD160" s="298"/>
    </row>
    <row r="161" spans="1:30" s="267" customFormat="1" ht="48" customHeight="1" x14ac:dyDescent="0.3">
      <c r="A161" s="292">
        <v>143</v>
      </c>
      <c r="B161" s="768">
        <v>7000031593</v>
      </c>
      <c r="C161" s="768">
        <v>10</v>
      </c>
      <c r="D161" s="768">
        <v>411</v>
      </c>
      <c r="E161" s="768">
        <v>30</v>
      </c>
      <c r="F161" s="768" t="s">
        <v>714</v>
      </c>
      <c r="G161" s="768">
        <v>170005316</v>
      </c>
      <c r="H161" s="768">
        <v>998734</v>
      </c>
      <c r="I161" s="783"/>
      <c r="J161" s="768">
        <v>18</v>
      </c>
      <c r="K161" s="782"/>
      <c r="L161" s="768" t="s">
        <v>804</v>
      </c>
      <c r="M161" s="768" t="s">
        <v>106</v>
      </c>
      <c r="N161" s="768">
        <v>1</v>
      </c>
      <c r="O161" s="783"/>
      <c r="P161" s="784" t="str">
        <f t="shared" si="14"/>
        <v>Included</v>
      </c>
      <c r="Q161" s="296">
        <f t="shared" si="15"/>
        <v>0</v>
      </c>
      <c r="R161" s="267">
        <f t="shared" si="16"/>
        <v>0</v>
      </c>
      <c r="S161" s="267">
        <f t="shared" si="17"/>
        <v>0</v>
      </c>
      <c r="T161" s="297">
        <f t="shared" si="18"/>
        <v>0</v>
      </c>
      <c r="U161" s="297"/>
      <c r="AD161" s="298"/>
    </row>
    <row r="162" spans="1:30" s="267" customFormat="1" ht="48" customHeight="1" x14ac:dyDescent="0.3">
      <c r="A162" s="292">
        <v>144</v>
      </c>
      <c r="B162" s="768">
        <v>7000031593</v>
      </c>
      <c r="C162" s="768">
        <v>10</v>
      </c>
      <c r="D162" s="768">
        <v>411</v>
      </c>
      <c r="E162" s="768">
        <v>40</v>
      </c>
      <c r="F162" s="768" t="s">
        <v>714</v>
      </c>
      <c r="G162" s="768">
        <v>170005402</v>
      </c>
      <c r="H162" s="768">
        <v>998734</v>
      </c>
      <c r="I162" s="783"/>
      <c r="J162" s="768">
        <v>18</v>
      </c>
      <c r="K162" s="782"/>
      <c r="L162" s="768" t="s">
        <v>807</v>
      </c>
      <c r="M162" s="768" t="s">
        <v>106</v>
      </c>
      <c r="N162" s="768">
        <v>1</v>
      </c>
      <c r="O162" s="783"/>
      <c r="P162" s="784" t="str">
        <f t="shared" si="14"/>
        <v>Included</v>
      </c>
      <c r="Q162" s="296">
        <f t="shared" si="15"/>
        <v>0</v>
      </c>
      <c r="R162" s="267">
        <f t="shared" si="16"/>
        <v>0</v>
      </c>
      <c r="S162" s="267">
        <f t="shared" si="17"/>
        <v>0</v>
      </c>
      <c r="T162" s="297">
        <f t="shared" si="18"/>
        <v>0</v>
      </c>
      <c r="U162" s="297"/>
      <c r="AD162" s="298"/>
    </row>
    <row r="163" spans="1:30" s="267" customFormat="1" ht="48" customHeight="1" x14ac:dyDescent="0.3">
      <c r="A163" s="292">
        <v>145</v>
      </c>
      <c r="B163" s="768">
        <v>7000031593</v>
      </c>
      <c r="C163" s="768">
        <v>10</v>
      </c>
      <c r="D163" s="768">
        <v>411</v>
      </c>
      <c r="E163" s="768">
        <v>60</v>
      </c>
      <c r="F163" s="768" t="s">
        <v>714</v>
      </c>
      <c r="G163" s="768">
        <v>170005422</v>
      </c>
      <c r="H163" s="768">
        <v>998336</v>
      </c>
      <c r="I163" s="783"/>
      <c r="J163" s="768">
        <v>18</v>
      </c>
      <c r="K163" s="782"/>
      <c r="L163" s="768" t="s">
        <v>809</v>
      </c>
      <c r="M163" s="768" t="s">
        <v>105</v>
      </c>
      <c r="N163" s="768">
        <v>1</v>
      </c>
      <c r="O163" s="783"/>
      <c r="P163" s="784" t="str">
        <f t="shared" si="14"/>
        <v>Included</v>
      </c>
      <c r="Q163" s="296">
        <f t="shared" si="15"/>
        <v>0</v>
      </c>
      <c r="R163" s="267">
        <f t="shared" si="16"/>
        <v>0</v>
      </c>
      <c r="S163" s="267">
        <f t="shared" si="17"/>
        <v>0</v>
      </c>
      <c r="T163" s="297">
        <f t="shared" si="18"/>
        <v>0</v>
      </c>
      <c r="U163" s="297"/>
      <c r="AD163" s="298"/>
    </row>
    <row r="164" spans="1:30" s="267" customFormat="1" ht="48" customHeight="1" x14ac:dyDescent="0.3">
      <c r="A164" s="292">
        <v>146</v>
      </c>
      <c r="B164" s="768">
        <v>7000031593</v>
      </c>
      <c r="C164" s="768">
        <v>10</v>
      </c>
      <c r="D164" s="768">
        <v>411</v>
      </c>
      <c r="E164" s="768">
        <v>70</v>
      </c>
      <c r="F164" s="768" t="s">
        <v>714</v>
      </c>
      <c r="G164" s="768">
        <v>170005323</v>
      </c>
      <c r="H164" s="768">
        <v>998734</v>
      </c>
      <c r="I164" s="783"/>
      <c r="J164" s="768">
        <v>18</v>
      </c>
      <c r="K164" s="782"/>
      <c r="L164" s="768" t="s">
        <v>812</v>
      </c>
      <c r="M164" s="768" t="s">
        <v>106</v>
      </c>
      <c r="N164" s="768">
        <v>2</v>
      </c>
      <c r="O164" s="783"/>
      <c r="P164" s="784" t="str">
        <f t="shared" si="14"/>
        <v>Included</v>
      </c>
      <c r="Q164" s="296">
        <f t="shared" si="15"/>
        <v>0</v>
      </c>
      <c r="R164" s="267">
        <f t="shared" si="16"/>
        <v>0</v>
      </c>
      <c r="S164" s="267">
        <f t="shared" si="17"/>
        <v>0</v>
      </c>
      <c r="T164" s="297">
        <f t="shared" si="18"/>
        <v>0</v>
      </c>
      <c r="U164" s="297"/>
      <c r="AD164" s="298"/>
    </row>
    <row r="165" spans="1:30" s="267" customFormat="1" ht="48" customHeight="1" x14ac:dyDescent="0.3">
      <c r="A165" s="292">
        <v>147</v>
      </c>
      <c r="B165" s="768">
        <v>7000031593</v>
      </c>
      <c r="C165" s="768">
        <v>10</v>
      </c>
      <c r="D165" s="768">
        <v>411</v>
      </c>
      <c r="E165" s="768">
        <v>80</v>
      </c>
      <c r="F165" s="768" t="s">
        <v>714</v>
      </c>
      <c r="G165" s="768">
        <v>170005324</v>
      </c>
      <c r="H165" s="768">
        <v>998734</v>
      </c>
      <c r="I165" s="783"/>
      <c r="J165" s="768">
        <v>18</v>
      </c>
      <c r="K165" s="782"/>
      <c r="L165" s="768" t="s">
        <v>813</v>
      </c>
      <c r="M165" s="768" t="s">
        <v>106</v>
      </c>
      <c r="N165" s="768">
        <v>2</v>
      </c>
      <c r="O165" s="783"/>
      <c r="P165" s="784" t="str">
        <f t="shared" si="14"/>
        <v>Included</v>
      </c>
      <c r="Q165" s="296">
        <f t="shared" si="15"/>
        <v>0</v>
      </c>
      <c r="R165" s="267">
        <f t="shared" si="16"/>
        <v>0</v>
      </c>
      <c r="S165" s="267">
        <f t="shared" si="17"/>
        <v>0</v>
      </c>
      <c r="T165" s="297">
        <f t="shared" si="18"/>
        <v>0</v>
      </c>
      <c r="U165" s="297"/>
      <c r="AD165" s="298"/>
    </row>
    <row r="166" spans="1:30" s="267" customFormat="1" ht="48" customHeight="1" x14ac:dyDescent="0.3">
      <c r="A166" s="292">
        <v>148</v>
      </c>
      <c r="B166" s="768">
        <v>7000031593</v>
      </c>
      <c r="C166" s="768">
        <v>10</v>
      </c>
      <c r="D166" s="768">
        <v>411</v>
      </c>
      <c r="E166" s="768">
        <v>100</v>
      </c>
      <c r="F166" s="768" t="s">
        <v>714</v>
      </c>
      <c r="G166" s="768">
        <v>170005423</v>
      </c>
      <c r="H166" s="768">
        <v>998336</v>
      </c>
      <c r="I166" s="783"/>
      <c r="J166" s="768">
        <v>18</v>
      </c>
      <c r="K166" s="782"/>
      <c r="L166" s="768" t="s">
        <v>814</v>
      </c>
      <c r="M166" s="768" t="s">
        <v>105</v>
      </c>
      <c r="N166" s="768">
        <v>1</v>
      </c>
      <c r="O166" s="783"/>
      <c r="P166" s="784" t="str">
        <f t="shared" si="14"/>
        <v>Included</v>
      </c>
      <c r="Q166" s="296">
        <f t="shared" si="15"/>
        <v>0</v>
      </c>
      <c r="R166" s="267">
        <f t="shared" si="16"/>
        <v>0</v>
      </c>
      <c r="S166" s="267">
        <f t="shared" si="17"/>
        <v>0</v>
      </c>
      <c r="T166" s="297">
        <f t="shared" si="18"/>
        <v>0</v>
      </c>
      <c r="U166" s="297"/>
      <c r="AD166" s="298"/>
    </row>
    <row r="167" spans="1:30" s="267" customFormat="1" ht="48" customHeight="1" x14ac:dyDescent="0.3">
      <c r="A167" s="292">
        <v>149</v>
      </c>
      <c r="B167" s="768">
        <v>7000031593</v>
      </c>
      <c r="C167" s="768">
        <v>10</v>
      </c>
      <c r="D167" s="768">
        <v>411</v>
      </c>
      <c r="E167" s="768">
        <v>110</v>
      </c>
      <c r="F167" s="768" t="s">
        <v>714</v>
      </c>
      <c r="G167" s="768">
        <v>170005328</v>
      </c>
      <c r="H167" s="768">
        <v>998734</v>
      </c>
      <c r="I167" s="783"/>
      <c r="J167" s="768">
        <v>18</v>
      </c>
      <c r="K167" s="782"/>
      <c r="L167" s="768" t="s">
        <v>815</v>
      </c>
      <c r="M167" s="768" t="s">
        <v>106</v>
      </c>
      <c r="N167" s="768">
        <v>1</v>
      </c>
      <c r="O167" s="783"/>
      <c r="P167" s="784" t="str">
        <f t="shared" si="14"/>
        <v>Included</v>
      </c>
      <c r="Q167" s="296">
        <f t="shared" si="15"/>
        <v>0</v>
      </c>
      <c r="R167" s="267">
        <f t="shared" si="16"/>
        <v>0</v>
      </c>
      <c r="S167" s="267">
        <f t="shared" si="17"/>
        <v>0</v>
      </c>
      <c r="T167" s="297">
        <f t="shared" si="18"/>
        <v>0</v>
      </c>
      <c r="U167" s="297"/>
      <c r="AD167" s="298"/>
    </row>
    <row r="168" spans="1:30" s="267" customFormat="1" ht="48" customHeight="1" x14ac:dyDescent="0.3">
      <c r="A168" s="292">
        <v>150</v>
      </c>
      <c r="B168" s="768">
        <v>7000031593</v>
      </c>
      <c r="C168" s="768">
        <v>10</v>
      </c>
      <c r="D168" s="768">
        <v>411</v>
      </c>
      <c r="E168" s="768">
        <v>120</v>
      </c>
      <c r="F168" s="768" t="s">
        <v>714</v>
      </c>
      <c r="G168" s="768">
        <v>100007246</v>
      </c>
      <c r="H168" s="768">
        <v>998734</v>
      </c>
      <c r="I168" s="783"/>
      <c r="J168" s="768">
        <v>18</v>
      </c>
      <c r="K168" s="782"/>
      <c r="L168" s="768" t="s">
        <v>159</v>
      </c>
      <c r="M168" s="768" t="s">
        <v>106</v>
      </c>
      <c r="N168" s="768">
        <v>1</v>
      </c>
      <c r="O168" s="783"/>
      <c r="P168" s="784" t="str">
        <f t="shared" si="14"/>
        <v>Included</v>
      </c>
      <c r="Q168" s="296">
        <f t="shared" si="15"/>
        <v>0</v>
      </c>
      <c r="R168" s="267">
        <f t="shared" si="16"/>
        <v>0</v>
      </c>
      <c r="S168" s="267">
        <f t="shared" si="17"/>
        <v>0</v>
      </c>
      <c r="T168" s="297">
        <f t="shared" si="18"/>
        <v>0</v>
      </c>
      <c r="U168" s="297"/>
      <c r="AD168" s="298"/>
    </row>
    <row r="169" spans="1:30" s="267" customFormat="1" ht="48" customHeight="1" x14ac:dyDescent="0.3">
      <c r="A169" s="292">
        <v>151</v>
      </c>
      <c r="B169" s="768">
        <v>7000031593</v>
      </c>
      <c r="C169" s="768">
        <v>10</v>
      </c>
      <c r="D169" s="768">
        <v>411</v>
      </c>
      <c r="E169" s="768">
        <v>130</v>
      </c>
      <c r="F169" s="768" t="s">
        <v>714</v>
      </c>
      <c r="G169" s="768">
        <v>170003250</v>
      </c>
      <c r="H169" s="768">
        <v>998734</v>
      </c>
      <c r="I169" s="783"/>
      <c r="J169" s="768">
        <v>18</v>
      </c>
      <c r="K169" s="782"/>
      <c r="L169" s="768" t="s">
        <v>160</v>
      </c>
      <c r="M169" s="768" t="s">
        <v>106</v>
      </c>
      <c r="N169" s="768">
        <v>1</v>
      </c>
      <c r="O169" s="783"/>
      <c r="P169" s="784" t="str">
        <f t="shared" si="14"/>
        <v>Included</v>
      </c>
      <c r="Q169" s="296">
        <f t="shared" si="15"/>
        <v>0</v>
      </c>
      <c r="R169" s="267">
        <f t="shared" si="16"/>
        <v>0</v>
      </c>
      <c r="S169" s="267">
        <f t="shared" si="17"/>
        <v>0</v>
      </c>
      <c r="T169" s="297">
        <f t="shared" si="18"/>
        <v>0</v>
      </c>
      <c r="U169" s="297"/>
      <c r="AD169" s="298"/>
    </row>
    <row r="170" spans="1:30" s="267" customFormat="1" ht="48" customHeight="1" x14ac:dyDescent="0.3">
      <c r="A170" s="292">
        <v>152</v>
      </c>
      <c r="B170" s="768">
        <v>7000031593</v>
      </c>
      <c r="C170" s="768">
        <v>10</v>
      </c>
      <c r="D170" s="768">
        <v>411</v>
      </c>
      <c r="E170" s="768">
        <v>140</v>
      </c>
      <c r="F170" s="768" t="s">
        <v>714</v>
      </c>
      <c r="G170" s="768">
        <v>170005441</v>
      </c>
      <c r="H170" s="768">
        <v>998734</v>
      </c>
      <c r="I170" s="783"/>
      <c r="J170" s="768">
        <v>18</v>
      </c>
      <c r="K170" s="782"/>
      <c r="L170" s="768" t="s">
        <v>816</v>
      </c>
      <c r="M170" s="768" t="s">
        <v>106</v>
      </c>
      <c r="N170" s="768">
        <v>1</v>
      </c>
      <c r="O170" s="783"/>
      <c r="P170" s="784" t="str">
        <f t="shared" si="14"/>
        <v>Included</v>
      </c>
      <c r="Q170" s="296">
        <f t="shared" si="15"/>
        <v>0</v>
      </c>
      <c r="R170" s="267">
        <f t="shared" si="16"/>
        <v>0</v>
      </c>
      <c r="S170" s="267">
        <f t="shared" si="17"/>
        <v>0</v>
      </c>
      <c r="T170" s="297">
        <f t="shared" si="18"/>
        <v>0</v>
      </c>
      <c r="U170" s="297"/>
      <c r="AD170" s="298"/>
    </row>
    <row r="171" spans="1:30" s="267" customFormat="1" ht="48" customHeight="1" x14ac:dyDescent="0.3">
      <c r="A171" s="292">
        <v>153</v>
      </c>
      <c r="B171" s="768">
        <v>7000031593</v>
      </c>
      <c r="C171" s="768">
        <v>10</v>
      </c>
      <c r="D171" s="768">
        <v>411</v>
      </c>
      <c r="E171" s="768">
        <v>150</v>
      </c>
      <c r="F171" s="768" t="s">
        <v>714</v>
      </c>
      <c r="G171" s="768">
        <v>170005590</v>
      </c>
      <c r="H171" s="768">
        <v>998336</v>
      </c>
      <c r="I171" s="783"/>
      <c r="J171" s="768">
        <v>18</v>
      </c>
      <c r="K171" s="782"/>
      <c r="L171" s="768" t="s">
        <v>822</v>
      </c>
      <c r="M171" s="768" t="s">
        <v>106</v>
      </c>
      <c r="N171" s="768">
        <v>2</v>
      </c>
      <c r="O171" s="783"/>
      <c r="P171" s="784" t="str">
        <f t="shared" si="14"/>
        <v>Included</v>
      </c>
      <c r="Q171" s="296">
        <f t="shared" si="15"/>
        <v>0</v>
      </c>
      <c r="R171" s="267">
        <f t="shared" si="16"/>
        <v>0</v>
      </c>
      <c r="S171" s="267">
        <f t="shared" si="17"/>
        <v>0</v>
      </c>
      <c r="T171" s="297">
        <f t="shared" si="18"/>
        <v>0</v>
      </c>
      <c r="U171" s="297"/>
      <c r="AD171" s="298"/>
    </row>
    <row r="172" spans="1:30" s="267" customFormat="1" ht="48" customHeight="1" x14ac:dyDescent="0.3">
      <c r="A172" s="292">
        <v>154</v>
      </c>
      <c r="B172" s="768">
        <v>7000031595</v>
      </c>
      <c r="C172" s="768">
        <v>10</v>
      </c>
      <c r="D172" s="768">
        <v>460</v>
      </c>
      <c r="E172" s="768">
        <v>10</v>
      </c>
      <c r="F172" s="768" t="s">
        <v>715</v>
      </c>
      <c r="G172" s="768">
        <v>170005402</v>
      </c>
      <c r="H172" s="768">
        <v>998734</v>
      </c>
      <c r="I172" s="783"/>
      <c r="J172" s="768">
        <v>18</v>
      </c>
      <c r="K172" s="782"/>
      <c r="L172" s="768" t="s">
        <v>807</v>
      </c>
      <c r="M172" s="768" t="s">
        <v>106</v>
      </c>
      <c r="N172" s="768">
        <v>5</v>
      </c>
      <c r="O172" s="783"/>
      <c r="P172" s="784" t="str">
        <f t="shared" si="14"/>
        <v>Included</v>
      </c>
      <c r="Q172" s="296">
        <f t="shared" si="15"/>
        <v>0</v>
      </c>
      <c r="R172" s="267">
        <f t="shared" si="16"/>
        <v>0</v>
      </c>
      <c r="S172" s="267">
        <f t="shared" si="17"/>
        <v>0</v>
      </c>
      <c r="T172" s="297">
        <f t="shared" si="18"/>
        <v>0</v>
      </c>
      <c r="U172" s="297"/>
      <c r="AD172" s="298"/>
    </row>
    <row r="173" spans="1:30" s="267" customFormat="1" ht="35.25" customHeight="1" x14ac:dyDescent="0.3">
      <c r="A173" s="775" t="s">
        <v>25</v>
      </c>
      <c r="B173" s="785" t="s">
        <v>349</v>
      </c>
      <c r="C173" s="775"/>
      <c r="D173" s="775"/>
      <c r="E173" s="775"/>
      <c r="F173" s="775"/>
      <c r="G173" s="775"/>
      <c r="H173" s="775"/>
      <c r="I173" s="775"/>
      <c r="J173" s="775"/>
      <c r="K173" s="775"/>
      <c r="L173" s="775"/>
      <c r="M173" s="775"/>
      <c r="N173" s="775"/>
      <c r="O173" s="775"/>
      <c r="P173" s="775"/>
      <c r="Q173" s="775"/>
      <c r="T173" s="297"/>
      <c r="U173" s="297"/>
      <c r="AD173" s="298"/>
    </row>
    <row r="174" spans="1:30" s="267" customFormat="1" ht="48" customHeight="1" x14ac:dyDescent="0.3">
      <c r="A174" s="292">
        <v>155</v>
      </c>
      <c r="B174" s="768">
        <v>7000031255</v>
      </c>
      <c r="C174" s="768">
        <v>10</v>
      </c>
      <c r="D174" s="768">
        <v>20</v>
      </c>
      <c r="E174" s="768">
        <v>10</v>
      </c>
      <c r="F174" s="768" t="s">
        <v>716</v>
      </c>
      <c r="G174" s="768">
        <v>170005405</v>
      </c>
      <c r="H174" s="768">
        <v>998736</v>
      </c>
      <c r="I174" s="783"/>
      <c r="J174" s="768">
        <v>18</v>
      </c>
      <c r="K174" s="782"/>
      <c r="L174" s="768" t="s">
        <v>802</v>
      </c>
      <c r="M174" s="768" t="s">
        <v>106</v>
      </c>
      <c r="N174" s="768">
        <v>2</v>
      </c>
      <c r="O174" s="783"/>
      <c r="P174" s="784" t="str">
        <f t="shared" si="14"/>
        <v>Included</v>
      </c>
      <c r="Q174" s="296">
        <f t="shared" si="15"/>
        <v>0</v>
      </c>
      <c r="R174" s="267">
        <f t="shared" si="16"/>
        <v>0</v>
      </c>
      <c r="S174" s="267">
        <f t="shared" si="17"/>
        <v>0</v>
      </c>
      <c r="T174" s="297">
        <f t="shared" si="18"/>
        <v>0</v>
      </c>
      <c r="U174" s="297"/>
      <c r="AD174" s="298"/>
    </row>
    <row r="175" spans="1:30" s="267" customFormat="1" ht="48" customHeight="1" x14ac:dyDescent="0.3">
      <c r="A175" s="292">
        <v>156</v>
      </c>
      <c r="B175" s="768">
        <v>7000031255</v>
      </c>
      <c r="C175" s="768">
        <v>10</v>
      </c>
      <c r="D175" s="768">
        <v>20</v>
      </c>
      <c r="E175" s="768">
        <v>20</v>
      </c>
      <c r="F175" s="768" t="s">
        <v>716</v>
      </c>
      <c r="G175" s="768">
        <v>170005421</v>
      </c>
      <c r="H175" s="768">
        <v>998336</v>
      </c>
      <c r="I175" s="783"/>
      <c r="J175" s="768">
        <v>18</v>
      </c>
      <c r="K175" s="782"/>
      <c r="L175" s="768" t="s">
        <v>803</v>
      </c>
      <c r="M175" s="768" t="s">
        <v>105</v>
      </c>
      <c r="N175" s="768">
        <v>1</v>
      </c>
      <c r="O175" s="783"/>
      <c r="P175" s="784" t="str">
        <f t="shared" si="14"/>
        <v>Included</v>
      </c>
      <c r="Q175" s="296">
        <f t="shared" si="15"/>
        <v>0</v>
      </c>
      <c r="R175" s="267">
        <f t="shared" si="16"/>
        <v>0</v>
      </c>
      <c r="S175" s="267">
        <f t="shared" si="17"/>
        <v>0</v>
      </c>
      <c r="T175" s="297">
        <f t="shared" si="18"/>
        <v>0</v>
      </c>
      <c r="U175" s="297"/>
      <c r="AD175" s="298"/>
    </row>
    <row r="176" spans="1:30" s="267" customFormat="1" ht="48" customHeight="1" x14ac:dyDescent="0.3">
      <c r="A176" s="292">
        <v>157</v>
      </c>
      <c r="B176" s="768">
        <v>7000031255</v>
      </c>
      <c r="C176" s="768">
        <v>10</v>
      </c>
      <c r="D176" s="768">
        <v>20</v>
      </c>
      <c r="E176" s="768">
        <v>30</v>
      </c>
      <c r="F176" s="768" t="s">
        <v>716</v>
      </c>
      <c r="G176" s="768">
        <v>170005316</v>
      </c>
      <c r="H176" s="768">
        <v>998734</v>
      </c>
      <c r="I176" s="783"/>
      <c r="J176" s="768">
        <v>18</v>
      </c>
      <c r="K176" s="782"/>
      <c r="L176" s="768" t="s">
        <v>804</v>
      </c>
      <c r="M176" s="768" t="s">
        <v>106</v>
      </c>
      <c r="N176" s="768">
        <v>2</v>
      </c>
      <c r="O176" s="783"/>
      <c r="P176" s="784" t="str">
        <f t="shared" si="14"/>
        <v>Included</v>
      </c>
      <c r="Q176" s="296">
        <f t="shared" si="15"/>
        <v>0</v>
      </c>
      <c r="R176" s="267">
        <f t="shared" si="16"/>
        <v>0</v>
      </c>
      <c r="S176" s="267">
        <f t="shared" si="17"/>
        <v>0</v>
      </c>
      <c r="T176" s="297">
        <f t="shared" si="18"/>
        <v>0</v>
      </c>
      <c r="U176" s="297"/>
      <c r="AD176" s="298"/>
    </row>
    <row r="177" spans="1:30" s="267" customFormat="1" ht="48" customHeight="1" x14ac:dyDescent="0.3">
      <c r="A177" s="292">
        <v>158</v>
      </c>
      <c r="B177" s="768">
        <v>7000031255</v>
      </c>
      <c r="C177" s="768">
        <v>10</v>
      </c>
      <c r="D177" s="768">
        <v>20</v>
      </c>
      <c r="E177" s="768">
        <v>40</v>
      </c>
      <c r="F177" s="768" t="s">
        <v>716</v>
      </c>
      <c r="G177" s="768">
        <v>170005418</v>
      </c>
      <c r="H177" s="768">
        <v>998736</v>
      </c>
      <c r="I177" s="783"/>
      <c r="J177" s="768">
        <v>18</v>
      </c>
      <c r="K177" s="782"/>
      <c r="L177" s="768" t="s">
        <v>805</v>
      </c>
      <c r="M177" s="768" t="s">
        <v>106</v>
      </c>
      <c r="N177" s="768">
        <v>28</v>
      </c>
      <c r="O177" s="783"/>
      <c r="P177" s="784" t="str">
        <f t="shared" si="14"/>
        <v>Included</v>
      </c>
      <c r="Q177" s="296">
        <f t="shared" si="15"/>
        <v>0</v>
      </c>
      <c r="R177" s="267">
        <f t="shared" si="16"/>
        <v>0</v>
      </c>
      <c r="S177" s="267">
        <f t="shared" si="17"/>
        <v>0</v>
      </c>
      <c r="T177" s="297">
        <f t="shared" si="18"/>
        <v>0</v>
      </c>
      <c r="U177" s="297"/>
      <c r="AD177" s="298"/>
    </row>
    <row r="178" spans="1:30" s="267" customFormat="1" ht="48" customHeight="1" x14ac:dyDescent="0.3">
      <c r="A178" s="292">
        <v>159</v>
      </c>
      <c r="B178" s="768">
        <v>7000031255</v>
      </c>
      <c r="C178" s="768">
        <v>10</v>
      </c>
      <c r="D178" s="768">
        <v>20</v>
      </c>
      <c r="E178" s="768">
        <v>50</v>
      </c>
      <c r="F178" s="768" t="s">
        <v>716</v>
      </c>
      <c r="G178" s="768">
        <v>170005419</v>
      </c>
      <c r="H178" s="768">
        <v>998736</v>
      </c>
      <c r="I178" s="783"/>
      <c r="J178" s="768">
        <v>18</v>
      </c>
      <c r="K178" s="782"/>
      <c r="L178" s="768" t="s">
        <v>806</v>
      </c>
      <c r="M178" s="768" t="s">
        <v>106</v>
      </c>
      <c r="N178" s="768">
        <v>450</v>
      </c>
      <c r="O178" s="783"/>
      <c r="P178" s="784" t="str">
        <f t="shared" si="14"/>
        <v>Included</v>
      </c>
      <c r="Q178" s="296">
        <f t="shared" si="15"/>
        <v>0</v>
      </c>
      <c r="R178" s="267">
        <f t="shared" si="16"/>
        <v>0</v>
      </c>
      <c r="S178" s="267">
        <f t="shared" si="17"/>
        <v>0</v>
      </c>
      <c r="T178" s="297">
        <f t="shared" si="18"/>
        <v>0</v>
      </c>
      <c r="U178" s="297"/>
      <c r="AD178" s="298"/>
    </row>
    <row r="179" spans="1:30" s="267" customFormat="1" ht="48" customHeight="1" x14ac:dyDescent="0.3">
      <c r="A179" s="292">
        <v>160</v>
      </c>
      <c r="B179" s="768">
        <v>7000031255</v>
      </c>
      <c r="C179" s="768">
        <v>10</v>
      </c>
      <c r="D179" s="768">
        <v>20</v>
      </c>
      <c r="E179" s="768">
        <v>60</v>
      </c>
      <c r="F179" s="768" t="s">
        <v>716</v>
      </c>
      <c r="G179" s="768">
        <v>170005402</v>
      </c>
      <c r="H179" s="768">
        <v>998734</v>
      </c>
      <c r="I179" s="783"/>
      <c r="J179" s="768">
        <v>18</v>
      </c>
      <c r="K179" s="782"/>
      <c r="L179" s="768" t="s">
        <v>807</v>
      </c>
      <c r="M179" s="768" t="s">
        <v>106</v>
      </c>
      <c r="N179" s="768">
        <v>1</v>
      </c>
      <c r="O179" s="783"/>
      <c r="P179" s="784" t="str">
        <f t="shared" si="14"/>
        <v>Included</v>
      </c>
      <c r="Q179" s="296">
        <f t="shared" si="15"/>
        <v>0</v>
      </c>
      <c r="R179" s="267">
        <f t="shared" si="16"/>
        <v>0</v>
      </c>
      <c r="S179" s="267">
        <f t="shared" si="17"/>
        <v>0</v>
      </c>
      <c r="T179" s="297">
        <f t="shared" si="18"/>
        <v>0</v>
      </c>
      <c r="U179" s="297"/>
      <c r="AD179" s="298"/>
    </row>
    <row r="180" spans="1:30" s="267" customFormat="1" ht="48" customHeight="1" x14ac:dyDescent="0.3">
      <c r="A180" s="292">
        <v>161</v>
      </c>
      <c r="B180" s="768">
        <v>7000031255</v>
      </c>
      <c r="C180" s="768">
        <v>10</v>
      </c>
      <c r="D180" s="768">
        <v>20</v>
      </c>
      <c r="E180" s="768">
        <v>70</v>
      </c>
      <c r="F180" s="768" t="s">
        <v>716</v>
      </c>
      <c r="G180" s="768">
        <v>170005318</v>
      </c>
      <c r="H180" s="768">
        <v>998734</v>
      </c>
      <c r="I180" s="783"/>
      <c r="J180" s="768">
        <v>18</v>
      </c>
      <c r="K180" s="782"/>
      <c r="L180" s="768" t="s">
        <v>808</v>
      </c>
      <c r="M180" s="768" t="s">
        <v>106</v>
      </c>
      <c r="N180" s="768">
        <v>350</v>
      </c>
      <c r="O180" s="783"/>
      <c r="P180" s="784" t="str">
        <f t="shared" si="14"/>
        <v>Included</v>
      </c>
      <c r="Q180" s="296">
        <f t="shared" si="15"/>
        <v>0</v>
      </c>
      <c r="R180" s="267">
        <f t="shared" si="16"/>
        <v>0</v>
      </c>
      <c r="S180" s="267">
        <f t="shared" si="17"/>
        <v>0</v>
      </c>
      <c r="T180" s="297">
        <f t="shared" si="18"/>
        <v>0</v>
      </c>
      <c r="U180" s="297"/>
      <c r="AD180" s="298"/>
    </row>
    <row r="181" spans="1:30" s="267" customFormat="1" ht="48" customHeight="1" x14ac:dyDescent="0.3">
      <c r="A181" s="292">
        <v>162</v>
      </c>
      <c r="B181" s="768">
        <v>7000031255</v>
      </c>
      <c r="C181" s="768">
        <v>10</v>
      </c>
      <c r="D181" s="768">
        <v>20</v>
      </c>
      <c r="E181" s="768">
        <v>110</v>
      </c>
      <c r="F181" s="768" t="s">
        <v>716</v>
      </c>
      <c r="G181" s="768">
        <v>170005422</v>
      </c>
      <c r="H181" s="768">
        <v>998336</v>
      </c>
      <c r="I181" s="783"/>
      <c r="J181" s="768">
        <v>18</v>
      </c>
      <c r="K181" s="782"/>
      <c r="L181" s="768" t="s">
        <v>809</v>
      </c>
      <c r="M181" s="768" t="s">
        <v>105</v>
      </c>
      <c r="N181" s="768">
        <v>1</v>
      </c>
      <c r="O181" s="783"/>
      <c r="P181" s="784" t="str">
        <f t="shared" si="14"/>
        <v>Included</v>
      </c>
      <c r="Q181" s="296">
        <f t="shared" si="15"/>
        <v>0</v>
      </c>
      <c r="R181" s="267">
        <f t="shared" si="16"/>
        <v>0</v>
      </c>
      <c r="S181" s="267">
        <f t="shared" si="17"/>
        <v>0</v>
      </c>
      <c r="T181" s="297">
        <f t="shared" si="18"/>
        <v>0</v>
      </c>
      <c r="U181" s="297"/>
      <c r="AD181" s="298"/>
    </row>
    <row r="182" spans="1:30" s="267" customFormat="1" ht="48" customHeight="1" x14ac:dyDescent="0.3">
      <c r="A182" s="292">
        <v>163</v>
      </c>
      <c r="B182" s="768">
        <v>7000031255</v>
      </c>
      <c r="C182" s="768">
        <v>10</v>
      </c>
      <c r="D182" s="768">
        <v>20</v>
      </c>
      <c r="E182" s="768">
        <v>120</v>
      </c>
      <c r="F182" s="768" t="s">
        <v>716</v>
      </c>
      <c r="G182" s="768">
        <v>170005403</v>
      </c>
      <c r="H182" s="768">
        <v>998734</v>
      </c>
      <c r="I182" s="783"/>
      <c r="J182" s="768">
        <v>18</v>
      </c>
      <c r="K182" s="782"/>
      <c r="L182" s="768" t="s">
        <v>810</v>
      </c>
      <c r="M182" s="768" t="s">
        <v>106</v>
      </c>
      <c r="N182" s="768">
        <v>450</v>
      </c>
      <c r="O182" s="783"/>
      <c r="P182" s="784" t="str">
        <f t="shared" si="14"/>
        <v>Included</v>
      </c>
      <c r="Q182" s="296">
        <f t="shared" si="15"/>
        <v>0</v>
      </c>
      <c r="R182" s="267">
        <f t="shared" si="16"/>
        <v>0</v>
      </c>
      <c r="S182" s="267">
        <f t="shared" si="17"/>
        <v>0</v>
      </c>
      <c r="T182" s="297">
        <f t="shared" si="18"/>
        <v>0</v>
      </c>
      <c r="U182" s="297"/>
      <c r="AD182" s="298"/>
    </row>
    <row r="183" spans="1:30" s="267" customFormat="1" ht="48" customHeight="1" x14ac:dyDescent="0.3">
      <c r="A183" s="292">
        <v>164</v>
      </c>
      <c r="B183" s="768">
        <v>7000031255</v>
      </c>
      <c r="C183" s="768">
        <v>10</v>
      </c>
      <c r="D183" s="768">
        <v>20</v>
      </c>
      <c r="E183" s="768">
        <v>130</v>
      </c>
      <c r="F183" s="768" t="s">
        <v>716</v>
      </c>
      <c r="G183" s="768">
        <v>170005329</v>
      </c>
      <c r="H183" s="768">
        <v>998734</v>
      </c>
      <c r="I183" s="783"/>
      <c r="J183" s="768">
        <v>18</v>
      </c>
      <c r="K183" s="782"/>
      <c r="L183" s="768" t="s">
        <v>811</v>
      </c>
      <c r="M183" s="768" t="s">
        <v>110</v>
      </c>
      <c r="N183" s="768">
        <v>450</v>
      </c>
      <c r="O183" s="783"/>
      <c r="P183" s="784" t="str">
        <f t="shared" si="14"/>
        <v>Included</v>
      </c>
      <c r="Q183" s="296">
        <f t="shared" si="15"/>
        <v>0</v>
      </c>
      <c r="R183" s="267">
        <f t="shared" si="16"/>
        <v>0</v>
      </c>
      <c r="S183" s="267">
        <f t="shared" si="17"/>
        <v>0</v>
      </c>
      <c r="T183" s="297">
        <f t="shared" si="18"/>
        <v>0</v>
      </c>
      <c r="U183" s="297"/>
      <c r="AD183" s="298"/>
    </row>
    <row r="184" spans="1:30" s="267" customFormat="1" ht="48" customHeight="1" x14ac:dyDescent="0.3">
      <c r="A184" s="292">
        <v>165</v>
      </c>
      <c r="B184" s="768">
        <v>7000031255</v>
      </c>
      <c r="C184" s="768">
        <v>10</v>
      </c>
      <c r="D184" s="768">
        <v>20</v>
      </c>
      <c r="E184" s="768">
        <v>140</v>
      </c>
      <c r="F184" s="768" t="s">
        <v>716</v>
      </c>
      <c r="G184" s="768">
        <v>170005323</v>
      </c>
      <c r="H184" s="768">
        <v>998734</v>
      </c>
      <c r="I184" s="783"/>
      <c r="J184" s="768">
        <v>18</v>
      </c>
      <c r="K184" s="782"/>
      <c r="L184" s="768" t="s">
        <v>812</v>
      </c>
      <c r="M184" s="768" t="s">
        <v>106</v>
      </c>
      <c r="N184" s="768">
        <v>4</v>
      </c>
      <c r="O184" s="783"/>
      <c r="P184" s="784" t="str">
        <f t="shared" si="14"/>
        <v>Included</v>
      </c>
      <c r="Q184" s="296">
        <f t="shared" si="15"/>
        <v>0</v>
      </c>
      <c r="R184" s="267">
        <f t="shared" si="16"/>
        <v>0</v>
      </c>
      <c r="S184" s="267">
        <f t="shared" si="17"/>
        <v>0</v>
      </c>
      <c r="T184" s="297">
        <f t="shared" si="18"/>
        <v>0</v>
      </c>
      <c r="U184" s="297"/>
      <c r="AD184" s="298"/>
    </row>
    <row r="185" spans="1:30" s="267" customFormat="1" ht="48" customHeight="1" x14ac:dyDescent="0.3">
      <c r="A185" s="292">
        <v>166</v>
      </c>
      <c r="B185" s="768">
        <v>7000031255</v>
      </c>
      <c r="C185" s="768">
        <v>10</v>
      </c>
      <c r="D185" s="768">
        <v>20</v>
      </c>
      <c r="E185" s="768">
        <v>150</v>
      </c>
      <c r="F185" s="768" t="s">
        <v>716</v>
      </c>
      <c r="G185" s="768">
        <v>170005324</v>
      </c>
      <c r="H185" s="768">
        <v>998734</v>
      </c>
      <c r="I185" s="783"/>
      <c r="J185" s="768">
        <v>18</v>
      </c>
      <c r="K185" s="782"/>
      <c r="L185" s="768" t="s">
        <v>813</v>
      </c>
      <c r="M185" s="768" t="s">
        <v>106</v>
      </c>
      <c r="N185" s="768">
        <v>4</v>
      </c>
      <c r="O185" s="783"/>
      <c r="P185" s="784" t="str">
        <f t="shared" si="14"/>
        <v>Included</v>
      </c>
      <c r="Q185" s="296">
        <f t="shared" si="15"/>
        <v>0</v>
      </c>
      <c r="R185" s="267">
        <f t="shared" si="16"/>
        <v>0</v>
      </c>
      <c r="S185" s="267">
        <f t="shared" si="17"/>
        <v>0</v>
      </c>
      <c r="T185" s="297">
        <f t="shared" si="18"/>
        <v>0</v>
      </c>
      <c r="U185" s="297"/>
      <c r="AD185" s="298"/>
    </row>
    <row r="186" spans="1:30" s="267" customFormat="1" ht="48" customHeight="1" x14ac:dyDescent="0.3">
      <c r="A186" s="292">
        <v>167</v>
      </c>
      <c r="B186" s="768">
        <v>7000031255</v>
      </c>
      <c r="C186" s="768">
        <v>10</v>
      </c>
      <c r="D186" s="768">
        <v>20</v>
      </c>
      <c r="E186" s="768">
        <v>170</v>
      </c>
      <c r="F186" s="768" t="s">
        <v>716</v>
      </c>
      <c r="G186" s="768">
        <v>170005423</v>
      </c>
      <c r="H186" s="768">
        <v>998336</v>
      </c>
      <c r="I186" s="783"/>
      <c r="J186" s="768">
        <v>18</v>
      </c>
      <c r="K186" s="782"/>
      <c r="L186" s="768" t="s">
        <v>814</v>
      </c>
      <c r="M186" s="768" t="s">
        <v>105</v>
      </c>
      <c r="N186" s="768">
        <v>1</v>
      </c>
      <c r="O186" s="783"/>
      <c r="P186" s="784" t="str">
        <f t="shared" si="14"/>
        <v>Included</v>
      </c>
      <c r="Q186" s="296">
        <f t="shared" si="15"/>
        <v>0</v>
      </c>
      <c r="R186" s="267">
        <f t="shared" si="16"/>
        <v>0</v>
      </c>
      <c r="S186" s="267">
        <f t="shared" si="17"/>
        <v>0</v>
      </c>
      <c r="T186" s="297">
        <f t="shared" si="18"/>
        <v>0</v>
      </c>
      <c r="U186" s="297"/>
      <c r="AD186" s="298"/>
    </row>
    <row r="187" spans="1:30" s="267" customFormat="1" ht="48" customHeight="1" x14ac:dyDescent="0.3">
      <c r="A187" s="292">
        <v>168</v>
      </c>
      <c r="B187" s="768">
        <v>7000031255</v>
      </c>
      <c r="C187" s="768">
        <v>10</v>
      </c>
      <c r="D187" s="768">
        <v>20</v>
      </c>
      <c r="E187" s="768">
        <v>180</v>
      </c>
      <c r="F187" s="768" t="s">
        <v>716</v>
      </c>
      <c r="G187" s="768">
        <v>170005328</v>
      </c>
      <c r="H187" s="768">
        <v>998734</v>
      </c>
      <c r="I187" s="783"/>
      <c r="J187" s="768">
        <v>18</v>
      </c>
      <c r="K187" s="782"/>
      <c r="L187" s="768" t="s">
        <v>815</v>
      </c>
      <c r="M187" s="768" t="s">
        <v>106</v>
      </c>
      <c r="N187" s="768">
        <v>1</v>
      </c>
      <c r="O187" s="783"/>
      <c r="P187" s="784" t="str">
        <f t="shared" si="14"/>
        <v>Included</v>
      </c>
      <c r="Q187" s="296">
        <f t="shared" si="15"/>
        <v>0</v>
      </c>
      <c r="R187" s="267">
        <f t="shared" si="16"/>
        <v>0</v>
      </c>
      <c r="S187" s="267">
        <f t="shared" si="17"/>
        <v>0</v>
      </c>
      <c r="T187" s="297">
        <f t="shared" si="18"/>
        <v>0</v>
      </c>
      <c r="U187" s="297"/>
      <c r="AD187" s="298"/>
    </row>
    <row r="188" spans="1:30" s="267" customFormat="1" ht="48" customHeight="1" x14ac:dyDescent="0.3">
      <c r="A188" s="292">
        <v>169</v>
      </c>
      <c r="B188" s="768">
        <v>7000031255</v>
      </c>
      <c r="C188" s="768">
        <v>10</v>
      </c>
      <c r="D188" s="768">
        <v>20</v>
      </c>
      <c r="E188" s="768">
        <v>190</v>
      </c>
      <c r="F188" s="768" t="s">
        <v>716</v>
      </c>
      <c r="G188" s="768">
        <v>100002843</v>
      </c>
      <c r="H188" s="768">
        <v>998734</v>
      </c>
      <c r="I188" s="783"/>
      <c r="J188" s="768">
        <v>18</v>
      </c>
      <c r="K188" s="782"/>
      <c r="L188" s="768" t="s">
        <v>161</v>
      </c>
      <c r="M188" s="768" t="s">
        <v>110</v>
      </c>
      <c r="N188" s="768">
        <v>1</v>
      </c>
      <c r="O188" s="783"/>
      <c r="P188" s="784" t="str">
        <f t="shared" si="14"/>
        <v>Included</v>
      </c>
      <c r="Q188" s="296">
        <f t="shared" si="15"/>
        <v>0</v>
      </c>
      <c r="R188" s="267">
        <f t="shared" si="16"/>
        <v>0</v>
      </c>
      <c r="S188" s="267">
        <f t="shared" si="17"/>
        <v>0</v>
      </c>
      <c r="T188" s="297">
        <f t="shared" si="18"/>
        <v>0</v>
      </c>
      <c r="U188" s="297"/>
      <c r="AD188" s="298"/>
    </row>
    <row r="189" spans="1:30" s="267" customFormat="1" ht="48" customHeight="1" x14ac:dyDescent="0.3">
      <c r="A189" s="292">
        <v>170</v>
      </c>
      <c r="B189" s="768">
        <v>7000031255</v>
      </c>
      <c r="C189" s="768">
        <v>10</v>
      </c>
      <c r="D189" s="768">
        <v>20</v>
      </c>
      <c r="E189" s="768">
        <v>200</v>
      </c>
      <c r="F189" s="768" t="s">
        <v>716</v>
      </c>
      <c r="G189" s="768">
        <v>100007246</v>
      </c>
      <c r="H189" s="768">
        <v>998734</v>
      </c>
      <c r="I189" s="783"/>
      <c r="J189" s="768">
        <v>18</v>
      </c>
      <c r="K189" s="782"/>
      <c r="L189" s="768" t="s">
        <v>159</v>
      </c>
      <c r="M189" s="768" t="s">
        <v>106</v>
      </c>
      <c r="N189" s="768">
        <v>1</v>
      </c>
      <c r="O189" s="783"/>
      <c r="P189" s="784" t="str">
        <f t="shared" si="14"/>
        <v>Included</v>
      </c>
      <c r="Q189" s="296">
        <f t="shared" si="15"/>
        <v>0</v>
      </c>
      <c r="R189" s="267">
        <f t="shared" si="16"/>
        <v>0</v>
      </c>
      <c r="S189" s="267">
        <f t="shared" si="17"/>
        <v>0</v>
      </c>
      <c r="T189" s="297">
        <f t="shared" si="18"/>
        <v>0</v>
      </c>
      <c r="U189" s="297"/>
      <c r="AD189" s="298"/>
    </row>
    <row r="190" spans="1:30" s="267" customFormat="1" ht="48" customHeight="1" x14ac:dyDescent="0.3">
      <c r="A190" s="292">
        <v>171</v>
      </c>
      <c r="B190" s="768">
        <v>7000031255</v>
      </c>
      <c r="C190" s="768">
        <v>10</v>
      </c>
      <c r="D190" s="768">
        <v>20</v>
      </c>
      <c r="E190" s="768">
        <v>210</v>
      </c>
      <c r="F190" s="768" t="s">
        <v>716</v>
      </c>
      <c r="G190" s="768">
        <v>170003250</v>
      </c>
      <c r="H190" s="768">
        <v>998734</v>
      </c>
      <c r="I190" s="783"/>
      <c r="J190" s="768">
        <v>18</v>
      </c>
      <c r="K190" s="782"/>
      <c r="L190" s="768" t="s">
        <v>160</v>
      </c>
      <c r="M190" s="768" t="s">
        <v>106</v>
      </c>
      <c r="N190" s="768">
        <v>1</v>
      </c>
      <c r="O190" s="783"/>
      <c r="P190" s="784" t="str">
        <f t="shared" si="14"/>
        <v>Included</v>
      </c>
      <c r="Q190" s="296">
        <f t="shared" si="15"/>
        <v>0</v>
      </c>
      <c r="R190" s="267">
        <f t="shared" si="16"/>
        <v>0</v>
      </c>
      <c r="S190" s="267">
        <f t="shared" si="17"/>
        <v>0</v>
      </c>
      <c r="T190" s="297">
        <f t="shared" si="18"/>
        <v>0</v>
      </c>
      <c r="U190" s="297"/>
      <c r="AD190" s="298"/>
    </row>
    <row r="191" spans="1:30" s="267" customFormat="1" ht="48" customHeight="1" x14ac:dyDescent="0.3">
      <c r="A191" s="292">
        <v>172</v>
      </c>
      <c r="B191" s="768">
        <v>7000031255</v>
      </c>
      <c r="C191" s="768">
        <v>10</v>
      </c>
      <c r="D191" s="768">
        <v>20</v>
      </c>
      <c r="E191" s="768">
        <v>220</v>
      </c>
      <c r="F191" s="768" t="s">
        <v>716</v>
      </c>
      <c r="G191" s="768">
        <v>170005441</v>
      </c>
      <c r="H191" s="768">
        <v>998734</v>
      </c>
      <c r="I191" s="783"/>
      <c r="J191" s="768">
        <v>18</v>
      </c>
      <c r="K191" s="782"/>
      <c r="L191" s="768" t="s">
        <v>816</v>
      </c>
      <c r="M191" s="768" t="s">
        <v>106</v>
      </c>
      <c r="N191" s="768">
        <v>1</v>
      </c>
      <c r="O191" s="783"/>
      <c r="P191" s="784" t="str">
        <f t="shared" si="14"/>
        <v>Included</v>
      </c>
      <c r="Q191" s="296">
        <f t="shared" si="15"/>
        <v>0</v>
      </c>
      <c r="R191" s="267">
        <f t="shared" si="16"/>
        <v>0</v>
      </c>
      <c r="S191" s="267">
        <f t="shared" si="17"/>
        <v>0</v>
      </c>
      <c r="T191" s="297">
        <f t="shared" si="18"/>
        <v>0</v>
      </c>
      <c r="U191" s="297"/>
      <c r="AD191" s="298"/>
    </row>
    <row r="192" spans="1:30" s="267" customFormat="1" ht="48" customHeight="1" x14ac:dyDescent="0.3">
      <c r="A192" s="292">
        <v>173</v>
      </c>
      <c r="B192" s="768">
        <v>7000031255</v>
      </c>
      <c r="C192" s="768">
        <v>10</v>
      </c>
      <c r="D192" s="768">
        <v>20</v>
      </c>
      <c r="E192" s="768">
        <v>230</v>
      </c>
      <c r="F192" s="768" t="s">
        <v>716</v>
      </c>
      <c r="G192" s="768">
        <v>170005341</v>
      </c>
      <c r="H192" s="768">
        <v>998734</v>
      </c>
      <c r="I192" s="783"/>
      <c r="J192" s="768">
        <v>18</v>
      </c>
      <c r="K192" s="782"/>
      <c r="L192" s="768" t="s">
        <v>345</v>
      </c>
      <c r="M192" s="768" t="s">
        <v>106</v>
      </c>
      <c r="N192" s="768">
        <v>2</v>
      </c>
      <c r="O192" s="783"/>
      <c r="P192" s="784" t="str">
        <f t="shared" si="14"/>
        <v>Included</v>
      </c>
      <c r="Q192" s="296">
        <f t="shared" si="15"/>
        <v>0</v>
      </c>
      <c r="R192" s="267">
        <f t="shared" si="16"/>
        <v>0</v>
      </c>
      <c r="S192" s="267">
        <f t="shared" si="17"/>
        <v>0</v>
      </c>
      <c r="T192" s="297">
        <f t="shared" si="18"/>
        <v>0</v>
      </c>
      <c r="U192" s="297"/>
      <c r="AD192" s="298"/>
    </row>
    <row r="193" spans="1:30" s="267" customFormat="1" ht="48" customHeight="1" x14ac:dyDescent="0.3">
      <c r="A193" s="292">
        <v>174</v>
      </c>
      <c r="B193" s="768">
        <v>7000031255</v>
      </c>
      <c r="C193" s="768">
        <v>10</v>
      </c>
      <c r="D193" s="768">
        <v>20</v>
      </c>
      <c r="E193" s="768">
        <v>240</v>
      </c>
      <c r="F193" s="768" t="s">
        <v>716</v>
      </c>
      <c r="G193" s="768">
        <v>170005452</v>
      </c>
      <c r="H193" s="768">
        <v>998734</v>
      </c>
      <c r="I193" s="783"/>
      <c r="J193" s="768">
        <v>18</v>
      </c>
      <c r="K193" s="782"/>
      <c r="L193" s="768" t="s">
        <v>817</v>
      </c>
      <c r="M193" s="768" t="s">
        <v>106</v>
      </c>
      <c r="N193" s="768">
        <v>2</v>
      </c>
      <c r="O193" s="783"/>
      <c r="P193" s="784" t="str">
        <f t="shared" si="14"/>
        <v>Included</v>
      </c>
      <c r="Q193" s="296">
        <f t="shared" si="15"/>
        <v>0</v>
      </c>
      <c r="R193" s="267">
        <f t="shared" si="16"/>
        <v>0</v>
      </c>
      <c r="S193" s="267">
        <f t="shared" si="17"/>
        <v>0</v>
      </c>
      <c r="T193" s="297">
        <f t="shared" si="18"/>
        <v>0</v>
      </c>
      <c r="U193" s="297"/>
      <c r="AD193" s="298"/>
    </row>
    <row r="194" spans="1:30" s="267" customFormat="1" ht="48" customHeight="1" x14ac:dyDescent="0.3">
      <c r="A194" s="292">
        <v>175</v>
      </c>
      <c r="B194" s="768">
        <v>7000031255</v>
      </c>
      <c r="C194" s="768">
        <v>10</v>
      </c>
      <c r="D194" s="768">
        <v>20</v>
      </c>
      <c r="E194" s="768">
        <v>250</v>
      </c>
      <c r="F194" s="768" t="s">
        <v>716</v>
      </c>
      <c r="G194" s="768">
        <v>170005453</v>
      </c>
      <c r="H194" s="768">
        <v>998734</v>
      </c>
      <c r="I194" s="783"/>
      <c r="J194" s="768">
        <v>18</v>
      </c>
      <c r="K194" s="782"/>
      <c r="L194" s="768" t="s">
        <v>818</v>
      </c>
      <c r="M194" s="768" t="s">
        <v>105</v>
      </c>
      <c r="N194" s="768">
        <v>1</v>
      </c>
      <c r="O194" s="783"/>
      <c r="P194" s="784" t="str">
        <f t="shared" si="14"/>
        <v>Included</v>
      </c>
      <c r="Q194" s="296">
        <f t="shared" si="15"/>
        <v>0</v>
      </c>
      <c r="R194" s="267">
        <f t="shared" si="16"/>
        <v>0</v>
      </c>
      <c r="S194" s="267">
        <f t="shared" si="17"/>
        <v>0</v>
      </c>
      <c r="T194" s="297">
        <f t="shared" si="18"/>
        <v>0</v>
      </c>
      <c r="U194" s="297"/>
      <c r="AD194" s="298"/>
    </row>
    <row r="195" spans="1:30" s="267" customFormat="1" ht="48" customHeight="1" x14ac:dyDescent="0.3">
      <c r="A195" s="292">
        <v>176</v>
      </c>
      <c r="B195" s="768">
        <v>7000031255</v>
      </c>
      <c r="C195" s="768">
        <v>10</v>
      </c>
      <c r="D195" s="768">
        <v>20</v>
      </c>
      <c r="E195" s="768">
        <v>260</v>
      </c>
      <c r="F195" s="768" t="s">
        <v>716</v>
      </c>
      <c r="G195" s="768">
        <v>170005454</v>
      </c>
      <c r="H195" s="768">
        <v>998734</v>
      </c>
      <c r="I195" s="783"/>
      <c r="J195" s="768">
        <v>18</v>
      </c>
      <c r="K195" s="782"/>
      <c r="L195" s="768" t="s">
        <v>824</v>
      </c>
      <c r="M195" s="768" t="s">
        <v>105</v>
      </c>
      <c r="N195" s="768">
        <v>1</v>
      </c>
      <c r="O195" s="783"/>
      <c r="P195" s="784" t="str">
        <f t="shared" si="14"/>
        <v>Included</v>
      </c>
      <c r="Q195" s="296">
        <f t="shared" si="15"/>
        <v>0</v>
      </c>
      <c r="R195" s="267">
        <f t="shared" si="16"/>
        <v>0</v>
      </c>
      <c r="S195" s="267">
        <f t="shared" si="17"/>
        <v>0</v>
      </c>
      <c r="T195" s="297">
        <f t="shared" si="18"/>
        <v>0</v>
      </c>
      <c r="U195" s="297"/>
      <c r="AD195" s="298"/>
    </row>
    <row r="196" spans="1:30" s="267" customFormat="1" ht="48" customHeight="1" x14ac:dyDescent="0.3">
      <c r="A196" s="292">
        <v>177</v>
      </c>
      <c r="B196" s="768">
        <v>7000031255</v>
      </c>
      <c r="C196" s="768">
        <v>10</v>
      </c>
      <c r="D196" s="768">
        <v>20</v>
      </c>
      <c r="E196" s="768">
        <v>270</v>
      </c>
      <c r="F196" s="768" t="s">
        <v>716</v>
      </c>
      <c r="G196" s="768">
        <v>170005456</v>
      </c>
      <c r="H196" s="768">
        <v>998734</v>
      </c>
      <c r="I196" s="783"/>
      <c r="J196" s="768">
        <v>18</v>
      </c>
      <c r="K196" s="782"/>
      <c r="L196" s="768" t="s">
        <v>819</v>
      </c>
      <c r="M196" s="768" t="s">
        <v>106</v>
      </c>
      <c r="N196" s="768">
        <v>1</v>
      </c>
      <c r="O196" s="783"/>
      <c r="P196" s="784" t="str">
        <f t="shared" si="14"/>
        <v>Included</v>
      </c>
      <c r="Q196" s="296">
        <f t="shared" si="15"/>
        <v>0</v>
      </c>
      <c r="R196" s="267">
        <f t="shared" si="16"/>
        <v>0</v>
      </c>
      <c r="S196" s="267">
        <f t="shared" si="17"/>
        <v>0</v>
      </c>
      <c r="T196" s="297">
        <f t="shared" si="18"/>
        <v>0</v>
      </c>
      <c r="U196" s="297"/>
      <c r="AD196" s="298"/>
    </row>
    <row r="197" spans="1:30" s="267" customFormat="1" ht="48" customHeight="1" x14ac:dyDescent="0.3">
      <c r="A197" s="292">
        <v>178</v>
      </c>
      <c r="B197" s="768">
        <v>7000031255</v>
      </c>
      <c r="C197" s="768">
        <v>10</v>
      </c>
      <c r="D197" s="768">
        <v>20</v>
      </c>
      <c r="E197" s="768">
        <v>290</v>
      </c>
      <c r="F197" s="768" t="s">
        <v>716</v>
      </c>
      <c r="G197" s="768">
        <v>100007217</v>
      </c>
      <c r="H197" s="768">
        <v>998734</v>
      </c>
      <c r="I197" s="783"/>
      <c r="J197" s="768">
        <v>18</v>
      </c>
      <c r="K197" s="782"/>
      <c r="L197" s="768" t="s">
        <v>158</v>
      </c>
      <c r="M197" s="768" t="s">
        <v>106</v>
      </c>
      <c r="N197" s="768">
        <v>1</v>
      </c>
      <c r="O197" s="783"/>
      <c r="P197" s="784" t="str">
        <f t="shared" si="14"/>
        <v>Included</v>
      </c>
      <c r="Q197" s="296">
        <f t="shared" si="15"/>
        <v>0</v>
      </c>
      <c r="R197" s="267">
        <f t="shared" si="16"/>
        <v>0</v>
      </c>
      <c r="S197" s="267">
        <f t="shared" si="17"/>
        <v>0</v>
      </c>
      <c r="T197" s="297">
        <f t="shared" si="18"/>
        <v>0</v>
      </c>
      <c r="U197" s="297"/>
      <c r="AD197" s="298"/>
    </row>
    <row r="198" spans="1:30" s="267" customFormat="1" ht="48" customHeight="1" x14ac:dyDescent="0.3">
      <c r="A198" s="292">
        <v>179</v>
      </c>
      <c r="B198" s="768">
        <v>7000031255</v>
      </c>
      <c r="C198" s="768">
        <v>10</v>
      </c>
      <c r="D198" s="768">
        <v>20</v>
      </c>
      <c r="E198" s="768">
        <v>300</v>
      </c>
      <c r="F198" s="768" t="s">
        <v>716</v>
      </c>
      <c r="G198" s="768">
        <v>170005465</v>
      </c>
      <c r="H198" s="768">
        <v>998734</v>
      </c>
      <c r="I198" s="783"/>
      <c r="J198" s="768">
        <v>18</v>
      </c>
      <c r="K198" s="782"/>
      <c r="L198" s="768" t="s">
        <v>820</v>
      </c>
      <c r="M198" s="768" t="s">
        <v>110</v>
      </c>
      <c r="N198" s="768">
        <v>1</v>
      </c>
      <c r="O198" s="783"/>
      <c r="P198" s="784" t="str">
        <f t="shared" si="14"/>
        <v>Included</v>
      </c>
      <c r="Q198" s="296">
        <f t="shared" si="15"/>
        <v>0</v>
      </c>
      <c r="R198" s="267">
        <f t="shared" si="16"/>
        <v>0</v>
      </c>
      <c r="S198" s="267">
        <f t="shared" si="17"/>
        <v>0</v>
      </c>
      <c r="T198" s="297">
        <f t="shared" si="18"/>
        <v>0</v>
      </c>
      <c r="U198" s="297"/>
      <c r="AD198" s="298"/>
    </row>
    <row r="199" spans="1:30" s="267" customFormat="1" ht="48" customHeight="1" x14ac:dyDescent="0.3">
      <c r="A199" s="292">
        <v>180</v>
      </c>
      <c r="B199" s="768">
        <v>7000031255</v>
      </c>
      <c r="C199" s="768">
        <v>10</v>
      </c>
      <c r="D199" s="768">
        <v>20</v>
      </c>
      <c r="E199" s="768">
        <v>310</v>
      </c>
      <c r="F199" s="768" t="s">
        <v>716</v>
      </c>
      <c r="G199" s="768">
        <v>170005415</v>
      </c>
      <c r="H199" s="768">
        <v>998734</v>
      </c>
      <c r="I199" s="783"/>
      <c r="J199" s="768">
        <v>18</v>
      </c>
      <c r="K199" s="782"/>
      <c r="L199" s="768" t="s">
        <v>821</v>
      </c>
      <c r="M199" s="768" t="s">
        <v>106</v>
      </c>
      <c r="N199" s="768">
        <v>1</v>
      </c>
      <c r="O199" s="783"/>
      <c r="P199" s="784" t="str">
        <f t="shared" si="14"/>
        <v>Included</v>
      </c>
      <c r="Q199" s="296">
        <f t="shared" si="15"/>
        <v>0</v>
      </c>
      <c r="R199" s="267">
        <f t="shared" si="16"/>
        <v>0</v>
      </c>
      <c r="S199" s="267">
        <f t="shared" si="17"/>
        <v>0</v>
      </c>
      <c r="T199" s="297">
        <f t="shared" si="18"/>
        <v>0</v>
      </c>
      <c r="U199" s="297"/>
      <c r="AD199" s="298"/>
    </row>
    <row r="200" spans="1:30" s="267" customFormat="1" ht="48" customHeight="1" x14ac:dyDescent="0.3">
      <c r="A200" s="292">
        <v>181</v>
      </c>
      <c r="B200" s="768">
        <v>7000031255</v>
      </c>
      <c r="C200" s="768">
        <v>10</v>
      </c>
      <c r="D200" s="768">
        <v>20</v>
      </c>
      <c r="E200" s="768">
        <v>320</v>
      </c>
      <c r="F200" s="768" t="s">
        <v>716</v>
      </c>
      <c r="G200" s="768">
        <v>170005590</v>
      </c>
      <c r="H200" s="768">
        <v>998336</v>
      </c>
      <c r="I200" s="783"/>
      <c r="J200" s="768">
        <v>18</v>
      </c>
      <c r="K200" s="782"/>
      <c r="L200" s="768" t="s">
        <v>822</v>
      </c>
      <c r="M200" s="768" t="s">
        <v>106</v>
      </c>
      <c r="N200" s="768">
        <v>2</v>
      </c>
      <c r="O200" s="783"/>
      <c r="P200" s="784" t="str">
        <f t="shared" si="14"/>
        <v>Included</v>
      </c>
      <c r="Q200" s="296">
        <f t="shared" si="15"/>
        <v>0</v>
      </c>
      <c r="R200" s="267">
        <f t="shared" si="16"/>
        <v>0</v>
      </c>
      <c r="S200" s="267">
        <f t="shared" si="17"/>
        <v>0</v>
      </c>
      <c r="T200" s="297">
        <f t="shared" si="18"/>
        <v>0</v>
      </c>
      <c r="U200" s="297"/>
      <c r="AD200" s="298"/>
    </row>
    <row r="201" spans="1:30" s="267" customFormat="1" ht="48" customHeight="1" x14ac:dyDescent="0.3">
      <c r="A201" s="292">
        <v>182</v>
      </c>
      <c r="B201" s="768">
        <v>7000031259</v>
      </c>
      <c r="C201" s="768">
        <v>10</v>
      </c>
      <c r="D201" s="768">
        <v>70</v>
      </c>
      <c r="E201" s="768">
        <v>10</v>
      </c>
      <c r="F201" s="768" t="s">
        <v>717</v>
      </c>
      <c r="G201" s="768">
        <v>170005405</v>
      </c>
      <c r="H201" s="768">
        <v>998736</v>
      </c>
      <c r="I201" s="783"/>
      <c r="J201" s="768">
        <v>18</v>
      </c>
      <c r="K201" s="782"/>
      <c r="L201" s="768" t="s">
        <v>802</v>
      </c>
      <c r="M201" s="768" t="s">
        <v>106</v>
      </c>
      <c r="N201" s="768">
        <v>1</v>
      </c>
      <c r="O201" s="783"/>
      <c r="P201" s="784" t="str">
        <f t="shared" si="14"/>
        <v>Included</v>
      </c>
      <c r="Q201" s="296">
        <f t="shared" si="15"/>
        <v>0</v>
      </c>
      <c r="R201" s="267">
        <f t="shared" si="16"/>
        <v>0</v>
      </c>
      <c r="S201" s="267">
        <f t="shared" si="17"/>
        <v>0</v>
      </c>
      <c r="T201" s="297">
        <f t="shared" si="18"/>
        <v>0</v>
      </c>
      <c r="U201" s="297"/>
      <c r="AD201" s="298"/>
    </row>
    <row r="202" spans="1:30" s="267" customFormat="1" ht="48" customHeight="1" x14ac:dyDescent="0.3">
      <c r="A202" s="292">
        <v>183</v>
      </c>
      <c r="B202" s="768">
        <v>7000031259</v>
      </c>
      <c r="C202" s="768">
        <v>10</v>
      </c>
      <c r="D202" s="768">
        <v>70</v>
      </c>
      <c r="E202" s="768">
        <v>20</v>
      </c>
      <c r="F202" s="768" t="s">
        <v>717</v>
      </c>
      <c r="G202" s="768">
        <v>170005421</v>
      </c>
      <c r="H202" s="768">
        <v>998336</v>
      </c>
      <c r="I202" s="783"/>
      <c r="J202" s="768">
        <v>18</v>
      </c>
      <c r="K202" s="782"/>
      <c r="L202" s="768" t="s">
        <v>803</v>
      </c>
      <c r="M202" s="768" t="s">
        <v>105</v>
      </c>
      <c r="N202" s="768">
        <v>1</v>
      </c>
      <c r="O202" s="783"/>
      <c r="P202" s="784" t="str">
        <f t="shared" si="14"/>
        <v>Included</v>
      </c>
      <c r="Q202" s="296">
        <f t="shared" si="15"/>
        <v>0</v>
      </c>
      <c r="R202" s="267">
        <f t="shared" si="16"/>
        <v>0</v>
      </c>
      <c r="S202" s="267">
        <f t="shared" si="17"/>
        <v>0</v>
      </c>
      <c r="T202" s="297">
        <f t="shared" si="18"/>
        <v>0</v>
      </c>
      <c r="U202" s="297"/>
      <c r="AD202" s="298"/>
    </row>
    <row r="203" spans="1:30" s="267" customFormat="1" ht="48" customHeight="1" x14ac:dyDescent="0.3">
      <c r="A203" s="292">
        <v>184</v>
      </c>
      <c r="B203" s="768">
        <v>7000031259</v>
      </c>
      <c r="C203" s="768">
        <v>10</v>
      </c>
      <c r="D203" s="768">
        <v>70</v>
      </c>
      <c r="E203" s="768">
        <v>30</v>
      </c>
      <c r="F203" s="768" t="s">
        <v>717</v>
      </c>
      <c r="G203" s="768">
        <v>170005316</v>
      </c>
      <c r="H203" s="768">
        <v>998734</v>
      </c>
      <c r="I203" s="783"/>
      <c r="J203" s="768">
        <v>18</v>
      </c>
      <c r="K203" s="782"/>
      <c r="L203" s="768" t="s">
        <v>804</v>
      </c>
      <c r="M203" s="768" t="s">
        <v>106</v>
      </c>
      <c r="N203" s="768">
        <v>1</v>
      </c>
      <c r="O203" s="783"/>
      <c r="P203" s="784" t="str">
        <f t="shared" si="14"/>
        <v>Included</v>
      </c>
      <c r="Q203" s="296">
        <f t="shared" si="15"/>
        <v>0</v>
      </c>
      <c r="R203" s="267">
        <f t="shared" si="16"/>
        <v>0</v>
      </c>
      <c r="S203" s="267">
        <f t="shared" si="17"/>
        <v>0</v>
      </c>
      <c r="T203" s="297">
        <f t="shared" si="18"/>
        <v>0</v>
      </c>
      <c r="U203" s="297"/>
      <c r="AD203" s="298"/>
    </row>
    <row r="204" spans="1:30" s="267" customFormat="1" ht="48" customHeight="1" x14ac:dyDescent="0.3">
      <c r="A204" s="292">
        <v>185</v>
      </c>
      <c r="B204" s="768">
        <v>7000031259</v>
      </c>
      <c r="C204" s="768">
        <v>10</v>
      </c>
      <c r="D204" s="768">
        <v>70</v>
      </c>
      <c r="E204" s="768">
        <v>40</v>
      </c>
      <c r="F204" s="768" t="s">
        <v>717</v>
      </c>
      <c r="G204" s="768">
        <v>170005418</v>
      </c>
      <c r="H204" s="768">
        <v>998736</v>
      </c>
      <c r="I204" s="783"/>
      <c r="J204" s="768">
        <v>18</v>
      </c>
      <c r="K204" s="782"/>
      <c r="L204" s="768" t="s">
        <v>805</v>
      </c>
      <c r="M204" s="768" t="s">
        <v>106</v>
      </c>
      <c r="N204" s="768">
        <v>33</v>
      </c>
      <c r="O204" s="783"/>
      <c r="P204" s="784" t="str">
        <f t="shared" si="14"/>
        <v>Included</v>
      </c>
      <c r="Q204" s="296">
        <f t="shared" si="15"/>
        <v>0</v>
      </c>
      <c r="R204" s="267">
        <f t="shared" si="16"/>
        <v>0</v>
      </c>
      <c r="S204" s="267">
        <f t="shared" si="17"/>
        <v>0</v>
      </c>
      <c r="T204" s="297">
        <f t="shared" si="18"/>
        <v>0</v>
      </c>
      <c r="U204" s="297"/>
      <c r="AD204" s="298"/>
    </row>
    <row r="205" spans="1:30" s="267" customFormat="1" ht="48" customHeight="1" x14ac:dyDescent="0.3">
      <c r="A205" s="292">
        <v>186</v>
      </c>
      <c r="B205" s="768">
        <v>7000031259</v>
      </c>
      <c r="C205" s="768">
        <v>10</v>
      </c>
      <c r="D205" s="768">
        <v>70</v>
      </c>
      <c r="E205" s="768">
        <v>50</v>
      </c>
      <c r="F205" s="768" t="s">
        <v>717</v>
      </c>
      <c r="G205" s="768">
        <v>170005419</v>
      </c>
      <c r="H205" s="768">
        <v>998736</v>
      </c>
      <c r="I205" s="783"/>
      <c r="J205" s="768">
        <v>18</v>
      </c>
      <c r="K205" s="782"/>
      <c r="L205" s="768" t="s">
        <v>806</v>
      </c>
      <c r="M205" s="768" t="s">
        <v>106</v>
      </c>
      <c r="N205" s="768">
        <v>193</v>
      </c>
      <c r="O205" s="783"/>
      <c r="P205" s="784" t="str">
        <f t="shared" si="14"/>
        <v>Included</v>
      </c>
      <c r="Q205" s="296">
        <f t="shared" si="15"/>
        <v>0</v>
      </c>
      <c r="R205" s="267">
        <f t="shared" si="16"/>
        <v>0</v>
      </c>
      <c r="S205" s="267">
        <f t="shared" si="17"/>
        <v>0</v>
      </c>
      <c r="T205" s="297">
        <f t="shared" si="18"/>
        <v>0</v>
      </c>
      <c r="U205" s="297"/>
      <c r="AD205" s="298"/>
    </row>
    <row r="206" spans="1:30" s="267" customFormat="1" ht="48" customHeight="1" x14ac:dyDescent="0.3">
      <c r="A206" s="292">
        <v>187</v>
      </c>
      <c r="B206" s="768">
        <v>7000031259</v>
      </c>
      <c r="C206" s="768">
        <v>10</v>
      </c>
      <c r="D206" s="768">
        <v>70</v>
      </c>
      <c r="E206" s="768">
        <v>60</v>
      </c>
      <c r="F206" s="768" t="s">
        <v>717</v>
      </c>
      <c r="G206" s="768">
        <v>170005402</v>
      </c>
      <c r="H206" s="768">
        <v>998734</v>
      </c>
      <c r="I206" s="783"/>
      <c r="J206" s="768">
        <v>18</v>
      </c>
      <c r="K206" s="782"/>
      <c r="L206" s="768" t="s">
        <v>807</v>
      </c>
      <c r="M206" s="768" t="s">
        <v>106</v>
      </c>
      <c r="N206" s="768">
        <v>1</v>
      </c>
      <c r="O206" s="783"/>
      <c r="P206" s="784" t="str">
        <f t="shared" si="14"/>
        <v>Included</v>
      </c>
      <c r="Q206" s="296">
        <f t="shared" si="15"/>
        <v>0</v>
      </c>
      <c r="R206" s="267">
        <f t="shared" si="16"/>
        <v>0</v>
      </c>
      <c r="S206" s="267">
        <f t="shared" si="17"/>
        <v>0</v>
      </c>
      <c r="T206" s="297">
        <f t="shared" si="18"/>
        <v>0</v>
      </c>
      <c r="U206" s="297"/>
      <c r="AD206" s="298"/>
    </row>
    <row r="207" spans="1:30" s="267" customFormat="1" ht="48" customHeight="1" x14ac:dyDescent="0.3">
      <c r="A207" s="292">
        <v>188</v>
      </c>
      <c r="B207" s="768">
        <v>7000031259</v>
      </c>
      <c r="C207" s="768">
        <v>10</v>
      </c>
      <c r="D207" s="768">
        <v>70</v>
      </c>
      <c r="E207" s="768">
        <v>100</v>
      </c>
      <c r="F207" s="768" t="s">
        <v>717</v>
      </c>
      <c r="G207" s="768">
        <v>170005422</v>
      </c>
      <c r="H207" s="768">
        <v>998336</v>
      </c>
      <c r="I207" s="783"/>
      <c r="J207" s="768">
        <v>18</v>
      </c>
      <c r="K207" s="782"/>
      <c r="L207" s="768" t="s">
        <v>809</v>
      </c>
      <c r="M207" s="768" t="s">
        <v>105</v>
      </c>
      <c r="N207" s="768">
        <v>1</v>
      </c>
      <c r="O207" s="783"/>
      <c r="P207" s="784" t="str">
        <f t="shared" si="14"/>
        <v>Included</v>
      </c>
      <c r="Q207" s="296">
        <f t="shared" si="15"/>
        <v>0</v>
      </c>
      <c r="R207" s="267">
        <f t="shared" si="16"/>
        <v>0</v>
      </c>
      <c r="S207" s="267">
        <f t="shared" si="17"/>
        <v>0</v>
      </c>
      <c r="T207" s="297">
        <f t="shared" si="18"/>
        <v>0</v>
      </c>
      <c r="U207" s="297"/>
      <c r="AD207" s="298"/>
    </row>
    <row r="208" spans="1:30" s="267" customFormat="1" ht="48" customHeight="1" x14ac:dyDescent="0.3">
      <c r="A208" s="292">
        <v>189</v>
      </c>
      <c r="B208" s="768">
        <v>7000031259</v>
      </c>
      <c r="C208" s="768">
        <v>10</v>
      </c>
      <c r="D208" s="768">
        <v>70</v>
      </c>
      <c r="E208" s="768">
        <v>110</v>
      </c>
      <c r="F208" s="768" t="s">
        <v>717</v>
      </c>
      <c r="G208" s="768">
        <v>170005403</v>
      </c>
      <c r="H208" s="768">
        <v>998734</v>
      </c>
      <c r="I208" s="783"/>
      <c r="J208" s="768">
        <v>18</v>
      </c>
      <c r="K208" s="782"/>
      <c r="L208" s="768" t="s">
        <v>810</v>
      </c>
      <c r="M208" s="768" t="s">
        <v>106</v>
      </c>
      <c r="N208" s="768">
        <v>193</v>
      </c>
      <c r="O208" s="783"/>
      <c r="P208" s="784" t="str">
        <f t="shared" si="14"/>
        <v>Included</v>
      </c>
      <c r="Q208" s="296">
        <f t="shared" si="15"/>
        <v>0</v>
      </c>
      <c r="R208" s="267">
        <f t="shared" si="16"/>
        <v>0</v>
      </c>
      <c r="S208" s="267">
        <f t="shared" si="17"/>
        <v>0</v>
      </c>
      <c r="T208" s="297">
        <f t="shared" si="18"/>
        <v>0</v>
      </c>
      <c r="U208" s="297"/>
      <c r="AD208" s="298"/>
    </row>
    <row r="209" spans="1:30" s="267" customFormat="1" ht="48" customHeight="1" x14ac:dyDescent="0.3">
      <c r="A209" s="292">
        <v>190</v>
      </c>
      <c r="B209" s="768">
        <v>7000031259</v>
      </c>
      <c r="C209" s="768">
        <v>10</v>
      </c>
      <c r="D209" s="768">
        <v>70</v>
      </c>
      <c r="E209" s="768">
        <v>120</v>
      </c>
      <c r="F209" s="768" t="s">
        <v>717</v>
      </c>
      <c r="G209" s="768">
        <v>170005329</v>
      </c>
      <c r="H209" s="768">
        <v>998734</v>
      </c>
      <c r="I209" s="783"/>
      <c r="J209" s="768">
        <v>18</v>
      </c>
      <c r="K209" s="782"/>
      <c r="L209" s="768" t="s">
        <v>811</v>
      </c>
      <c r="M209" s="768" t="s">
        <v>110</v>
      </c>
      <c r="N209" s="768">
        <v>193</v>
      </c>
      <c r="O209" s="783"/>
      <c r="P209" s="784" t="str">
        <f t="shared" si="14"/>
        <v>Included</v>
      </c>
      <c r="Q209" s="296">
        <f t="shared" si="15"/>
        <v>0</v>
      </c>
      <c r="R209" s="267">
        <f t="shared" si="16"/>
        <v>0</v>
      </c>
      <c r="S209" s="267">
        <f t="shared" si="17"/>
        <v>0</v>
      </c>
      <c r="T209" s="297">
        <f t="shared" si="18"/>
        <v>0</v>
      </c>
      <c r="U209" s="297"/>
      <c r="AD209" s="298"/>
    </row>
    <row r="210" spans="1:30" s="267" customFormat="1" ht="48" customHeight="1" x14ac:dyDescent="0.3">
      <c r="A210" s="292">
        <v>191</v>
      </c>
      <c r="B210" s="768">
        <v>7000031259</v>
      </c>
      <c r="C210" s="768">
        <v>10</v>
      </c>
      <c r="D210" s="768">
        <v>70</v>
      </c>
      <c r="E210" s="768">
        <v>130</v>
      </c>
      <c r="F210" s="768" t="s">
        <v>717</v>
      </c>
      <c r="G210" s="768">
        <v>170005323</v>
      </c>
      <c r="H210" s="768">
        <v>998734</v>
      </c>
      <c r="I210" s="783"/>
      <c r="J210" s="768">
        <v>18</v>
      </c>
      <c r="K210" s="782"/>
      <c r="L210" s="768" t="s">
        <v>812</v>
      </c>
      <c r="M210" s="768" t="s">
        <v>106</v>
      </c>
      <c r="N210" s="768">
        <v>2</v>
      </c>
      <c r="O210" s="783"/>
      <c r="P210" s="784" t="str">
        <f t="shared" si="14"/>
        <v>Included</v>
      </c>
      <c r="Q210" s="296">
        <f t="shared" si="15"/>
        <v>0</v>
      </c>
      <c r="R210" s="267">
        <f t="shared" si="16"/>
        <v>0</v>
      </c>
      <c r="S210" s="267">
        <f t="shared" si="17"/>
        <v>0</v>
      </c>
      <c r="T210" s="297">
        <f t="shared" si="18"/>
        <v>0</v>
      </c>
      <c r="U210" s="297"/>
      <c r="AD210" s="298"/>
    </row>
    <row r="211" spans="1:30" s="267" customFormat="1" ht="48" customHeight="1" x14ac:dyDescent="0.3">
      <c r="A211" s="292">
        <v>192</v>
      </c>
      <c r="B211" s="768">
        <v>7000031259</v>
      </c>
      <c r="C211" s="768">
        <v>10</v>
      </c>
      <c r="D211" s="768">
        <v>70</v>
      </c>
      <c r="E211" s="768">
        <v>140</v>
      </c>
      <c r="F211" s="768" t="s">
        <v>717</v>
      </c>
      <c r="G211" s="768">
        <v>170005324</v>
      </c>
      <c r="H211" s="768">
        <v>998734</v>
      </c>
      <c r="I211" s="783"/>
      <c r="J211" s="768">
        <v>18</v>
      </c>
      <c r="K211" s="782"/>
      <c r="L211" s="768" t="s">
        <v>813</v>
      </c>
      <c r="M211" s="768" t="s">
        <v>106</v>
      </c>
      <c r="N211" s="768">
        <v>2</v>
      </c>
      <c r="O211" s="783"/>
      <c r="P211" s="784" t="str">
        <f t="shared" si="14"/>
        <v>Included</v>
      </c>
      <c r="Q211" s="296">
        <f t="shared" si="15"/>
        <v>0</v>
      </c>
      <c r="R211" s="267">
        <f t="shared" si="16"/>
        <v>0</v>
      </c>
      <c r="S211" s="267">
        <f t="shared" si="17"/>
        <v>0</v>
      </c>
      <c r="T211" s="297">
        <f t="shared" si="18"/>
        <v>0</v>
      </c>
      <c r="U211" s="297"/>
      <c r="AD211" s="298"/>
    </row>
    <row r="212" spans="1:30" s="267" customFormat="1" ht="48" customHeight="1" x14ac:dyDescent="0.3">
      <c r="A212" s="292">
        <v>193</v>
      </c>
      <c r="B212" s="768">
        <v>7000031259</v>
      </c>
      <c r="C212" s="768">
        <v>10</v>
      </c>
      <c r="D212" s="768">
        <v>70</v>
      </c>
      <c r="E212" s="768">
        <v>160</v>
      </c>
      <c r="F212" s="768" t="s">
        <v>717</v>
      </c>
      <c r="G212" s="768">
        <v>170005423</v>
      </c>
      <c r="H212" s="768">
        <v>998336</v>
      </c>
      <c r="I212" s="783"/>
      <c r="J212" s="768">
        <v>18</v>
      </c>
      <c r="K212" s="782"/>
      <c r="L212" s="768" t="s">
        <v>814</v>
      </c>
      <c r="M212" s="768" t="s">
        <v>105</v>
      </c>
      <c r="N212" s="768">
        <v>1</v>
      </c>
      <c r="O212" s="783"/>
      <c r="P212" s="784" t="str">
        <f t="shared" ref="P212:P275" si="19">IF(O212=0, "Included", IF(ISERROR(N212*O212), O212, N212*O212))</f>
        <v>Included</v>
      </c>
      <c r="Q212" s="296">
        <f t="shared" ref="Q212:Q275" si="20">S212</f>
        <v>0</v>
      </c>
      <c r="R212" s="267">
        <f t="shared" ref="R212:R275" si="21">IF(P212="Included",0,P212)</f>
        <v>0</v>
      </c>
      <c r="S212" s="267">
        <f t="shared" ref="S212:S275" si="22">IF(K212="",(R212*J212/100),(R212*K212))</f>
        <v>0</v>
      </c>
      <c r="T212" s="297">
        <f t="shared" ref="T212:T275" si="23">+N212*O212</f>
        <v>0</v>
      </c>
      <c r="U212" s="297"/>
      <c r="AD212" s="298"/>
    </row>
    <row r="213" spans="1:30" s="267" customFormat="1" ht="48" customHeight="1" x14ac:dyDescent="0.3">
      <c r="A213" s="292">
        <v>194</v>
      </c>
      <c r="B213" s="768">
        <v>7000031259</v>
      </c>
      <c r="C213" s="768">
        <v>10</v>
      </c>
      <c r="D213" s="768">
        <v>70</v>
      </c>
      <c r="E213" s="768">
        <v>170</v>
      </c>
      <c r="F213" s="768" t="s">
        <v>717</v>
      </c>
      <c r="G213" s="768">
        <v>170005328</v>
      </c>
      <c r="H213" s="768">
        <v>998734</v>
      </c>
      <c r="I213" s="783"/>
      <c r="J213" s="768">
        <v>18</v>
      </c>
      <c r="K213" s="782"/>
      <c r="L213" s="768" t="s">
        <v>815</v>
      </c>
      <c r="M213" s="768" t="s">
        <v>106</v>
      </c>
      <c r="N213" s="768">
        <v>1</v>
      </c>
      <c r="O213" s="783"/>
      <c r="P213" s="784" t="str">
        <f t="shared" si="19"/>
        <v>Included</v>
      </c>
      <c r="Q213" s="296">
        <f t="shared" si="20"/>
        <v>0</v>
      </c>
      <c r="R213" s="267">
        <f t="shared" si="21"/>
        <v>0</v>
      </c>
      <c r="S213" s="267">
        <f t="shared" si="22"/>
        <v>0</v>
      </c>
      <c r="T213" s="297">
        <f t="shared" si="23"/>
        <v>0</v>
      </c>
      <c r="U213" s="297"/>
      <c r="AD213" s="298"/>
    </row>
    <row r="214" spans="1:30" s="267" customFormat="1" ht="48" customHeight="1" x14ac:dyDescent="0.3">
      <c r="A214" s="292">
        <v>195</v>
      </c>
      <c r="B214" s="768">
        <v>7000031259</v>
      </c>
      <c r="C214" s="768">
        <v>10</v>
      </c>
      <c r="D214" s="768">
        <v>70</v>
      </c>
      <c r="E214" s="768">
        <v>180</v>
      </c>
      <c r="F214" s="768" t="s">
        <v>717</v>
      </c>
      <c r="G214" s="768">
        <v>100002843</v>
      </c>
      <c r="H214" s="768">
        <v>998734</v>
      </c>
      <c r="I214" s="783"/>
      <c r="J214" s="768">
        <v>18</v>
      </c>
      <c r="K214" s="782"/>
      <c r="L214" s="768" t="s">
        <v>161</v>
      </c>
      <c r="M214" s="768" t="s">
        <v>110</v>
      </c>
      <c r="N214" s="768">
        <v>1</v>
      </c>
      <c r="O214" s="783"/>
      <c r="P214" s="784" t="str">
        <f t="shared" si="19"/>
        <v>Included</v>
      </c>
      <c r="Q214" s="296">
        <f t="shared" si="20"/>
        <v>0</v>
      </c>
      <c r="R214" s="267">
        <f t="shared" si="21"/>
        <v>0</v>
      </c>
      <c r="S214" s="267">
        <f t="shared" si="22"/>
        <v>0</v>
      </c>
      <c r="T214" s="297">
        <f t="shared" si="23"/>
        <v>0</v>
      </c>
      <c r="U214" s="297"/>
      <c r="AD214" s="298"/>
    </row>
    <row r="215" spans="1:30" s="267" customFormat="1" ht="48" customHeight="1" x14ac:dyDescent="0.3">
      <c r="A215" s="292">
        <v>196</v>
      </c>
      <c r="B215" s="768">
        <v>7000031259</v>
      </c>
      <c r="C215" s="768">
        <v>10</v>
      </c>
      <c r="D215" s="768">
        <v>70</v>
      </c>
      <c r="E215" s="768">
        <v>190</v>
      </c>
      <c r="F215" s="768" t="s">
        <v>717</v>
      </c>
      <c r="G215" s="768">
        <v>100007246</v>
      </c>
      <c r="H215" s="768">
        <v>998734</v>
      </c>
      <c r="I215" s="783"/>
      <c r="J215" s="768">
        <v>18</v>
      </c>
      <c r="K215" s="782"/>
      <c r="L215" s="768" t="s">
        <v>159</v>
      </c>
      <c r="M215" s="768" t="s">
        <v>106</v>
      </c>
      <c r="N215" s="768">
        <v>1</v>
      </c>
      <c r="O215" s="783"/>
      <c r="P215" s="784" t="str">
        <f t="shared" si="19"/>
        <v>Included</v>
      </c>
      <c r="Q215" s="296">
        <f t="shared" si="20"/>
        <v>0</v>
      </c>
      <c r="R215" s="267">
        <f t="shared" si="21"/>
        <v>0</v>
      </c>
      <c r="S215" s="267">
        <f t="shared" si="22"/>
        <v>0</v>
      </c>
      <c r="T215" s="297">
        <f t="shared" si="23"/>
        <v>0</v>
      </c>
      <c r="U215" s="297"/>
      <c r="AD215" s="298"/>
    </row>
    <row r="216" spans="1:30" s="267" customFormat="1" ht="48" customHeight="1" x14ac:dyDescent="0.3">
      <c r="A216" s="292">
        <v>197</v>
      </c>
      <c r="B216" s="768">
        <v>7000031259</v>
      </c>
      <c r="C216" s="768">
        <v>10</v>
      </c>
      <c r="D216" s="768">
        <v>70</v>
      </c>
      <c r="E216" s="768">
        <v>200</v>
      </c>
      <c r="F216" s="768" t="s">
        <v>717</v>
      </c>
      <c r="G216" s="768">
        <v>170003250</v>
      </c>
      <c r="H216" s="768">
        <v>998734</v>
      </c>
      <c r="I216" s="783"/>
      <c r="J216" s="768">
        <v>18</v>
      </c>
      <c r="K216" s="782"/>
      <c r="L216" s="768" t="s">
        <v>160</v>
      </c>
      <c r="M216" s="768" t="s">
        <v>106</v>
      </c>
      <c r="N216" s="768">
        <v>1</v>
      </c>
      <c r="O216" s="783"/>
      <c r="P216" s="784" t="str">
        <f t="shared" si="19"/>
        <v>Included</v>
      </c>
      <c r="Q216" s="296">
        <f t="shared" si="20"/>
        <v>0</v>
      </c>
      <c r="R216" s="267">
        <f t="shared" si="21"/>
        <v>0</v>
      </c>
      <c r="S216" s="267">
        <f t="shared" si="22"/>
        <v>0</v>
      </c>
      <c r="T216" s="297">
        <f t="shared" si="23"/>
        <v>0</v>
      </c>
      <c r="U216" s="297"/>
      <c r="AD216" s="298"/>
    </row>
    <row r="217" spans="1:30" s="267" customFormat="1" ht="48" customHeight="1" x14ac:dyDescent="0.3">
      <c r="A217" s="292">
        <v>198</v>
      </c>
      <c r="B217" s="768">
        <v>7000031259</v>
      </c>
      <c r="C217" s="768">
        <v>10</v>
      </c>
      <c r="D217" s="768">
        <v>70</v>
      </c>
      <c r="E217" s="768">
        <v>210</v>
      </c>
      <c r="F217" s="768" t="s">
        <v>717</v>
      </c>
      <c r="G217" s="768">
        <v>170005441</v>
      </c>
      <c r="H217" s="768">
        <v>998734</v>
      </c>
      <c r="I217" s="783"/>
      <c r="J217" s="768">
        <v>18</v>
      </c>
      <c r="K217" s="782"/>
      <c r="L217" s="768" t="s">
        <v>816</v>
      </c>
      <c r="M217" s="768" t="s">
        <v>106</v>
      </c>
      <c r="N217" s="768">
        <v>1</v>
      </c>
      <c r="O217" s="783"/>
      <c r="P217" s="784" t="str">
        <f t="shared" si="19"/>
        <v>Included</v>
      </c>
      <c r="Q217" s="296">
        <f t="shared" si="20"/>
        <v>0</v>
      </c>
      <c r="R217" s="267">
        <f t="shared" si="21"/>
        <v>0</v>
      </c>
      <c r="S217" s="267">
        <f t="shared" si="22"/>
        <v>0</v>
      </c>
      <c r="T217" s="297">
        <f t="shared" si="23"/>
        <v>0</v>
      </c>
      <c r="U217" s="297"/>
      <c r="AD217" s="298"/>
    </row>
    <row r="218" spans="1:30" s="267" customFormat="1" ht="48" customHeight="1" x14ac:dyDescent="0.3">
      <c r="A218" s="292">
        <v>199</v>
      </c>
      <c r="B218" s="768">
        <v>7000031259</v>
      </c>
      <c r="C218" s="768">
        <v>10</v>
      </c>
      <c r="D218" s="768">
        <v>70</v>
      </c>
      <c r="E218" s="768">
        <v>230</v>
      </c>
      <c r="F218" s="768" t="s">
        <v>717</v>
      </c>
      <c r="G218" s="768">
        <v>170005452</v>
      </c>
      <c r="H218" s="768">
        <v>998734</v>
      </c>
      <c r="I218" s="783"/>
      <c r="J218" s="768">
        <v>18</v>
      </c>
      <c r="K218" s="782"/>
      <c r="L218" s="768" t="s">
        <v>817</v>
      </c>
      <c r="M218" s="768" t="s">
        <v>106</v>
      </c>
      <c r="N218" s="768">
        <v>2</v>
      </c>
      <c r="O218" s="783"/>
      <c r="P218" s="784" t="str">
        <f t="shared" si="19"/>
        <v>Included</v>
      </c>
      <c r="Q218" s="296">
        <f t="shared" si="20"/>
        <v>0</v>
      </c>
      <c r="R218" s="267">
        <f t="shared" si="21"/>
        <v>0</v>
      </c>
      <c r="S218" s="267">
        <f t="shared" si="22"/>
        <v>0</v>
      </c>
      <c r="T218" s="297">
        <f t="shared" si="23"/>
        <v>0</v>
      </c>
      <c r="U218" s="297"/>
      <c r="AD218" s="298"/>
    </row>
    <row r="219" spans="1:30" s="267" customFormat="1" ht="48" customHeight="1" x14ac:dyDescent="0.3">
      <c r="A219" s="292">
        <v>200</v>
      </c>
      <c r="B219" s="768">
        <v>7000031259</v>
      </c>
      <c r="C219" s="768">
        <v>10</v>
      </c>
      <c r="D219" s="768">
        <v>70</v>
      </c>
      <c r="E219" s="768">
        <v>240</v>
      </c>
      <c r="F219" s="768" t="s">
        <v>717</v>
      </c>
      <c r="G219" s="768">
        <v>170005453</v>
      </c>
      <c r="H219" s="768">
        <v>998734</v>
      </c>
      <c r="I219" s="783"/>
      <c r="J219" s="768">
        <v>18</v>
      </c>
      <c r="K219" s="782"/>
      <c r="L219" s="768" t="s">
        <v>818</v>
      </c>
      <c r="M219" s="768" t="s">
        <v>105</v>
      </c>
      <c r="N219" s="768">
        <v>1</v>
      </c>
      <c r="O219" s="783"/>
      <c r="P219" s="784" t="str">
        <f t="shared" si="19"/>
        <v>Included</v>
      </c>
      <c r="Q219" s="296">
        <f t="shared" si="20"/>
        <v>0</v>
      </c>
      <c r="R219" s="267">
        <f t="shared" si="21"/>
        <v>0</v>
      </c>
      <c r="S219" s="267">
        <f t="shared" si="22"/>
        <v>0</v>
      </c>
      <c r="T219" s="297">
        <f t="shared" si="23"/>
        <v>0</v>
      </c>
      <c r="U219" s="297"/>
      <c r="AD219" s="298"/>
    </row>
    <row r="220" spans="1:30" s="267" customFormat="1" ht="48" customHeight="1" x14ac:dyDescent="0.3">
      <c r="A220" s="292">
        <v>201</v>
      </c>
      <c r="B220" s="768">
        <v>7000031259</v>
      </c>
      <c r="C220" s="768">
        <v>10</v>
      </c>
      <c r="D220" s="768">
        <v>70</v>
      </c>
      <c r="E220" s="768">
        <v>260</v>
      </c>
      <c r="F220" s="768" t="s">
        <v>717</v>
      </c>
      <c r="G220" s="768">
        <v>170005456</v>
      </c>
      <c r="H220" s="768">
        <v>998734</v>
      </c>
      <c r="I220" s="783"/>
      <c r="J220" s="768">
        <v>18</v>
      </c>
      <c r="K220" s="782"/>
      <c r="L220" s="768" t="s">
        <v>819</v>
      </c>
      <c r="M220" s="768" t="s">
        <v>106</v>
      </c>
      <c r="N220" s="768">
        <v>1</v>
      </c>
      <c r="O220" s="783"/>
      <c r="P220" s="784" t="str">
        <f t="shared" si="19"/>
        <v>Included</v>
      </c>
      <c r="Q220" s="296">
        <f t="shared" si="20"/>
        <v>0</v>
      </c>
      <c r="R220" s="267">
        <f t="shared" si="21"/>
        <v>0</v>
      </c>
      <c r="S220" s="267">
        <f t="shared" si="22"/>
        <v>0</v>
      </c>
      <c r="T220" s="297">
        <f t="shared" si="23"/>
        <v>0</v>
      </c>
      <c r="U220" s="297"/>
      <c r="AD220" s="298"/>
    </row>
    <row r="221" spans="1:30" s="267" customFormat="1" ht="48" customHeight="1" x14ac:dyDescent="0.3">
      <c r="A221" s="292">
        <v>202</v>
      </c>
      <c r="B221" s="768">
        <v>7000031259</v>
      </c>
      <c r="C221" s="768">
        <v>10</v>
      </c>
      <c r="D221" s="768">
        <v>70</v>
      </c>
      <c r="E221" s="768">
        <v>270</v>
      </c>
      <c r="F221" s="768" t="s">
        <v>717</v>
      </c>
      <c r="G221" s="768">
        <v>170005465</v>
      </c>
      <c r="H221" s="768">
        <v>998734</v>
      </c>
      <c r="I221" s="783"/>
      <c r="J221" s="768">
        <v>18</v>
      </c>
      <c r="K221" s="782"/>
      <c r="L221" s="768" t="s">
        <v>820</v>
      </c>
      <c r="M221" s="768" t="s">
        <v>110</v>
      </c>
      <c r="N221" s="768">
        <v>1</v>
      </c>
      <c r="O221" s="783"/>
      <c r="P221" s="784" t="str">
        <f t="shared" si="19"/>
        <v>Included</v>
      </c>
      <c r="Q221" s="296">
        <f t="shared" si="20"/>
        <v>0</v>
      </c>
      <c r="R221" s="267">
        <f t="shared" si="21"/>
        <v>0</v>
      </c>
      <c r="S221" s="267">
        <f t="shared" si="22"/>
        <v>0</v>
      </c>
      <c r="T221" s="297">
        <f t="shared" si="23"/>
        <v>0</v>
      </c>
      <c r="U221" s="297"/>
      <c r="AD221" s="298"/>
    </row>
    <row r="222" spans="1:30" s="267" customFormat="1" ht="48" customHeight="1" x14ac:dyDescent="0.3">
      <c r="A222" s="292">
        <v>203</v>
      </c>
      <c r="B222" s="768">
        <v>7000031259</v>
      </c>
      <c r="C222" s="768">
        <v>10</v>
      </c>
      <c r="D222" s="768">
        <v>70</v>
      </c>
      <c r="E222" s="768">
        <v>280</v>
      </c>
      <c r="F222" s="768" t="s">
        <v>717</v>
      </c>
      <c r="G222" s="768">
        <v>100007217</v>
      </c>
      <c r="H222" s="768">
        <v>998734</v>
      </c>
      <c r="I222" s="783"/>
      <c r="J222" s="768">
        <v>18</v>
      </c>
      <c r="K222" s="782"/>
      <c r="L222" s="768" t="s">
        <v>158</v>
      </c>
      <c r="M222" s="768" t="s">
        <v>106</v>
      </c>
      <c r="N222" s="768">
        <v>1</v>
      </c>
      <c r="O222" s="783"/>
      <c r="P222" s="784" t="str">
        <f t="shared" si="19"/>
        <v>Included</v>
      </c>
      <c r="Q222" s="296">
        <f t="shared" si="20"/>
        <v>0</v>
      </c>
      <c r="R222" s="267">
        <f t="shared" si="21"/>
        <v>0</v>
      </c>
      <c r="S222" s="267">
        <f t="shared" si="22"/>
        <v>0</v>
      </c>
      <c r="T222" s="297">
        <f t="shared" si="23"/>
        <v>0</v>
      </c>
      <c r="U222" s="297"/>
      <c r="AD222" s="298"/>
    </row>
    <row r="223" spans="1:30" s="267" customFormat="1" ht="48" customHeight="1" x14ac:dyDescent="0.3">
      <c r="A223" s="292">
        <v>204</v>
      </c>
      <c r="B223" s="768">
        <v>7000031259</v>
      </c>
      <c r="C223" s="768">
        <v>10</v>
      </c>
      <c r="D223" s="768">
        <v>70</v>
      </c>
      <c r="E223" s="768">
        <v>290</v>
      </c>
      <c r="F223" s="768" t="s">
        <v>717</v>
      </c>
      <c r="G223" s="768">
        <v>170005416</v>
      </c>
      <c r="H223" s="768">
        <v>998734</v>
      </c>
      <c r="I223" s="783"/>
      <c r="J223" s="768">
        <v>18</v>
      </c>
      <c r="K223" s="782"/>
      <c r="L223" s="768" t="s">
        <v>821</v>
      </c>
      <c r="M223" s="768" t="s">
        <v>106</v>
      </c>
      <c r="N223" s="768">
        <v>1</v>
      </c>
      <c r="O223" s="783"/>
      <c r="P223" s="784" t="str">
        <f t="shared" si="19"/>
        <v>Included</v>
      </c>
      <c r="Q223" s="296">
        <f t="shared" si="20"/>
        <v>0</v>
      </c>
      <c r="R223" s="267">
        <f t="shared" si="21"/>
        <v>0</v>
      </c>
      <c r="S223" s="267">
        <f t="shared" si="22"/>
        <v>0</v>
      </c>
      <c r="T223" s="297">
        <f t="shared" si="23"/>
        <v>0</v>
      </c>
      <c r="U223" s="297"/>
      <c r="AD223" s="298"/>
    </row>
    <row r="224" spans="1:30" s="267" customFormat="1" ht="48" customHeight="1" x14ac:dyDescent="0.3">
      <c r="A224" s="292">
        <v>205</v>
      </c>
      <c r="B224" s="768">
        <v>7000031259</v>
      </c>
      <c r="C224" s="768">
        <v>10</v>
      </c>
      <c r="D224" s="768">
        <v>70</v>
      </c>
      <c r="E224" s="768">
        <v>300</v>
      </c>
      <c r="F224" s="768" t="s">
        <v>717</v>
      </c>
      <c r="G224" s="768">
        <v>170005590</v>
      </c>
      <c r="H224" s="768">
        <v>998336</v>
      </c>
      <c r="I224" s="783"/>
      <c r="J224" s="768">
        <v>18</v>
      </c>
      <c r="K224" s="782"/>
      <c r="L224" s="768" t="s">
        <v>822</v>
      </c>
      <c r="M224" s="768" t="s">
        <v>106</v>
      </c>
      <c r="N224" s="768">
        <v>2</v>
      </c>
      <c r="O224" s="783"/>
      <c r="P224" s="784" t="str">
        <f t="shared" si="19"/>
        <v>Included</v>
      </c>
      <c r="Q224" s="296">
        <f t="shared" si="20"/>
        <v>0</v>
      </c>
      <c r="R224" s="267">
        <f t="shared" si="21"/>
        <v>0</v>
      </c>
      <c r="S224" s="267">
        <f t="shared" si="22"/>
        <v>0</v>
      </c>
      <c r="T224" s="297">
        <f t="shared" si="23"/>
        <v>0</v>
      </c>
      <c r="U224" s="297"/>
      <c r="AD224" s="298"/>
    </row>
    <row r="225" spans="1:30" s="267" customFormat="1" ht="48" customHeight="1" x14ac:dyDescent="0.3">
      <c r="A225" s="292">
        <v>206</v>
      </c>
      <c r="B225" s="768">
        <v>7000031263</v>
      </c>
      <c r="C225" s="768">
        <v>10</v>
      </c>
      <c r="D225" s="768">
        <v>120</v>
      </c>
      <c r="E225" s="768">
        <v>10</v>
      </c>
      <c r="F225" s="768" t="s">
        <v>718</v>
      </c>
      <c r="G225" s="768">
        <v>170005405</v>
      </c>
      <c r="H225" s="768">
        <v>998736</v>
      </c>
      <c r="I225" s="783"/>
      <c r="J225" s="768">
        <v>18</v>
      </c>
      <c r="K225" s="782"/>
      <c r="L225" s="768" t="s">
        <v>802</v>
      </c>
      <c r="M225" s="768" t="s">
        <v>106</v>
      </c>
      <c r="N225" s="768">
        <v>1</v>
      </c>
      <c r="O225" s="783"/>
      <c r="P225" s="784" t="str">
        <f t="shared" si="19"/>
        <v>Included</v>
      </c>
      <c r="Q225" s="296">
        <f t="shared" si="20"/>
        <v>0</v>
      </c>
      <c r="R225" s="267">
        <f t="shared" si="21"/>
        <v>0</v>
      </c>
      <c r="S225" s="267">
        <f t="shared" si="22"/>
        <v>0</v>
      </c>
      <c r="T225" s="297">
        <f t="shared" si="23"/>
        <v>0</v>
      </c>
      <c r="U225" s="297"/>
      <c r="AD225" s="298"/>
    </row>
    <row r="226" spans="1:30" s="267" customFormat="1" ht="48" customHeight="1" x14ac:dyDescent="0.3">
      <c r="A226" s="292">
        <v>207</v>
      </c>
      <c r="B226" s="768">
        <v>7000031263</v>
      </c>
      <c r="C226" s="768">
        <v>10</v>
      </c>
      <c r="D226" s="768">
        <v>120</v>
      </c>
      <c r="E226" s="768">
        <v>20</v>
      </c>
      <c r="F226" s="768" t="s">
        <v>718</v>
      </c>
      <c r="G226" s="768">
        <v>170005421</v>
      </c>
      <c r="H226" s="768">
        <v>998336</v>
      </c>
      <c r="I226" s="783"/>
      <c r="J226" s="768">
        <v>18</v>
      </c>
      <c r="K226" s="782"/>
      <c r="L226" s="768" t="s">
        <v>803</v>
      </c>
      <c r="M226" s="768" t="s">
        <v>105</v>
      </c>
      <c r="N226" s="768">
        <v>1</v>
      </c>
      <c r="O226" s="783"/>
      <c r="P226" s="784" t="str">
        <f t="shared" si="19"/>
        <v>Included</v>
      </c>
      <c r="Q226" s="296">
        <f t="shared" si="20"/>
        <v>0</v>
      </c>
      <c r="R226" s="267">
        <f t="shared" si="21"/>
        <v>0</v>
      </c>
      <c r="S226" s="267">
        <f t="shared" si="22"/>
        <v>0</v>
      </c>
      <c r="T226" s="297">
        <f t="shared" si="23"/>
        <v>0</v>
      </c>
      <c r="U226" s="297"/>
      <c r="AD226" s="298"/>
    </row>
    <row r="227" spans="1:30" s="267" customFormat="1" ht="48" customHeight="1" x14ac:dyDescent="0.3">
      <c r="A227" s="292">
        <v>208</v>
      </c>
      <c r="B227" s="768">
        <v>7000031263</v>
      </c>
      <c r="C227" s="768">
        <v>10</v>
      </c>
      <c r="D227" s="768">
        <v>120</v>
      </c>
      <c r="E227" s="768">
        <v>30</v>
      </c>
      <c r="F227" s="768" t="s">
        <v>718</v>
      </c>
      <c r="G227" s="768">
        <v>170005316</v>
      </c>
      <c r="H227" s="768">
        <v>998734</v>
      </c>
      <c r="I227" s="783"/>
      <c r="J227" s="768">
        <v>18</v>
      </c>
      <c r="K227" s="782"/>
      <c r="L227" s="768" t="s">
        <v>804</v>
      </c>
      <c r="M227" s="768" t="s">
        <v>106</v>
      </c>
      <c r="N227" s="768">
        <v>1</v>
      </c>
      <c r="O227" s="783"/>
      <c r="P227" s="784" t="str">
        <f t="shared" si="19"/>
        <v>Included</v>
      </c>
      <c r="Q227" s="296">
        <f t="shared" si="20"/>
        <v>0</v>
      </c>
      <c r="R227" s="267">
        <f t="shared" si="21"/>
        <v>0</v>
      </c>
      <c r="S227" s="267">
        <f t="shared" si="22"/>
        <v>0</v>
      </c>
      <c r="T227" s="297">
        <f t="shared" si="23"/>
        <v>0</v>
      </c>
      <c r="U227" s="297"/>
      <c r="AD227" s="298"/>
    </row>
    <row r="228" spans="1:30" s="267" customFormat="1" ht="48" customHeight="1" x14ac:dyDescent="0.3">
      <c r="A228" s="292">
        <v>209</v>
      </c>
      <c r="B228" s="768">
        <v>7000031263</v>
      </c>
      <c r="C228" s="768">
        <v>10</v>
      </c>
      <c r="D228" s="768">
        <v>120</v>
      </c>
      <c r="E228" s="768">
        <v>40</v>
      </c>
      <c r="F228" s="768" t="s">
        <v>718</v>
      </c>
      <c r="G228" s="768">
        <v>170005402</v>
      </c>
      <c r="H228" s="768">
        <v>998734</v>
      </c>
      <c r="I228" s="783"/>
      <c r="J228" s="768">
        <v>18</v>
      </c>
      <c r="K228" s="782"/>
      <c r="L228" s="768" t="s">
        <v>807</v>
      </c>
      <c r="M228" s="768" t="s">
        <v>106</v>
      </c>
      <c r="N228" s="768">
        <v>1</v>
      </c>
      <c r="O228" s="783"/>
      <c r="P228" s="784" t="str">
        <f t="shared" si="19"/>
        <v>Included</v>
      </c>
      <c r="Q228" s="296">
        <f t="shared" si="20"/>
        <v>0</v>
      </c>
      <c r="R228" s="267">
        <f t="shared" si="21"/>
        <v>0</v>
      </c>
      <c r="S228" s="267">
        <f t="shared" si="22"/>
        <v>0</v>
      </c>
      <c r="T228" s="297">
        <f t="shared" si="23"/>
        <v>0</v>
      </c>
      <c r="U228" s="297"/>
      <c r="AD228" s="298"/>
    </row>
    <row r="229" spans="1:30" s="267" customFormat="1" ht="48" customHeight="1" x14ac:dyDescent="0.3">
      <c r="A229" s="292">
        <v>210</v>
      </c>
      <c r="B229" s="768">
        <v>7000031263</v>
      </c>
      <c r="C229" s="768">
        <v>10</v>
      </c>
      <c r="D229" s="768">
        <v>120</v>
      </c>
      <c r="E229" s="768">
        <v>60</v>
      </c>
      <c r="F229" s="768" t="s">
        <v>718</v>
      </c>
      <c r="G229" s="768">
        <v>170005422</v>
      </c>
      <c r="H229" s="768">
        <v>998336</v>
      </c>
      <c r="I229" s="783"/>
      <c r="J229" s="768">
        <v>18</v>
      </c>
      <c r="K229" s="782"/>
      <c r="L229" s="768" t="s">
        <v>809</v>
      </c>
      <c r="M229" s="768" t="s">
        <v>105</v>
      </c>
      <c r="N229" s="768">
        <v>1</v>
      </c>
      <c r="O229" s="783"/>
      <c r="P229" s="784" t="str">
        <f t="shared" si="19"/>
        <v>Included</v>
      </c>
      <c r="Q229" s="296">
        <f t="shared" si="20"/>
        <v>0</v>
      </c>
      <c r="R229" s="267">
        <f t="shared" si="21"/>
        <v>0</v>
      </c>
      <c r="S229" s="267">
        <f t="shared" si="22"/>
        <v>0</v>
      </c>
      <c r="T229" s="297">
        <f t="shared" si="23"/>
        <v>0</v>
      </c>
      <c r="U229" s="297"/>
      <c r="AD229" s="298"/>
    </row>
    <row r="230" spans="1:30" s="267" customFormat="1" ht="48" customHeight="1" x14ac:dyDescent="0.3">
      <c r="A230" s="292">
        <v>211</v>
      </c>
      <c r="B230" s="768">
        <v>7000031263</v>
      </c>
      <c r="C230" s="768">
        <v>10</v>
      </c>
      <c r="D230" s="768">
        <v>120</v>
      </c>
      <c r="E230" s="768">
        <v>70</v>
      </c>
      <c r="F230" s="768" t="s">
        <v>718</v>
      </c>
      <c r="G230" s="768">
        <v>170005323</v>
      </c>
      <c r="H230" s="768">
        <v>998734</v>
      </c>
      <c r="I230" s="783"/>
      <c r="J230" s="768">
        <v>18</v>
      </c>
      <c r="K230" s="782"/>
      <c r="L230" s="768" t="s">
        <v>812</v>
      </c>
      <c r="M230" s="768" t="s">
        <v>106</v>
      </c>
      <c r="N230" s="768">
        <v>2</v>
      </c>
      <c r="O230" s="783"/>
      <c r="P230" s="784" t="str">
        <f t="shared" si="19"/>
        <v>Included</v>
      </c>
      <c r="Q230" s="296">
        <f t="shared" si="20"/>
        <v>0</v>
      </c>
      <c r="R230" s="267">
        <f t="shared" si="21"/>
        <v>0</v>
      </c>
      <c r="S230" s="267">
        <f t="shared" si="22"/>
        <v>0</v>
      </c>
      <c r="T230" s="297">
        <f t="shared" si="23"/>
        <v>0</v>
      </c>
      <c r="U230" s="297"/>
      <c r="AD230" s="298"/>
    </row>
    <row r="231" spans="1:30" s="267" customFormat="1" ht="48" customHeight="1" x14ac:dyDescent="0.3">
      <c r="A231" s="292">
        <v>212</v>
      </c>
      <c r="B231" s="768">
        <v>7000031263</v>
      </c>
      <c r="C231" s="768">
        <v>10</v>
      </c>
      <c r="D231" s="768">
        <v>120</v>
      </c>
      <c r="E231" s="768">
        <v>80</v>
      </c>
      <c r="F231" s="768" t="s">
        <v>718</v>
      </c>
      <c r="G231" s="768">
        <v>170005324</v>
      </c>
      <c r="H231" s="768">
        <v>998734</v>
      </c>
      <c r="I231" s="783"/>
      <c r="J231" s="768">
        <v>18</v>
      </c>
      <c r="K231" s="782"/>
      <c r="L231" s="768" t="s">
        <v>813</v>
      </c>
      <c r="M231" s="768" t="s">
        <v>106</v>
      </c>
      <c r="N231" s="768">
        <v>2</v>
      </c>
      <c r="O231" s="783"/>
      <c r="P231" s="784" t="str">
        <f t="shared" si="19"/>
        <v>Included</v>
      </c>
      <c r="Q231" s="296">
        <f t="shared" si="20"/>
        <v>0</v>
      </c>
      <c r="R231" s="267">
        <f t="shared" si="21"/>
        <v>0</v>
      </c>
      <c r="S231" s="267">
        <f t="shared" si="22"/>
        <v>0</v>
      </c>
      <c r="T231" s="297">
        <f t="shared" si="23"/>
        <v>0</v>
      </c>
      <c r="U231" s="297"/>
      <c r="AD231" s="298"/>
    </row>
    <row r="232" spans="1:30" s="267" customFormat="1" ht="48" customHeight="1" x14ac:dyDescent="0.3">
      <c r="A232" s="292">
        <v>213</v>
      </c>
      <c r="B232" s="768">
        <v>7000031263</v>
      </c>
      <c r="C232" s="768">
        <v>10</v>
      </c>
      <c r="D232" s="768">
        <v>120</v>
      </c>
      <c r="E232" s="768">
        <v>100</v>
      </c>
      <c r="F232" s="768" t="s">
        <v>718</v>
      </c>
      <c r="G232" s="768">
        <v>170005423</v>
      </c>
      <c r="H232" s="768">
        <v>998336</v>
      </c>
      <c r="I232" s="783"/>
      <c r="J232" s="768">
        <v>18</v>
      </c>
      <c r="K232" s="782"/>
      <c r="L232" s="768" t="s">
        <v>814</v>
      </c>
      <c r="M232" s="768" t="s">
        <v>105</v>
      </c>
      <c r="N232" s="768">
        <v>1</v>
      </c>
      <c r="O232" s="783"/>
      <c r="P232" s="784" t="str">
        <f t="shared" si="19"/>
        <v>Included</v>
      </c>
      <c r="Q232" s="296">
        <f t="shared" si="20"/>
        <v>0</v>
      </c>
      <c r="R232" s="267">
        <f t="shared" si="21"/>
        <v>0</v>
      </c>
      <c r="S232" s="267">
        <f t="shared" si="22"/>
        <v>0</v>
      </c>
      <c r="T232" s="297">
        <f t="shared" si="23"/>
        <v>0</v>
      </c>
      <c r="U232" s="297"/>
      <c r="AD232" s="298"/>
    </row>
    <row r="233" spans="1:30" s="267" customFormat="1" ht="48" customHeight="1" x14ac:dyDescent="0.3">
      <c r="A233" s="292">
        <v>214</v>
      </c>
      <c r="B233" s="768">
        <v>7000031263</v>
      </c>
      <c r="C233" s="768">
        <v>10</v>
      </c>
      <c r="D233" s="768">
        <v>120</v>
      </c>
      <c r="E233" s="768">
        <v>110</v>
      </c>
      <c r="F233" s="768" t="s">
        <v>718</v>
      </c>
      <c r="G233" s="768">
        <v>170005328</v>
      </c>
      <c r="H233" s="768">
        <v>998734</v>
      </c>
      <c r="I233" s="783"/>
      <c r="J233" s="768">
        <v>18</v>
      </c>
      <c r="K233" s="782"/>
      <c r="L233" s="768" t="s">
        <v>815</v>
      </c>
      <c r="M233" s="768" t="s">
        <v>106</v>
      </c>
      <c r="N233" s="768">
        <v>1</v>
      </c>
      <c r="O233" s="783"/>
      <c r="P233" s="784" t="str">
        <f t="shared" si="19"/>
        <v>Included</v>
      </c>
      <c r="Q233" s="296">
        <f t="shared" si="20"/>
        <v>0</v>
      </c>
      <c r="R233" s="267">
        <f t="shared" si="21"/>
        <v>0</v>
      </c>
      <c r="S233" s="267">
        <f t="shared" si="22"/>
        <v>0</v>
      </c>
      <c r="T233" s="297">
        <f t="shared" si="23"/>
        <v>0</v>
      </c>
      <c r="U233" s="297"/>
      <c r="AD233" s="298"/>
    </row>
    <row r="234" spans="1:30" s="267" customFormat="1" ht="48" customHeight="1" x14ac:dyDescent="0.3">
      <c r="A234" s="292">
        <v>215</v>
      </c>
      <c r="B234" s="768">
        <v>7000031263</v>
      </c>
      <c r="C234" s="768">
        <v>10</v>
      </c>
      <c r="D234" s="768">
        <v>120</v>
      </c>
      <c r="E234" s="768">
        <v>120</v>
      </c>
      <c r="F234" s="768" t="s">
        <v>718</v>
      </c>
      <c r="G234" s="768">
        <v>100007246</v>
      </c>
      <c r="H234" s="768">
        <v>998734</v>
      </c>
      <c r="I234" s="783"/>
      <c r="J234" s="768">
        <v>18</v>
      </c>
      <c r="K234" s="782"/>
      <c r="L234" s="768" t="s">
        <v>159</v>
      </c>
      <c r="M234" s="768" t="s">
        <v>106</v>
      </c>
      <c r="N234" s="768">
        <v>1</v>
      </c>
      <c r="O234" s="783"/>
      <c r="P234" s="784" t="str">
        <f t="shared" si="19"/>
        <v>Included</v>
      </c>
      <c r="Q234" s="296">
        <f t="shared" si="20"/>
        <v>0</v>
      </c>
      <c r="R234" s="267">
        <f t="shared" si="21"/>
        <v>0</v>
      </c>
      <c r="S234" s="267">
        <f t="shared" si="22"/>
        <v>0</v>
      </c>
      <c r="T234" s="297">
        <f t="shared" si="23"/>
        <v>0</v>
      </c>
      <c r="U234" s="297"/>
      <c r="AD234" s="298"/>
    </row>
    <row r="235" spans="1:30" s="267" customFormat="1" ht="48" customHeight="1" x14ac:dyDescent="0.3">
      <c r="A235" s="292">
        <v>216</v>
      </c>
      <c r="B235" s="768">
        <v>7000031263</v>
      </c>
      <c r="C235" s="768">
        <v>10</v>
      </c>
      <c r="D235" s="768">
        <v>120</v>
      </c>
      <c r="E235" s="768">
        <v>130</v>
      </c>
      <c r="F235" s="768" t="s">
        <v>718</v>
      </c>
      <c r="G235" s="768">
        <v>170003250</v>
      </c>
      <c r="H235" s="768">
        <v>998734</v>
      </c>
      <c r="I235" s="783"/>
      <c r="J235" s="768">
        <v>18</v>
      </c>
      <c r="K235" s="782"/>
      <c r="L235" s="768" t="s">
        <v>160</v>
      </c>
      <c r="M235" s="768" t="s">
        <v>106</v>
      </c>
      <c r="N235" s="768">
        <v>1</v>
      </c>
      <c r="O235" s="783"/>
      <c r="P235" s="784" t="str">
        <f t="shared" si="19"/>
        <v>Included</v>
      </c>
      <c r="Q235" s="296">
        <f t="shared" si="20"/>
        <v>0</v>
      </c>
      <c r="R235" s="267">
        <f t="shared" si="21"/>
        <v>0</v>
      </c>
      <c r="S235" s="267">
        <f t="shared" si="22"/>
        <v>0</v>
      </c>
      <c r="T235" s="297">
        <f t="shared" si="23"/>
        <v>0</v>
      </c>
      <c r="U235" s="297"/>
      <c r="AD235" s="298"/>
    </row>
    <row r="236" spans="1:30" s="267" customFormat="1" ht="48" customHeight="1" x14ac:dyDescent="0.3">
      <c r="A236" s="292">
        <v>217</v>
      </c>
      <c r="B236" s="768">
        <v>7000031263</v>
      </c>
      <c r="C236" s="768">
        <v>10</v>
      </c>
      <c r="D236" s="768">
        <v>120</v>
      </c>
      <c r="E236" s="768">
        <v>140</v>
      </c>
      <c r="F236" s="768" t="s">
        <v>718</v>
      </c>
      <c r="G236" s="768">
        <v>170005441</v>
      </c>
      <c r="H236" s="768">
        <v>998734</v>
      </c>
      <c r="I236" s="783"/>
      <c r="J236" s="768">
        <v>18</v>
      </c>
      <c r="K236" s="782"/>
      <c r="L236" s="768" t="s">
        <v>816</v>
      </c>
      <c r="M236" s="768" t="s">
        <v>106</v>
      </c>
      <c r="N236" s="768">
        <v>1</v>
      </c>
      <c r="O236" s="783"/>
      <c r="P236" s="784" t="str">
        <f t="shared" si="19"/>
        <v>Included</v>
      </c>
      <c r="Q236" s="296">
        <f t="shared" si="20"/>
        <v>0</v>
      </c>
      <c r="R236" s="267">
        <f t="shared" si="21"/>
        <v>0</v>
      </c>
      <c r="S236" s="267">
        <f t="shared" si="22"/>
        <v>0</v>
      </c>
      <c r="T236" s="297">
        <f t="shared" si="23"/>
        <v>0</v>
      </c>
      <c r="U236" s="297"/>
      <c r="AD236" s="298"/>
    </row>
    <row r="237" spans="1:30" s="267" customFormat="1" ht="48" customHeight="1" x14ac:dyDescent="0.3">
      <c r="A237" s="292">
        <v>218</v>
      </c>
      <c r="B237" s="768">
        <v>7000031263</v>
      </c>
      <c r="C237" s="768">
        <v>10</v>
      </c>
      <c r="D237" s="768">
        <v>120</v>
      </c>
      <c r="E237" s="768">
        <v>150</v>
      </c>
      <c r="F237" s="768" t="s">
        <v>718</v>
      </c>
      <c r="G237" s="768">
        <v>170005590</v>
      </c>
      <c r="H237" s="768">
        <v>998336</v>
      </c>
      <c r="I237" s="783"/>
      <c r="J237" s="768">
        <v>18</v>
      </c>
      <c r="K237" s="782"/>
      <c r="L237" s="768" t="s">
        <v>822</v>
      </c>
      <c r="M237" s="768" t="s">
        <v>106</v>
      </c>
      <c r="N237" s="768">
        <v>2</v>
      </c>
      <c r="O237" s="783"/>
      <c r="P237" s="784" t="str">
        <f t="shared" si="19"/>
        <v>Included</v>
      </c>
      <c r="Q237" s="296">
        <f t="shared" si="20"/>
        <v>0</v>
      </c>
      <c r="R237" s="267">
        <f t="shared" si="21"/>
        <v>0</v>
      </c>
      <c r="S237" s="267">
        <f t="shared" si="22"/>
        <v>0</v>
      </c>
      <c r="T237" s="297">
        <f t="shared" si="23"/>
        <v>0</v>
      </c>
      <c r="U237" s="297"/>
      <c r="AD237" s="298"/>
    </row>
    <row r="238" spans="1:30" s="267" customFormat="1" ht="48" customHeight="1" x14ac:dyDescent="0.3">
      <c r="A238" s="292">
        <v>219</v>
      </c>
      <c r="B238" s="768">
        <v>7000031266</v>
      </c>
      <c r="C238" s="768">
        <v>10</v>
      </c>
      <c r="D238" s="768">
        <v>160</v>
      </c>
      <c r="E238" s="768">
        <v>10</v>
      </c>
      <c r="F238" s="768" t="s">
        <v>719</v>
      </c>
      <c r="G238" s="768">
        <v>170005405</v>
      </c>
      <c r="H238" s="768">
        <v>998736</v>
      </c>
      <c r="I238" s="783"/>
      <c r="J238" s="768">
        <v>18</v>
      </c>
      <c r="K238" s="782"/>
      <c r="L238" s="768" t="s">
        <v>802</v>
      </c>
      <c r="M238" s="768" t="s">
        <v>106</v>
      </c>
      <c r="N238" s="768">
        <v>1</v>
      </c>
      <c r="O238" s="783"/>
      <c r="P238" s="784" t="str">
        <f t="shared" si="19"/>
        <v>Included</v>
      </c>
      <c r="Q238" s="296">
        <f t="shared" si="20"/>
        <v>0</v>
      </c>
      <c r="R238" s="267">
        <f t="shared" si="21"/>
        <v>0</v>
      </c>
      <c r="S238" s="267">
        <f t="shared" si="22"/>
        <v>0</v>
      </c>
      <c r="T238" s="297">
        <f t="shared" si="23"/>
        <v>0</v>
      </c>
      <c r="U238" s="297"/>
      <c r="AD238" s="298"/>
    </row>
    <row r="239" spans="1:30" s="267" customFormat="1" ht="48" customHeight="1" x14ac:dyDescent="0.3">
      <c r="A239" s="292">
        <v>220</v>
      </c>
      <c r="B239" s="768">
        <v>7000031266</v>
      </c>
      <c r="C239" s="768">
        <v>10</v>
      </c>
      <c r="D239" s="768">
        <v>160</v>
      </c>
      <c r="E239" s="768">
        <v>20</v>
      </c>
      <c r="F239" s="768" t="s">
        <v>719</v>
      </c>
      <c r="G239" s="768">
        <v>170005421</v>
      </c>
      <c r="H239" s="768">
        <v>998336</v>
      </c>
      <c r="I239" s="783"/>
      <c r="J239" s="768">
        <v>18</v>
      </c>
      <c r="K239" s="782"/>
      <c r="L239" s="768" t="s">
        <v>803</v>
      </c>
      <c r="M239" s="768" t="s">
        <v>105</v>
      </c>
      <c r="N239" s="768">
        <v>1</v>
      </c>
      <c r="O239" s="783"/>
      <c r="P239" s="784" t="str">
        <f t="shared" si="19"/>
        <v>Included</v>
      </c>
      <c r="Q239" s="296">
        <f t="shared" si="20"/>
        <v>0</v>
      </c>
      <c r="R239" s="267">
        <f t="shared" si="21"/>
        <v>0</v>
      </c>
      <c r="S239" s="267">
        <f t="shared" si="22"/>
        <v>0</v>
      </c>
      <c r="T239" s="297">
        <f t="shared" si="23"/>
        <v>0</v>
      </c>
      <c r="U239" s="297"/>
      <c r="AD239" s="298"/>
    </row>
    <row r="240" spans="1:30" s="267" customFormat="1" ht="48" customHeight="1" x14ac:dyDescent="0.3">
      <c r="A240" s="292">
        <v>221</v>
      </c>
      <c r="B240" s="768">
        <v>7000031266</v>
      </c>
      <c r="C240" s="768">
        <v>10</v>
      </c>
      <c r="D240" s="768">
        <v>160</v>
      </c>
      <c r="E240" s="768">
        <v>30</v>
      </c>
      <c r="F240" s="768" t="s">
        <v>719</v>
      </c>
      <c r="G240" s="768">
        <v>170005316</v>
      </c>
      <c r="H240" s="768">
        <v>998734</v>
      </c>
      <c r="I240" s="783"/>
      <c r="J240" s="768">
        <v>18</v>
      </c>
      <c r="K240" s="782"/>
      <c r="L240" s="768" t="s">
        <v>804</v>
      </c>
      <c r="M240" s="768" t="s">
        <v>106</v>
      </c>
      <c r="N240" s="768">
        <v>1</v>
      </c>
      <c r="O240" s="783"/>
      <c r="P240" s="784" t="str">
        <f t="shared" si="19"/>
        <v>Included</v>
      </c>
      <c r="Q240" s="296">
        <f t="shared" si="20"/>
        <v>0</v>
      </c>
      <c r="R240" s="267">
        <f t="shared" si="21"/>
        <v>0</v>
      </c>
      <c r="S240" s="267">
        <f t="shared" si="22"/>
        <v>0</v>
      </c>
      <c r="T240" s="297">
        <f t="shared" si="23"/>
        <v>0</v>
      </c>
      <c r="U240" s="297"/>
      <c r="AD240" s="298"/>
    </row>
    <row r="241" spans="1:30" s="267" customFormat="1" ht="48" customHeight="1" x14ac:dyDescent="0.3">
      <c r="A241" s="292">
        <v>222</v>
      </c>
      <c r="B241" s="768">
        <v>7000031266</v>
      </c>
      <c r="C241" s="768">
        <v>10</v>
      </c>
      <c r="D241" s="768">
        <v>160</v>
      </c>
      <c r="E241" s="768">
        <v>40</v>
      </c>
      <c r="F241" s="768" t="s">
        <v>719</v>
      </c>
      <c r="G241" s="768">
        <v>170005418</v>
      </c>
      <c r="H241" s="768">
        <v>998736</v>
      </c>
      <c r="I241" s="783"/>
      <c r="J241" s="768">
        <v>18</v>
      </c>
      <c r="K241" s="782"/>
      <c r="L241" s="768" t="s">
        <v>805</v>
      </c>
      <c r="M241" s="768" t="s">
        <v>106</v>
      </c>
      <c r="N241" s="768">
        <v>24</v>
      </c>
      <c r="O241" s="783"/>
      <c r="P241" s="784" t="str">
        <f t="shared" si="19"/>
        <v>Included</v>
      </c>
      <c r="Q241" s="296">
        <f t="shared" si="20"/>
        <v>0</v>
      </c>
      <c r="R241" s="267">
        <f t="shared" si="21"/>
        <v>0</v>
      </c>
      <c r="S241" s="267">
        <f t="shared" si="22"/>
        <v>0</v>
      </c>
      <c r="T241" s="297">
        <f t="shared" si="23"/>
        <v>0</v>
      </c>
      <c r="U241" s="297"/>
      <c r="AD241" s="298"/>
    </row>
    <row r="242" spans="1:30" s="267" customFormat="1" ht="48" customHeight="1" x14ac:dyDescent="0.3">
      <c r="A242" s="292">
        <v>223</v>
      </c>
      <c r="B242" s="768">
        <v>7000031266</v>
      </c>
      <c r="C242" s="768">
        <v>10</v>
      </c>
      <c r="D242" s="768">
        <v>160</v>
      </c>
      <c r="E242" s="768">
        <v>60</v>
      </c>
      <c r="F242" s="768" t="s">
        <v>719</v>
      </c>
      <c r="G242" s="768">
        <v>170005402</v>
      </c>
      <c r="H242" s="768">
        <v>998734</v>
      </c>
      <c r="I242" s="783"/>
      <c r="J242" s="768">
        <v>18</v>
      </c>
      <c r="K242" s="782"/>
      <c r="L242" s="768" t="s">
        <v>807</v>
      </c>
      <c r="M242" s="768" t="s">
        <v>106</v>
      </c>
      <c r="N242" s="768">
        <v>1</v>
      </c>
      <c r="O242" s="783"/>
      <c r="P242" s="784" t="str">
        <f t="shared" si="19"/>
        <v>Included</v>
      </c>
      <c r="Q242" s="296">
        <f t="shared" si="20"/>
        <v>0</v>
      </c>
      <c r="R242" s="267">
        <f t="shared" si="21"/>
        <v>0</v>
      </c>
      <c r="S242" s="267">
        <f t="shared" si="22"/>
        <v>0</v>
      </c>
      <c r="T242" s="297">
        <f t="shared" si="23"/>
        <v>0</v>
      </c>
      <c r="U242" s="297"/>
      <c r="AD242" s="298"/>
    </row>
    <row r="243" spans="1:30" s="267" customFormat="1" ht="48" customHeight="1" x14ac:dyDescent="0.3">
      <c r="A243" s="292">
        <v>224</v>
      </c>
      <c r="B243" s="768">
        <v>7000031266</v>
      </c>
      <c r="C243" s="768">
        <v>10</v>
      </c>
      <c r="D243" s="768">
        <v>160</v>
      </c>
      <c r="E243" s="768">
        <v>70</v>
      </c>
      <c r="F243" s="768" t="s">
        <v>719</v>
      </c>
      <c r="G243" s="768">
        <v>170005318</v>
      </c>
      <c r="H243" s="768">
        <v>998734</v>
      </c>
      <c r="I243" s="783"/>
      <c r="J243" s="768">
        <v>18</v>
      </c>
      <c r="K243" s="782"/>
      <c r="L243" s="768" t="s">
        <v>808</v>
      </c>
      <c r="M243" s="768" t="s">
        <v>106</v>
      </c>
      <c r="N243" s="768">
        <v>49</v>
      </c>
      <c r="O243" s="783"/>
      <c r="P243" s="784" t="str">
        <f t="shared" si="19"/>
        <v>Included</v>
      </c>
      <c r="Q243" s="296">
        <f t="shared" si="20"/>
        <v>0</v>
      </c>
      <c r="R243" s="267">
        <f t="shared" si="21"/>
        <v>0</v>
      </c>
      <c r="S243" s="267">
        <f t="shared" si="22"/>
        <v>0</v>
      </c>
      <c r="T243" s="297">
        <f t="shared" si="23"/>
        <v>0</v>
      </c>
      <c r="U243" s="297"/>
      <c r="AD243" s="298"/>
    </row>
    <row r="244" spans="1:30" s="267" customFormat="1" ht="48" customHeight="1" x14ac:dyDescent="0.3">
      <c r="A244" s="292">
        <v>225</v>
      </c>
      <c r="B244" s="768">
        <v>7000031266</v>
      </c>
      <c r="C244" s="768">
        <v>10</v>
      </c>
      <c r="D244" s="768">
        <v>160</v>
      </c>
      <c r="E244" s="768">
        <v>110</v>
      </c>
      <c r="F244" s="768" t="s">
        <v>719</v>
      </c>
      <c r="G244" s="768">
        <v>170005422</v>
      </c>
      <c r="H244" s="768">
        <v>998336</v>
      </c>
      <c r="I244" s="783"/>
      <c r="J244" s="768">
        <v>18</v>
      </c>
      <c r="K244" s="782"/>
      <c r="L244" s="768" t="s">
        <v>809</v>
      </c>
      <c r="M244" s="768" t="s">
        <v>105</v>
      </c>
      <c r="N244" s="768">
        <v>1</v>
      </c>
      <c r="O244" s="783"/>
      <c r="P244" s="784" t="str">
        <f t="shared" si="19"/>
        <v>Included</v>
      </c>
      <c r="Q244" s="296">
        <f t="shared" si="20"/>
        <v>0</v>
      </c>
      <c r="R244" s="267">
        <f t="shared" si="21"/>
        <v>0</v>
      </c>
      <c r="S244" s="267">
        <f t="shared" si="22"/>
        <v>0</v>
      </c>
      <c r="T244" s="297">
        <f t="shared" si="23"/>
        <v>0</v>
      </c>
      <c r="U244" s="297"/>
      <c r="AD244" s="298"/>
    </row>
    <row r="245" spans="1:30" s="267" customFormat="1" ht="48" customHeight="1" x14ac:dyDescent="0.3">
      <c r="A245" s="292">
        <v>226</v>
      </c>
      <c r="B245" s="768">
        <v>7000031266</v>
      </c>
      <c r="C245" s="768">
        <v>10</v>
      </c>
      <c r="D245" s="768">
        <v>160</v>
      </c>
      <c r="E245" s="768">
        <v>130</v>
      </c>
      <c r="F245" s="768" t="s">
        <v>719</v>
      </c>
      <c r="G245" s="768">
        <v>170005329</v>
      </c>
      <c r="H245" s="768">
        <v>998734</v>
      </c>
      <c r="I245" s="783"/>
      <c r="J245" s="768">
        <v>18</v>
      </c>
      <c r="K245" s="782"/>
      <c r="L245" s="768" t="s">
        <v>811</v>
      </c>
      <c r="M245" s="768" t="s">
        <v>110</v>
      </c>
      <c r="N245" s="768">
        <v>25</v>
      </c>
      <c r="O245" s="783"/>
      <c r="P245" s="784" t="str">
        <f t="shared" si="19"/>
        <v>Included</v>
      </c>
      <c r="Q245" s="296">
        <f t="shared" si="20"/>
        <v>0</v>
      </c>
      <c r="R245" s="267">
        <f t="shared" si="21"/>
        <v>0</v>
      </c>
      <c r="S245" s="267">
        <f t="shared" si="22"/>
        <v>0</v>
      </c>
      <c r="T245" s="297">
        <f t="shared" si="23"/>
        <v>0</v>
      </c>
      <c r="U245" s="297"/>
      <c r="AD245" s="298"/>
    </row>
    <row r="246" spans="1:30" s="267" customFormat="1" ht="48" customHeight="1" x14ac:dyDescent="0.3">
      <c r="A246" s="292">
        <v>227</v>
      </c>
      <c r="B246" s="768">
        <v>7000031266</v>
      </c>
      <c r="C246" s="768">
        <v>10</v>
      </c>
      <c r="D246" s="768">
        <v>160</v>
      </c>
      <c r="E246" s="768">
        <v>140</v>
      </c>
      <c r="F246" s="768" t="s">
        <v>719</v>
      </c>
      <c r="G246" s="768">
        <v>170005323</v>
      </c>
      <c r="H246" s="768">
        <v>998734</v>
      </c>
      <c r="I246" s="783"/>
      <c r="J246" s="768">
        <v>18</v>
      </c>
      <c r="K246" s="782"/>
      <c r="L246" s="768" t="s">
        <v>812</v>
      </c>
      <c r="M246" s="768" t="s">
        <v>106</v>
      </c>
      <c r="N246" s="768">
        <v>4</v>
      </c>
      <c r="O246" s="783"/>
      <c r="P246" s="784" t="str">
        <f t="shared" si="19"/>
        <v>Included</v>
      </c>
      <c r="Q246" s="296">
        <f t="shared" si="20"/>
        <v>0</v>
      </c>
      <c r="R246" s="267">
        <f t="shared" si="21"/>
        <v>0</v>
      </c>
      <c r="S246" s="267">
        <f t="shared" si="22"/>
        <v>0</v>
      </c>
      <c r="T246" s="297">
        <f t="shared" si="23"/>
        <v>0</v>
      </c>
      <c r="U246" s="297"/>
      <c r="AD246" s="298"/>
    </row>
    <row r="247" spans="1:30" s="267" customFormat="1" ht="48" customHeight="1" x14ac:dyDescent="0.3">
      <c r="A247" s="292">
        <v>228</v>
      </c>
      <c r="B247" s="768">
        <v>7000031266</v>
      </c>
      <c r="C247" s="768">
        <v>10</v>
      </c>
      <c r="D247" s="768">
        <v>160</v>
      </c>
      <c r="E247" s="768">
        <v>150</v>
      </c>
      <c r="F247" s="768" t="s">
        <v>719</v>
      </c>
      <c r="G247" s="768">
        <v>170005324</v>
      </c>
      <c r="H247" s="768">
        <v>998734</v>
      </c>
      <c r="I247" s="783"/>
      <c r="J247" s="768">
        <v>18</v>
      </c>
      <c r="K247" s="782"/>
      <c r="L247" s="768" t="s">
        <v>813</v>
      </c>
      <c r="M247" s="768" t="s">
        <v>106</v>
      </c>
      <c r="N247" s="768">
        <v>3</v>
      </c>
      <c r="O247" s="783"/>
      <c r="P247" s="784" t="str">
        <f t="shared" si="19"/>
        <v>Included</v>
      </c>
      <c r="Q247" s="296">
        <f t="shared" si="20"/>
        <v>0</v>
      </c>
      <c r="R247" s="267">
        <f t="shared" si="21"/>
        <v>0</v>
      </c>
      <c r="S247" s="267">
        <f t="shared" si="22"/>
        <v>0</v>
      </c>
      <c r="T247" s="297">
        <f t="shared" si="23"/>
        <v>0</v>
      </c>
      <c r="U247" s="297"/>
      <c r="AD247" s="298"/>
    </row>
    <row r="248" spans="1:30" s="267" customFormat="1" ht="48" customHeight="1" x14ac:dyDescent="0.3">
      <c r="A248" s="292">
        <v>229</v>
      </c>
      <c r="B248" s="768">
        <v>7000031266</v>
      </c>
      <c r="C248" s="768">
        <v>10</v>
      </c>
      <c r="D248" s="768">
        <v>160</v>
      </c>
      <c r="E248" s="768">
        <v>170</v>
      </c>
      <c r="F248" s="768" t="s">
        <v>719</v>
      </c>
      <c r="G248" s="768">
        <v>170005423</v>
      </c>
      <c r="H248" s="768">
        <v>998336</v>
      </c>
      <c r="I248" s="783"/>
      <c r="J248" s="768">
        <v>18</v>
      </c>
      <c r="K248" s="782"/>
      <c r="L248" s="768" t="s">
        <v>814</v>
      </c>
      <c r="M248" s="768" t="s">
        <v>105</v>
      </c>
      <c r="N248" s="768">
        <v>1</v>
      </c>
      <c r="O248" s="783"/>
      <c r="P248" s="784" t="str">
        <f t="shared" si="19"/>
        <v>Included</v>
      </c>
      <c r="Q248" s="296">
        <f t="shared" si="20"/>
        <v>0</v>
      </c>
      <c r="R248" s="267">
        <f t="shared" si="21"/>
        <v>0</v>
      </c>
      <c r="S248" s="267">
        <f t="shared" si="22"/>
        <v>0</v>
      </c>
      <c r="T248" s="297">
        <f t="shared" si="23"/>
        <v>0</v>
      </c>
      <c r="U248" s="297"/>
      <c r="AD248" s="298"/>
    </row>
    <row r="249" spans="1:30" s="267" customFormat="1" ht="48" customHeight="1" x14ac:dyDescent="0.3">
      <c r="A249" s="292">
        <v>230</v>
      </c>
      <c r="B249" s="768">
        <v>7000031266</v>
      </c>
      <c r="C249" s="768">
        <v>10</v>
      </c>
      <c r="D249" s="768">
        <v>160</v>
      </c>
      <c r="E249" s="768">
        <v>180</v>
      </c>
      <c r="F249" s="768" t="s">
        <v>719</v>
      </c>
      <c r="G249" s="768">
        <v>170005328</v>
      </c>
      <c r="H249" s="768">
        <v>998734</v>
      </c>
      <c r="I249" s="783"/>
      <c r="J249" s="768">
        <v>18</v>
      </c>
      <c r="K249" s="782"/>
      <c r="L249" s="768" t="s">
        <v>815</v>
      </c>
      <c r="M249" s="768" t="s">
        <v>106</v>
      </c>
      <c r="N249" s="768">
        <v>1</v>
      </c>
      <c r="O249" s="783"/>
      <c r="P249" s="784" t="str">
        <f t="shared" si="19"/>
        <v>Included</v>
      </c>
      <c r="Q249" s="296">
        <f t="shared" si="20"/>
        <v>0</v>
      </c>
      <c r="R249" s="267">
        <f t="shared" si="21"/>
        <v>0</v>
      </c>
      <c r="S249" s="267">
        <f t="shared" si="22"/>
        <v>0</v>
      </c>
      <c r="T249" s="297">
        <f t="shared" si="23"/>
        <v>0</v>
      </c>
      <c r="U249" s="297"/>
      <c r="AD249" s="298"/>
    </row>
    <row r="250" spans="1:30" s="267" customFormat="1" ht="48" customHeight="1" x14ac:dyDescent="0.3">
      <c r="A250" s="292">
        <v>231</v>
      </c>
      <c r="B250" s="768">
        <v>7000031266</v>
      </c>
      <c r="C250" s="768">
        <v>10</v>
      </c>
      <c r="D250" s="768">
        <v>160</v>
      </c>
      <c r="E250" s="768">
        <v>190</v>
      </c>
      <c r="F250" s="768" t="s">
        <v>719</v>
      </c>
      <c r="G250" s="768">
        <v>100002843</v>
      </c>
      <c r="H250" s="768">
        <v>998734</v>
      </c>
      <c r="I250" s="783"/>
      <c r="J250" s="768">
        <v>18</v>
      </c>
      <c r="K250" s="782"/>
      <c r="L250" s="768" t="s">
        <v>161</v>
      </c>
      <c r="M250" s="768" t="s">
        <v>110</v>
      </c>
      <c r="N250" s="768">
        <v>1</v>
      </c>
      <c r="O250" s="783"/>
      <c r="P250" s="784" t="str">
        <f t="shared" si="19"/>
        <v>Included</v>
      </c>
      <c r="Q250" s="296">
        <f t="shared" si="20"/>
        <v>0</v>
      </c>
      <c r="R250" s="267">
        <f t="shared" si="21"/>
        <v>0</v>
      </c>
      <c r="S250" s="267">
        <f t="shared" si="22"/>
        <v>0</v>
      </c>
      <c r="T250" s="297">
        <f t="shared" si="23"/>
        <v>0</v>
      </c>
      <c r="U250" s="297"/>
      <c r="AD250" s="298"/>
    </row>
    <row r="251" spans="1:30" s="267" customFormat="1" ht="48" customHeight="1" x14ac:dyDescent="0.3">
      <c r="A251" s="292">
        <v>232</v>
      </c>
      <c r="B251" s="768">
        <v>7000031266</v>
      </c>
      <c r="C251" s="768">
        <v>10</v>
      </c>
      <c r="D251" s="768">
        <v>160</v>
      </c>
      <c r="E251" s="768">
        <v>200</v>
      </c>
      <c r="F251" s="768" t="s">
        <v>719</v>
      </c>
      <c r="G251" s="768">
        <v>100007246</v>
      </c>
      <c r="H251" s="768">
        <v>998734</v>
      </c>
      <c r="I251" s="783"/>
      <c r="J251" s="768">
        <v>18</v>
      </c>
      <c r="K251" s="782"/>
      <c r="L251" s="768" t="s">
        <v>159</v>
      </c>
      <c r="M251" s="768" t="s">
        <v>106</v>
      </c>
      <c r="N251" s="768">
        <v>1</v>
      </c>
      <c r="O251" s="783"/>
      <c r="P251" s="784" t="str">
        <f t="shared" si="19"/>
        <v>Included</v>
      </c>
      <c r="Q251" s="296">
        <f t="shared" si="20"/>
        <v>0</v>
      </c>
      <c r="R251" s="267">
        <f t="shared" si="21"/>
        <v>0</v>
      </c>
      <c r="S251" s="267">
        <f t="shared" si="22"/>
        <v>0</v>
      </c>
      <c r="T251" s="297">
        <f t="shared" si="23"/>
        <v>0</v>
      </c>
      <c r="U251" s="297"/>
      <c r="AD251" s="298"/>
    </row>
    <row r="252" spans="1:30" s="267" customFormat="1" ht="48" customHeight="1" x14ac:dyDescent="0.3">
      <c r="A252" s="292">
        <v>233</v>
      </c>
      <c r="B252" s="768">
        <v>7000031266</v>
      </c>
      <c r="C252" s="768">
        <v>10</v>
      </c>
      <c r="D252" s="768">
        <v>160</v>
      </c>
      <c r="E252" s="768">
        <v>210</v>
      </c>
      <c r="F252" s="768" t="s">
        <v>719</v>
      </c>
      <c r="G252" s="768">
        <v>170003250</v>
      </c>
      <c r="H252" s="768">
        <v>998734</v>
      </c>
      <c r="I252" s="783"/>
      <c r="J252" s="768">
        <v>18</v>
      </c>
      <c r="K252" s="782"/>
      <c r="L252" s="768" t="s">
        <v>160</v>
      </c>
      <c r="M252" s="768" t="s">
        <v>106</v>
      </c>
      <c r="N252" s="768">
        <v>1</v>
      </c>
      <c r="O252" s="783"/>
      <c r="P252" s="784" t="str">
        <f t="shared" si="19"/>
        <v>Included</v>
      </c>
      <c r="Q252" s="296">
        <f t="shared" si="20"/>
        <v>0</v>
      </c>
      <c r="R252" s="267">
        <f t="shared" si="21"/>
        <v>0</v>
      </c>
      <c r="S252" s="267">
        <f t="shared" si="22"/>
        <v>0</v>
      </c>
      <c r="T252" s="297">
        <f t="shared" si="23"/>
        <v>0</v>
      </c>
      <c r="U252" s="297"/>
      <c r="AD252" s="298"/>
    </row>
    <row r="253" spans="1:30" s="267" customFormat="1" ht="48" customHeight="1" x14ac:dyDescent="0.3">
      <c r="A253" s="292">
        <v>234</v>
      </c>
      <c r="B253" s="768">
        <v>7000031266</v>
      </c>
      <c r="C253" s="768">
        <v>10</v>
      </c>
      <c r="D253" s="768">
        <v>160</v>
      </c>
      <c r="E253" s="768">
        <v>220</v>
      </c>
      <c r="F253" s="768" t="s">
        <v>719</v>
      </c>
      <c r="G253" s="768">
        <v>170005441</v>
      </c>
      <c r="H253" s="768">
        <v>998734</v>
      </c>
      <c r="I253" s="783"/>
      <c r="J253" s="768">
        <v>18</v>
      </c>
      <c r="K253" s="782"/>
      <c r="L253" s="768" t="s">
        <v>816</v>
      </c>
      <c r="M253" s="768" t="s">
        <v>106</v>
      </c>
      <c r="N253" s="768">
        <v>1</v>
      </c>
      <c r="O253" s="783"/>
      <c r="P253" s="784" t="str">
        <f t="shared" si="19"/>
        <v>Included</v>
      </c>
      <c r="Q253" s="296">
        <f t="shared" si="20"/>
        <v>0</v>
      </c>
      <c r="R253" s="267">
        <f t="shared" si="21"/>
        <v>0</v>
      </c>
      <c r="S253" s="267">
        <f t="shared" si="22"/>
        <v>0</v>
      </c>
      <c r="T253" s="297">
        <f t="shared" si="23"/>
        <v>0</v>
      </c>
      <c r="U253" s="297"/>
      <c r="AD253" s="298"/>
    </row>
    <row r="254" spans="1:30" s="267" customFormat="1" ht="48" customHeight="1" x14ac:dyDescent="0.3">
      <c r="A254" s="292">
        <v>235</v>
      </c>
      <c r="B254" s="768">
        <v>7000031266</v>
      </c>
      <c r="C254" s="768">
        <v>10</v>
      </c>
      <c r="D254" s="768">
        <v>160</v>
      </c>
      <c r="E254" s="768">
        <v>240</v>
      </c>
      <c r="F254" s="768" t="s">
        <v>719</v>
      </c>
      <c r="G254" s="768">
        <v>170005452</v>
      </c>
      <c r="H254" s="768">
        <v>998734</v>
      </c>
      <c r="I254" s="783"/>
      <c r="J254" s="768">
        <v>18</v>
      </c>
      <c r="K254" s="782"/>
      <c r="L254" s="768" t="s">
        <v>817</v>
      </c>
      <c r="M254" s="768" t="s">
        <v>106</v>
      </c>
      <c r="N254" s="768">
        <v>2</v>
      </c>
      <c r="O254" s="783"/>
      <c r="P254" s="784" t="str">
        <f t="shared" si="19"/>
        <v>Included</v>
      </c>
      <c r="Q254" s="296">
        <f t="shared" si="20"/>
        <v>0</v>
      </c>
      <c r="R254" s="267">
        <f t="shared" si="21"/>
        <v>0</v>
      </c>
      <c r="S254" s="267">
        <f t="shared" si="22"/>
        <v>0</v>
      </c>
      <c r="T254" s="297">
        <f t="shared" si="23"/>
        <v>0</v>
      </c>
      <c r="U254" s="297"/>
      <c r="AD254" s="298"/>
    </row>
    <row r="255" spans="1:30" s="267" customFormat="1" ht="48" customHeight="1" x14ac:dyDescent="0.3">
      <c r="A255" s="292">
        <v>236</v>
      </c>
      <c r="B255" s="768">
        <v>7000031266</v>
      </c>
      <c r="C255" s="768">
        <v>10</v>
      </c>
      <c r="D255" s="768">
        <v>160</v>
      </c>
      <c r="E255" s="768">
        <v>250</v>
      </c>
      <c r="F255" s="768" t="s">
        <v>719</v>
      </c>
      <c r="G255" s="768">
        <v>170005453</v>
      </c>
      <c r="H255" s="768">
        <v>998734</v>
      </c>
      <c r="I255" s="783"/>
      <c r="J255" s="768">
        <v>18</v>
      </c>
      <c r="K255" s="782"/>
      <c r="L255" s="768" t="s">
        <v>818</v>
      </c>
      <c r="M255" s="768" t="s">
        <v>105</v>
      </c>
      <c r="N255" s="768">
        <v>1</v>
      </c>
      <c r="O255" s="783"/>
      <c r="P255" s="784" t="str">
        <f t="shared" si="19"/>
        <v>Included</v>
      </c>
      <c r="Q255" s="296">
        <f t="shared" si="20"/>
        <v>0</v>
      </c>
      <c r="R255" s="267">
        <f t="shared" si="21"/>
        <v>0</v>
      </c>
      <c r="S255" s="267">
        <f t="shared" si="22"/>
        <v>0</v>
      </c>
      <c r="T255" s="297">
        <f t="shared" si="23"/>
        <v>0</v>
      </c>
      <c r="U255" s="297"/>
      <c r="AD255" s="298"/>
    </row>
    <row r="256" spans="1:30" s="267" customFormat="1" ht="48" customHeight="1" x14ac:dyDescent="0.3">
      <c r="A256" s="292">
        <v>237</v>
      </c>
      <c r="B256" s="768">
        <v>7000031266</v>
      </c>
      <c r="C256" s="768">
        <v>10</v>
      </c>
      <c r="D256" s="768">
        <v>160</v>
      </c>
      <c r="E256" s="768">
        <v>270</v>
      </c>
      <c r="F256" s="768" t="s">
        <v>719</v>
      </c>
      <c r="G256" s="768">
        <v>170005456</v>
      </c>
      <c r="H256" s="768">
        <v>998734</v>
      </c>
      <c r="I256" s="783"/>
      <c r="J256" s="768">
        <v>18</v>
      </c>
      <c r="K256" s="782"/>
      <c r="L256" s="768" t="s">
        <v>819</v>
      </c>
      <c r="M256" s="768" t="s">
        <v>106</v>
      </c>
      <c r="N256" s="768">
        <v>1</v>
      </c>
      <c r="O256" s="783"/>
      <c r="P256" s="784" t="str">
        <f t="shared" si="19"/>
        <v>Included</v>
      </c>
      <c r="Q256" s="296">
        <f t="shared" si="20"/>
        <v>0</v>
      </c>
      <c r="R256" s="267">
        <f t="shared" si="21"/>
        <v>0</v>
      </c>
      <c r="S256" s="267">
        <f t="shared" si="22"/>
        <v>0</v>
      </c>
      <c r="T256" s="297">
        <f t="shared" si="23"/>
        <v>0</v>
      </c>
      <c r="U256" s="297"/>
      <c r="AD256" s="298"/>
    </row>
    <row r="257" spans="1:30" s="267" customFormat="1" ht="48" customHeight="1" x14ac:dyDescent="0.3">
      <c r="A257" s="292">
        <v>238</v>
      </c>
      <c r="B257" s="768">
        <v>7000031266</v>
      </c>
      <c r="C257" s="768">
        <v>10</v>
      </c>
      <c r="D257" s="768">
        <v>160</v>
      </c>
      <c r="E257" s="768">
        <v>280</v>
      </c>
      <c r="F257" s="768" t="s">
        <v>719</v>
      </c>
      <c r="G257" s="768">
        <v>170005465</v>
      </c>
      <c r="H257" s="768">
        <v>998734</v>
      </c>
      <c r="I257" s="783"/>
      <c r="J257" s="768">
        <v>18</v>
      </c>
      <c r="K257" s="782"/>
      <c r="L257" s="768" t="s">
        <v>820</v>
      </c>
      <c r="M257" s="768" t="s">
        <v>110</v>
      </c>
      <c r="N257" s="768">
        <v>1</v>
      </c>
      <c r="O257" s="783"/>
      <c r="P257" s="784" t="str">
        <f t="shared" si="19"/>
        <v>Included</v>
      </c>
      <c r="Q257" s="296">
        <f t="shared" si="20"/>
        <v>0</v>
      </c>
      <c r="R257" s="267">
        <f t="shared" si="21"/>
        <v>0</v>
      </c>
      <c r="S257" s="267">
        <f t="shared" si="22"/>
        <v>0</v>
      </c>
      <c r="T257" s="297">
        <f t="shared" si="23"/>
        <v>0</v>
      </c>
      <c r="U257" s="297"/>
      <c r="AD257" s="298"/>
    </row>
    <row r="258" spans="1:30" s="267" customFormat="1" ht="48" customHeight="1" x14ac:dyDescent="0.3">
      <c r="A258" s="292">
        <v>239</v>
      </c>
      <c r="B258" s="768">
        <v>7000031266</v>
      </c>
      <c r="C258" s="768">
        <v>10</v>
      </c>
      <c r="D258" s="768">
        <v>160</v>
      </c>
      <c r="E258" s="768">
        <v>290</v>
      </c>
      <c r="F258" s="768" t="s">
        <v>719</v>
      </c>
      <c r="G258" s="768">
        <v>100007217</v>
      </c>
      <c r="H258" s="768">
        <v>998734</v>
      </c>
      <c r="I258" s="783"/>
      <c r="J258" s="768">
        <v>18</v>
      </c>
      <c r="K258" s="782"/>
      <c r="L258" s="768" t="s">
        <v>158</v>
      </c>
      <c r="M258" s="768" t="s">
        <v>106</v>
      </c>
      <c r="N258" s="768">
        <v>1</v>
      </c>
      <c r="O258" s="783"/>
      <c r="P258" s="784" t="str">
        <f t="shared" si="19"/>
        <v>Included</v>
      </c>
      <c r="Q258" s="296">
        <f t="shared" si="20"/>
        <v>0</v>
      </c>
      <c r="R258" s="267">
        <f t="shared" si="21"/>
        <v>0</v>
      </c>
      <c r="S258" s="267">
        <f t="shared" si="22"/>
        <v>0</v>
      </c>
      <c r="T258" s="297">
        <f t="shared" si="23"/>
        <v>0</v>
      </c>
      <c r="U258" s="297"/>
      <c r="AD258" s="298"/>
    </row>
    <row r="259" spans="1:30" s="267" customFormat="1" ht="48" customHeight="1" x14ac:dyDescent="0.3">
      <c r="A259" s="292">
        <v>240</v>
      </c>
      <c r="B259" s="768">
        <v>7000031266</v>
      </c>
      <c r="C259" s="768">
        <v>10</v>
      </c>
      <c r="D259" s="768">
        <v>160</v>
      </c>
      <c r="E259" s="768">
        <v>300</v>
      </c>
      <c r="F259" s="768" t="s">
        <v>719</v>
      </c>
      <c r="G259" s="768">
        <v>170005417</v>
      </c>
      <c r="H259" s="768">
        <v>998734</v>
      </c>
      <c r="I259" s="783"/>
      <c r="J259" s="768">
        <v>18</v>
      </c>
      <c r="K259" s="782"/>
      <c r="L259" s="768" t="s">
        <v>821</v>
      </c>
      <c r="M259" s="768" t="s">
        <v>106</v>
      </c>
      <c r="N259" s="768">
        <v>1</v>
      </c>
      <c r="O259" s="783"/>
      <c r="P259" s="784" t="str">
        <f t="shared" si="19"/>
        <v>Included</v>
      </c>
      <c r="Q259" s="296">
        <f t="shared" si="20"/>
        <v>0</v>
      </c>
      <c r="R259" s="267">
        <f t="shared" si="21"/>
        <v>0</v>
      </c>
      <c r="S259" s="267">
        <f t="shared" si="22"/>
        <v>0</v>
      </c>
      <c r="T259" s="297">
        <f t="shared" si="23"/>
        <v>0</v>
      </c>
      <c r="U259" s="297"/>
      <c r="AD259" s="298"/>
    </row>
    <row r="260" spans="1:30" s="267" customFormat="1" ht="48" customHeight="1" x14ac:dyDescent="0.3">
      <c r="A260" s="292">
        <v>241</v>
      </c>
      <c r="B260" s="768">
        <v>7000031266</v>
      </c>
      <c r="C260" s="768">
        <v>10</v>
      </c>
      <c r="D260" s="768">
        <v>160</v>
      </c>
      <c r="E260" s="768">
        <v>310</v>
      </c>
      <c r="F260" s="768" t="s">
        <v>719</v>
      </c>
      <c r="G260" s="768">
        <v>170005590</v>
      </c>
      <c r="H260" s="768">
        <v>998336</v>
      </c>
      <c r="I260" s="783"/>
      <c r="J260" s="768">
        <v>18</v>
      </c>
      <c r="K260" s="782"/>
      <c r="L260" s="768" t="s">
        <v>822</v>
      </c>
      <c r="M260" s="768" t="s">
        <v>106</v>
      </c>
      <c r="N260" s="768">
        <v>2</v>
      </c>
      <c r="O260" s="783"/>
      <c r="P260" s="784" t="str">
        <f t="shared" si="19"/>
        <v>Included</v>
      </c>
      <c r="Q260" s="296">
        <f t="shared" si="20"/>
        <v>0</v>
      </c>
      <c r="R260" s="267">
        <f t="shared" si="21"/>
        <v>0</v>
      </c>
      <c r="S260" s="267">
        <f t="shared" si="22"/>
        <v>0</v>
      </c>
      <c r="T260" s="297">
        <f t="shared" si="23"/>
        <v>0</v>
      </c>
      <c r="U260" s="297"/>
      <c r="AD260" s="298"/>
    </row>
    <row r="261" spans="1:30" s="267" customFormat="1" ht="48" customHeight="1" x14ac:dyDescent="0.3">
      <c r="A261" s="292">
        <v>242</v>
      </c>
      <c r="B261" s="768">
        <v>7000031270</v>
      </c>
      <c r="C261" s="768">
        <v>10</v>
      </c>
      <c r="D261" s="768">
        <v>210</v>
      </c>
      <c r="E261" s="768">
        <v>10</v>
      </c>
      <c r="F261" s="768" t="s">
        <v>720</v>
      </c>
      <c r="G261" s="768">
        <v>170005405</v>
      </c>
      <c r="H261" s="768">
        <v>998736</v>
      </c>
      <c r="I261" s="783"/>
      <c r="J261" s="768">
        <v>18</v>
      </c>
      <c r="K261" s="782"/>
      <c r="L261" s="768" t="s">
        <v>802</v>
      </c>
      <c r="M261" s="768" t="s">
        <v>106</v>
      </c>
      <c r="N261" s="768">
        <v>1</v>
      </c>
      <c r="O261" s="783"/>
      <c r="P261" s="784" t="str">
        <f t="shared" si="19"/>
        <v>Included</v>
      </c>
      <c r="Q261" s="296">
        <f t="shared" si="20"/>
        <v>0</v>
      </c>
      <c r="R261" s="267">
        <f t="shared" si="21"/>
        <v>0</v>
      </c>
      <c r="S261" s="267">
        <f t="shared" si="22"/>
        <v>0</v>
      </c>
      <c r="T261" s="297">
        <f t="shared" si="23"/>
        <v>0</v>
      </c>
      <c r="U261" s="297"/>
      <c r="AD261" s="298"/>
    </row>
    <row r="262" spans="1:30" s="267" customFormat="1" ht="48" customHeight="1" x14ac:dyDescent="0.3">
      <c r="A262" s="292">
        <v>243</v>
      </c>
      <c r="B262" s="768">
        <v>7000031270</v>
      </c>
      <c r="C262" s="768">
        <v>10</v>
      </c>
      <c r="D262" s="768">
        <v>210</v>
      </c>
      <c r="E262" s="768">
        <v>20</v>
      </c>
      <c r="F262" s="768" t="s">
        <v>720</v>
      </c>
      <c r="G262" s="768">
        <v>170005421</v>
      </c>
      <c r="H262" s="768">
        <v>998336</v>
      </c>
      <c r="I262" s="783"/>
      <c r="J262" s="768">
        <v>18</v>
      </c>
      <c r="K262" s="782"/>
      <c r="L262" s="768" t="s">
        <v>803</v>
      </c>
      <c r="M262" s="768" t="s">
        <v>105</v>
      </c>
      <c r="N262" s="768">
        <v>1</v>
      </c>
      <c r="O262" s="783"/>
      <c r="P262" s="784" t="str">
        <f t="shared" si="19"/>
        <v>Included</v>
      </c>
      <c r="Q262" s="296">
        <f t="shared" si="20"/>
        <v>0</v>
      </c>
      <c r="R262" s="267">
        <f t="shared" si="21"/>
        <v>0</v>
      </c>
      <c r="S262" s="267">
        <f t="shared" si="22"/>
        <v>0</v>
      </c>
      <c r="T262" s="297">
        <f t="shared" si="23"/>
        <v>0</v>
      </c>
      <c r="U262" s="297"/>
      <c r="AD262" s="298"/>
    </row>
    <row r="263" spans="1:30" s="267" customFormat="1" ht="48" customHeight="1" x14ac:dyDescent="0.3">
      <c r="A263" s="292">
        <v>244</v>
      </c>
      <c r="B263" s="768">
        <v>7000031270</v>
      </c>
      <c r="C263" s="768">
        <v>10</v>
      </c>
      <c r="D263" s="768">
        <v>210</v>
      </c>
      <c r="E263" s="768">
        <v>30</v>
      </c>
      <c r="F263" s="768" t="s">
        <v>720</v>
      </c>
      <c r="G263" s="768">
        <v>170005316</v>
      </c>
      <c r="H263" s="768">
        <v>998734</v>
      </c>
      <c r="I263" s="783"/>
      <c r="J263" s="768">
        <v>18</v>
      </c>
      <c r="K263" s="782"/>
      <c r="L263" s="768" t="s">
        <v>804</v>
      </c>
      <c r="M263" s="768" t="s">
        <v>106</v>
      </c>
      <c r="N263" s="768">
        <v>1</v>
      </c>
      <c r="O263" s="783"/>
      <c r="P263" s="784" t="str">
        <f t="shared" si="19"/>
        <v>Included</v>
      </c>
      <c r="Q263" s="296">
        <f t="shared" si="20"/>
        <v>0</v>
      </c>
      <c r="R263" s="267">
        <f t="shared" si="21"/>
        <v>0</v>
      </c>
      <c r="S263" s="267">
        <f t="shared" si="22"/>
        <v>0</v>
      </c>
      <c r="T263" s="297">
        <f t="shared" si="23"/>
        <v>0</v>
      </c>
      <c r="U263" s="297"/>
      <c r="AD263" s="298"/>
    </row>
    <row r="264" spans="1:30" s="267" customFormat="1" ht="48" customHeight="1" x14ac:dyDescent="0.3">
      <c r="A264" s="292">
        <v>245</v>
      </c>
      <c r="B264" s="768">
        <v>7000031270</v>
      </c>
      <c r="C264" s="768">
        <v>10</v>
      </c>
      <c r="D264" s="768">
        <v>210</v>
      </c>
      <c r="E264" s="768">
        <v>40</v>
      </c>
      <c r="F264" s="768" t="s">
        <v>720</v>
      </c>
      <c r="G264" s="768">
        <v>170005402</v>
      </c>
      <c r="H264" s="768">
        <v>998734</v>
      </c>
      <c r="I264" s="783"/>
      <c r="J264" s="768">
        <v>18</v>
      </c>
      <c r="K264" s="782"/>
      <c r="L264" s="768" t="s">
        <v>807</v>
      </c>
      <c r="M264" s="768" t="s">
        <v>106</v>
      </c>
      <c r="N264" s="768">
        <v>1</v>
      </c>
      <c r="O264" s="783"/>
      <c r="P264" s="784" t="str">
        <f t="shared" si="19"/>
        <v>Included</v>
      </c>
      <c r="Q264" s="296">
        <f t="shared" si="20"/>
        <v>0</v>
      </c>
      <c r="R264" s="267">
        <f t="shared" si="21"/>
        <v>0</v>
      </c>
      <c r="S264" s="267">
        <f t="shared" si="22"/>
        <v>0</v>
      </c>
      <c r="T264" s="297">
        <f t="shared" si="23"/>
        <v>0</v>
      </c>
      <c r="U264" s="297"/>
      <c r="AD264" s="298"/>
    </row>
    <row r="265" spans="1:30" s="267" customFormat="1" ht="48" customHeight="1" x14ac:dyDescent="0.3">
      <c r="A265" s="292">
        <v>246</v>
      </c>
      <c r="B265" s="768">
        <v>7000031270</v>
      </c>
      <c r="C265" s="768">
        <v>10</v>
      </c>
      <c r="D265" s="768">
        <v>210</v>
      </c>
      <c r="E265" s="768">
        <v>60</v>
      </c>
      <c r="F265" s="768" t="s">
        <v>720</v>
      </c>
      <c r="G265" s="768">
        <v>170005422</v>
      </c>
      <c r="H265" s="768">
        <v>998336</v>
      </c>
      <c r="I265" s="783"/>
      <c r="J265" s="768">
        <v>18</v>
      </c>
      <c r="K265" s="782"/>
      <c r="L265" s="768" t="s">
        <v>809</v>
      </c>
      <c r="M265" s="768" t="s">
        <v>105</v>
      </c>
      <c r="N265" s="768">
        <v>1</v>
      </c>
      <c r="O265" s="783"/>
      <c r="P265" s="784" t="str">
        <f t="shared" si="19"/>
        <v>Included</v>
      </c>
      <c r="Q265" s="296">
        <f t="shared" si="20"/>
        <v>0</v>
      </c>
      <c r="R265" s="267">
        <f t="shared" si="21"/>
        <v>0</v>
      </c>
      <c r="S265" s="267">
        <f t="shared" si="22"/>
        <v>0</v>
      </c>
      <c r="T265" s="297">
        <f t="shared" si="23"/>
        <v>0</v>
      </c>
      <c r="U265" s="297"/>
      <c r="AD265" s="298"/>
    </row>
    <row r="266" spans="1:30" s="267" customFormat="1" ht="48" customHeight="1" x14ac:dyDescent="0.3">
      <c r="A266" s="292">
        <v>247</v>
      </c>
      <c r="B266" s="768">
        <v>7000031270</v>
      </c>
      <c r="C266" s="768">
        <v>10</v>
      </c>
      <c r="D266" s="768">
        <v>210</v>
      </c>
      <c r="E266" s="768">
        <v>70</v>
      </c>
      <c r="F266" s="768" t="s">
        <v>720</v>
      </c>
      <c r="G266" s="768">
        <v>170005323</v>
      </c>
      <c r="H266" s="768">
        <v>998734</v>
      </c>
      <c r="I266" s="783"/>
      <c r="J266" s="768">
        <v>18</v>
      </c>
      <c r="K266" s="782"/>
      <c r="L266" s="768" t="s">
        <v>812</v>
      </c>
      <c r="M266" s="768" t="s">
        <v>106</v>
      </c>
      <c r="N266" s="768">
        <v>2</v>
      </c>
      <c r="O266" s="783"/>
      <c r="P266" s="784" t="str">
        <f t="shared" si="19"/>
        <v>Included</v>
      </c>
      <c r="Q266" s="296">
        <f t="shared" si="20"/>
        <v>0</v>
      </c>
      <c r="R266" s="267">
        <f t="shared" si="21"/>
        <v>0</v>
      </c>
      <c r="S266" s="267">
        <f t="shared" si="22"/>
        <v>0</v>
      </c>
      <c r="T266" s="297">
        <f t="shared" si="23"/>
        <v>0</v>
      </c>
      <c r="U266" s="297"/>
      <c r="AD266" s="298"/>
    </row>
    <row r="267" spans="1:30" s="267" customFormat="1" ht="48" customHeight="1" x14ac:dyDescent="0.3">
      <c r="A267" s="292">
        <v>248</v>
      </c>
      <c r="B267" s="768">
        <v>7000031270</v>
      </c>
      <c r="C267" s="768">
        <v>10</v>
      </c>
      <c r="D267" s="768">
        <v>210</v>
      </c>
      <c r="E267" s="768">
        <v>80</v>
      </c>
      <c r="F267" s="768" t="s">
        <v>720</v>
      </c>
      <c r="G267" s="768">
        <v>170005324</v>
      </c>
      <c r="H267" s="768">
        <v>998734</v>
      </c>
      <c r="I267" s="783"/>
      <c r="J267" s="768">
        <v>18</v>
      </c>
      <c r="K267" s="782"/>
      <c r="L267" s="768" t="s">
        <v>813</v>
      </c>
      <c r="M267" s="768" t="s">
        <v>106</v>
      </c>
      <c r="N267" s="768">
        <v>2</v>
      </c>
      <c r="O267" s="783"/>
      <c r="P267" s="784" t="str">
        <f t="shared" si="19"/>
        <v>Included</v>
      </c>
      <c r="Q267" s="296">
        <f t="shared" si="20"/>
        <v>0</v>
      </c>
      <c r="R267" s="267">
        <f t="shared" si="21"/>
        <v>0</v>
      </c>
      <c r="S267" s="267">
        <f t="shared" si="22"/>
        <v>0</v>
      </c>
      <c r="T267" s="297">
        <f t="shared" si="23"/>
        <v>0</v>
      </c>
      <c r="U267" s="297"/>
      <c r="AD267" s="298"/>
    </row>
    <row r="268" spans="1:30" s="267" customFormat="1" ht="48" customHeight="1" x14ac:dyDescent="0.3">
      <c r="A268" s="292">
        <v>249</v>
      </c>
      <c r="B268" s="768">
        <v>7000031270</v>
      </c>
      <c r="C268" s="768">
        <v>10</v>
      </c>
      <c r="D268" s="768">
        <v>210</v>
      </c>
      <c r="E268" s="768">
        <v>100</v>
      </c>
      <c r="F268" s="768" t="s">
        <v>720</v>
      </c>
      <c r="G268" s="768">
        <v>170005423</v>
      </c>
      <c r="H268" s="768">
        <v>998336</v>
      </c>
      <c r="I268" s="783"/>
      <c r="J268" s="768">
        <v>18</v>
      </c>
      <c r="K268" s="782"/>
      <c r="L268" s="768" t="s">
        <v>814</v>
      </c>
      <c r="M268" s="768" t="s">
        <v>105</v>
      </c>
      <c r="N268" s="768">
        <v>1</v>
      </c>
      <c r="O268" s="783"/>
      <c r="P268" s="784" t="str">
        <f t="shared" si="19"/>
        <v>Included</v>
      </c>
      <c r="Q268" s="296">
        <f t="shared" si="20"/>
        <v>0</v>
      </c>
      <c r="R268" s="267">
        <f t="shared" si="21"/>
        <v>0</v>
      </c>
      <c r="S268" s="267">
        <f t="shared" si="22"/>
        <v>0</v>
      </c>
      <c r="T268" s="297">
        <f t="shared" si="23"/>
        <v>0</v>
      </c>
      <c r="U268" s="297"/>
      <c r="AD268" s="298"/>
    </row>
    <row r="269" spans="1:30" s="267" customFormat="1" ht="48" customHeight="1" x14ac:dyDescent="0.3">
      <c r="A269" s="292">
        <v>250</v>
      </c>
      <c r="B269" s="768">
        <v>7000031270</v>
      </c>
      <c r="C269" s="768">
        <v>10</v>
      </c>
      <c r="D269" s="768">
        <v>210</v>
      </c>
      <c r="E269" s="768">
        <v>110</v>
      </c>
      <c r="F269" s="768" t="s">
        <v>720</v>
      </c>
      <c r="G269" s="768">
        <v>170005328</v>
      </c>
      <c r="H269" s="768">
        <v>998734</v>
      </c>
      <c r="I269" s="783"/>
      <c r="J269" s="768">
        <v>18</v>
      </c>
      <c r="K269" s="782"/>
      <c r="L269" s="768" t="s">
        <v>815</v>
      </c>
      <c r="M269" s="768" t="s">
        <v>106</v>
      </c>
      <c r="N269" s="768">
        <v>1</v>
      </c>
      <c r="O269" s="783"/>
      <c r="P269" s="784" t="str">
        <f t="shared" si="19"/>
        <v>Included</v>
      </c>
      <c r="Q269" s="296">
        <f t="shared" si="20"/>
        <v>0</v>
      </c>
      <c r="R269" s="267">
        <f t="shared" si="21"/>
        <v>0</v>
      </c>
      <c r="S269" s="267">
        <f t="shared" si="22"/>
        <v>0</v>
      </c>
      <c r="T269" s="297">
        <f t="shared" si="23"/>
        <v>0</v>
      </c>
      <c r="U269" s="297"/>
      <c r="AD269" s="298"/>
    </row>
    <row r="270" spans="1:30" s="267" customFormat="1" ht="48" customHeight="1" x14ac:dyDescent="0.3">
      <c r="A270" s="292">
        <v>251</v>
      </c>
      <c r="B270" s="768">
        <v>7000031270</v>
      </c>
      <c r="C270" s="768">
        <v>10</v>
      </c>
      <c r="D270" s="768">
        <v>210</v>
      </c>
      <c r="E270" s="768">
        <v>120</v>
      </c>
      <c r="F270" s="768" t="s">
        <v>720</v>
      </c>
      <c r="G270" s="768">
        <v>100007246</v>
      </c>
      <c r="H270" s="768">
        <v>998734</v>
      </c>
      <c r="I270" s="783"/>
      <c r="J270" s="768">
        <v>18</v>
      </c>
      <c r="K270" s="782"/>
      <c r="L270" s="768" t="s">
        <v>159</v>
      </c>
      <c r="M270" s="768" t="s">
        <v>106</v>
      </c>
      <c r="N270" s="768">
        <v>1</v>
      </c>
      <c r="O270" s="783"/>
      <c r="P270" s="784" t="str">
        <f t="shared" si="19"/>
        <v>Included</v>
      </c>
      <c r="Q270" s="296">
        <f t="shared" si="20"/>
        <v>0</v>
      </c>
      <c r="R270" s="267">
        <f t="shared" si="21"/>
        <v>0</v>
      </c>
      <c r="S270" s="267">
        <f t="shared" si="22"/>
        <v>0</v>
      </c>
      <c r="T270" s="297">
        <f t="shared" si="23"/>
        <v>0</v>
      </c>
      <c r="U270" s="297"/>
      <c r="AD270" s="298"/>
    </row>
    <row r="271" spans="1:30" s="267" customFormat="1" ht="48" customHeight="1" x14ac:dyDescent="0.3">
      <c r="A271" s="292">
        <v>252</v>
      </c>
      <c r="B271" s="768">
        <v>7000031270</v>
      </c>
      <c r="C271" s="768">
        <v>10</v>
      </c>
      <c r="D271" s="768">
        <v>210</v>
      </c>
      <c r="E271" s="768">
        <v>130</v>
      </c>
      <c r="F271" s="768" t="s">
        <v>720</v>
      </c>
      <c r="G271" s="768">
        <v>170003250</v>
      </c>
      <c r="H271" s="768">
        <v>998734</v>
      </c>
      <c r="I271" s="783"/>
      <c r="J271" s="768">
        <v>18</v>
      </c>
      <c r="K271" s="782"/>
      <c r="L271" s="768" t="s">
        <v>160</v>
      </c>
      <c r="M271" s="768" t="s">
        <v>106</v>
      </c>
      <c r="N271" s="768">
        <v>1</v>
      </c>
      <c r="O271" s="783"/>
      <c r="P271" s="784" t="str">
        <f t="shared" si="19"/>
        <v>Included</v>
      </c>
      <c r="Q271" s="296">
        <f t="shared" si="20"/>
        <v>0</v>
      </c>
      <c r="R271" s="267">
        <f t="shared" si="21"/>
        <v>0</v>
      </c>
      <c r="S271" s="267">
        <f t="shared" si="22"/>
        <v>0</v>
      </c>
      <c r="T271" s="297">
        <f t="shared" si="23"/>
        <v>0</v>
      </c>
      <c r="U271" s="297"/>
      <c r="AD271" s="298"/>
    </row>
    <row r="272" spans="1:30" s="267" customFormat="1" ht="48" customHeight="1" x14ac:dyDescent="0.3">
      <c r="A272" s="292">
        <v>253</v>
      </c>
      <c r="B272" s="768">
        <v>7000031270</v>
      </c>
      <c r="C272" s="768">
        <v>10</v>
      </c>
      <c r="D272" s="768">
        <v>210</v>
      </c>
      <c r="E272" s="768">
        <v>140</v>
      </c>
      <c r="F272" s="768" t="s">
        <v>720</v>
      </c>
      <c r="G272" s="768">
        <v>170005441</v>
      </c>
      <c r="H272" s="768">
        <v>998734</v>
      </c>
      <c r="I272" s="783"/>
      <c r="J272" s="768">
        <v>18</v>
      </c>
      <c r="K272" s="782"/>
      <c r="L272" s="768" t="s">
        <v>816</v>
      </c>
      <c r="M272" s="768" t="s">
        <v>106</v>
      </c>
      <c r="N272" s="768">
        <v>1</v>
      </c>
      <c r="O272" s="783"/>
      <c r="P272" s="784" t="str">
        <f t="shared" si="19"/>
        <v>Included</v>
      </c>
      <c r="Q272" s="296">
        <f t="shared" si="20"/>
        <v>0</v>
      </c>
      <c r="R272" s="267">
        <f t="shared" si="21"/>
        <v>0</v>
      </c>
      <c r="S272" s="267">
        <f t="shared" si="22"/>
        <v>0</v>
      </c>
      <c r="T272" s="297">
        <f t="shared" si="23"/>
        <v>0</v>
      </c>
      <c r="U272" s="297"/>
      <c r="AD272" s="298"/>
    </row>
    <row r="273" spans="1:30" s="267" customFormat="1" ht="48" customHeight="1" x14ac:dyDescent="0.3">
      <c r="A273" s="292">
        <v>254</v>
      </c>
      <c r="B273" s="768">
        <v>7000031270</v>
      </c>
      <c r="C273" s="768">
        <v>10</v>
      </c>
      <c r="D273" s="768">
        <v>210</v>
      </c>
      <c r="E273" s="768">
        <v>150</v>
      </c>
      <c r="F273" s="768" t="s">
        <v>720</v>
      </c>
      <c r="G273" s="768">
        <v>170005590</v>
      </c>
      <c r="H273" s="768">
        <v>998336</v>
      </c>
      <c r="I273" s="783"/>
      <c r="J273" s="768">
        <v>18</v>
      </c>
      <c r="K273" s="782"/>
      <c r="L273" s="768" t="s">
        <v>822</v>
      </c>
      <c r="M273" s="768" t="s">
        <v>106</v>
      </c>
      <c r="N273" s="768">
        <v>2</v>
      </c>
      <c r="O273" s="783"/>
      <c r="P273" s="784" t="str">
        <f t="shared" si="19"/>
        <v>Included</v>
      </c>
      <c r="Q273" s="296">
        <f t="shared" si="20"/>
        <v>0</v>
      </c>
      <c r="R273" s="267">
        <f t="shared" si="21"/>
        <v>0</v>
      </c>
      <c r="S273" s="267">
        <f t="shared" si="22"/>
        <v>0</v>
      </c>
      <c r="T273" s="297">
        <f t="shared" si="23"/>
        <v>0</v>
      </c>
      <c r="U273" s="297"/>
      <c r="AD273" s="298"/>
    </row>
    <row r="274" spans="1:30" s="267" customFormat="1" ht="48" customHeight="1" x14ac:dyDescent="0.3">
      <c r="A274" s="292">
        <v>255</v>
      </c>
      <c r="B274" s="768">
        <v>7000031273</v>
      </c>
      <c r="C274" s="768">
        <v>10</v>
      </c>
      <c r="D274" s="768">
        <v>250</v>
      </c>
      <c r="E274" s="768">
        <v>10</v>
      </c>
      <c r="F274" s="768" t="s">
        <v>721</v>
      </c>
      <c r="G274" s="768">
        <v>170005405</v>
      </c>
      <c r="H274" s="768">
        <v>998736</v>
      </c>
      <c r="I274" s="783"/>
      <c r="J274" s="768">
        <v>18</v>
      </c>
      <c r="K274" s="782"/>
      <c r="L274" s="768" t="s">
        <v>802</v>
      </c>
      <c r="M274" s="768" t="s">
        <v>106</v>
      </c>
      <c r="N274" s="768">
        <v>1</v>
      </c>
      <c r="O274" s="783"/>
      <c r="P274" s="784" t="str">
        <f t="shared" si="19"/>
        <v>Included</v>
      </c>
      <c r="Q274" s="296">
        <f t="shared" si="20"/>
        <v>0</v>
      </c>
      <c r="R274" s="267">
        <f t="shared" si="21"/>
        <v>0</v>
      </c>
      <c r="S274" s="267">
        <f t="shared" si="22"/>
        <v>0</v>
      </c>
      <c r="T274" s="297">
        <f t="shared" si="23"/>
        <v>0</v>
      </c>
      <c r="U274" s="297"/>
      <c r="AD274" s="298"/>
    </row>
    <row r="275" spans="1:30" s="267" customFormat="1" ht="48" customHeight="1" x14ac:dyDescent="0.3">
      <c r="A275" s="292">
        <v>256</v>
      </c>
      <c r="B275" s="768">
        <v>7000031273</v>
      </c>
      <c r="C275" s="768">
        <v>10</v>
      </c>
      <c r="D275" s="768">
        <v>250</v>
      </c>
      <c r="E275" s="768">
        <v>20</v>
      </c>
      <c r="F275" s="768" t="s">
        <v>721</v>
      </c>
      <c r="G275" s="768">
        <v>170005421</v>
      </c>
      <c r="H275" s="768">
        <v>998336</v>
      </c>
      <c r="I275" s="783"/>
      <c r="J275" s="768">
        <v>18</v>
      </c>
      <c r="K275" s="782"/>
      <c r="L275" s="768" t="s">
        <v>803</v>
      </c>
      <c r="M275" s="768" t="s">
        <v>105</v>
      </c>
      <c r="N275" s="768">
        <v>1</v>
      </c>
      <c r="O275" s="783"/>
      <c r="P275" s="784" t="str">
        <f t="shared" si="19"/>
        <v>Included</v>
      </c>
      <c r="Q275" s="296">
        <f t="shared" si="20"/>
        <v>0</v>
      </c>
      <c r="R275" s="267">
        <f t="shared" si="21"/>
        <v>0</v>
      </c>
      <c r="S275" s="267">
        <f t="shared" si="22"/>
        <v>0</v>
      </c>
      <c r="T275" s="297">
        <f t="shared" si="23"/>
        <v>0</v>
      </c>
      <c r="U275" s="297"/>
      <c r="AD275" s="298"/>
    </row>
    <row r="276" spans="1:30" s="267" customFormat="1" ht="48" customHeight="1" x14ac:dyDescent="0.3">
      <c r="A276" s="292">
        <v>257</v>
      </c>
      <c r="B276" s="768">
        <v>7000031273</v>
      </c>
      <c r="C276" s="768">
        <v>10</v>
      </c>
      <c r="D276" s="768">
        <v>250</v>
      </c>
      <c r="E276" s="768">
        <v>30</v>
      </c>
      <c r="F276" s="768" t="s">
        <v>721</v>
      </c>
      <c r="G276" s="768">
        <v>170005316</v>
      </c>
      <c r="H276" s="768">
        <v>998734</v>
      </c>
      <c r="I276" s="783"/>
      <c r="J276" s="768">
        <v>18</v>
      </c>
      <c r="K276" s="782"/>
      <c r="L276" s="768" t="s">
        <v>804</v>
      </c>
      <c r="M276" s="768" t="s">
        <v>106</v>
      </c>
      <c r="N276" s="768">
        <v>1</v>
      </c>
      <c r="O276" s="783"/>
      <c r="P276" s="784" t="str">
        <f t="shared" ref="P276:P339" si="24">IF(O276=0, "Included", IF(ISERROR(N276*O276), O276, N276*O276))</f>
        <v>Included</v>
      </c>
      <c r="Q276" s="296">
        <f t="shared" ref="Q276:Q339" si="25">S276</f>
        <v>0</v>
      </c>
      <c r="R276" s="267">
        <f t="shared" ref="R276:R339" si="26">IF(P276="Included",0,P276)</f>
        <v>0</v>
      </c>
      <c r="S276" s="267">
        <f t="shared" ref="S276:S339" si="27">IF(K276="",(R276*J276/100),(R276*K276))</f>
        <v>0</v>
      </c>
      <c r="T276" s="297">
        <f t="shared" ref="T276:T339" si="28">+N276*O276</f>
        <v>0</v>
      </c>
      <c r="U276" s="297"/>
      <c r="AD276" s="298"/>
    </row>
    <row r="277" spans="1:30" s="267" customFormat="1" ht="48" customHeight="1" x14ac:dyDescent="0.3">
      <c r="A277" s="292">
        <v>258</v>
      </c>
      <c r="B277" s="768">
        <v>7000031273</v>
      </c>
      <c r="C277" s="768">
        <v>10</v>
      </c>
      <c r="D277" s="768">
        <v>250</v>
      </c>
      <c r="E277" s="768">
        <v>40</v>
      </c>
      <c r="F277" s="768" t="s">
        <v>721</v>
      </c>
      <c r="G277" s="768">
        <v>170005418</v>
      </c>
      <c r="H277" s="768">
        <v>998736</v>
      </c>
      <c r="I277" s="783"/>
      <c r="J277" s="768">
        <v>18</v>
      </c>
      <c r="K277" s="782"/>
      <c r="L277" s="768" t="s">
        <v>805</v>
      </c>
      <c r="M277" s="768" t="s">
        <v>106</v>
      </c>
      <c r="N277" s="768">
        <v>30</v>
      </c>
      <c r="O277" s="783"/>
      <c r="P277" s="784" t="str">
        <f t="shared" si="24"/>
        <v>Included</v>
      </c>
      <c r="Q277" s="296">
        <f t="shared" si="25"/>
        <v>0</v>
      </c>
      <c r="R277" s="267">
        <f t="shared" si="26"/>
        <v>0</v>
      </c>
      <c r="S277" s="267">
        <f t="shared" si="27"/>
        <v>0</v>
      </c>
      <c r="T277" s="297">
        <f t="shared" si="28"/>
        <v>0</v>
      </c>
      <c r="U277" s="297"/>
      <c r="AD277" s="298"/>
    </row>
    <row r="278" spans="1:30" s="267" customFormat="1" ht="48" customHeight="1" x14ac:dyDescent="0.3">
      <c r="A278" s="292">
        <v>259</v>
      </c>
      <c r="B278" s="768">
        <v>7000031273</v>
      </c>
      <c r="C278" s="768">
        <v>10</v>
      </c>
      <c r="D278" s="768">
        <v>250</v>
      </c>
      <c r="E278" s="768">
        <v>50</v>
      </c>
      <c r="F278" s="768" t="s">
        <v>721</v>
      </c>
      <c r="G278" s="768">
        <v>170005419</v>
      </c>
      <c r="H278" s="768">
        <v>998736</v>
      </c>
      <c r="I278" s="783"/>
      <c r="J278" s="768">
        <v>18</v>
      </c>
      <c r="K278" s="782"/>
      <c r="L278" s="768" t="s">
        <v>806</v>
      </c>
      <c r="M278" s="768" t="s">
        <v>106</v>
      </c>
      <c r="N278" s="768">
        <v>152</v>
      </c>
      <c r="O278" s="783"/>
      <c r="P278" s="784" t="str">
        <f t="shared" si="24"/>
        <v>Included</v>
      </c>
      <c r="Q278" s="296">
        <f t="shared" si="25"/>
        <v>0</v>
      </c>
      <c r="R278" s="267">
        <f t="shared" si="26"/>
        <v>0</v>
      </c>
      <c r="S278" s="267">
        <f t="shared" si="27"/>
        <v>0</v>
      </c>
      <c r="T278" s="297">
        <f t="shared" si="28"/>
        <v>0</v>
      </c>
      <c r="U278" s="297"/>
      <c r="AD278" s="298"/>
    </row>
    <row r="279" spans="1:30" s="267" customFormat="1" ht="48" customHeight="1" x14ac:dyDescent="0.3">
      <c r="A279" s="292">
        <v>260</v>
      </c>
      <c r="B279" s="768">
        <v>7000031273</v>
      </c>
      <c r="C279" s="768">
        <v>10</v>
      </c>
      <c r="D279" s="768">
        <v>250</v>
      </c>
      <c r="E279" s="768">
        <v>60</v>
      </c>
      <c r="F279" s="768" t="s">
        <v>721</v>
      </c>
      <c r="G279" s="768">
        <v>170005402</v>
      </c>
      <c r="H279" s="768">
        <v>998734</v>
      </c>
      <c r="I279" s="783"/>
      <c r="J279" s="768">
        <v>18</v>
      </c>
      <c r="K279" s="782"/>
      <c r="L279" s="768" t="s">
        <v>807</v>
      </c>
      <c r="M279" s="768" t="s">
        <v>106</v>
      </c>
      <c r="N279" s="768">
        <v>1</v>
      </c>
      <c r="O279" s="783"/>
      <c r="P279" s="784" t="str">
        <f t="shared" si="24"/>
        <v>Included</v>
      </c>
      <c r="Q279" s="296">
        <f t="shared" si="25"/>
        <v>0</v>
      </c>
      <c r="R279" s="267">
        <f t="shared" si="26"/>
        <v>0</v>
      </c>
      <c r="S279" s="267">
        <f t="shared" si="27"/>
        <v>0</v>
      </c>
      <c r="T279" s="297">
        <f t="shared" si="28"/>
        <v>0</v>
      </c>
      <c r="U279" s="297"/>
      <c r="AD279" s="298"/>
    </row>
    <row r="280" spans="1:30" s="267" customFormat="1" ht="48" customHeight="1" x14ac:dyDescent="0.3">
      <c r="A280" s="292">
        <v>261</v>
      </c>
      <c r="B280" s="768">
        <v>7000031273</v>
      </c>
      <c r="C280" s="768">
        <v>10</v>
      </c>
      <c r="D280" s="768">
        <v>250</v>
      </c>
      <c r="E280" s="768">
        <v>70</v>
      </c>
      <c r="F280" s="768" t="s">
        <v>721</v>
      </c>
      <c r="G280" s="768">
        <v>170005318</v>
      </c>
      <c r="H280" s="768">
        <v>998734</v>
      </c>
      <c r="I280" s="783"/>
      <c r="J280" s="768">
        <v>18</v>
      </c>
      <c r="K280" s="782"/>
      <c r="L280" s="768" t="s">
        <v>808</v>
      </c>
      <c r="M280" s="768" t="s">
        <v>106</v>
      </c>
      <c r="N280" s="768">
        <v>116</v>
      </c>
      <c r="O280" s="783"/>
      <c r="P280" s="784" t="str">
        <f t="shared" si="24"/>
        <v>Included</v>
      </c>
      <c r="Q280" s="296">
        <f t="shared" si="25"/>
        <v>0</v>
      </c>
      <c r="R280" s="267">
        <f t="shared" si="26"/>
        <v>0</v>
      </c>
      <c r="S280" s="267">
        <f t="shared" si="27"/>
        <v>0</v>
      </c>
      <c r="T280" s="297">
        <f t="shared" si="28"/>
        <v>0</v>
      </c>
      <c r="U280" s="297"/>
      <c r="AD280" s="298"/>
    </row>
    <row r="281" spans="1:30" s="267" customFormat="1" ht="48" customHeight="1" x14ac:dyDescent="0.3">
      <c r="A281" s="292">
        <v>262</v>
      </c>
      <c r="B281" s="768">
        <v>7000031273</v>
      </c>
      <c r="C281" s="768">
        <v>10</v>
      </c>
      <c r="D281" s="768">
        <v>250</v>
      </c>
      <c r="E281" s="768">
        <v>110</v>
      </c>
      <c r="F281" s="768" t="s">
        <v>721</v>
      </c>
      <c r="G281" s="768">
        <v>170005422</v>
      </c>
      <c r="H281" s="768">
        <v>998336</v>
      </c>
      <c r="I281" s="783"/>
      <c r="J281" s="768">
        <v>18</v>
      </c>
      <c r="K281" s="782"/>
      <c r="L281" s="768" t="s">
        <v>809</v>
      </c>
      <c r="M281" s="768" t="s">
        <v>105</v>
      </c>
      <c r="N281" s="768">
        <v>1</v>
      </c>
      <c r="O281" s="783"/>
      <c r="P281" s="784" t="str">
        <f t="shared" si="24"/>
        <v>Included</v>
      </c>
      <c r="Q281" s="296">
        <f t="shared" si="25"/>
        <v>0</v>
      </c>
      <c r="R281" s="267">
        <f t="shared" si="26"/>
        <v>0</v>
      </c>
      <c r="S281" s="267">
        <f t="shared" si="27"/>
        <v>0</v>
      </c>
      <c r="T281" s="297">
        <f t="shared" si="28"/>
        <v>0</v>
      </c>
      <c r="U281" s="297"/>
      <c r="AD281" s="298"/>
    </row>
    <row r="282" spans="1:30" s="267" customFormat="1" ht="48" customHeight="1" x14ac:dyDescent="0.3">
      <c r="A282" s="292">
        <v>263</v>
      </c>
      <c r="B282" s="768">
        <v>7000031273</v>
      </c>
      <c r="C282" s="768">
        <v>10</v>
      </c>
      <c r="D282" s="768">
        <v>250</v>
      </c>
      <c r="E282" s="768">
        <v>120</v>
      </c>
      <c r="F282" s="768" t="s">
        <v>721</v>
      </c>
      <c r="G282" s="768">
        <v>170005403</v>
      </c>
      <c r="H282" s="768">
        <v>998734</v>
      </c>
      <c r="I282" s="783"/>
      <c r="J282" s="768">
        <v>18</v>
      </c>
      <c r="K282" s="782"/>
      <c r="L282" s="768" t="s">
        <v>810</v>
      </c>
      <c r="M282" s="768" t="s">
        <v>106</v>
      </c>
      <c r="N282" s="768">
        <v>152</v>
      </c>
      <c r="O282" s="783"/>
      <c r="P282" s="784" t="str">
        <f t="shared" si="24"/>
        <v>Included</v>
      </c>
      <c r="Q282" s="296">
        <f t="shared" si="25"/>
        <v>0</v>
      </c>
      <c r="R282" s="267">
        <f t="shared" si="26"/>
        <v>0</v>
      </c>
      <c r="S282" s="267">
        <f t="shared" si="27"/>
        <v>0</v>
      </c>
      <c r="T282" s="297">
        <f t="shared" si="28"/>
        <v>0</v>
      </c>
      <c r="U282" s="297"/>
      <c r="AD282" s="298"/>
    </row>
    <row r="283" spans="1:30" s="267" customFormat="1" ht="48" customHeight="1" x14ac:dyDescent="0.3">
      <c r="A283" s="292">
        <v>264</v>
      </c>
      <c r="B283" s="768">
        <v>7000031273</v>
      </c>
      <c r="C283" s="768">
        <v>10</v>
      </c>
      <c r="D283" s="768">
        <v>250</v>
      </c>
      <c r="E283" s="768">
        <v>130</v>
      </c>
      <c r="F283" s="768" t="s">
        <v>721</v>
      </c>
      <c r="G283" s="768">
        <v>170005329</v>
      </c>
      <c r="H283" s="768">
        <v>998734</v>
      </c>
      <c r="I283" s="783"/>
      <c r="J283" s="768">
        <v>18</v>
      </c>
      <c r="K283" s="782"/>
      <c r="L283" s="768" t="s">
        <v>811</v>
      </c>
      <c r="M283" s="768" t="s">
        <v>110</v>
      </c>
      <c r="N283" s="768">
        <v>152</v>
      </c>
      <c r="O283" s="783"/>
      <c r="P283" s="784" t="str">
        <f t="shared" si="24"/>
        <v>Included</v>
      </c>
      <c r="Q283" s="296">
        <f t="shared" si="25"/>
        <v>0</v>
      </c>
      <c r="R283" s="267">
        <f t="shared" si="26"/>
        <v>0</v>
      </c>
      <c r="S283" s="267">
        <f t="shared" si="27"/>
        <v>0</v>
      </c>
      <c r="T283" s="297">
        <f t="shared" si="28"/>
        <v>0</v>
      </c>
      <c r="U283" s="297"/>
      <c r="AD283" s="298"/>
    </row>
    <row r="284" spans="1:30" s="267" customFormat="1" ht="48" customHeight="1" x14ac:dyDescent="0.3">
      <c r="A284" s="292">
        <v>265</v>
      </c>
      <c r="B284" s="768">
        <v>7000031273</v>
      </c>
      <c r="C284" s="768">
        <v>10</v>
      </c>
      <c r="D284" s="768">
        <v>250</v>
      </c>
      <c r="E284" s="768">
        <v>140</v>
      </c>
      <c r="F284" s="768" t="s">
        <v>721</v>
      </c>
      <c r="G284" s="768">
        <v>170005323</v>
      </c>
      <c r="H284" s="768">
        <v>998734</v>
      </c>
      <c r="I284" s="783"/>
      <c r="J284" s="768">
        <v>18</v>
      </c>
      <c r="K284" s="782"/>
      <c r="L284" s="768" t="s">
        <v>812</v>
      </c>
      <c r="M284" s="768" t="s">
        <v>106</v>
      </c>
      <c r="N284" s="768">
        <v>2</v>
      </c>
      <c r="O284" s="783"/>
      <c r="P284" s="784" t="str">
        <f t="shared" si="24"/>
        <v>Included</v>
      </c>
      <c r="Q284" s="296">
        <f t="shared" si="25"/>
        <v>0</v>
      </c>
      <c r="R284" s="267">
        <f t="shared" si="26"/>
        <v>0</v>
      </c>
      <c r="S284" s="267">
        <f t="shared" si="27"/>
        <v>0</v>
      </c>
      <c r="T284" s="297">
        <f t="shared" si="28"/>
        <v>0</v>
      </c>
      <c r="U284" s="297"/>
      <c r="AD284" s="298"/>
    </row>
    <row r="285" spans="1:30" s="267" customFormat="1" ht="48" customHeight="1" x14ac:dyDescent="0.3">
      <c r="A285" s="292">
        <v>266</v>
      </c>
      <c r="B285" s="768">
        <v>7000031273</v>
      </c>
      <c r="C285" s="768">
        <v>10</v>
      </c>
      <c r="D285" s="768">
        <v>250</v>
      </c>
      <c r="E285" s="768">
        <v>150</v>
      </c>
      <c r="F285" s="768" t="s">
        <v>721</v>
      </c>
      <c r="G285" s="768">
        <v>170005324</v>
      </c>
      <c r="H285" s="768">
        <v>998734</v>
      </c>
      <c r="I285" s="783"/>
      <c r="J285" s="768">
        <v>18</v>
      </c>
      <c r="K285" s="782"/>
      <c r="L285" s="768" t="s">
        <v>813</v>
      </c>
      <c r="M285" s="768" t="s">
        <v>106</v>
      </c>
      <c r="N285" s="768">
        <v>2</v>
      </c>
      <c r="O285" s="783"/>
      <c r="P285" s="784" t="str">
        <f t="shared" si="24"/>
        <v>Included</v>
      </c>
      <c r="Q285" s="296">
        <f t="shared" si="25"/>
        <v>0</v>
      </c>
      <c r="R285" s="267">
        <f t="shared" si="26"/>
        <v>0</v>
      </c>
      <c r="S285" s="267">
        <f t="shared" si="27"/>
        <v>0</v>
      </c>
      <c r="T285" s="297">
        <f t="shared" si="28"/>
        <v>0</v>
      </c>
      <c r="U285" s="297"/>
      <c r="AD285" s="298"/>
    </row>
    <row r="286" spans="1:30" s="267" customFormat="1" ht="48" customHeight="1" x14ac:dyDescent="0.3">
      <c r="A286" s="292">
        <v>267</v>
      </c>
      <c r="B286" s="768">
        <v>7000031273</v>
      </c>
      <c r="C286" s="768">
        <v>10</v>
      </c>
      <c r="D286" s="768">
        <v>250</v>
      </c>
      <c r="E286" s="768">
        <v>170</v>
      </c>
      <c r="F286" s="768" t="s">
        <v>721</v>
      </c>
      <c r="G286" s="768">
        <v>170005423</v>
      </c>
      <c r="H286" s="768">
        <v>998336</v>
      </c>
      <c r="I286" s="783"/>
      <c r="J286" s="768">
        <v>18</v>
      </c>
      <c r="K286" s="782"/>
      <c r="L286" s="768" t="s">
        <v>814</v>
      </c>
      <c r="M286" s="768" t="s">
        <v>105</v>
      </c>
      <c r="N286" s="768">
        <v>1</v>
      </c>
      <c r="O286" s="783"/>
      <c r="P286" s="784" t="str">
        <f t="shared" si="24"/>
        <v>Included</v>
      </c>
      <c r="Q286" s="296">
        <f t="shared" si="25"/>
        <v>0</v>
      </c>
      <c r="R286" s="267">
        <f t="shared" si="26"/>
        <v>0</v>
      </c>
      <c r="S286" s="267">
        <f t="shared" si="27"/>
        <v>0</v>
      </c>
      <c r="T286" s="297">
        <f t="shared" si="28"/>
        <v>0</v>
      </c>
      <c r="U286" s="297"/>
      <c r="AD286" s="298"/>
    </row>
    <row r="287" spans="1:30" s="267" customFormat="1" ht="48" customHeight="1" x14ac:dyDescent="0.3">
      <c r="A287" s="292">
        <v>268</v>
      </c>
      <c r="B287" s="768">
        <v>7000031273</v>
      </c>
      <c r="C287" s="768">
        <v>10</v>
      </c>
      <c r="D287" s="768">
        <v>250</v>
      </c>
      <c r="E287" s="768">
        <v>180</v>
      </c>
      <c r="F287" s="768" t="s">
        <v>721</v>
      </c>
      <c r="G287" s="768">
        <v>170005328</v>
      </c>
      <c r="H287" s="768">
        <v>998734</v>
      </c>
      <c r="I287" s="783"/>
      <c r="J287" s="768">
        <v>18</v>
      </c>
      <c r="K287" s="782"/>
      <c r="L287" s="768" t="s">
        <v>815</v>
      </c>
      <c r="M287" s="768" t="s">
        <v>106</v>
      </c>
      <c r="N287" s="768">
        <v>1</v>
      </c>
      <c r="O287" s="783"/>
      <c r="P287" s="784" t="str">
        <f t="shared" si="24"/>
        <v>Included</v>
      </c>
      <c r="Q287" s="296">
        <f t="shared" si="25"/>
        <v>0</v>
      </c>
      <c r="R287" s="267">
        <f t="shared" si="26"/>
        <v>0</v>
      </c>
      <c r="S287" s="267">
        <f t="shared" si="27"/>
        <v>0</v>
      </c>
      <c r="T287" s="297">
        <f t="shared" si="28"/>
        <v>0</v>
      </c>
      <c r="U287" s="297"/>
      <c r="AD287" s="298"/>
    </row>
    <row r="288" spans="1:30" s="267" customFormat="1" ht="48" customHeight="1" x14ac:dyDescent="0.3">
      <c r="A288" s="292">
        <v>269</v>
      </c>
      <c r="B288" s="768">
        <v>7000031273</v>
      </c>
      <c r="C288" s="768">
        <v>10</v>
      </c>
      <c r="D288" s="768">
        <v>250</v>
      </c>
      <c r="E288" s="768">
        <v>190</v>
      </c>
      <c r="F288" s="768" t="s">
        <v>721</v>
      </c>
      <c r="G288" s="768">
        <v>100002843</v>
      </c>
      <c r="H288" s="768">
        <v>998734</v>
      </c>
      <c r="I288" s="783"/>
      <c r="J288" s="768">
        <v>18</v>
      </c>
      <c r="K288" s="782"/>
      <c r="L288" s="768" t="s">
        <v>161</v>
      </c>
      <c r="M288" s="768" t="s">
        <v>110</v>
      </c>
      <c r="N288" s="768">
        <v>1</v>
      </c>
      <c r="O288" s="783"/>
      <c r="P288" s="784" t="str">
        <f t="shared" si="24"/>
        <v>Included</v>
      </c>
      <c r="Q288" s="296">
        <f t="shared" si="25"/>
        <v>0</v>
      </c>
      <c r="R288" s="267">
        <f t="shared" si="26"/>
        <v>0</v>
      </c>
      <c r="S288" s="267">
        <f t="shared" si="27"/>
        <v>0</v>
      </c>
      <c r="T288" s="297">
        <f t="shared" si="28"/>
        <v>0</v>
      </c>
      <c r="U288" s="297"/>
      <c r="AD288" s="298"/>
    </row>
    <row r="289" spans="1:30" s="267" customFormat="1" ht="48" customHeight="1" x14ac:dyDescent="0.3">
      <c r="A289" s="292">
        <v>270</v>
      </c>
      <c r="B289" s="768">
        <v>7000031273</v>
      </c>
      <c r="C289" s="768">
        <v>10</v>
      </c>
      <c r="D289" s="768">
        <v>250</v>
      </c>
      <c r="E289" s="768">
        <v>200</v>
      </c>
      <c r="F289" s="768" t="s">
        <v>721</v>
      </c>
      <c r="G289" s="768">
        <v>100007246</v>
      </c>
      <c r="H289" s="768">
        <v>998734</v>
      </c>
      <c r="I289" s="783"/>
      <c r="J289" s="768">
        <v>18</v>
      </c>
      <c r="K289" s="782"/>
      <c r="L289" s="768" t="s">
        <v>159</v>
      </c>
      <c r="M289" s="768" t="s">
        <v>106</v>
      </c>
      <c r="N289" s="768">
        <v>1</v>
      </c>
      <c r="O289" s="783"/>
      <c r="P289" s="784" t="str">
        <f t="shared" si="24"/>
        <v>Included</v>
      </c>
      <c r="Q289" s="296">
        <f t="shared" si="25"/>
        <v>0</v>
      </c>
      <c r="R289" s="267">
        <f t="shared" si="26"/>
        <v>0</v>
      </c>
      <c r="S289" s="267">
        <f t="shared" si="27"/>
        <v>0</v>
      </c>
      <c r="T289" s="297">
        <f t="shared" si="28"/>
        <v>0</v>
      </c>
      <c r="U289" s="297"/>
      <c r="AD289" s="298"/>
    </row>
    <row r="290" spans="1:30" s="267" customFormat="1" ht="48" customHeight="1" x14ac:dyDescent="0.3">
      <c r="A290" s="292">
        <v>271</v>
      </c>
      <c r="B290" s="768">
        <v>7000031273</v>
      </c>
      <c r="C290" s="768">
        <v>10</v>
      </c>
      <c r="D290" s="768">
        <v>250</v>
      </c>
      <c r="E290" s="768">
        <v>210</v>
      </c>
      <c r="F290" s="768" t="s">
        <v>721</v>
      </c>
      <c r="G290" s="768">
        <v>170003250</v>
      </c>
      <c r="H290" s="768">
        <v>998734</v>
      </c>
      <c r="I290" s="783"/>
      <c r="J290" s="768">
        <v>18</v>
      </c>
      <c r="K290" s="782"/>
      <c r="L290" s="768" t="s">
        <v>160</v>
      </c>
      <c r="M290" s="768" t="s">
        <v>106</v>
      </c>
      <c r="N290" s="768">
        <v>1</v>
      </c>
      <c r="O290" s="783"/>
      <c r="P290" s="784" t="str">
        <f t="shared" si="24"/>
        <v>Included</v>
      </c>
      <c r="Q290" s="296">
        <f t="shared" si="25"/>
        <v>0</v>
      </c>
      <c r="R290" s="267">
        <f t="shared" si="26"/>
        <v>0</v>
      </c>
      <c r="S290" s="267">
        <f t="shared" si="27"/>
        <v>0</v>
      </c>
      <c r="T290" s="297">
        <f t="shared" si="28"/>
        <v>0</v>
      </c>
      <c r="U290" s="297"/>
      <c r="AD290" s="298"/>
    </row>
    <row r="291" spans="1:30" s="267" customFormat="1" ht="48" customHeight="1" x14ac:dyDescent="0.3">
      <c r="A291" s="292">
        <v>272</v>
      </c>
      <c r="B291" s="768">
        <v>7000031273</v>
      </c>
      <c r="C291" s="768">
        <v>10</v>
      </c>
      <c r="D291" s="768">
        <v>250</v>
      </c>
      <c r="E291" s="768">
        <v>220</v>
      </c>
      <c r="F291" s="768" t="s">
        <v>721</v>
      </c>
      <c r="G291" s="768">
        <v>170005441</v>
      </c>
      <c r="H291" s="768">
        <v>998734</v>
      </c>
      <c r="I291" s="783"/>
      <c r="J291" s="768">
        <v>18</v>
      </c>
      <c r="K291" s="782"/>
      <c r="L291" s="768" t="s">
        <v>816</v>
      </c>
      <c r="M291" s="768" t="s">
        <v>106</v>
      </c>
      <c r="N291" s="768">
        <v>1</v>
      </c>
      <c r="O291" s="783"/>
      <c r="P291" s="784" t="str">
        <f t="shared" si="24"/>
        <v>Included</v>
      </c>
      <c r="Q291" s="296">
        <f t="shared" si="25"/>
        <v>0</v>
      </c>
      <c r="R291" s="267">
        <f t="shared" si="26"/>
        <v>0</v>
      </c>
      <c r="S291" s="267">
        <f t="shared" si="27"/>
        <v>0</v>
      </c>
      <c r="T291" s="297">
        <f t="shared" si="28"/>
        <v>0</v>
      </c>
      <c r="U291" s="297"/>
      <c r="AD291" s="298"/>
    </row>
    <row r="292" spans="1:30" s="267" customFormat="1" ht="48" customHeight="1" x14ac:dyDescent="0.3">
      <c r="A292" s="292">
        <v>273</v>
      </c>
      <c r="B292" s="768">
        <v>7000031273</v>
      </c>
      <c r="C292" s="768">
        <v>10</v>
      </c>
      <c r="D292" s="768">
        <v>250</v>
      </c>
      <c r="E292" s="768">
        <v>240</v>
      </c>
      <c r="F292" s="768" t="s">
        <v>721</v>
      </c>
      <c r="G292" s="768">
        <v>170005452</v>
      </c>
      <c r="H292" s="768">
        <v>998734</v>
      </c>
      <c r="I292" s="783"/>
      <c r="J292" s="768">
        <v>18</v>
      </c>
      <c r="K292" s="782"/>
      <c r="L292" s="768" t="s">
        <v>817</v>
      </c>
      <c r="M292" s="768" t="s">
        <v>106</v>
      </c>
      <c r="N292" s="768">
        <v>2</v>
      </c>
      <c r="O292" s="783"/>
      <c r="P292" s="784" t="str">
        <f t="shared" si="24"/>
        <v>Included</v>
      </c>
      <c r="Q292" s="296">
        <f t="shared" si="25"/>
        <v>0</v>
      </c>
      <c r="R292" s="267">
        <f t="shared" si="26"/>
        <v>0</v>
      </c>
      <c r="S292" s="267">
        <f t="shared" si="27"/>
        <v>0</v>
      </c>
      <c r="T292" s="297">
        <f t="shared" si="28"/>
        <v>0</v>
      </c>
      <c r="U292" s="297"/>
      <c r="AD292" s="298"/>
    </row>
    <row r="293" spans="1:30" s="267" customFormat="1" ht="48" customHeight="1" x14ac:dyDescent="0.3">
      <c r="A293" s="292">
        <v>274</v>
      </c>
      <c r="B293" s="768">
        <v>7000031273</v>
      </c>
      <c r="C293" s="768">
        <v>10</v>
      </c>
      <c r="D293" s="768">
        <v>250</v>
      </c>
      <c r="E293" s="768">
        <v>250</v>
      </c>
      <c r="F293" s="768" t="s">
        <v>721</v>
      </c>
      <c r="G293" s="768">
        <v>170005453</v>
      </c>
      <c r="H293" s="768">
        <v>998734</v>
      </c>
      <c r="I293" s="783"/>
      <c r="J293" s="768">
        <v>18</v>
      </c>
      <c r="K293" s="782"/>
      <c r="L293" s="768" t="s">
        <v>818</v>
      </c>
      <c r="M293" s="768" t="s">
        <v>105</v>
      </c>
      <c r="N293" s="768">
        <v>1</v>
      </c>
      <c r="O293" s="783"/>
      <c r="P293" s="784" t="str">
        <f t="shared" si="24"/>
        <v>Included</v>
      </c>
      <c r="Q293" s="296">
        <f t="shared" si="25"/>
        <v>0</v>
      </c>
      <c r="R293" s="267">
        <f t="shared" si="26"/>
        <v>0</v>
      </c>
      <c r="S293" s="267">
        <f t="shared" si="27"/>
        <v>0</v>
      </c>
      <c r="T293" s="297">
        <f t="shared" si="28"/>
        <v>0</v>
      </c>
      <c r="U293" s="297"/>
      <c r="AD293" s="298"/>
    </row>
    <row r="294" spans="1:30" s="267" customFormat="1" ht="48" customHeight="1" x14ac:dyDescent="0.3">
      <c r="A294" s="292">
        <v>275</v>
      </c>
      <c r="B294" s="768">
        <v>7000031273</v>
      </c>
      <c r="C294" s="768">
        <v>10</v>
      </c>
      <c r="D294" s="768">
        <v>250</v>
      </c>
      <c r="E294" s="768">
        <v>270</v>
      </c>
      <c r="F294" s="768" t="s">
        <v>721</v>
      </c>
      <c r="G294" s="768">
        <v>170005456</v>
      </c>
      <c r="H294" s="768">
        <v>998734</v>
      </c>
      <c r="I294" s="783"/>
      <c r="J294" s="768">
        <v>18</v>
      </c>
      <c r="K294" s="782"/>
      <c r="L294" s="768" t="s">
        <v>819</v>
      </c>
      <c r="M294" s="768" t="s">
        <v>106</v>
      </c>
      <c r="N294" s="768">
        <v>1</v>
      </c>
      <c r="O294" s="783"/>
      <c r="P294" s="784" t="str">
        <f t="shared" si="24"/>
        <v>Included</v>
      </c>
      <c r="Q294" s="296">
        <f t="shared" si="25"/>
        <v>0</v>
      </c>
      <c r="R294" s="267">
        <f t="shared" si="26"/>
        <v>0</v>
      </c>
      <c r="S294" s="267">
        <f t="shared" si="27"/>
        <v>0</v>
      </c>
      <c r="T294" s="297">
        <f t="shared" si="28"/>
        <v>0</v>
      </c>
      <c r="U294" s="297"/>
      <c r="AD294" s="298"/>
    </row>
    <row r="295" spans="1:30" s="267" customFormat="1" ht="48" customHeight="1" x14ac:dyDescent="0.3">
      <c r="A295" s="292">
        <v>276</v>
      </c>
      <c r="B295" s="768">
        <v>7000031273</v>
      </c>
      <c r="C295" s="768">
        <v>10</v>
      </c>
      <c r="D295" s="768">
        <v>250</v>
      </c>
      <c r="E295" s="768">
        <v>280</v>
      </c>
      <c r="F295" s="768" t="s">
        <v>721</v>
      </c>
      <c r="G295" s="768">
        <v>170005465</v>
      </c>
      <c r="H295" s="768">
        <v>998734</v>
      </c>
      <c r="I295" s="783"/>
      <c r="J295" s="768">
        <v>18</v>
      </c>
      <c r="K295" s="782"/>
      <c r="L295" s="768" t="s">
        <v>820</v>
      </c>
      <c r="M295" s="768" t="s">
        <v>110</v>
      </c>
      <c r="N295" s="768">
        <v>1</v>
      </c>
      <c r="O295" s="783"/>
      <c r="P295" s="784" t="str">
        <f t="shared" si="24"/>
        <v>Included</v>
      </c>
      <c r="Q295" s="296">
        <f t="shared" si="25"/>
        <v>0</v>
      </c>
      <c r="R295" s="267">
        <f t="shared" si="26"/>
        <v>0</v>
      </c>
      <c r="S295" s="267">
        <f t="shared" si="27"/>
        <v>0</v>
      </c>
      <c r="T295" s="297">
        <f t="shared" si="28"/>
        <v>0</v>
      </c>
      <c r="U295" s="297"/>
      <c r="AD295" s="298"/>
    </row>
    <row r="296" spans="1:30" s="267" customFormat="1" ht="48" customHeight="1" x14ac:dyDescent="0.3">
      <c r="A296" s="292">
        <v>277</v>
      </c>
      <c r="B296" s="768">
        <v>7000031273</v>
      </c>
      <c r="C296" s="768">
        <v>10</v>
      </c>
      <c r="D296" s="768">
        <v>250</v>
      </c>
      <c r="E296" s="768">
        <v>290</v>
      </c>
      <c r="F296" s="768" t="s">
        <v>721</v>
      </c>
      <c r="G296" s="768">
        <v>100007217</v>
      </c>
      <c r="H296" s="768">
        <v>998734</v>
      </c>
      <c r="I296" s="783"/>
      <c r="J296" s="768">
        <v>18</v>
      </c>
      <c r="K296" s="782"/>
      <c r="L296" s="768" t="s">
        <v>158</v>
      </c>
      <c r="M296" s="768" t="s">
        <v>106</v>
      </c>
      <c r="N296" s="768">
        <v>1</v>
      </c>
      <c r="O296" s="783"/>
      <c r="P296" s="784" t="str">
        <f t="shared" si="24"/>
        <v>Included</v>
      </c>
      <c r="Q296" s="296">
        <f t="shared" si="25"/>
        <v>0</v>
      </c>
      <c r="R296" s="267">
        <f t="shared" si="26"/>
        <v>0</v>
      </c>
      <c r="S296" s="267">
        <f t="shared" si="27"/>
        <v>0</v>
      </c>
      <c r="T296" s="297">
        <f t="shared" si="28"/>
        <v>0</v>
      </c>
      <c r="U296" s="297"/>
      <c r="AD296" s="298"/>
    </row>
    <row r="297" spans="1:30" s="267" customFormat="1" ht="48" customHeight="1" x14ac:dyDescent="0.3">
      <c r="A297" s="292">
        <v>278</v>
      </c>
      <c r="B297" s="768">
        <v>7000031273</v>
      </c>
      <c r="C297" s="768">
        <v>10</v>
      </c>
      <c r="D297" s="768">
        <v>250</v>
      </c>
      <c r="E297" s="768">
        <v>300</v>
      </c>
      <c r="F297" s="768" t="s">
        <v>721</v>
      </c>
      <c r="G297" s="768">
        <v>170005416</v>
      </c>
      <c r="H297" s="768">
        <v>998734</v>
      </c>
      <c r="I297" s="783"/>
      <c r="J297" s="768">
        <v>18</v>
      </c>
      <c r="K297" s="782"/>
      <c r="L297" s="768" t="s">
        <v>821</v>
      </c>
      <c r="M297" s="768" t="s">
        <v>106</v>
      </c>
      <c r="N297" s="768">
        <v>1</v>
      </c>
      <c r="O297" s="783"/>
      <c r="P297" s="784" t="str">
        <f t="shared" si="24"/>
        <v>Included</v>
      </c>
      <c r="Q297" s="296">
        <f t="shared" si="25"/>
        <v>0</v>
      </c>
      <c r="R297" s="267">
        <f t="shared" si="26"/>
        <v>0</v>
      </c>
      <c r="S297" s="267">
        <f t="shared" si="27"/>
        <v>0</v>
      </c>
      <c r="T297" s="297">
        <f t="shared" si="28"/>
        <v>0</v>
      </c>
      <c r="U297" s="297"/>
      <c r="AD297" s="298"/>
    </row>
    <row r="298" spans="1:30" s="267" customFormat="1" ht="48" customHeight="1" x14ac:dyDescent="0.3">
      <c r="A298" s="292">
        <v>279</v>
      </c>
      <c r="B298" s="768">
        <v>7000031273</v>
      </c>
      <c r="C298" s="768">
        <v>10</v>
      </c>
      <c r="D298" s="768">
        <v>250</v>
      </c>
      <c r="E298" s="768">
        <v>310</v>
      </c>
      <c r="F298" s="768" t="s">
        <v>721</v>
      </c>
      <c r="G298" s="768">
        <v>170005590</v>
      </c>
      <c r="H298" s="768">
        <v>998336</v>
      </c>
      <c r="I298" s="783"/>
      <c r="J298" s="768">
        <v>18</v>
      </c>
      <c r="K298" s="782"/>
      <c r="L298" s="768" t="s">
        <v>822</v>
      </c>
      <c r="M298" s="768" t="s">
        <v>106</v>
      </c>
      <c r="N298" s="768">
        <v>2</v>
      </c>
      <c r="O298" s="783"/>
      <c r="P298" s="784" t="str">
        <f t="shared" si="24"/>
        <v>Included</v>
      </c>
      <c r="Q298" s="296">
        <f t="shared" si="25"/>
        <v>0</v>
      </c>
      <c r="R298" s="267">
        <f t="shared" si="26"/>
        <v>0</v>
      </c>
      <c r="S298" s="267">
        <f t="shared" si="27"/>
        <v>0</v>
      </c>
      <c r="T298" s="297">
        <f t="shared" si="28"/>
        <v>0</v>
      </c>
      <c r="U298" s="297"/>
      <c r="AD298" s="298"/>
    </row>
    <row r="299" spans="1:30" s="267" customFormat="1" ht="48" customHeight="1" x14ac:dyDescent="0.3">
      <c r="A299" s="292">
        <v>280</v>
      </c>
      <c r="B299" s="768">
        <v>7000031277</v>
      </c>
      <c r="C299" s="768">
        <v>10</v>
      </c>
      <c r="D299" s="768">
        <v>300</v>
      </c>
      <c r="E299" s="768">
        <v>10</v>
      </c>
      <c r="F299" s="768" t="s">
        <v>722</v>
      </c>
      <c r="G299" s="768">
        <v>170005405</v>
      </c>
      <c r="H299" s="768">
        <v>998736</v>
      </c>
      <c r="I299" s="783"/>
      <c r="J299" s="768">
        <v>18</v>
      </c>
      <c r="K299" s="782"/>
      <c r="L299" s="768" t="s">
        <v>802</v>
      </c>
      <c r="M299" s="768" t="s">
        <v>106</v>
      </c>
      <c r="N299" s="768">
        <v>1</v>
      </c>
      <c r="O299" s="783"/>
      <c r="P299" s="784" t="str">
        <f t="shared" si="24"/>
        <v>Included</v>
      </c>
      <c r="Q299" s="296">
        <f t="shared" si="25"/>
        <v>0</v>
      </c>
      <c r="R299" s="267">
        <f t="shared" si="26"/>
        <v>0</v>
      </c>
      <c r="S299" s="267">
        <f t="shared" si="27"/>
        <v>0</v>
      </c>
      <c r="T299" s="297">
        <f t="shared" si="28"/>
        <v>0</v>
      </c>
      <c r="U299" s="297"/>
      <c r="AD299" s="298"/>
    </row>
    <row r="300" spans="1:30" s="267" customFormat="1" ht="48" customHeight="1" x14ac:dyDescent="0.3">
      <c r="A300" s="292">
        <v>281</v>
      </c>
      <c r="B300" s="768">
        <v>7000031277</v>
      </c>
      <c r="C300" s="768">
        <v>10</v>
      </c>
      <c r="D300" s="768">
        <v>300</v>
      </c>
      <c r="E300" s="768">
        <v>20</v>
      </c>
      <c r="F300" s="768" t="s">
        <v>722</v>
      </c>
      <c r="G300" s="768">
        <v>170005421</v>
      </c>
      <c r="H300" s="768">
        <v>998336</v>
      </c>
      <c r="I300" s="783"/>
      <c r="J300" s="768">
        <v>18</v>
      </c>
      <c r="K300" s="782"/>
      <c r="L300" s="768" t="s">
        <v>803</v>
      </c>
      <c r="M300" s="768" t="s">
        <v>105</v>
      </c>
      <c r="N300" s="768">
        <v>1</v>
      </c>
      <c r="O300" s="783"/>
      <c r="P300" s="784" t="str">
        <f t="shared" si="24"/>
        <v>Included</v>
      </c>
      <c r="Q300" s="296">
        <f t="shared" si="25"/>
        <v>0</v>
      </c>
      <c r="R300" s="267">
        <f t="shared" si="26"/>
        <v>0</v>
      </c>
      <c r="S300" s="267">
        <f t="shared" si="27"/>
        <v>0</v>
      </c>
      <c r="T300" s="297">
        <f t="shared" si="28"/>
        <v>0</v>
      </c>
      <c r="U300" s="297"/>
      <c r="AD300" s="298"/>
    </row>
    <row r="301" spans="1:30" s="267" customFormat="1" ht="48" customHeight="1" x14ac:dyDescent="0.3">
      <c r="A301" s="292">
        <v>282</v>
      </c>
      <c r="B301" s="768">
        <v>7000031277</v>
      </c>
      <c r="C301" s="768">
        <v>10</v>
      </c>
      <c r="D301" s="768">
        <v>300</v>
      </c>
      <c r="E301" s="768">
        <v>30</v>
      </c>
      <c r="F301" s="768" t="s">
        <v>722</v>
      </c>
      <c r="G301" s="768">
        <v>170005316</v>
      </c>
      <c r="H301" s="768">
        <v>998734</v>
      </c>
      <c r="I301" s="783"/>
      <c r="J301" s="768">
        <v>18</v>
      </c>
      <c r="K301" s="782"/>
      <c r="L301" s="768" t="s">
        <v>804</v>
      </c>
      <c r="M301" s="768" t="s">
        <v>106</v>
      </c>
      <c r="N301" s="768">
        <v>1</v>
      </c>
      <c r="O301" s="783"/>
      <c r="P301" s="784" t="str">
        <f t="shared" si="24"/>
        <v>Included</v>
      </c>
      <c r="Q301" s="296">
        <f t="shared" si="25"/>
        <v>0</v>
      </c>
      <c r="R301" s="267">
        <f t="shared" si="26"/>
        <v>0</v>
      </c>
      <c r="S301" s="267">
        <f t="shared" si="27"/>
        <v>0</v>
      </c>
      <c r="T301" s="297">
        <f t="shared" si="28"/>
        <v>0</v>
      </c>
      <c r="U301" s="297"/>
      <c r="AD301" s="298"/>
    </row>
    <row r="302" spans="1:30" s="267" customFormat="1" ht="48" customHeight="1" x14ac:dyDescent="0.3">
      <c r="A302" s="292">
        <v>283</v>
      </c>
      <c r="B302" s="768">
        <v>7000031277</v>
      </c>
      <c r="C302" s="768">
        <v>10</v>
      </c>
      <c r="D302" s="768">
        <v>300</v>
      </c>
      <c r="E302" s="768">
        <v>40</v>
      </c>
      <c r="F302" s="768" t="s">
        <v>722</v>
      </c>
      <c r="G302" s="768">
        <v>170005402</v>
      </c>
      <c r="H302" s="768">
        <v>998734</v>
      </c>
      <c r="I302" s="783"/>
      <c r="J302" s="768">
        <v>18</v>
      </c>
      <c r="K302" s="782"/>
      <c r="L302" s="768" t="s">
        <v>807</v>
      </c>
      <c r="M302" s="768" t="s">
        <v>106</v>
      </c>
      <c r="N302" s="768">
        <v>1</v>
      </c>
      <c r="O302" s="783"/>
      <c r="P302" s="784" t="str">
        <f t="shared" si="24"/>
        <v>Included</v>
      </c>
      <c r="Q302" s="296">
        <f t="shared" si="25"/>
        <v>0</v>
      </c>
      <c r="R302" s="267">
        <f t="shared" si="26"/>
        <v>0</v>
      </c>
      <c r="S302" s="267">
        <f t="shared" si="27"/>
        <v>0</v>
      </c>
      <c r="T302" s="297">
        <f t="shared" si="28"/>
        <v>0</v>
      </c>
      <c r="U302" s="297"/>
      <c r="AD302" s="298"/>
    </row>
    <row r="303" spans="1:30" s="267" customFormat="1" ht="48" customHeight="1" x14ac:dyDescent="0.3">
      <c r="A303" s="292">
        <v>284</v>
      </c>
      <c r="B303" s="768">
        <v>7000031277</v>
      </c>
      <c r="C303" s="768">
        <v>10</v>
      </c>
      <c r="D303" s="768">
        <v>300</v>
      </c>
      <c r="E303" s="768">
        <v>60</v>
      </c>
      <c r="F303" s="768" t="s">
        <v>722</v>
      </c>
      <c r="G303" s="768">
        <v>170005422</v>
      </c>
      <c r="H303" s="768">
        <v>998336</v>
      </c>
      <c r="I303" s="783"/>
      <c r="J303" s="768">
        <v>18</v>
      </c>
      <c r="K303" s="782"/>
      <c r="L303" s="768" t="s">
        <v>809</v>
      </c>
      <c r="M303" s="768" t="s">
        <v>105</v>
      </c>
      <c r="N303" s="768">
        <v>1</v>
      </c>
      <c r="O303" s="783"/>
      <c r="P303" s="784" t="str">
        <f t="shared" si="24"/>
        <v>Included</v>
      </c>
      <c r="Q303" s="296">
        <f t="shared" si="25"/>
        <v>0</v>
      </c>
      <c r="R303" s="267">
        <f t="shared" si="26"/>
        <v>0</v>
      </c>
      <c r="S303" s="267">
        <f t="shared" si="27"/>
        <v>0</v>
      </c>
      <c r="T303" s="297">
        <f t="shared" si="28"/>
        <v>0</v>
      </c>
      <c r="U303" s="297"/>
      <c r="AD303" s="298"/>
    </row>
    <row r="304" spans="1:30" s="267" customFormat="1" ht="48" customHeight="1" x14ac:dyDescent="0.3">
      <c r="A304" s="292">
        <v>285</v>
      </c>
      <c r="B304" s="768">
        <v>7000031277</v>
      </c>
      <c r="C304" s="768">
        <v>10</v>
      </c>
      <c r="D304" s="768">
        <v>300</v>
      </c>
      <c r="E304" s="768">
        <v>70</v>
      </c>
      <c r="F304" s="768" t="s">
        <v>722</v>
      </c>
      <c r="G304" s="768">
        <v>170005323</v>
      </c>
      <c r="H304" s="768">
        <v>998734</v>
      </c>
      <c r="I304" s="783"/>
      <c r="J304" s="768">
        <v>18</v>
      </c>
      <c r="K304" s="782"/>
      <c r="L304" s="768" t="s">
        <v>812</v>
      </c>
      <c r="M304" s="768" t="s">
        <v>106</v>
      </c>
      <c r="N304" s="768">
        <v>2</v>
      </c>
      <c r="O304" s="783"/>
      <c r="P304" s="784" t="str">
        <f t="shared" si="24"/>
        <v>Included</v>
      </c>
      <c r="Q304" s="296">
        <f t="shared" si="25"/>
        <v>0</v>
      </c>
      <c r="R304" s="267">
        <f t="shared" si="26"/>
        <v>0</v>
      </c>
      <c r="S304" s="267">
        <f t="shared" si="27"/>
        <v>0</v>
      </c>
      <c r="T304" s="297">
        <f t="shared" si="28"/>
        <v>0</v>
      </c>
      <c r="U304" s="297"/>
      <c r="AD304" s="298"/>
    </row>
    <row r="305" spans="1:30" s="267" customFormat="1" ht="48" customHeight="1" x14ac:dyDescent="0.3">
      <c r="A305" s="292">
        <v>286</v>
      </c>
      <c r="B305" s="768">
        <v>7000031277</v>
      </c>
      <c r="C305" s="768">
        <v>10</v>
      </c>
      <c r="D305" s="768">
        <v>300</v>
      </c>
      <c r="E305" s="768">
        <v>80</v>
      </c>
      <c r="F305" s="768" t="s">
        <v>722</v>
      </c>
      <c r="G305" s="768">
        <v>170005324</v>
      </c>
      <c r="H305" s="768">
        <v>998734</v>
      </c>
      <c r="I305" s="783"/>
      <c r="J305" s="768">
        <v>18</v>
      </c>
      <c r="K305" s="782"/>
      <c r="L305" s="768" t="s">
        <v>813</v>
      </c>
      <c r="M305" s="768" t="s">
        <v>106</v>
      </c>
      <c r="N305" s="768">
        <v>2</v>
      </c>
      <c r="O305" s="783"/>
      <c r="P305" s="784" t="str">
        <f t="shared" si="24"/>
        <v>Included</v>
      </c>
      <c r="Q305" s="296">
        <f t="shared" si="25"/>
        <v>0</v>
      </c>
      <c r="R305" s="267">
        <f t="shared" si="26"/>
        <v>0</v>
      </c>
      <c r="S305" s="267">
        <f t="shared" si="27"/>
        <v>0</v>
      </c>
      <c r="T305" s="297">
        <f t="shared" si="28"/>
        <v>0</v>
      </c>
      <c r="U305" s="297"/>
      <c r="AD305" s="298"/>
    </row>
    <row r="306" spans="1:30" s="267" customFormat="1" ht="48" customHeight="1" x14ac:dyDescent="0.3">
      <c r="A306" s="292">
        <v>287</v>
      </c>
      <c r="B306" s="768">
        <v>7000031277</v>
      </c>
      <c r="C306" s="768">
        <v>10</v>
      </c>
      <c r="D306" s="768">
        <v>300</v>
      </c>
      <c r="E306" s="768">
        <v>100</v>
      </c>
      <c r="F306" s="768" t="s">
        <v>722</v>
      </c>
      <c r="G306" s="768">
        <v>170005423</v>
      </c>
      <c r="H306" s="768">
        <v>998336</v>
      </c>
      <c r="I306" s="783"/>
      <c r="J306" s="768">
        <v>18</v>
      </c>
      <c r="K306" s="782"/>
      <c r="L306" s="768" t="s">
        <v>814</v>
      </c>
      <c r="M306" s="768" t="s">
        <v>105</v>
      </c>
      <c r="N306" s="768">
        <v>1</v>
      </c>
      <c r="O306" s="783"/>
      <c r="P306" s="784" t="str">
        <f t="shared" si="24"/>
        <v>Included</v>
      </c>
      <c r="Q306" s="296">
        <f t="shared" si="25"/>
        <v>0</v>
      </c>
      <c r="R306" s="267">
        <f t="shared" si="26"/>
        <v>0</v>
      </c>
      <c r="S306" s="267">
        <f t="shared" si="27"/>
        <v>0</v>
      </c>
      <c r="T306" s="297">
        <f t="shared" si="28"/>
        <v>0</v>
      </c>
      <c r="U306" s="297"/>
      <c r="AD306" s="298"/>
    </row>
    <row r="307" spans="1:30" s="267" customFormat="1" ht="48" customHeight="1" x14ac:dyDescent="0.3">
      <c r="A307" s="292">
        <v>288</v>
      </c>
      <c r="B307" s="768">
        <v>7000031277</v>
      </c>
      <c r="C307" s="768">
        <v>10</v>
      </c>
      <c r="D307" s="768">
        <v>300</v>
      </c>
      <c r="E307" s="768">
        <v>110</v>
      </c>
      <c r="F307" s="768" t="s">
        <v>722</v>
      </c>
      <c r="G307" s="768">
        <v>170005328</v>
      </c>
      <c r="H307" s="768">
        <v>998734</v>
      </c>
      <c r="I307" s="783"/>
      <c r="J307" s="768">
        <v>18</v>
      </c>
      <c r="K307" s="782"/>
      <c r="L307" s="768" t="s">
        <v>815</v>
      </c>
      <c r="M307" s="768" t="s">
        <v>106</v>
      </c>
      <c r="N307" s="768">
        <v>1</v>
      </c>
      <c r="O307" s="783"/>
      <c r="P307" s="784" t="str">
        <f t="shared" si="24"/>
        <v>Included</v>
      </c>
      <c r="Q307" s="296">
        <f t="shared" si="25"/>
        <v>0</v>
      </c>
      <c r="R307" s="267">
        <f t="shared" si="26"/>
        <v>0</v>
      </c>
      <c r="S307" s="267">
        <f t="shared" si="27"/>
        <v>0</v>
      </c>
      <c r="T307" s="297">
        <f t="shared" si="28"/>
        <v>0</v>
      </c>
      <c r="U307" s="297"/>
      <c r="AD307" s="298"/>
    </row>
    <row r="308" spans="1:30" s="267" customFormat="1" ht="48" customHeight="1" x14ac:dyDescent="0.3">
      <c r="A308" s="292">
        <v>289</v>
      </c>
      <c r="B308" s="768">
        <v>7000031277</v>
      </c>
      <c r="C308" s="768">
        <v>10</v>
      </c>
      <c r="D308" s="768">
        <v>300</v>
      </c>
      <c r="E308" s="768">
        <v>120</v>
      </c>
      <c r="F308" s="768" t="s">
        <v>722</v>
      </c>
      <c r="G308" s="768">
        <v>100007246</v>
      </c>
      <c r="H308" s="768">
        <v>998734</v>
      </c>
      <c r="I308" s="783"/>
      <c r="J308" s="768">
        <v>18</v>
      </c>
      <c r="K308" s="782"/>
      <c r="L308" s="768" t="s">
        <v>159</v>
      </c>
      <c r="M308" s="768" t="s">
        <v>106</v>
      </c>
      <c r="N308" s="768">
        <v>1</v>
      </c>
      <c r="O308" s="783"/>
      <c r="P308" s="784" t="str">
        <f t="shared" si="24"/>
        <v>Included</v>
      </c>
      <c r="Q308" s="296">
        <f t="shared" si="25"/>
        <v>0</v>
      </c>
      <c r="R308" s="267">
        <f t="shared" si="26"/>
        <v>0</v>
      </c>
      <c r="S308" s="267">
        <f t="shared" si="27"/>
        <v>0</v>
      </c>
      <c r="T308" s="297">
        <f t="shared" si="28"/>
        <v>0</v>
      </c>
      <c r="U308" s="297"/>
      <c r="AD308" s="298"/>
    </row>
    <row r="309" spans="1:30" s="267" customFormat="1" ht="48" customHeight="1" x14ac:dyDescent="0.3">
      <c r="A309" s="292">
        <v>290</v>
      </c>
      <c r="B309" s="768">
        <v>7000031277</v>
      </c>
      <c r="C309" s="768">
        <v>10</v>
      </c>
      <c r="D309" s="768">
        <v>300</v>
      </c>
      <c r="E309" s="768">
        <v>130</v>
      </c>
      <c r="F309" s="768" t="s">
        <v>722</v>
      </c>
      <c r="G309" s="768">
        <v>170003250</v>
      </c>
      <c r="H309" s="768">
        <v>998734</v>
      </c>
      <c r="I309" s="783"/>
      <c r="J309" s="768">
        <v>18</v>
      </c>
      <c r="K309" s="782"/>
      <c r="L309" s="768" t="s">
        <v>160</v>
      </c>
      <c r="M309" s="768" t="s">
        <v>106</v>
      </c>
      <c r="N309" s="768">
        <v>1</v>
      </c>
      <c r="O309" s="783"/>
      <c r="P309" s="784" t="str">
        <f t="shared" si="24"/>
        <v>Included</v>
      </c>
      <c r="Q309" s="296">
        <f t="shared" si="25"/>
        <v>0</v>
      </c>
      <c r="R309" s="267">
        <f t="shared" si="26"/>
        <v>0</v>
      </c>
      <c r="S309" s="267">
        <f t="shared" si="27"/>
        <v>0</v>
      </c>
      <c r="T309" s="297">
        <f t="shared" si="28"/>
        <v>0</v>
      </c>
      <c r="U309" s="297"/>
      <c r="AD309" s="298"/>
    </row>
    <row r="310" spans="1:30" s="267" customFormat="1" ht="48" customHeight="1" x14ac:dyDescent="0.3">
      <c r="A310" s="292">
        <v>291</v>
      </c>
      <c r="B310" s="768">
        <v>7000031277</v>
      </c>
      <c r="C310" s="768">
        <v>10</v>
      </c>
      <c r="D310" s="768">
        <v>300</v>
      </c>
      <c r="E310" s="768">
        <v>140</v>
      </c>
      <c r="F310" s="768" t="s">
        <v>722</v>
      </c>
      <c r="G310" s="768">
        <v>170005441</v>
      </c>
      <c r="H310" s="768">
        <v>998734</v>
      </c>
      <c r="I310" s="783"/>
      <c r="J310" s="768">
        <v>18</v>
      </c>
      <c r="K310" s="782"/>
      <c r="L310" s="768" t="s">
        <v>816</v>
      </c>
      <c r="M310" s="768" t="s">
        <v>106</v>
      </c>
      <c r="N310" s="768">
        <v>1</v>
      </c>
      <c r="O310" s="783"/>
      <c r="P310" s="784" t="str">
        <f t="shared" si="24"/>
        <v>Included</v>
      </c>
      <c r="Q310" s="296">
        <f t="shared" si="25"/>
        <v>0</v>
      </c>
      <c r="R310" s="267">
        <f t="shared" si="26"/>
        <v>0</v>
      </c>
      <c r="S310" s="267">
        <f t="shared" si="27"/>
        <v>0</v>
      </c>
      <c r="T310" s="297">
        <f t="shared" si="28"/>
        <v>0</v>
      </c>
      <c r="U310" s="297"/>
      <c r="AD310" s="298"/>
    </row>
    <row r="311" spans="1:30" s="267" customFormat="1" ht="48" customHeight="1" x14ac:dyDescent="0.3">
      <c r="A311" s="292">
        <v>292</v>
      </c>
      <c r="B311" s="768">
        <v>7000031277</v>
      </c>
      <c r="C311" s="768">
        <v>10</v>
      </c>
      <c r="D311" s="768">
        <v>300</v>
      </c>
      <c r="E311" s="768">
        <v>150</v>
      </c>
      <c r="F311" s="768" t="s">
        <v>722</v>
      </c>
      <c r="G311" s="768">
        <v>170005590</v>
      </c>
      <c r="H311" s="768">
        <v>998336</v>
      </c>
      <c r="I311" s="783"/>
      <c r="J311" s="768">
        <v>18</v>
      </c>
      <c r="K311" s="782"/>
      <c r="L311" s="768" t="s">
        <v>822</v>
      </c>
      <c r="M311" s="768" t="s">
        <v>106</v>
      </c>
      <c r="N311" s="768">
        <v>2</v>
      </c>
      <c r="O311" s="783"/>
      <c r="P311" s="784" t="str">
        <f t="shared" si="24"/>
        <v>Included</v>
      </c>
      <c r="Q311" s="296">
        <f t="shared" si="25"/>
        <v>0</v>
      </c>
      <c r="R311" s="267">
        <f t="shared" si="26"/>
        <v>0</v>
      </c>
      <c r="S311" s="267">
        <f t="shared" si="27"/>
        <v>0</v>
      </c>
      <c r="T311" s="297">
        <f t="shared" si="28"/>
        <v>0</v>
      </c>
      <c r="U311" s="297"/>
      <c r="AD311" s="298"/>
    </row>
    <row r="312" spans="1:30" s="267" customFormat="1" ht="48" customHeight="1" x14ac:dyDescent="0.3">
      <c r="A312" s="292">
        <v>293</v>
      </c>
      <c r="B312" s="768">
        <v>7000031283</v>
      </c>
      <c r="C312" s="768">
        <v>10</v>
      </c>
      <c r="D312" s="768">
        <v>322</v>
      </c>
      <c r="E312" s="768">
        <v>10</v>
      </c>
      <c r="F312" s="768" t="s">
        <v>723</v>
      </c>
      <c r="G312" s="768">
        <v>170005405</v>
      </c>
      <c r="H312" s="768">
        <v>998736</v>
      </c>
      <c r="I312" s="783"/>
      <c r="J312" s="768">
        <v>18</v>
      </c>
      <c r="K312" s="782"/>
      <c r="L312" s="768" t="s">
        <v>802</v>
      </c>
      <c r="M312" s="768" t="s">
        <v>106</v>
      </c>
      <c r="N312" s="768">
        <v>1</v>
      </c>
      <c r="O312" s="783"/>
      <c r="P312" s="784" t="str">
        <f t="shared" si="24"/>
        <v>Included</v>
      </c>
      <c r="Q312" s="296">
        <f t="shared" si="25"/>
        <v>0</v>
      </c>
      <c r="R312" s="267">
        <f t="shared" si="26"/>
        <v>0</v>
      </c>
      <c r="S312" s="267">
        <f t="shared" si="27"/>
        <v>0</v>
      </c>
      <c r="T312" s="297">
        <f t="shared" si="28"/>
        <v>0</v>
      </c>
      <c r="U312" s="297"/>
      <c r="AD312" s="298"/>
    </row>
    <row r="313" spans="1:30" s="267" customFormat="1" ht="48" customHeight="1" x14ac:dyDescent="0.3">
      <c r="A313" s="292">
        <v>294</v>
      </c>
      <c r="B313" s="768">
        <v>7000031283</v>
      </c>
      <c r="C313" s="768">
        <v>10</v>
      </c>
      <c r="D313" s="768">
        <v>322</v>
      </c>
      <c r="E313" s="768">
        <v>20</v>
      </c>
      <c r="F313" s="768" t="s">
        <v>723</v>
      </c>
      <c r="G313" s="768">
        <v>170005421</v>
      </c>
      <c r="H313" s="768">
        <v>998336</v>
      </c>
      <c r="I313" s="783"/>
      <c r="J313" s="768">
        <v>18</v>
      </c>
      <c r="K313" s="782"/>
      <c r="L313" s="768" t="s">
        <v>803</v>
      </c>
      <c r="M313" s="768" t="s">
        <v>105</v>
      </c>
      <c r="N313" s="768">
        <v>1</v>
      </c>
      <c r="O313" s="783"/>
      <c r="P313" s="784" t="str">
        <f t="shared" si="24"/>
        <v>Included</v>
      </c>
      <c r="Q313" s="296">
        <f t="shared" si="25"/>
        <v>0</v>
      </c>
      <c r="R313" s="267">
        <f t="shared" si="26"/>
        <v>0</v>
      </c>
      <c r="S313" s="267">
        <f t="shared" si="27"/>
        <v>0</v>
      </c>
      <c r="T313" s="297">
        <f t="shared" si="28"/>
        <v>0</v>
      </c>
      <c r="U313" s="297"/>
      <c r="AD313" s="298"/>
    </row>
    <row r="314" spans="1:30" s="267" customFormat="1" ht="48" customHeight="1" x14ac:dyDescent="0.3">
      <c r="A314" s="292">
        <v>295</v>
      </c>
      <c r="B314" s="768">
        <v>7000031283</v>
      </c>
      <c r="C314" s="768">
        <v>10</v>
      </c>
      <c r="D314" s="768">
        <v>322</v>
      </c>
      <c r="E314" s="768">
        <v>30</v>
      </c>
      <c r="F314" s="768" t="s">
        <v>723</v>
      </c>
      <c r="G314" s="768">
        <v>170005316</v>
      </c>
      <c r="H314" s="768">
        <v>998734</v>
      </c>
      <c r="I314" s="783"/>
      <c r="J314" s="768">
        <v>18</v>
      </c>
      <c r="K314" s="782"/>
      <c r="L314" s="768" t="s">
        <v>804</v>
      </c>
      <c r="M314" s="768" t="s">
        <v>106</v>
      </c>
      <c r="N314" s="768">
        <v>1</v>
      </c>
      <c r="O314" s="783"/>
      <c r="P314" s="784" t="str">
        <f t="shared" si="24"/>
        <v>Included</v>
      </c>
      <c r="Q314" s="296">
        <f t="shared" si="25"/>
        <v>0</v>
      </c>
      <c r="R314" s="267">
        <f t="shared" si="26"/>
        <v>0</v>
      </c>
      <c r="S314" s="267">
        <f t="shared" si="27"/>
        <v>0</v>
      </c>
      <c r="T314" s="297">
        <f t="shared" si="28"/>
        <v>0</v>
      </c>
      <c r="U314" s="297"/>
      <c r="AD314" s="298"/>
    </row>
    <row r="315" spans="1:30" s="267" customFormat="1" ht="48" customHeight="1" x14ac:dyDescent="0.3">
      <c r="A315" s="292">
        <v>296</v>
      </c>
      <c r="B315" s="768">
        <v>7000031283</v>
      </c>
      <c r="C315" s="768">
        <v>10</v>
      </c>
      <c r="D315" s="768">
        <v>322</v>
      </c>
      <c r="E315" s="768">
        <v>40</v>
      </c>
      <c r="F315" s="768" t="s">
        <v>723</v>
      </c>
      <c r="G315" s="768">
        <v>170005402</v>
      </c>
      <c r="H315" s="768">
        <v>998734</v>
      </c>
      <c r="I315" s="783"/>
      <c r="J315" s="768">
        <v>18</v>
      </c>
      <c r="K315" s="782"/>
      <c r="L315" s="768" t="s">
        <v>807</v>
      </c>
      <c r="M315" s="768" t="s">
        <v>106</v>
      </c>
      <c r="N315" s="768">
        <v>1</v>
      </c>
      <c r="O315" s="783"/>
      <c r="P315" s="784" t="str">
        <f t="shared" si="24"/>
        <v>Included</v>
      </c>
      <c r="Q315" s="296">
        <f t="shared" si="25"/>
        <v>0</v>
      </c>
      <c r="R315" s="267">
        <f t="shared" si="26"/>
        <v>0</v>
      </c>
      <c r="S315" s="267">
        <f t="shared" si="27"/>
        <v>0</v>
      </c>
      <c r="T315" s="297">
        <f t="shared" si="28"/>
        <v>0</v>
      </c>
      <c r="U315" s="297"/>
      <c r="AD315" s="298"/>
    </row>
    <row r="316" spans="1:30" s="267" customFormat="1" ht="48" customHeight="1" x14ac:dyDescent="0.3">
      <c r="A316" s="292">
        <v>297</v>
      </c>
      <c r="B316" s="768">
        <v>7000031283</v>
      </c>
      <c r="C316" s="768">
        <v>10</v>
      </c>
      <c r="D316" s="768">
        <v>322</v>
      </c>
      <c r="E316" s="768">
        <v>50</v>
      </c>
      <c r="F316" s="768" t="s">
        <v>723</v>
      </c>
      <c r="G316" s="768">
        <v>170005323</v>
      </c>
      <c r="H316" s="768">
        <v>998734</v>
      </c>
      <c r="I316" s="783"/>
      <c r="J316" s="768">
        <v>18</v>
      </c>
      <c r="K316" s="782"/>
      <c r="L316" s="768" t="s">
        <v>812</v>
      </c>
      <c r="M316" s="768" t="s">
        <v>106</v>
      </c>
      <c r="N316" s="768">
        <v>4</v>
      </c>
      <c r="O316" s="783"/>
      <c r="P316" s="784" t="str">
        <f t="shared" si="24"/>
        <v>Included</v>
      </c>
      <c r="Q316" s="296">
        <f t="shared" si="25"/>
        <v>0</v>
      </c>
      <c r="R316" s="267">
        <f t="shared" si="26"/>
        <v>0</v>
      </c>
      <c r="S316" s="267">
        <f t="shared" si="27"/>
        <v>0</v>
      </c>
      <c r="T316" s="297">
        <f t="shared" si="28"/>
        <v>0</v>
      </c>
      <c r="U316" s="297"/>
      <c r="AD316" s="298"/>
    </row>
    <row r="317" spans="1:30" s="267" customFormat="1" ht="48" customHeight="1" x14ac:dyDescent="0.3">
      <c r="A317" s="292">
        <v>298</v>
      </c>
      <c r="B317" s="768">
        <v>7000031283</v>
      </c>
      <c r="C317" s="768">
        <v>10</v>
      </c>
      <c r="D317" s="768">
        <v>322</v>
      </c>
      <c r="E317" s="768">
        <v>60</v>
      </c>
      <c r="F317" s="768" t="s">
        <v>723</v>
      </c>
      <c r="G317" s="768">
        <v>170005324</v>
      </c>
      <c r="H317" s="768">
        <v>998734</v>
      </c>
      <c r="I317" s="783"/>
      <c r="J317" s="768">
        <v>18</v>
      </c>
      <c r="K317" s="782"/>
      <c r="L317" s="768" t="s">
        <v>813</v>
      </c>
      <c r="M317" s="768" t="s">
        <v>106</v>
      </c>
      <c r="N317" s="768">
        <v>3</v>
      </c>
      <c r="O317" s="783"/>
      <c r="P317" s="784" t="str">
        <f t="shared" si="24"/>
        <v>Included</v>
      </c>
      <c r="Q317" s="296">
        <f t="shared" si="25"/>
        <v>0</v>
      </c>
      <c r="R317" s="267">
        <f t="shared" si="26"/>
        <v>0</v>
      </c>
      <c r="S317" s="267">
        <f t="shared" si="27"/>
        <v>0</v>
      </c>
      <c r="T317" s="297">
        <f t="shared" si="28"/>
        <v>0</v>
      </c>
      <c r="U317" s="297"/>
      <c r="AD317" s="298"/>
    </row>
    <row r="318" spans="1:30" s="267" customFormat="1" ht="48" customHeight="1" x14ac:dyDescent="0.3">
      <c r="A318" s="292">
        <v>299</v>
      </c>
      <c r="B318" s="768">
        <v>7000031283</v>
      </c>
      <c r="C318" s="768">
        <v>10</v>
      </c>
      <c r="D318" s="768">
        <v>322</v>
      </c>
      <c r="E318" s="768">
        <v>80</v>
      </c>
      <c r="F318" s="768" t="s">
        <v>723</v>
      </c>
      <c r="G318" s="768">
        <v>170005423</v>
      </c>
      <c r="H318" s="768">
        <v>998336</v>
      </c>
      <c r="I318" s="783"/>
      <c r="J318" s="768">
        <v>18</v>
      </c>
      <c r="K318" s="782"/>
      <c r="L318" s="768" t="s">
        <v>814</v>
      </c>
      <c r="M318" s="768" t="s">
        <v>105</v>
      </c>
      <c r="N318" s="768">
        <v>1</v>
      </c>
      <c r="O318" s="783"/>
      <c r="P318" s="784" t="str">
        <f t="shared" si="24"/>
        <v>Included</v>
      </c>
      <c r="Q318" s="296">
        <f t="shared" si="25"/>
        <v>0</v>
      </c>
      <c r="R318" s="267">
        <f t="shared" si="26"/>
        <v>0</v>
      </c>
      <c r="S318" s="267">
        <f t="shared" si="27"/>
        <v>0</v>
      </c>
      <c r="T318" s="297">
        <f t="shared" si="28"/>
        <v>0</v>
      </c>
      <c r="U318" s="297"/>
      <c r="AD318" s="298"/>
    </row>
    <row r="319" spans="1:30" s="267" customFormat="1" ht="48" customHeight="1" x14ac:dyDescent="0.3">
      <c r="A319" s="292">
        <v>300</v>
      </c>
      <c r="B319" s="768">
        <v>7000031283</v>
      </c>
      <c r="C319" s="768">
        <v>10</v>
      </c>
      <c r="D319" s="768">
        <v>322</v>
      </c>
      <c r="E319" s="768">
        <v>90</v>
      </c>
      <c r="F319" s="768" t="s">
        <v>723</v>
      </c>
      <c r="G319" s="768">
        <v>100002843</v>
      </c>
      <c r="H319" s="768">
        <v>998734</v>
      </c>
      <c r="I319" s="783"/>
      <c r="J319" s="768">
        <v>18</v>
      </c>
      <c r="K319" s="782"/>
      <c r="L319" s="768" t="s">
        <v>161</v>
      </c>
      <c r="M319" s="768" t="s">
        <v>110</v>
      </c>
      <c r="N319" s="768">
        <v>1</v>
      </c>
      <c r="O319" s="783"/>
      <c r="P319" s="784" t="str">
        <f t="shared" si="24"/>
        <v>Included</v>
      </c>
      <c r="Q319" s="296">
        <f t="shared" si="25"/>
        <v>0</v>
      </c>
      <c r="R319" s="267">
        <f t="shared" si="26"/>
        <v>0</v>
      </c>
      <c r="S319" s="267">
        <f t="shared" si="27"/>
        <v>0</v>
      </c>
      <c r="T319" s="297">
        <f t="shared" si="28"/>
        <v>0</v>
      </c>
      <c r="U319" s="297"/>
      <c r="AD319" s="298"/>
    </row>
    <row r="320" spans="1:30" s="267" customFormat="1" ht="48" customHeight="1" x14ac:dyDescent="0.3">
      <c r="A320" s="292">
        <v>301</v>
      </c>
      <c r="B320" s="768">
        <v>7000031283</v>
      </c>
      <c r="C320" s="768">
        <v>10</v>
      </c>
      <c r="D320" s="768">
        <v>322</v>
      </c>
      <c r="E320" s="768">
        <v>100</v>
      </c>
      <c r="F320" s="768" t="s">
        <v>723</v>
      </c>
      <c r="G320" s="768">
        <v>100007246</v>
      </c>
      <c r="H320" s="768">
        <v>998734</v>
      </c>
      <c r="I320" s="783"/>
      <c r="J320" s="768">
        <v>18</v>
      </c>
      <c r="K320" s="782"/>
      <c r="L320" s="768" t="s">
        <v>159</v>
      </c>
      <c r="M320" s="768" t="s">
        <v>106</v>
      </c>
      <c r="N320" s="768">
        <v>1</v>
      </c>
      <c r="O320" s="783"/>
      <c r="P320" s="784" t="str">
        <f t="shared" si="24"/>
        <v>Included</v>
      </c>
      <c r="Q320" s="296">
        <f t="shared" si="25"/>
        <v>0</v>
      </c>
      <c r="R320" s="267">
        <f t="shared" si="26"/>
        <v>0</v>
      </c>
      <c r="S320" s="267">
        <f t="shared" si="27"/>
        <v>0</v>
      </c>
      <c r="T320" s="297">
        <f t="shared" si="28"/>
        <v>0</v>
      </c>
      <c r="U320" s="297"/>
      <c r="AD320" s="298"/>
    </row>
    <row r="321" spans="1:30" s="267" customFormat="1" ht="48" customHeight="1" x14ac:dyDescent="0.3">
      <c r="A321" s="292">
        <v>302</v>
      </c>
      <c r="B321" s="768">
        <v>7000031283</v>
      </c>
      <c r="C321" s="768">
        <v>10</v>
      </c>
      <c r="D321" s="768">
        <v>322</v>
      </c>
      <c r="E321" s="768">
        <v>110</v>
      </c>
      <c r="F321" s="768" t="s">
        <v>723</v>
      </c>
      <c r="G321" s="768">
        <v>170003250</v>
      </c>
      <c r="H321" s="768">
        <v>998734</v>
      </c>
      <c r="I321" s="783"/>
      <c r="J321" s="768">
        <v>18</v>
      </c>
      <c r="K321" s="782"/>
      <c r="L321" s="768" t="s">
        <v>160</v>
      </c>
      <c r="M321" s="768" t="s">
        <v>106</v>
      </c>
      <c r="N321" s="768">
        <v>1</v>
      </c>
      <c r="O321" s="783"/>
      <c r="P321" s="784" t="str">
        <f t="shared" si="24"/>
        <v>Included</v>
      </c>
      <c r="Q321" s="296">
        <f t="shared" si="25"/>
        <v>0</v>
      </c>
      <c r="R321" s="267">
        <f t="shared" si="26"/>
        <v>0</v>
      </c>
      <c r="S321" s="267">
        <f t="shared" si="27"/>
        <v>0</v>
      </c>
      <c r="T321" s="297">
        <f t="shared" si="28"/>
        <v>0</v>
      </c>
      <c r="U321" s="297"/>
      <c r="AD321" s="298"/>
    </row>
    <row r="322" spans="1:30" s="267" customFormat="1" ht="48" customHeight="1" x14ac:dyDescent="0.3">
      <c r="A322" s="292">
        <v>303</v>
      </c>
      <c r="B322" s="768">
        <v>7000031283</v>
      </c>
      <c r="C322" s="768">
        <v>10</v>
      </c>
      <c r="D322" s="768">
        <v>322</v>
      </c>
      <c r="E322" s="768">
        <v>120</v>
      </c>
      <c r="F322" s="768" t="s">
        <v>723</v>
      </c>
      <c r="G322" s="768">
        <v>170005441</v>
      </c>
      <c r="H322" s="768">
        <v>998734</v>
      </c>
      <c r="I322" s="783"/>
      <c r="J322" s="768">
        <v>18</v>
      </c>
      <c r="K322" s="782"/>
      <c r="L322" s="768" t="s">
        <v>816</v>
      </c>
      <c r="M322" s="768" t="s">
        <v>106</v>
      </c>
      <c r="N322" s="768">
        <v>1</v>
      </c>
      <c r="O322" s="783"/>
      <c r="P322" s="784" t="str">
        <f t="shared" si="24"/>
        <v>Included</v>
      </c>
      <c r="Q322" s="296">
        <f t="shared" si="25"/>
        <v>0</v>
      </c>
      <c r="R322" s="267">
        <f t="shared" si="26"/>
        <v>0</v>
      </c>
      <c r="S322" s="267">
        <f t="shared" si="27"/>
        <v>0</v>
      </c>
      <c r="T322" s="297">
        <f t="shared" si="28"/>
        <v>0</v>
      </c>
      <c r="U322" s="297"/>
      <c r="AD322" s="298"/>
    </row>
    <row r="323" spans="1:30" s="267" customFormat="1" ht="48" customHeight="1" x14ac:dyDescent="0.3">
      <c r="A323" s="292">
        <v>304</v>
      </c>
      <c r="B323" s="768">
        <v>7000031283</v>
      </c>
      <c r="C323" s="768">
        <v>10</v>
      </c>
      <c r="D323" s="768">
        <v>322</v>
      </c>
      <c r="E323" s="768">
        <v>140</v>
      </c>
      <c r="F323" s="768" t="s">
        <v>723</v>
      </c>
      <c r="G323" s="768">
        <v>170005452</v>
      </c>
      <c r="H323" s="768">
        <v>998734</v>
      </c>
      <c r="I323" s="783"/>
      <c r="J323" s="768">
        <v>18</v>
      </c>
      <c r="K323" s="782"/>
      <c r="L323" s="768" t="s">
        <v>817</v>
      </c>
      <c r="M323" s="768" t="s">
        <v>106</v>
      </c>
      <c r="N323" s="768">
        <v>2</v>
      </c>
      <c r="O323" s="783"/>
      <c r="P323" s="784" t="str">
        <f t="shared" si="24"/>
        <v>Included</v>
      </c>
      <c r="Q323" s="296">
        <f t="shared" si="25"/>
        <v>0</v>
      </c>
      <c r="R323" s="267">
        <f t="shared" si="26"/>
        <v>0</v>
      </c>
      <c r="S323" s="267">
        <f t="shared" si="27"/>
        <v>0</v>
      </c>
      <c r="T323" s="297">
        <f t="shared" si="28"/>
        <v>0</v>
      </c>
      <c r="U323" s="297"/>
      <c r="AD323" s="298"/>
    </row>
    <row r="324" spans="1:30" s="267" customFormat="1" ht="48" customHeight="1" x14ac:dyDescent="0.3">
      <c r="A324" s="292">
        <v>305</v>
      </c>
      <c r="B324" s="768">
        <v>7000031283</v>
      </c>
      <c r="C324" s="768">
        <v>10</v>
      </c>
      <c r="D324" s="768">
        <v>322</v>
      </c>
      <c r="E324" s="768">
        <v>150</v>
      </c>
      <c r="F324" s="768" t="s">
        <v>723</v>
      </c>
      <c r="G324" s="768">
        <v>170005453</v>
      </c>
      <c r="H324" s="768">
        <v>998734</v>
      </c>
      <c r="I324" s="783"/>
      <c r="J324" s="768">
        <v>18</v>
      </c>
      <c r="K324" s="782"/>
      <c r="L324" s="768" t="s">
        <v>818</v>
      </c>
      <c r="M324" s="768" t="s">
        <v>105</v>
      </c>
      <c r="N324" s="768">
        <v>1</v>
      </c>
      <c r="O324" s="783"/>
      <c r="P324" s="784" t="str">
        <f t="shared" si="24"/>
        <v>Included</v>
      </c>
      <c r="Q324" s="296">
        <f t="shared" si="25"/>
        <v>0</v>
      </c>
      <c r="R324" s="267">
        <f t="shared" si="26"/>
        <v>0</v>
      </c>
      <c r="S324" s="267">
        <f t="shared" si="27"/>
        <v>0</v>
      </c>
      <c r="T324" s="297">
        <f t="shared" si="28"/>
        <v>0</v>
      </c>
      <c r="U324" s="297"/>
      <c r="AD324" s="298"/>
    </row>
    <row r="325" spans="1:30" s="267" customFormat="1" ht="48" customHeight="1" x14ac:dyDescent="0.3">
      <c r="A325" s="292">
        <v>306</v>
      </c>
      <c r="B325" s="768">
        <v>7000031283</v>
      </c>
      <c r="C325" s="768">
        <v>10</v>
      </c>
      <c r="D325" s="768">
        <v>322</v>
      </c>
      <c r="E325" s="768">
        <v>170</v>
      </c>
      <c r="F325" s="768" t="s">
        <v>723</v>
      </c>
      <c r="G325" s="768">
        <v>170005465</v>
      </c>
      <c r="H325" s="768">
        <v>998734</v>
      </c>
      <c r="I325" s="783"/>
      <c r="J325" s="768">
        <v>18</v>
      </c>
      <c r="K325" s="782"/>
      <c r="L325" s="768" t="s">
        <v>820</v>
      </c>
      <c r="M325" s="768" t="s">
        <v>110</v>
      </c>
      <c r="N325" s="768">
        <v>1</v>
      </c>
      <c r="O325" s="783"/>
      <c r="P325" s="784" t="str">
        <f t="shared" si="24"/>
        <v>Included</v>
      </c>
      <c r="Q325" s="296">
        <f t="shared" si="25"/>
        <v>0</v>
      </c>
      <c r="R325" s="267">
        <f t="shared" si="26"/>
        <v>0</v>
      </c>
      <c r="S325" s="267">
        <f t="shared" si="27"/>
        <v>0</v>
      </c>
      <c r="T325" s="297">
        <f t="shared" si="28"/>
        <v>0</v>
      </c>
      <c r="U325" s="297"/>
      <c r="AD325" s="298"/>
    </row>
    <row r="326" spans="1:30" s="267" customFormat="1" ht="48" customHeight="1" x14ac:dyDescent="0.3">
      <c r="A326" s="292">
        <v>307</v>
      </c>
      <c r="B326" s="768">
        <v>7000031283</v>
      </c>
      <c r="C326" s="768">
        <v>10</v>
      </c>
      <c r="D326" s="768">
        <v>322</v>
      </c>
      <c r="E326" s="768">
        <v>180</v>
      </c>
      <c r="F326" s="768" t="s">
        <v>723</v>
      </c>
      <c r="G326" s="768">
        <v>100007217</v>
      </c>
      <c r="H326" s="768">
        <v>998734</v>
      </c>
      <c r="I326" s="783"/>
      <c r="J326" s="768">
        <v>18</v>
      </c>
      <c r="K326" s="782"/>
      <c r="L326" s="768" t="s">
        <v>158</v>
      </c>
      <c r="M326" s="768" t="s">
        <v>106</v>
      </c>
      <c r="N326" s="768">
        <v>1</v>
      </c>
      <c r="O326" s="783"/>
      <c r="P326" s="784" t="str">
        <f t="shared" si="24"/>
        <v>Included</v>
      </c>
      <c r="Q326" s="296">
        <f t="shared" si="25"/>
        <v>0</v>
      </c>
      <c r="R326" s="267">
        <f t="shared" si="26"/>
        <v>0</v>
      </c>
      <c r="S326" s="267">
        <f t="shared" si="27"/>
        <v>0</v>
      </c>
      <c r="T326" s="297">
        <f t="shared" si="28"/>
        <v>0</v>
      </c>
      <c r="U326" s="297"/>
      <c r="AD326" s="298"/>
    </row>
    <row r="327" spans="1:30" s="267" customFormat="1" ht="48" customHeight="1" x14ac:dyDescent="0.3">
      <c r="A327" s="292">
        <v>308</v>
      </c>
      <c r="B327" s="768">
        <v>7000031283</v>
      </c>
      <c r="C327" s="768">
        <v>10</v>
      </c>
      <c r="D327" s="768">
        <v>322</v>
      </c>
      <c r="E327" s="768">
        <v>190</v>
      </c>
      <c r="F327" s="768" t="s">
        <v>723</v>
      </c>
      <c r="G327" s="768">
        <v>170005590</v>
      </c>
      <c r="H327" s="768">
        <v>998336</v>
      </c>
      <c r="I327" s="783"/>
      <c r="J327" s="768">
        <v>18</v>
      </c>
      <c r="K327" s="782"/>
      <c r="L327" s="768" t="s">
        <v>822</v>
      </c>
      <c r="M327" s="768" t="s">
        <v>106</v>
      </c>
      <c r="N327" s="768">
        <v>2</v>
      </c>
      <c r="O327" s="783"/>
      <c r="P327" s="784" t="str">
        <f t="shared" si="24"/>
        <v>Included</v>
      </c>
      <c r="Q327" s="296">
        <f t="shared" si="25"/>
        <v>0</v>
      </c>
      <c r="R327" s="267">
        <f t="shared" si="26"/>
        <v>0</v>
      </c>
      <c r="S327" s="267">
        <f t="shared" si="27"/>
        <v>0</v>
      </c>
      <c r="T327" s="297">
        <f t="shared" si="28"/>
        <v>0</v>
      </c>
      <c r="U327" s="297"/>
      <c r="AD327" s="298"/>
    </row>
    <row r="328" spans="1:30" s="267" customFormat="1" ht="48" customHeight="1" x14ac:dyDescent="0.3">
      <c r="A328" s="292">
        <v>309</v>
      </c>
      <c r="B328" s="768">
        <v>7000031283</v>
      </c>
      <c r="C328" s="768">
        <v>10</v>
      </c>
      <c r="D328" s="768">
        <v>322</v>
      </c>
      <c r="E328" s="768">
        <v>200</v>
      </c>
      <c r="F328" s="768" t="s">
        <v>723</v>
      </c>
      <c r="G328" s="768">
        <v>170005422</v>
      </c>
      <c r="H328" s="768">
        <v>998336</v>
      </c>
      <c r="I328" s="783"/>
      <c r="J328" s="768">
        <v>18</v>
      </c>
      <c r="K328" s="782"/>
      <c r="L328" s="768" t="s">
        <v>809</v>
      </c>
      <c r="M328" s="768" t="s">
        <v>105</v>
      </c>
      <c r="N328" s="768">
        <v>1</v>
      </c>
      <c r="O328" s="783"/>
      <c r="P328" s="784" t="str">
        <f t="shared" si="24"/>
        <v>Included</v>
      </c>
      <c r="Q328" s="296">
        <f t="shared" si="25"/>
        <v>0</v>
      </c>
      <c r="R328" s="267">
        <f t="shared" si="26"/>
        <v>0</v>
      </c>
      <c r="S328" s="267">
        <f t="shared" si="27"/>
        <v>0</v>
      </c>
      <c r="T328" s="297">
        <f t="shared" si="28"/>
        <v>0</v>
      </c>
      <c r="U328" s="297"/>
      <c r="AD328" s="298"/>
    </row>
    <row r="329" spans="1:30" s="267" customFormat="1" ht="48" customHeight="1" x14ac:dyDescent="0.3">
      <c r="A329" s="292">
        <v>310</v>
      </c>
      <c r="B329" s="768">
        <v>7000031280</v>
      </c>
      <c r="C329" s="768">
        <v>10</v>
      </c>
      <c r="D329" s="768">
        <v>340</v>
      </c>
      <c r="E329" s="768">
        <v>10</v>
      </c>
      <c r="F329" s="768" t="s">
        <v>724</v>
      </c>
      <c r="G329" s="768">
        <v>170005405</v>
      </c>
      <c r="H329" s="768">
        <v>998736</v>
      </c>
      <c r="I329" s="783"/>
      <c r="J329" s="768">
        <v>18</v>
      </c>
      <c r="K329" s="782"/>
      <c r="L329" s="768" t="s">
        <v>802</v>
      </c>
      <c r="M329" s="768" t="s">
        <v>106</v>
      </c>
      <c r="N329" s="768">
        <v>1</v>
      </c>
      <c r="O329" s="783"/>
      <c r="P329" s="784" t="str">
        <f t="shared" si="24"/>
        <v>Included</v>
      </c>
      <c r="Q329" s="296">
        <f t="shared" si="25"/>
        <v>0</v>
      </c>
      <c r="R329" s="267">
        <f t="shared" si="26"/>
        <v>0</v>
      </c>
      <c r="S329" s="267">
        <f t="shared" si="27"/>
        <v>0</v>
      </c>
      <c r="T329" s="297">
        <f t="shared" si="28"/>
        <v>0</v>
      </c>
      <c r="U329" s="297"/>
      <c r="AD329" s="298"/>
    </row>
    <row r="330" spans="1:30" s="267" customFormat="1" ht="48" customHeight="1" x14ac:dyDescent="0.3">
      <c r="A330" s="292">
        <v>311</v>
      </c>
      <c r="B330" s="768">
        <v>7000031280</v>
      </c>
      <c r="C330" s="768">
        <v>10</v>
      </c>
      <c r="D330" s="768">
        <v>340</v>
      </c>
      <c r="E330" s="768">
        <v>20</v>
      </c>
      <c r="F330" s="768" t="s">
        <v>724</v>
      </c>
      <c r="G330" s="768">
        <v>170005421</v>
      </c>
      <c r="H330" s="768">
        <v>998336</v>
      </c>
      <c r="I330" s="783"/>
      <c r="J330" s="768">
        <v>18</v>
      </c>
      <c r="K330" s="782"/>
      <c r="L330" s="768" t="s">
        <v>803</v>
      </c>
      <c r="M330" s="768" t="s">
        <v>105</v>
      </c>
      <c r="N330" s="768">
        <v>1</v>
      </c>
      <c r="O330" s="783"/>
      <c r="P330" s="784" t="str">
        <f t="shared" si="24"/>
        <v>Included</v>
      </c>
      <c r="Q330" s="296">
        <f t="shared" si="25"/>
        <v>0</v>
      </c>
      <c r="R330" s="267">
        <f t="shared" si="26"/>
        <v>0</v>
      </c>
      <c r="S330" s="267">
        <f t="shared" si="27"/>
        <v>0</v>
      </c>
      <c r="T330" s="297">
        <f t="shared" si="28"/>
        <v>0</v>
      </c>
      <c r="U330" s="297"/>
      <c r="AD330" s="298"/>
    </row>
    <row r="331" spans="1:30" s="267" customFormat="1" ht="48" customHeight="1" x14ac:dyDescent="0.3">
      <c r="A331" s="292">
        <v>312</v>
      </c>
      <c r="B331" s="768">
        <v>7000031280</v>
      </c>
      <c r="C331" s="768">
        <v>10</v>
      </c>
      <c r="D331" s="768">
        <v>340</v>
      </c>
      <c r="E331" s="768">
        <v>30</v>
      </c>
      <c r="F331" s="768" t="s">
        <v>724</v>
      </c>
      <c r="G331" s="768">
        <v>170005316</v>
      </c>
      <c r="H331" s="768">
        <v>998734</v>
      </c>
      <c r="I331" s="783"/>
      <c r="J331" s="768">
        <v>18</v>
      </c>
      <c r="K331" s="782"/>
      <c r="L331" s="768" t="s">
        <v>804</v>
      </c>
      <c r="M331" s="768" t="s">
        <v>106</v>
      </c>
      <c r="N331" s="768">
        <v>1</v>
      </c>
      <c r="O331" s="783"/>
      <c r="P331" s="784" t="str">
        <f t="shared" si="24"/>
        <v>Included</v>
      </c>
      <c r="Q331" s="296">
        <f t="shared" si="25"/>
        <v>0</v>
      </c>
      <c r="R331" s="267">
        <f t="shared" si="26"/>
        <v>0</v>
      </c>
      <c r="S331" s="267">
        <f t="shared" si="27"/>
        <v>0</v>
      </c>
      <c r="T331" s="297">
        <f t="shared" si="28"/>
        <v>0</v>
      </c>
      <c r="U331" s="297"/>
      <c r="AD331" s="298"/>
    </row>
    <row r="332" spans="1:30" s="267" customFormat="1" ht="48" customHeight="1" x14ac:dyDescent="0.3">
      <c r="A332" s="292">
        <v>313</v>
      </c>
      <c r="B332" s="768">
        <v>7000031280</v>
      </c>
      <c r="C332" s="768">
        <v>10</v>
      </c>
      <c r="D332" s="768">
        <v>340</v>
      </c>
      <c r="E332" s="768">
        <v>40</v>
      </c>
      <c r="F332" s="768" t="s">
        <v>724</v>
      </c>
      <c r="G332" s="768">
        <v>170005402</v>
      </c>
      <c r="H332" s="768">
        <v>998734</v>
      </c>
      <c r="I332" s="783"/>
      <c r="J332" s="768">
        <v>18</v>
      </c>
      <c r="K332" s="782"/>
      <c r="L332" s="768" t="s">
        <v>807</v>
      </c>
      <c r="M332" s="768" t="s">
        <v>106</v>
      </c>
      <c r="N332" s="768">
        <v>1</v>
      </c>
      <c r="O332" s="783"/>
      <c r="P332" s="784" t="str">
        <f t="shared" si="24"/>
        <v>Included</v>
      </c>
      <c r="Q332" s="296">
        <f t="shared" si="25"/>
        <v>0</v>
      </c>
      <c r="R332" s="267">
        <f t="shared" si="26"/>
        <v>0</v>
      </c>
      <c r="S332" s="267">
        <f t="shared" si="27"/>
        <v>0</v>
      </c>
      <c r="T332" s="297">
        <f t="shared" si="28"/>
        <v>0</v>
      </c>
      <c r="U332" s="297"/>
      <c r="AD332" s="298"/>
    </row>
    <row r="333" spans="1:30" s="267" customFormat="1" ht="48" customHeight="1" x14ac:dyDescent="0.3">
      <c r="A333" s="292">
        <v>314</v>
      </c>
      <c r="B333" s="768">
        <v>7000031280</v>
      </c>
      <c r="C333" s="768">
        <v>10</v>
      </c>
      <c r="D333" s="768">
        <v>340</v>
      </c>
      <c r="E333" s="768">
        <v>50</v>
      </c>
      <c r="F333" s="768" t="s">
        <v>724</v>
      </c>
      <c r="G333" s="768">
        <v>170005323</v>
      </c>
      <c r="H333" s="768">
        <v>998734</v>
      </c>
      <c r="I333" s="783"/>
      <c r="J333" s="768">
        <v>18</v>
      </c>
      <c r="K333" s="782"/>
      <c r="L333" s="768" t="s">
        <v>812</v>
      </c>
      <c r="M333" s="768" t="s">
        <v>106</v>
      </c>
      <c r="N333" s="768">
        <v>2</v>
      </c>
      <c r="O333" s="783"/>
      <c r="P333" s="784" t="str">
        <f t="shared" si="24"/>
        <v>Included</v>
      </c>
      <c r="Q333" s="296">
        <f t="shared" si="25"/>
        <v>0</v>
      </c>
      <c r="R333" s="267">
        <f t="shared" si="26"/>
        <v>0</v>
      </c>
      <c r="S333" s="267">
        <f t="shared" si="27"/>
        <v>0</v>
      </c>
      <c r="T333" s="297">
        <f t="shared" si="28"/>
        <v>0</v>
      </c>
      <c r="U333" s="297"/>
      <c r="AD333" s="298"/>
    </row>
    <row r="334" spans="1:30" s="267" customFormat="1" ht="48" customHeight="1" x14ac:dyDescent="0.3">
      <c r="A334" s="292">
        <v>315</v>
      </c>
      <c r="B334" s="768">
        <v>7000031280</v>
      </c>
      <c r="C334" s="768">
        <v>10</v>
      </c>
      <c r="D334" s="768">
        <v>340</v>
      </c>
      <c r="E334" s="768">
        <v>60</v>
      </c>
      <c r="F334" s="768" t="s">
        <v>724</v>
      </c>
      <c r="G334" s="768">
        <v>170005324</v>
      </c>
      <c r="H334" s="768">
        <v>998734</v>
      </c>
      <c r="I334" s="783"/>
      <c r="J334" s="768">
        <v>18</v>
      </c>
      <c r="K334" s="782"/>
      <c r="L334" s="768" t="s">
        <v>813</v>
      </c>
      <c r="M334" s="768" t="s">
        <v>106</v>
      </c>
      <c r="N334" s="768">
        <v>2</v>
      </c>
      <c r="O334" s="783"/>
      <c r="P334" s="784" t="str">
        <f t="shared" si="24"/>
        <v>Included</v>
      </c>
      <c r="Q334" s="296">
        <f t="shared" si="25"/>
        <v>0</v>
      </c>
      <c r="R334" s="267">
        <f t="shared" si="26"/>
        <v>0</v>
      </c>
      <c r="S334" s="267">
        <f t="shared" si="27"/>
        <v>0</v>
      </c>
      <c r="T334" s="297">
        <f t="shared" si="28"/>
        <v>0</v>
      </c>
      <c r="U334" s="297"/>
      <c r="AD334" s="298"/>
    </row>
    <row r="335" spans="1:30" s="267" customFormat="1" ht="48" customHeight="1" x14ac:dyDescent="0.3">
      <c r="A335" s="292">
        <v>316</v>
      </c>
      <c r="B335" s="768">
        <v>7000031280</v>
      </c>
      <c r="C335" s="768">
        <v>10</v>
      </c>
      <c r="D335" s="768">
        <v>340</v>
      </c>
      <c r="E335" s="768">
        <v>70</v>
      </c>
      <c r="F335" s="768" t="s">
        <v>724</v>
      </c>
      <c r="G335" s="768">
        <v>170005325</v>
      </c>
      <c r="H335" s="768">
        <v>998734</v>
      </c>
      <c r="I335" s="783"/>
      <c r="J335" s="768">
        <v>18</v>
      </c>
      <c r="K335" s="782"/>
      <c r="L335" s="768" t="s">
        <v>825</v>
      </c>
      <c r="M335" s="768" t="s">
        <v>106</v>
      </c>
      <c r="N335" s="768">
        <v>1</v>
      </c>
      <c r="O335" s="783"/>
      <c r="P335" s="784" t="str">
        <f t="shared" si="24"/>
        <v>Included</v>
      </c>
      <c r="Q335" s="296">
        <f t="shared" si="25"/>
        <v>0</v>
      </c>
      <c r="R335" s="267">
        <f t="shared" si="26"/>
        <v>0</v>
      </c>
      <c r="S335" s="267">
        <f t="shared" si="27"/>
        <v>0</v>
      </c>
      <c r="T335" s="297">
        <f t="shared" si="28"/>
        <v>0</v>
      </c>
      <c r="U335" s="297"/>
      <c r="AD335" s="298"/>
    </row>
    <row r="336" spans="1:30" s="267" customFormat="1" ht="48" customHeight="1" x14ac:dyDescent="0.3">
      <c r="A336" s="292">
        <v>317</v>
      </c>
      <c r="B336" s="768">
        <v>7000031280</v>
      </c>
      <c r="C336" s="768">
        <v>10</v>
      </c>
      <c r="D336" s="768">
        <v>340</v>
      </c>
      <c r="E336" s="768">
        <v>80</v>
      </c>
      <c r="F336" s="768" t="s">
        <v>724</v>
      </c>
      <c r="G336" s="768">
        <v>170005423</v>
      </c>
      <c r="H336" s="768">
        <v>998336</v>
      </c>
      <c r="I336" s="783"/>
      <c r="J336" s="768">
        <v>18</v>
      </c>
      <c r="K336" s="782"/>
      <c r="L336" s="768" t="s">
        <v>814</v>
      </c>
      <c r="M336" s="768" t="s">
        <v>105</v>
      </c>
      <c r="N336" s="768">
        <v>1</v>
      </c>
      <c r="O336" s="783"/>
      <c r="P336" s="784" t="str">
        <f t="shared" si="24"/>
        <v>Included</v>
      </c>
      <c r="Q336" s="296">
        <f t="shared" si="25"/>
        <v>0</v>
      </c>
      <c r="R336" s="267">
        <f t="shared" si="26"/>
        <v>0</v>
      </c>
      <c r="S336" s="267">
        <f t="shared" si="27"/>
        <v>0</v>
      </c>
      <c r="T336" s="297">
        <f t="shared" si="28"/>
        <v>0</v>
      </c>
      <c r="U336" s="297"/>
      <c r="AD336" s="298"/>
    </row>
    <row r="337" spans="1:30" s="267" customFormat="1" ht="48" customHeight="1" x14ac:dyDescent="0.3">
      <c r="A337" s="292">
        <v>318</v>
      </c>
      <c r="B337" s="768">
        <v>7000031280</v>
      </c>
      <c r="C337" s="768">
        <v>10</v>
      </c>
      <c r="D337" s="768">
        <v>340</v>
      </c>
      <c r="E337" s="768">
        <v>90</v>
      </c>
      <c r="F337" s="768" t="s">
        <v>724</v>
      </c>
      <c r="G337" s="768">
        <v>100007246</v>
      </c>
      <c r="H337" s="768">
        <v>998734</v>
      </c>
      <c r="I337" s="783"/>
      <c r="J337" s="768">
        <v>18</v>
      </c>
      <c r="K337" s="782"/>
      <c r="L337" s="768" t="s">
        <v>159</v>
      </c>
      <c r="M337" s="768" t="s">
        <v>106</v>
      </c>
      <c r="N337" s="768">
        <v>1</v>
      </c>
      <c r="O337" s="783"/>
      <c r="P337" s="784" t="str">
        <f t="shared" si="24"/>
        <v>Included</v>
      </c>
      <c r="Q337" s="296">
        <f t="shared" si="25"/>
        <v>0</v>
      </c>
      <c r="R337" s="267">
        <f t="shared" si="26"/>
        <v>0</v>
      </c>
      <c r="S337" s="267">
        <f t="shared" si="27"/>
        <v>0</v>
      </c>
      <c r="T337" s="297">
        <f t="shared" si="28"/>
        <v>0</v>
      </c>
      <c r="U337" s="297"/>
      <c r="AD337" s="298"/>
    </row>
    <row r="338" spans="1:30" s="267" customFormat="1" ht="48" customHeight="1" x14ac:dyDescent="0.3">
      <c r="A338" s="292">
        <v>319</v>
      </c>
      <c r="B338" s="768">
        <v>7000031280</v>
      </c>
      <c r="C338" s="768">
        <v>10</v>
      </c>
      <c r="D338" s="768">
        <v>340</v>
      </c>
      <c r="E338" s="768">
        <v>100</v>
      </c>
      <c r="F338" s="768" t="s">
        <v>724</v>
      </c>
      <c r="G338" s="768">
        <v>170003250</v>
      </c>
      <c r="H338" s="768">
        <v>998734</v>
      </c>
      <c r="I338" s="783"/>
      <c r="J338" s="768">
        <v>18</v>
      </c>
      <c r="K338" s="782"/>
      <c r="L338" s="768" t="s">
        <v>160</v>
      </c>
      <c r="M338" s="768" t="s">
        <v>106</v>
      </c>
      <c r="N338" s="768">
        <v>1</v>
      </c>
      <c r="O338" s="783"/>
      <c r="P338" s="784" t="str">
        <f t="shared" si="24"/>
        <v>Included</v>
      </c>
      <c r="Q338" s="296">
        <f t="shared" si="25"/>
        <v>0</v>
      </c>
      <c r="R338" s="267">
        <f t="shared" si="26"/>
        <v>0</v>
      </c>
      <c r="S338" s="267">
        <f t="shared" si="27"/>
        <v>0</v>
      </c>
      <c r="T338" s="297">
        <f t="shared" si="28"/>
        <v>0</v>
      </c>
      <c r="U338" s="297"/>
      <c r="AD338" s="298"/>
    </row>
    <row r="339" spans="1:30" s="267" customFormat="1" ht="48" customHeight="1" x14ac:dyDescent="0.3">
      <c r="A339" s="292">
        <v>320</v>
      </c>
      <c r="B339" s="768">
        <v>7000031280</v>
      </c>
      <c r="C339" s="768">
        <v>10</v>
      </c>
      <c r="D339" s="768">
        <v>340</v>
      </c>
      <c r="E339" s="768">
        <v>110</v>
      </c>
      <c r="F339" s="768" t="s">
        <v>724</v>
      </c>
      <c r="G339" s="768">
        <v>170005441</v>
      </c>
      <c r="H339" s="768">
        <v>998734</v>
      </c>
      <c r="I339" s="783"/>
      <c r="J339" s="768">
        <v>18</v>
      </c>
      <c r="K339" s="782"/>
      <c r="L339" s="768" t="s">
        <v>816</v>
      </c>
      <c r="M339" s="768" t="s">
        <v>106</v>
      </c>
      <c r="N339" s="768">
        <v>1</v>
      </c>
      <c r="O339" s="783"/>
      <c r="P339" s="784" t="str">
        <f t="shared" si="24"/>
        <v>Included</v>
      </c>
      <c r="Q339" s="296">
        <f t="shared" si="25"/>
        <v>0</v>
      </c>
      <c r="R339" s="267">
        <f t="shared" si="26"/>
        <v>0</v>
      </c>
      <c r="S339" s="267">
        <f t="shared" si="27"/>
        <v>0</v>
      </c>
      <c r="T339" s="297">
        <f t="shared" si="28"/>
        <v>0</v>
      </c>
      <c r="U339" s="297"/>
      <c r="AD339" s="298"/>
    </row>
    <row r="340" spans="1:30" s="267" customFormat="1" ht="48" customHeight="1" x14ac:dyDescent="0.3">
      <c r="A340" s="292">
        <v>321</v>
      </c>
      <c r="B340" s="768">
        <v>7000031280</v>
      </c>
      <c r="C340" s="768">
        <v>10</v>
      </c>
      <c r="D340" s="768">
        <v>340</v>
      </c>
      <c r="E340" s="768">
        <v>120</v>
      </c>
      <c r="F340" s="768" t="s">
        <v>724</v>
      </c>
      <c r="G340" s="768">
        <v>170005590</v>
      </c>
      <c r="H340" s="768">
        <v>998336</v>
      </c>
      <c r="I340" s="783"/>
      <c r="J340" s="768">
        <v>18</v>
      </c>
      <c r="K340" s="782"/>
      <c r="L340" s="768" t="s">
        <v>822</v>
      </c>
      <c r="M340" s="768" t="s">
        <v>106</v>
      </c>
      <c r="N340" s="768">
        <v>2</v>
      </c>
      <c r="O340" s="783"/>
      <c r="P340" s="784" t="str">
        <f t="shared" ref="P340:P403" si="29">IF(O340=0, "Included", IF(ISERROR(N340*O340), O340, N340*O340))</f>
        <v>Included</v>
      </c>
      <c r="Q340" s="296">
        <f t="shared" ref="Q340:Q403" si="30">S340</f>
        <v>0</v>
      </c>
      <c r="R340" s="267">
        <f t="shared" ref="R340:R403" si="31">IF(P340="Included",0,P340)</f>
        <v>0</v>
      </c>
      <c r="S340" s="267">
        <f t="shared" ref="S340:S403" si="32">IF(K340="",(R340*J340/100),(R340*K340))</f>
        <v>0</v>
      </c>
      <c r="T340" s="297">
        <f t="shared" ref="T340:T403" si="33">+N340*O340</f>
        <v>0</v>
      </c>
      <c r="U340" s="297"/>
      <c r="AD340" s="298"/>
    </row>
    <row r="341" spans="1:30" s="267" customFormat="1" ht="48" customHeight="1" x14ac:dyDescent="0.3">
      <c r="A341" s="292">
        <v>322</v>
      </c>
      <c r="B341" s="768">
        <v>7000031304</v>
      </c>
      <c r="C341" s="768">
        <v>10</v>
      </c>
      <c r="D341" s="768">
        <v>341</v>
      </c>
      <c r="E341" s="768">
        <v>10</v>
      </c>
      <c r="F341" s="768" t="s">
        <v>725</v>
      </c>
      <c r="G341" s="768">
        <v>170005392</v>
      </c>
      <c r="H341" s="768">
        <v>998734</v>
      </c>
      <c r="I341" s="783"/>
      <c r="J341" s="768">
        <v>18</v>
      </c>
      <c r="K341" s="782"/>
      <c r="L341" s="768" t="s">
        <v>826</v>
      </c>
      <c r="M341" s="768" t="s">
        <v>106</v>
      </c>
      <c r="N341" s="768">
        <v>2</v>
      </c>
      <c r="O341" s="783"/>
      <c r="P341" s="784" t="str">
        <f t="shared" si="29"/>
        <v>Included</v>
      </c>
      <c r="Q341" s="296">
        <f t="shared" si="30"/>
        <v>0</v>
      </c>
      <c r="R341" s="267">
        <f t="shared" si="31"/>
        <v>0</v>
      </c>
      <c r="S341" s="267">
        <f t="shared" si="32"/>
        <v>0</v>
      </c>
      <c r="T341" s="297">
        <f t="shared" si="33"/>
        <v>0</v>
      </c>
      <c r="U341" s="297"/>
      <c r="AD341" s="298"/>
    </row>
    <row r="342" spans="1:30" s="267" customFormat="1" ht="48" customHeight="1" x14ac:dyDescent="0.3">
      <c r="A342" s="292">
        <v>323</v>
      </c>
      <c r="B342" s="768">
        <v>7000031287</v>
      </c>
      <c r="C342" s="768">
        <v>10</v>
      </c>
      <c r="D342" s="768">
        <v>380</v>
      </c>
      <c r="E342" s="768">
        <v>10</v>
      </c>
      <c r="F342" s="768" t="s">
        <v>726</v>
      </c>
      <c r="G342" s="768">
        <v>170005405</v>
      </c>
      <c r="H342" s="768">
        <v>998736</v>
      </c>
      <c r="I342" s="783"/>
      <c r="J342" s="768">
        <v>18</v>
      </c>
      <c r="K342" s="782"/>
      <c r="L342" s="768" t="s">
        <v>802</v>
      </c>
      <c r="M342" s="768" t="s">
        <v>106</v>
      </c>
      <c r="N342" s="768">
        <v>2</v>
      </c>
      <c r="O342" s="783"/>
      <c r="P342" s="784" t="str">
        <f t="shared" si="29"/>
        <v>Included</v>
      </c>
      <c r="Q342" s="296">
        <f t="shared" si="30"/>
        <v>0</v>
      </c>
      <c r="R342" s="267">
        <f t="shared" si="31"/>
        <v>0</v>
      </c>
      <c r="S342" s="267">
        <f t="shared" si="32"/>
        <v>0</v>
      </c>
      <c r="T342" s="297">
        <f t="shared" si="33"/>
        <v>0</v>
      </c>
      <c r="U342" s="297"/>
      <c r="AD342" s="298"/>
    </row>
    <row r="343" spans="1:30" s="267" customFormat="1" ht="48" customHeight="1" x14ac:dyDescent="0.3">
      <c r="A343" s="292">
        <v>324</v>
      </c>
      <c r="B343" s="768">
        <v>7000031287</v>
      </c>
      <c r="C343" s="768">
        <v>10</v>
      </c>
      <c r="D343" s="768">
        <v>380</v>
      </c>
      <c r="E343" s="768">
        <v>20</v>
      </c>
      <c r="F343" s="768" t="s">
        <v>726</v>
      </c>
      <c r="G343" s="768">
        <v>170005421</v>
      </c>
      <c r="H343" s="768">
        <v>998336</v>
      </c>
      <c r="I343" s="783"/>
      <c r="J343" s="768">
        <v>18</v>
      </c>
      <c r="K343" s="782"/>
      <c r="L343" s="768" t="s">
        <v>803</v>
      </c>
      <c r="M343" s="768" t="s">
        <v>105</v>
      </c>
      <c r="N343" s="768">
        <v>1</v>
      </c>
      <c r="O343" s="783"/>
      <c r="P343" s="784" t="str">
        <f t="shared" si="29"/>
        <v>Included</v>
      </c>
      <c r="Q343" s="296">
        <f t="shared" si="30"/>
        <v>0</v>
      </c>
      <c r="R343" s="267">
        <f t="shared" si="31"/>
        <v>0</v>
      </c>
      <c r="S343" s="267">
        <f t="shared" si="32"/>
        <v>0</v>
      </c>
      <c r="T343" s="297">
        <f t="shared" si="33"/>
        <v>0</v>
      </c>
      <c r="U343" s="297"/>
      <c r="AD343" s="298"/>
    </row>
    <row r="344" spans="1:30" s="267" customFormat="1" ht="48" customHeight="1" x14ac:dyDescent="0.3">
      <c r="A344" s="292">
        <v>325</v>
      </c>
      <c r="B344" s="768">
        <v>7000031287</v>
      </c>
      <c r="C344" s="768">
        <v>10</v>
      </c>
      <c r="D344" s="768">
        <v>380</v>
      </c>
      <c r="E344" s="768">
        <v>30</v>
      </c>
      <c r="F344" s="768" t="s">
        <v>726</v>
      </c>
      <c r="G344" s="768">
        <v>170005316</v>
      </c>
      <c r="H344" s="768">
        <v>998734</v>
      </c>
      <c r="I344" s="783"/>
      <c r="J344" s="768">
        <v>18</v>
      </c>
      <c r="K344" s="782"/>
      <c r="L344" s="768" t="s">
        <v>804</v>
      </c>
      <c r="M344" s="768" t="s">
        <v>106</v>
      </c>
      <c r="N344" s="768">
        <v>2</v>
      </c>
      <c r="O344" s="783"/>
      <c r="P344" s="784" t="str">
        <f t="shared" si="29"/>
        <v>Included</v>
      </c>
      <c r="Q344" s="296">
        <f t="shared" si="30"/>
        <v>0</v>
      </c>
      <c r="R344" s="267">
        <f t="shared" si="31"/>
        <v>0</v>
      </c>
      <c r="S344" s="267">
        <f t="shared" si="32"/>
        <v>0</v>
      </c>
      <c r="T344" s="297">
        <f t="shared" si="33"/>
        <v>0</v>
      </c>
      <c r="U344" s="297"/>
      <c r="AD344" s="298"/>
    </row>
    <row r="345" spans="1:30" s="267" customFormat="1" ht="48" customHeight="1" x14ac:dyDescent="0.3">
      <c r="A345" s="292">
        <v>326</v>
      </c>
      <c r="B345" s="768">
        <v>7000031287</v>
      </c>
      <c r="C345" s="768">
        <v>10</v>
      </c>
      <c r="D345" s="768">
        <v>380</v>
      </c>
      <c r="E345" s="768">
        <v>40</v>
      </c>
      <c r="F345" s="768" t="s">
        <v>726</v>
      </c>
      <c r="G345" s="768">
        <v>170005402</v>
      </c>
      <c r="H345" s="768">
        <v>998734</v>
      </c>
      <c r="I345" s="783"/>
      <c r="J345" s="768">
        <v>18</v>
      </c>
      <c r="K345" s="782"/>
      <c r="L345" s="768" t="s">
        <v>807</v>
      </c>
      <c r="M345" s="768" t="s">
        <v>106</v>
      </c>
      <c r="N345" s="768">
        <v>1</v>
      </c>
      <c r="O345" s="783"/>
      <c r="P345" s="784" t="str">
        <f t="shared" si="29"/>
        <v>Included</v>
      </c>
      <c r="Q345" s="296">
        <f t="shared" si="30"/>
        <v>0</v>
      </c>
      <c r="R345" s="267">
        <f t="shared" si="31"/>
        <v>0</v>
      </c>
      <c r="S345" s="267">
        <f t="shared" si="32"/>
        <v>0</v>
      </c>
      <c r="T345" s="297">
        <f t="shared" si="33"/>
        <v>0</v>
      </c>
      <c r="U345" s="297"/>
      <c r="AD345" s="298"/>
    </row>
    <row r="346" spans="1:30" s="267" customFormat="1" ht="48" customHeight="1" x14ac:dyDescent="0.3">
      <c r="A346" s="292">
        <v>327</v>
      </c>
      <c r="B346" s="768">
        <v>7000031287</v>
      </c>
      <c r="C346" s="768">
        <v>10</v>
      </c>
      <c r="D346" s="768">
        <v>380</v>
      </c>
      <c r="E346" s="768">
        <v>60</v>
      </c>
      <c r="F346" s="768" t="s">
        <v>726</v>
      </c>
      <c r="G346" s="768">
        <v>170005422</v>
      </c>
      <c r="H346" s="768">
        <v>998336</v>
      </c>
      <c r="I346" s="783"/>
      <c r="J346" s="768">
        <v>18</v>
      </c>
      <c r="K346" s="782"/>
      <c r="L346" s="768" t="s">
        <v>809</v>
      </c>
      <c r="M346" s="768" t="s">
        <v>105</v>
      </c>
      <c r="N346" s="768">
        <v>1</v>
      </c>
      <c r="O346" s="783"/>
      <c r="P346" s="784" t="str">
        <f t="shared" si="29"/>
        <v>Included</v>
      </c>
      <c r="Q346" s="296">
        <f t="shared" si="30"/>
        <v>0</v>
      </c>
      <c r="R346" s="267">
        <f t="shared" si="31"/>
        <v>0</v>
      </c>
      <c r="S346" s="267">
        <f t="shared" si="32"/>
        <v>0</v>
      </c>
      <c r="T346" s="297">
        <f t="shared" si="33"/>
        <v>0</v>
      </c>
      <c r="U346" s="297"/>
      <c r="AD346" s="298"/>
    </row>
    <row r="347" spans="1:30" s="267" customFormat="1" ht="48" customHeight="1" x14ac:dyDescent="0.3">
      <c r="A347" s="292">
        <v>328</v>
      </c>
      <c r="B347" s="768">
        <v>7000031287</v>
      </c>
      <c r="C347" s="768">
        <v>10</v>
      </c>
      <c r="D347" s="768">
        <v>380</v>
      </c>
      <c r="E347" s="768">
        <v>70</v>
      </c>
      <c r="F347" s="768" t="s">
        <v>726</v>
      </c>
      <c r="G347" s="768">
        <v>170005323</v>
      </c>
      <c r="H347" s="768">
        <v>998734</v>
      </c>
      <c r="I347" s="783"/>
      <c r="J347" s="768">
        <v>18</v>
      </c>
      <c r="K347" s="782"/>
      <c r="L347" s="768" t="s">
        <v>812</v>
      </c>
      <c r="M347" s="768" t="s">
        <v>106</v>
      </c>
      <c r="N347" s="768">
        <v>2</v>
      </c>
      <c r="O347" s="783"/>
      <c r="P347" s="784" t="str">
        <f t="shared" si="29"/>
        <v>Included</v>
      </c>
      <c r="Q347" s="296">
        <f t="shared" si="30"/>
        <v>0</v>
      </c>
      <c r="R347" s="267">
        <f t="shared" si="31"/>
        <v>0</v>
      </c>
      <c r="S347" s="267">
        <f t="shared" si="32"/>
        <v>0</v>
      </c>
      <c r="T347" s="297">
        <f t="shared" si="33"/>
        <v>0</v>
      </c>
      <c r="U347" s="297"/>
      <c r="AD347" s="298"/>
    </row>
    <row r="348" spans="1:30" s="267" customFormat="1" ht="48" customHeight="1" x14ac:dyDescent="0.3">
      <c r="A348" s="292">
        <v>329</v>
      </c>
      <c r="B348" s="768">
        <v>7000031287</v>
      </c>
      <c r="C348" s="768">
        <v>10</v>
      </c>
      <c r="D348" s="768">
        <v>380</v>
      </c>
      <c r="E348" s="768">
        <v>80</v>
      </c>
      <c r="F348" s="768" t="s">
        <v>726</v>
      </c>
      <c r="G348" s="768">
        <v>170005324</v>
      </c>
      <c r="H348" s="768">
        <v>998734</v>
      </c>
      <c r="I348" s="783"/>
      <c r="J348" s="768">
        <v>18</v>
      </c>
      <c r="K348" s="782"/>
      <c r="L348" s="768" t="s">
        <v>813</v>
      </c>
      <c r="M348" s="768" t="s">
        <v>106</v>
      </c>
      <c r="N348" s="768">
        <v>2</v>
      </c>
      <c r="O348" s="783"/>
      <c r="P348" s="784" t="str">
        <f t="shared" si="29"/>
        <v>Included</v>
      </c>
      <c r="Q348" s="296">
        <f t="shared" si="30"/>
        <v>0</v>
      </c>
      <c r="R348" s="267">
        <f t="shared" si="31"/>
        <v>0</v>
      </c>
      <c r="S348" s="267">
        <f t="shared" si="32"/>
        <v>0</v>
      </c>
      <c r="T348" s="297">
        <f t="shared" si="33"/>
        <v>0</v>
      </c>
      <c r="U348" s="297"/>
      <c r="AD348" s="298"/>
    </row>
    <row r="349" spans="1:30" s="267" customFormat="1" ht="48" customHeight="1" x14ac:dyDescent="0.3">
      <c r="A349" s="292">
        <v>330</v>
      </c>
      <c r="B349" s="768">
        <v>7000031287</v>
      </c>
      <c r="C349" s="768">
        <v>10</v>
      </c>
      <c r="D349" s="768">
        <v>380</v>
      </c>
      <c r="E349" s="768">
        <v>100</v>
      </c>
      <c r="F349" s="768" t="s">
        <v>726</v>
      </c>
      <c r="G349" s="768">
        <v>170005423</v>
      </c>
      <c r="H349" s="768">
        <v>998336</v>
      </c>
      <c r="I349" s="783"/>
      <c r="J349" s="768">
        <v>18</v>
      </c>
      <c r="K349" s="782"/>
      <c r="L349" s="768" t="s">
        <v>814</v>
      </c>
      <c r="M349" s="768" t="s">
        <v>105</v>
      </c>
      <c r="N349" s="768">
        <v>1</v>
      </c>
      <c r="O349" s="783"/>
      <c r="P349" s="784" t="str">
        <f t="shared" si="29"/>
        <v>Included</v>
      </c>
      <c r="Q349" s="296">
        <f t="shared" si="30"/>
        <v>0</v>
      </c>
      <c r="R349" s="267">
        <f t="shared" si="31"/>
        <v>0</v>
      </c>
      <c r="S349" s="267">
        <f t="shared" si="32"/>
        <v>0</v>
      </c>
      <c r="T349" s="297">
        <f t="shared" si="33"/>
        <v>0</v>
      </c>
      <c r="U349" s="297"/>
      <c r="AD349" s="298"/>
    </row>
    <row r="350" spans="1:30" s="267" customFormat="1" ht="48" customHeight="1" x14ac:dyDescent="0.3">
      <c r="A350" s="292">
        <v>331</v>
      </c>
      <c r="B350" s="768">
        <v>7000031287</v>
      </c>
      <c r="C350" s="768">
        <v>10</v>
      </c>
      <c r="D350" s="768">
        <v>380</v>
      </c>
      <c r="E350" s="768">
        <v>110</v>
      </c>
      <c r="F350" s="768" t="s">
        <v>726</v>
      </c>
      <c r="G350" s="768">
        <v>170005328</v>
      </c>
      <c r="H350" s="768">
        <v>998734</v>
      </c>
      <c r="I350" s="783"/>
      <c r="J350" s="768">
        <v>18</v>
      </c>
      <c r="K350" s="782"/>
      <c r="L350" s="768" t="s">
        <v>815</v>
      </c>
      <c r="M350" s="768" t="s">
        <v>106</v>
      </c>
      <c r="N350" s="768">
        <v>1</v>
      </c>
      <c r="O350" s="783"/>
      <c r="P350" s="784" t="str">
        <f t="shared" si="29"/>
        <v>Included</v>
      </c>
      <c r="Q350" s="296">
        <f t="shared" si="30"/>
        <v>0</v>
      </c>
      <c r="R350" s="267">
        <f t="shared" si="31"/>
        <v>0</v>
      </c>
      <c r="S350" s="267">
        <f t="shared" si="32"/>
        <v>0</v>
      </c>
      <c r="T350" s="297">
        <f t="shared" si="33"/>
        <v>0</v>
      </c>
      <c r="U350" s="297"/>
      <c r="AD350" s="298"/>
    </row>
    <row r="351" spans="1:30" s="267" customFormat="1" ht="48" customHeight="1" x14ac:dyDescent="0.3">
      <c r="A351" s="292">
        <v>332</v>
      </c>
      <c r="B351" s="768">
        <v>7000031287</v>
      </c>
      <c r="C351" s="768">
        <v>10</v>
      </c>
      <c r="D351" s="768">
        <v>380</v>
      </c>
      <c r="E351" s="768">
        <v>120</v>
      </c>
      <c r="F351" s="768" t="s">
        <v>726</v>
      </c>
      <c r="G351" s="768">
        <v>100007246</v>
      </c>
      <c r="H351" s="768">
        <v>998734</v>
      </c>
      <c r="I351" s="783"/>
      <c r="J351" s="768">
        <v>18</v>
      </c>
      <c r="K351" s="782"/>
      <c r="L351" s="768" t="s">
        <v>159</v>
      </c>
      <c r="M351" s="768" t="s">
        <v>106</v>
      </c>
      <c r="N351" s="768">
        <v>1</v>
      </c>
      <c r="O351" s="783"/>
      <c r="P351" s="784" t="str">
        <f t="shared" si="29"/>
        <v>Included</v>
      </c>
      <c r="Q351" s="296">
        <f t="shared" si="30"/>
        <v>0</v>
      </c>
      <c r="R351" s="267">
        <f t="shared" si="31"/>
        <v>0</v>
      </c>
      <c r="S351" s="267">
        <f t="shared" si="32"/>
        <v>0</v>
      </c>
      <c r="T351" s="297">
        <f t="shared" si="33"/>
        <v>0</v>
      </c>
      <c r="U351" s="297"/>
      <c r="AD351" s="298"/>
    </row>
    <row r="352" spans="1:30" s="267" customFormat="1" ht="48" customHeight="1" x14ac:dyDescent="0.3">
      <c r="A352" s="292">
        <v>333</v>
      </c>
      <c r="B352" s="768">
        <v>7000031287</v>
      </c>
      <c r="C352" s="768">
        <v>10</v>
      </c>
      <c r="D352" s="768">
        <v>380</v>
      </c>
      <c r="E352" s="768">
        <v>130</v>
      </c>
      <c r="F352" s="768" t="s">
        <v>726</v>
      </c>
      <c r="G352" s="768">
        <v>170003250</v>
      </c>
      <c r="H352" s="768">
        <v>998734</v>
      </c>
      <c r="I352" s="783"/>
      <c r="J352" s="768">
        <v>18</v>
      </c>
      <c r="K352" s="782"/>
      <c r="L352" s="768" t="s">
        <v>160</v>
      </c>
      <c r="M352" s="768" t="s">
        <v>106</v>
      </c>
      <c r="N352" s="768">
        <v>1</v>
      </c>
      <c r="O352" s="783"/>
      <c r="P352" s="784" t="str">
        <f t="shared" si="29"/>
        <v>Included</v>
      </c>
      <c r="Q352" s="296">
        <f t="shared" si="30"/>
        <v>0</v>
      </c>
      <c r="R352" s="267">
        <f t="shared" si="31"/>
        <v>0</v>
      </c>
      <c r="S352" s="267">
        <f t="shared" si="32"/>
        <v>0</v>
      </c>
      <c r="T352" s="297">
        <f t="shared" si="33"/>
        <v>0</v>
      </c>
      <c r="U352" s="297"/>
      <c r="AD352" s="298"/>
    </row>
    <row r="353" spans="1:30" s="267" customFormat="1" ht="48" customHeight="1" x14ac:dyDescent="0.3">
      <c r="A353" s="292">
        <v>334</v>
      </c>
      <c r="B353" s="768">
        <v>7000031287</v>
      </c>
      <c r="C353" s="768">
        <v>10</v>
      </c>
      <c r="D353" s="768">
        <v>380</v>
      </c>
      <c r="E353" s="768">
        <v>140</v>
      </c>
      <c r="F353" s="768" t="s">
        <v>726</v>
      </c>
      <c r="G353" s="768">
        <v>170005441</v>
      </c>
      <c r="H353" s="768">
        <v>998734</v>
      </c>
      <c r="I353" s="783"/>
      <c r="J353" s="768">
        <v>18</v>
      </c>
      <c r="K353" s="782"/>
      <c r="L353" s="768" t="s">
        <v>816</v>
      </c>
      <c r="M353" s="768" t="s">
        <v>106</v>
      </c>
      <c r="N353" s="768">
        <v>1</v>
      </c>
      <c r="O353" s="783"/>
      <c r="P353" s="784" t="str">
        <f t="shared" si="29"/>
        <v>Included</v>
      </c>
      <c r="Q353" s="296">
        <f t="shared" si="30"/>
        <v>0</v>
      </c>
      <c r="R353" s="267">
        <f t="shared" si="31"/>
        <v>0</v>
      </c>
      <c r="S353" s="267">
        <f t="shared" si="32"/>
        <v>0</v>
      </c>
      <c r="T353" s="297">
        <f t="shared" si="33"/>
        <v>0</v>
      </c>
      <c r="U353" s="297"/>
      <c r="AD353" s="298"/>
    </row>
    <row r="354" spans="1:30" s="267" customFormat="1" ht="48" customHeight="1" x14ac:dyDescent="0.3">
      <c r="A354" s="292">
        <v>335</v>
      </c>
      <c r="B354" s="768">
        <v>7000031287</v>
      </c>
      <c r="C354" s="768">
        <v>10</v>
      </c>
      <c r="D354" s="768">
        <v>380</v>
      </c>
      <c r="E354" s="768">
        <v>150</v>
      </c>
      <c r="F354" s="768" t="s">
        <v>726</v>
      </c>
      <c r="G354" s="768">
        <v>170005590</v>
      </c>
      <c r="H354" s="768">
        <v>998336</v>
      </c>
      <c r="I354" s="783"/>
      <c r="J354" s="768">
        <v>18</v>
      </c>
      <c r="K354" s="782"/>
      <c r="L354" s="768" t="s">
        <v>822</v>
      </c>
      <c r="M354" s="768" t="s">
        <v>106</v>
      </c>
      <c r="N354" s="768">
        <v>2</v>
      </c>
      <c r="O354" s="783"/>
      <c r="P354" s="784" t="str">
        <f t="shared" si="29"/>
        <v>Included</v>
      </c>
      <c r="Q354" s="296">
        <f t="shared" si="30"/>
        <v>0</v>
      </c>
      <c r="R354" s="267">
        <f t="shared" si="31"/>
        <v>0</v>
      </c>
      <c r="S354" s="267">
        <f t="shared" si="32"/>
        <v>0</v>
      </c>
      <c r="T354" s="297">
        <f t="shared" si="33"/>
        <v>0</v>
      </c>
      <c r="U354" s="297"/>
      <c r="AD354" s="298"/>
    </row>
    <row r="355" spans="1:30" s="267" customFormat="1" ht="48" customHeight="1" x14ac:dyDescent="0.3">
      <c r="A355" s="292">
        <v>336</v>
      </c>
      <c r="B355" s="768">
        <v>7000031290</v>
      </c>
      <c r="C355" s="768">
        <v>10</v>
      </c>
      <c r="D355" s="768">
        <v>420</v>
      </c>
      <c r="E355" s="768">
        <v>10</v>
      </c>
      <c r="F355" s="768" t="s">
        <v>727</v>
      </c>
      <c r="G355" s="768">
        <v>170005405</v>
      </c>
      <c r="H355" s="768">
        <v>998736</v>
      </c>
      <c r="I355" s="783"/>
      <c r="J355" s="768">
        <v>18</v>
      </c>
      <c r="K355" s="782"/>
      <c r="L355" s="768" t="s">
        <v>802</v>
      </c>
      <c r="M355" s="768" t="s">
        <v>106</v>
      </c>
      <c r="N355" s="768">
        <v>2</v>
      </c>
      <c r="O355" s="783"/>
      <c r="P355" s="784" t="str">
        <f t="shared" si="29"/>
        <v>Included</v>
      </c>
      <c r="Q355" s="296">
        <f t="shared" si="30"/>
        <v>0</v>
      </c>
      <c r="R355" s="267">
        <f t="shared" si="31"/>
        <v>0</v>
      </c>
      <c r="S355" s="267">
        <f t="shared" si="32"/>
        <v>0</v>
      </c>
      <c r="T355" s="297">
        <f t="shared" si="33"/>
        <v>0</v>
      </c>
      <c r="U355" s="297"/>
      <c r="AD355" s="298"/>
    </row>
    <row r="356" spans="1:30" s="267" customFormat="1" ht="48" customHeight="1" x14ac:dyDescent="0.3">
      <c r="A356" s="292">
        <v>337</v>
      </c>
      <c r="B356" s="768">
        <v>7000031290</v>
      </c>
      <c r="C356" s="768">
        <v>10</v>
      </c>
      <c r="D356" s="768">
        <v>420</v>
      </c>
      <c r="E356" s="768">
        <v>20</v>
      </c>
      <c r="F356" s="768" t="s">
        <v>727</v>
      </c>
      <c r="G356" s="768">
        <v>170005421</v>
      </c>
      <c r="H356" s="768">
        <v>998336</v>
      </c>
      <c r="I356" s="783"/>
      <c r="J356" s="768">
        <v>18</v>
      </c>
      <c r="K356" s="782"/>
      <c r="L356" s="768" t="s">
        <v>803</v>
      </c>
      <c r="M356" s="768" t="s">
        <v>105</v>
      </c>
      <c r="N356" s="768">
        <v>1</v>
      </c>
      <c r="O356" s="783"/>
      <c r="P356" s="784" t="str">
        <f t="shared" si="29"/>
        <v>Included</v>
      </c>
      <c r="Q356" s="296">
        <f t="shared" si="30"/>
        <v>0</v>
      </c>
      <c r="R356" s="267">
        <f t="shared" si="31"/>
        <v>0</v>
      </c>
      <c r="S356" s="267">
        <f t="shared" si="32"/>
        <v>0</v>
      </c>
      <c r="T356" s="297">
        <f t="shared" si="33"/>
        <v>0</v>
      </c>
      <c r="U356" s="297"/>
      <c r="AD356" s="298"/>
    </row>
    <row r="357" spans="1:30" s="267" customFormat="1" ht="48" customHeight="1" x14ac:dyDescent="0.3">
      <c r="A357" s="292">
        <v>338</v>
      </c>
      <c r="B357" s="768">
        <v>7000031290</v>
      </c>
      <c r="C357" s="768">
        <v>10</v>
      </c>
      <c r="D357" s="768">
        <v>420</v>
      </c>
      <c r="E357" s="768">
        <v>30</v>
      </c>
      <c r="F357" s="768" t="s">
        <v>727</v>
      </c>
      <c r="G357" s="768">
        <v>170005316</v>
      </c>
      <c r="H357" s="768">
        <v>998734</v>
      </c>
      <c r="I357" s="783"/>
      <c r="J357" s="768">
        <v>18</v>
      </c>
      <c r="K357" s="782"/>
      <c r="L357" s="768" t="s">
        <v>804</v>
      </c>
      <c r="M357" s="768" t="s">
        <v>106</v>
      </c>
      <c r="N357" s="768">
        <v>2</v>
      </c>
      <c r="O357" s="783"/>
      <c r="P357" s="784" t="str">
        <f t="shared" si="29"/>
        <v>Included</v>
      </c>
      <c r="Q357" s="296">
        <f t="shared" si="30"/>
        <v>0</v>
      </c>
      <c r="R357" s="267">
        <f t="shared" si="31"/>
        <v>0</v>
      </c>
      <c r="S357" s="267">
        <f t="shared" si="32"/>
        <v>0</v>
      </c>
      <c r="T357" s="297">
        <f t="shared" si="33"/>
        <v>0</v>
      </c>
      <c r="U357" s="297"/>
      <c r="AD357" s="298"/>
    </row>
    <row r="358" spans="1:30" s="267" customFormat="1" ht="48" customHeight="1" x14ac:dyDescent="0.3">
      <c r="A358" s="292">
        <v>339</v>
      </c>
      <c r="B358" s="768">
        <v>7000031290</v>
      </c>
      <c r="C358" s="768">
        <v>10</v>
      </c>
      <c r="D358" s="768">
        <v>420</v>
      </c>
      <c r="E358" s="768">
        <v>40</v>
      </c>
      <c r="F358" s="768" t="s">
        <v>727</v>
      </c>
      <c r="G358" s="768">
        <v>170005418</v>
      </c>
      <c r="H358" s="768">
        <v>998736</v>
      </c>
      <c r="I358" s="783"/>
      <c r="J358" s="768">
        <v>18</v>
      </c>
      <c r="K358" s="782"/>
      <c r="L358" s="768" t="s">
        <v>805</v>
      </c>
      <c r="M358" s="768" t="s">
        <v>106</v>
      </c>
      <c r="N358" s="768">
        <v>42</v>
      </c>
      <c r="O358" s="783"/>
      <c r="P358" s="784" t="str">
        <f t="shared" si="29"/>
        <v>Included</v>
      </c>
      <c r="Q358" s="296">
        <f t="shared" si="30"/>
        <v>0</v>
      </c>
      <c r="R358" s="267">
        <f t="shared" si="31"/>
        <v>0</v>
      </c>
      <c r="S358" s="267">
        <f t="shared" si="32"/>
        <v>0</v>
      </c>
      <c r="T358" s="297">
        <f t="shared" si="33"/>
        <v>0</v>
      </c>
      <c r="U358" s="297"/>
      <c r="AD358" s="298"/>
    </row>
    <row r="359" spans="1:30" s="267" customFormat="1" ht="48" customHeight="1" x14ac:dyDescent="0.3">
      <c r="A359" s="292">
        <v>340</v>
      </c>
      <c r="B359" s="768">
        <v>7000031290</v>
      </c>
      <c r="C359" s="768">
        <v>10</v>
      </c>
      <c r="D359" s="768">
        <v>420</v>
      </c>
      <c r="E359" s="768">
        <v>60</v>
      </c>
      <c r="F359" s="768" t="s">
        <v>727</v>
      </c>
      <c r="G359" s="768">
        <v>170005402</v>
      </c>
      <c r="H359" s="768">
        <v>998734</v>
      </c>
      <c r="I359" s="783"/>
      <c r="J359" s="768">
        <v>18</v>
      </c>
      <c r="K359" s="782"/>
      <c r="L359" s="768" t="s">
        <v>807</v>
      </c>
      <c r="M359" s="768" t="s">
        <v>106</v>
      </c>
      <c r="N359" s="768">
        <v>1</v>
      </c>
      <c r="O359" s="783"/>
      <c r="P359" s="784" t="str">
        <f t="shared" si="29"/>
        <v>Included</v>
      </c>
      <c r="Q359" s="296">
        <f t="shared" si="30"/>
        <v>0</v>
      </c>
      <c r="R359" s="267">
        <f t="shared" si="31"/>
        <v>0</v>
      </c>
      <c r="S359" s="267">
        <f t="shared" si="32"/>
        <v>0</v>
      </c>
      <c r="T359" s="297">
        <f t="shared" si="33"/>
        <v>0</v>
      </c>
      <c r="U359" s="297"/>
      <c r="AD359" s="298"/>
    </row>
    <row r="360" spans="1:30" s="267" customFormat="1" ht="48" customHeight="1" x14ac:dyDescent="0.3">
      <c r="A360" s="292">
        <v>341</v>
      </c>
      <c r="B360" s="768">
        <v>7000031290</v>
      </c>
      <c r="C360" s="768">
        <v>10</v>
      </c>
      <c r="D360" s="768">
        <v>420</v>
      </c>
      <c r="E360" s="768">
        <v>70</v>
      </c>
      <c r="F360" s="768" t="s">
        <v>727</v>
      </c>
      <c r="G360" s="768">
        <v>170005318</v>
      </c>
      <c r="H360" s="768">
        <v>998734</v>
      </c>
      <c r="I360" s="783"/>
      <c r="J360" s="768">
        <v>18</v>
      </c>
      <c r="K360" s="782"/>
      <c r="L360" s="768" t="s">
        <v>808</v>
      </c>
      <c r="M360" s="768" t="s">
        <v>106</v>
      </c>
      <c r="N360" s="768">
        <v>400</v>
      </c>
      <c r="O360" s="783"/>
      <c r="P360" s="784" t="str">
        <f t="shared" si="29"/>
        <v>Included</v>
      </c>
      <c r="Q360" s="296">
        <f t="shared" si="30"/>
        <v>0</v>
      </c>
      <c r="R360" s="267">
        <f t="shared" si="31"/>
        <v>0</v>
      </c>
      <c r="S360" s="267">
        <f t="shared" si="32"/>
        <v>0</v>
      </c>
      <c r="T360" s="297">
        <f t="shared" si="33"/>
        <v>0</v>
      </c>
      <c r="U360" s="297"/>
      <c r="AD360" s="298"/>
    </row>
    <row r="361" spans="1:30" s="267" customFormat="1" ht="48" customHeight="1" x14ac:dyDescent="0.3">
      <c r="A361" s="292">
        <v>342</v>
      </c>
      <c r="B361" s="768">
        <v>7000031290</v>
      </c>
      <c r="C361" s="768">
        <v>10</v>
      </c>
      <c r="D361" s="768">
        <v>420</v>
      </c>
      <c r="E361" s="768">
        <v>110</v>
      </c>
      <c r="F361" s="768" t="s">
        <v>727</v>
      </c>
      <c r="G361" s="768">
        <v>170005422</v>
      </c>
      <c r="H361" s="768">
        <v>998336</v>
      </c>
      <c r="I361" s="783"/>
      <c r="J361" s="768">
        <v>18</v>
      </c>
      <c r="K361" s="782"/>
      <c r="L361" s="768" t="s">
        <v>809</v>
      </c>
      <c r="M361" s="768" t="s">
        <v>105</v>
      </c>
      <c r="N361" s="768">
        <v>1</v>
      </c>
      <c r="O361" s="783"/>
      <c r="P361" s="784" t="str">
        <f t="shared" si="29"/>
        <v>Included</v>
      </c>
      <c r="Q361" s="296">
        <f t="shared" si="30"/>
        <v>0</v>
      </c>
      <c r="R361" s="267">
        <f t="shared" si="31"/>
        <v>0</v>
      </c>
      <c r="S361" s="267">
        <f t="shared" si="32"/>
        <v>0</v>
      </c>
      <c r="T361" s="297">
        <f t="shared" si="33"/>
        <v>0</v>
      </c>
      <c r="U361" s="297"/>
      <c r="AD361" s="298"/>
    </row>
    <row r="362" spans="1:30" s="267" customFormat="1" ht="48" customHeight="1" x14ac:dyDescent="0.3">
      <c r="A362" s="292">
        <v>343</v>
      </c>
      <c r="B362" s="768">
        <v>7000031290</v>
      </c>
      <c r="C362" s="768">
        <v>10</v>
      </c>
      <c r="D362" s="768">
        <v>420</v>
      </c>
      <c r="E362" s="768">
        <v>120</v>
      </c>
      <c r="F362" s="768" t="s">
        <v>727</v>
      </c>
      <c r="G362" s="768">
        <v>170005323</v>
      </c>
      <c r="H362" s="768">
        <v>998734</v>
      </c>
      <c r="I362" s="783"/>
      <c r="J362" s="768">
        <v>18</v>
      </c>
      <c r="K362" s="782"/>
      <c r="L362" s="768" t="s">
        <v>812</v>
      </c>
      <c r="M362" s="768" t="s">
        <v>106</v>
      </c>
      <c r="N362" s="768">
        <v>6</v>
      </c>
      <c r="O362" s="783"/>
      <c r="P362" s="784" t="str">
        <f t="shared" si="29"/>
        <v>Included</v>
      </c>
      <c r="Q362" s="296">
        <f t="shared" si="30"/>
        <v>0</v>
      </c>
      <c r="R362" s="267">
        <f t="shared" si="31"/>
        <v>0</v>
      </c>
      <c r="S362" s="267">
        <f t="shared" si="32"/>
        <v>0</v>
      </c>
      <c r="T362" s="297">
        <f t="shared" si="33"/>
        <v>0</v>
      </c>
      <c r="U362" s="297"/>
      <c r="AD362" s="298"/>
    </row>
    <row r="363" spans="1:30" s="267" customFormat="1" ht="48" customHeight="1" x14ac:dyDescent="0.3">
      <c r="A363" s="292">
        <v>344</v>
      </c>
      <c r="B363" s="768">
        <v>7000031290</v>
      </c>
      <c r="C363" s="768">
        <v>10</v>
      </c>
      <c r="D363" s="768">
        <v>420</v>
      </c>
      <c r="E363" s="768">
        <v>130</v>
      </c>
      <c r="F363" s="768" t="s">
        <v>727</v>
      </c>
      <c r="G363" s="768">
        <v>170005324</v>
      </c>
      <c r="H363" s="768">
        <v>998734</v>
      </c>
      <c r="I363" s="783"/>
      <c r="J363" s="768">
        <v>18</v>
      </c>
      <c r="K363" s="782"/>
      <c r="L363" s="768" t="s">
        <v>813</v>
      </c>
      <c r="M363" s="768" t="s">
        <v>106</v>
      </c>
      <c r="N363" s="768">
        <v>4</v>
      </c>
      <c r="O363" s="783"/>
      <c r="P363" s="784" t="str">
        <f t="shared" si="29"/>
        <v>Included</v>
      </c>
      <c r="Q363" s="296">
        <f t="shared" si="30"/>
        <v>0</v>
      </c>
      <c r="R363" s="267">
        <f t="shared" si="31"/>
        <v>0</v>
      </c>
      <c r="S363" s="267">
        <f t="shared" si="32"/>
        <v>0</v>
      </c>
      <c r="T363" s="297">
        <f t="shared" si="33"/>
        <v>0</v>
      </c>
      <c r="U363" s="297"/>
      <c r="AD363" s="298"/>
    </row>
    <row r="364" spans="1:30" s="267" customFormat="1" ht="48" customHeight="1" x14ac:dyDescent="0.3">
      <c r="A364" s="292">
        <v>345</v>
      </c>
      <c r="B364" s="768">
        <v>7000031290</v>
      </c>
      <c r="C364" s="768">
        <v>10</v>
      </c>
      <c r="D364" s="768">
        <v>420</v>
      </c>
      <c r="E364" s="768">
        <v>150</v>
      </c>
      <c r="F364" s="768" t="s">
        <v>727</v>
      </c>
      <c r="G364" s="768">
        <v>170005423</v>
      </c>
      <c r="H364" s="768">
        <v>998336</v>
      </c>
      <c r="I364" s="783"/>
      <c r="J364" s="768">
        <v>18</v>
      </c>
      <c r="K364" s="782"/>
      <c r="L364" s="768" t="s">
        <v>814</v>
      </c>
      <c r="M364" s="768" t="s">
        <v>105</v>
      </c>
      <c r="N364" s="768">
        <v>1</v>
      </c>
      <c r="O364" s="783"/>
      <c r="P364" s="784" t="str">
        <f t="shared" si="29"/>
        <v>Included</v>
      </c>
      <c r="Q364" s="296">
        <f t="shared" si="30"/>
        <v>0</v>
      </c>
      <c r="R364" s="267">
        <f t="shared" si="31"/>
        <v>0</v>
      </c>
      <c r="S364" s="267">
        <f t="shared" si="32"/>
        <v>0</v>
      </c>
      <c r="T364" s="297">
        <f t="shared" si="33"/>
        <v>0</v>
      </c>
      <c r="U364" s="297"/>
      <c r="AD364" s="298"/>
    </row>
    <row r="365" spans="1:30" s="267" customFormat="1" ht="48" customHeight="1" x14ac:dyDescent="0.3">
      <c r="A365" s="292">
        <v>346</v>
      </c>
      <c r="B365" s="768">
        <v>7000031290</v>
      </c>
      <c r="C365" s="768">
        <v>10</v>
      </c>
      <c r="D365" s="768">
        <v>420</v>
      </c>
      <c r="E365" s="768">
        <v>170</v>
      </c>
      <c r="F365" s="768" t="s">
        <v>727</v>
      </c>
      <c r="G365" s="768">
        <v>170005424</v>
      </c>
      <c r="H365" s="768">
        <v>998336</v>
      </c>
      <c r="I365" s="783"/>
      <c r="J365" s="768">
        <v>18</v>
      </c>
      <c r="K365" s="782"/>
      <c r="L365" s="768" t="s">
        <v>827</v>
      </c>
      <c r="M365" s="768" t="s">
        <v>105</v>
      </c>
      <c r="N365" s="768">
        <v>1</v>
      </c>
      <c r="O365" s="783"/>
      <c r="P365" s="784" t="str">
        <f t="shared" si="29"/>
        <v>Included</v>
      </c>
      <c r="Q365" s="296">
        <f t="shared" si="30"/>
        <v>0</v>
      </c>
      <c r="R365" s="267">
        <f t="shared" si="31"/>
        <v>0</v>
      </c>
      <c r="S365" s="267">
        <f t="shared" si="32"/>
        <v>0</v>
      </c>
      <c r="T365" s="297">
        <f t="shared" si="33"/>
        <v>0</v>
      </c>
      <c r="U365" s="297"/>
      <c r="AD365" s="298"/>
    </row>
    <row r="366" spans="1:30" s="267" customFormat="1" ht="48" customHeight="1" x14ac:dyDescent="0.3">
      <c r="A366" s="292">
        <v>347</v>
      </c>
      <c r="B366" s="768">
        <v>7000031290</v>
      </c>
      <c r="C366" s="768">
        <v>10</v>
      </c>
      <c r="D366" s="768">
        <v>420</v>
      </c>
      <c r="E366" s="768">
        <v>180</v>
      </c>
      <c r="F366" s="768" t="s">
        <v>727</v>
      </c>
      <c r="G366" s="768">
        <v>170005327</v>
      </c>
      <c r="H366" s="768">
        <v>998734</v>
      </c>
      <c r="I366" s="783"/>
      <c r="J366" s="768">
        <v>18</v>
      </c>
      <c r="K366" s="782"/>
      <c r="L366" s="768" t="s">
        <v>828</v>
      </c>
      <c r="M366" s="768" t="s">
        <v>106</v>
      </c>
      <c r="N366" s="768">
        <v>2</v>
      </c>
      <c r="O366" s="783"/>
      <c r="P366" s="784" t="str">
        <f t="shared" si="29"/>
        <v>Included</v>
      </c>
      <c r="Q366" s="296">
        <f t="shared" si="30"/>
        <v>0</v>
      </c>
      <c r="R366" s="267">
        <f t="shared" si="31"/>
        <v>0</v>
      </c>
      <c r="S366" s="267">
        <f t="shared" si="32"/>
        <v>0</v>
      </c>
      <c r="T366" s="297">
        <f t="shared" si="33"/>
        <v>0</v>
      </c>
      <c r="U366" s="297"/>
      <c r="AD366" s="298"/>
    </row>
    <row r="367" spans="1:30" s="267" customFormat="1" ht="48" customHeight="1" x14ac:dyDescent="0.3">
      <c r="A367" s="292">
        <v>348</v>
      </c>
      <c r="B367" s="768">
        <v>7000031290</v>
      </c>
      <c r="C367" s="768">
        <v>10</v>
      </c>
      <c r="D367" s="768">
        <v>420</v>
      </c>
      <c r="E367" s="768">
        <v>190</v>
      </c>
      <c r="F367" s="768" t="s">
        <v>727</v>
      </c>
      <c r="G367" s="768">
        <v>170005311</v>
      </c>
      <c r="H367" s="768">
        <v>998336</v>
      </c>
      <c r="I367" s="783"/>
      <c r="J367" s="768">
        <v>18</v>
      </c>
      <c r="K367" s="782"/>
      <c r="L367" s="768" t="s">
        <v>829</v>
      </c>
      <c r="M367" s="768" t="s">
        <v>105</v>
      </c>
      <c r="N367" s="768">
        <v>1</v>
      </c>
      <c r="O367" s="783"/>
      <c r="P367" s="784" t="str">
        <f t="shared" si="29"/>
        <v>Included</v>
      </c>
      <c r="Q367" s="296">
        <f t="shared" si="30"/>
        <v>0</v>
      </c>
      <c r="R367" s="267">
        <f t="shared" si="31"/>
        <v>0</v>
      </c>
      <c r="S367" s="267">
        <f t="shared" si="32"/>
        <v>0</v>
      </c>
      <c r="T367" s="297">
        <f t="shared" si="33"/>
        <v>0</v>
      </c>
      <c r="U367" s="297"/>
      <c r="AD367" s="298"/>
    </row>
    <row r="368" spans="1:30" s="267" customFormat="1" ht="48" customHeight="1" x14ac:dyDescent="0.3">
      <c r="A368" s="292">
        <v>349</v>
      </c>
      <c r="B368" s="768">
        <v>7000031290</v>
      </c>
      <c r="C368" s="768">
        <v>10</v>
      </c>
      <c r="D368" s="768">
        <v>420</v>
      </c>
      <c r="E368" s="768">
        <v>200</v>
      </c>
      <c r="F368" s="768" t="s">
        <v>727</v>
      </c>
      <c r="G368" s="768">
        <v>170005328</v>
      </c>
      <c r="H368" s="768">
        <v>998734</v>
      </c>
      <c r="I368" s="783"/>
      <c r="J368" s="768">
        <v>18</v>
      </c>
      <c r="K368" s="782"/>
      <c r="L368" s="768" t="s">
        <v>815</v>
      </c>
      <c r="M368" s="768" t="s">
        <v>106</v>
      </c>
      <c r="N368" s="768">
        <v>1</v>
      </c>
      <c r="O368" s="783"/>
      <c r="P368" s="784" t="str">
        <f t="shared" si="29"/>
        <v>Included</v>
      </c>
      <c r="Q368" s="296">
        <f t="shared" si="30"/>
        <v>0</v>
      </c>
      <c r="R368" s="267">
        <f t="shared" si="31"/>
        <v>0</v>
      </c>
      <c r="S368" s="267">
        <f t="shared" si="32"/>
        <v>0</v>
      </c>
      <c r="T368" s="297">
        <f t="shared" si="33"/>
        <v>0</v>
      </c>
      <c r="U368" s="297"/>
      <c r="AD368" s="298"/>
    </row>
    <row r="369" spans="1:30" s="267" customFormat="1" ht="48" customHeight="1" x14ac:dyDescent="0.3">
      <c r="A369" s="292">
        <v>350</v>
      </c>
      <c r="B369" s="768">
        <v>7000031290</v>
      </c>
      <c r="C369" s="768">
        <v>10</v>
      </c>
      <c r="D369" s="768">
        <v>420</v>
      </c>
      <c r="E369" s="768">
        <v>210</v>
      </c>
      <c r="F369" s="768" t="s">
        <v>727</v>
      </c>
      <c r="G369" s="768">
        <v>100002843</v>
      </c>
      <c r="H369" s="768">
        <v>998734</v>
      </c>
      <c r="I369" s="783"/>
      <c r="J369" s="768">
        <v>18</v>
      </c>
      <c r="K369" s="782"/>
      <c r="L369" s="768" t="s">
        <v>161</v>
      </c>
      <c r="M369" s="768" t="s">
        <v>110</v>
      </c>
      <c r="N369" s="768">
        <v>1</v>
      </c>
      <c r="O369" s="783"/>
      <c r="P369" s="784" t="str">
        <f t="shared" si="29"/>
        <v>Included</v>
      </c>
      <c r="Q369" s="296">
        <f t="shared" si="30"/>
        <v>0</v>
      </c>
      <c r="R369" s="267">
        <f t="shared" si="31"/>
        <v>0</v>
      </c>
      <c r="S369" s="267">
        <f t="shared" si="32"/>
        <v>0</v>
      </c>
      <c r="T369" s="297">
        <f t="shared" si="33"/>
        <v>0</v>
      </c>
      <c r="U369" s="297"/>
      <c r="AD369" s="298"/>
    </row>
    <row r="370" spans="1:30" s="267" customFormat="1" ht="48" customHeight="1" x14ac:dyDescent="0.3">
      <c r="A370" s="292">
        <v>351</v>
      </c>
      <c r="B370" s="768">
        <v>7000031290</v>
      </c>
      <c r="C370" s="768">
        <v>10</v>
      </c>
      <c r="D370" s="768">
        <v>420</v>
      </c>
      <c r="E370" s="768">
        <v>220</v>
      </c>
      <c r="F370" s="768" t="s">
        <v>727</v>
      </c>
      <c r="G370" s="768">
        <v>100007246</v>
      </c>
      <c r="H370" s="768">
        <v>998734</v>
      </c>
      <c r="I370" s="783"/>
      <c r="J370" s="768">
        <v>18</v>
      </c>
      <c r="K370" s="782"/>
      <c r="L370" s="768" t="s">
        <v>159</v>
      </c>
      <c r="M370" s="768" t="s">
        <v>106</v>
      </c>
      <c r="N370" s="768">
        <v>1</v>
      </c>
      <c r="O370" s="783"/>
      <c r="P370" s="784" t="str">
        <f t="shared" si="29"/>
        <v>Included</v>
      </c>
      <c r="Q370" s="296">
        <f t="shared" si="30"/>
        <v>0</v>
      </c>
      <c r="R370" s="267">
        <f t="shared" si="31"/>
        <v>0</v>
      </c>
      <c r="S370" s="267">
        <f t="shared" si="32"/>
        <v>0</v>
      </c>
      <c r="T370" s="297">
        <f t="shared" si="33"/>
        <v>0</v>
      </c>
      <c r="U370" s="297"/>
      <c r="AD370" s="298"/>
    </row>
    <row r="371" spans="1:30" s="267" customFormat="1" ht="48" customHeight="1" x14ac:dyDescent="0.3">
      <c r="A371" s="292">
        <v>352</v>
      </c>
      <c r="B371" s="768">
        <v>7000031290</v>
      </c>
      <c r="C371" s="768">
        <v>10</v>
      </c>
      <c r="D371" s="768">
        <v>420</v>
      </c>
      <c r="E371" s="768">
        <v>230</v>
      </c>
      <c r="F371" s="768" t="s">
        <v>727</v>
      </c>
      <c r="G371" s="768">
        <v>170003250</v>
      </c>
      <c r="H371" s="768">
        <v>998734</v>
      </c>
      <c r="I371" s="783"/>
      <c r="J371" s="768">
        <v>18</v>
      </c>
      <c r="K371" s="782"/>
      <c r="L371" s="768" t="s">
        <v>160</v>
      </c>
      <c r="M371" s="768" t="s">
        <v>106</v>
      </c>
      <c r="N371" s="768">
        <v>1</v>
      </c>
      <c r="O371" s="783"/>
      <c r="P371" s="784" t="str">
        <f t="shared" si="29"/>
        <v>Included</v>
      </c>
      <c r="Q371" s="296">
        <f t="shared" si="30"/>
        <v>0</v>
      </c>
      <c r="R371" s="267">
        <f t="shared" si="31"/>
        <v>0</v>
      </c>
      <c r="S371" s="267">
        <f t="shared" si="32"/>
        <v>0</v>
      </c>
      <c r="T371" s="297">
        <f t="shared" si="33"/>
        <v>0</v>
      </c>
      <c r="U371" s="297"/>
      <c r="AD371" s="298"/>
    </row>
    <row r="372" spans="1:30" s="267" customFormat="1" ht="48" customHeight="1" x14ac:dyDescent="0.3">
      <c r="A372" s="292">
        <v>353</v>
      </c>
      <c r="B372" s="768">
        <v>7000031290</v>
      </c>
      <c r="C372" s="768">
        <v>10</v>
      </c>
      <c r="D372" s="768">
        <v>420</v>
      </c>
      <c r="E372" s="768">
        <v>250</v>
      </c>
      <c r="F372" s="768" t="s">
        <v>727</v>
      </c>
      <c r="G372" s="768">
        <v>170005441</v>
      </c>
      <c r="H372" s="768">
        <v>998734</v>
      </c>
      <c r="I372" s="783"/>
      <c r="J372" s="768">
        <v>18</v>
      </c>
      <c r="K372" s="782"/>
      <c r="L372" s="768" t="s">
        <v>816</v>
      </c>
      <c r="M372" s="768" t="s">
        <v>106</v>
      </c>
      <c r="N372" s="768">
        <v>1</v>
      </c>
      <c r="O372" s="783"/>
      <c r="P372" s="784" t="str">
        <f t="shared" si="29"/>
        <v>Included</v>
      </c>
      <c r="Q372" s="296">
        <f t="shared" si="30"/>
        <v>0</v>
      </c>
      <c r="R372" s="267">
        <f t="shared" si="31"/>
        <v>0</v>
      </c>
      <c r="S372" s="267">
        <f t="shared" si="32"/>
        <v>0</v>
      </c>
      <c r="T372" s="297">
        <f t="shared" si="33"/>
        <v>0</v>
      </c>
      <c r="U372" s="297"/>
      <c r="AD372" s="298"/>
    </row>
    <row r="373" spans="1:30" s="267" customFormat="1" ht="48" customHeight="1" x14ac:dyDescent="0.3">
      <c r="A373" s="292">
        <v>354</v>
      </c>
      <c r="B373" s="768">
        <v>7000031290</v>
      </c>
      <c r="C373" s="768">
        <v>10</v>
      </c>
      <c r="D373" s="768">
        <v>420</v>
      </c>
      <c r="E373" s="768">
        <v>260</v>
      </c>
      <c r="F373" s="768" t="s">
        <v>727</v>
      </c>
      <c r="G373" s="768">
        <v>170005341</v>
      </c>
      <c r="H373" s="768">
        <v>998734</v>
      </c>
      <c r="I373" s="783"/>
      <c r="J373" s="768">
        <v>18</v>
      </c>
      <c r="K373" s="782"/>
      <c r="L373" s="768" t="s">
        <v>345</v>
      </c>
      <c r="M373" s="768" t="s">
        <v>106</v>
      </c>
      <c r="N373" s="768">
        <v>3</v>
      </c>
      <c r="O373" s="783"/>
      <c r="P373" s="784" t="str">
        <f t="shared" si="29"/>
        <v>Included</v>
      </c>
      <c r="Q373" s="296">
        <f t="shared" si="30"/>
        <v>0</v>
      </c>
      <c r="R373" s="267">
        <f t="shared" si="31"/>
        <v>0</v>
      </c>
      <c r="S373" s="267">
        <f t="shared" si="32"/>
        <v>0</v>
      </c>
      <c r="T373" s="297">
        <f t="shared" si="33"/>
        <v>0</v>
      </c>
      <c r="U373" s="297"/>
      <c r="AD373" s="298"/>
    </row>
    <row r="374" spans="1:30" s="267" customFormat="1" ht="48" customHeight="1" x14ac:dyDescent="0.3">
      <c r="A374" s="292">
        <v>355</v>
      </c>
      <c r="B374" s="768">
        <v>7000031290</v>
      </c>
      <c r="C374" s="768">
        <v>10</v>
      </c>
      <c r="D374" s="768">
        <v>420</v>
      </c>
      <c r="E374" s="768">
        <v>270</v>
      </c>
      <c r="F374" s="768" t="s">
        <v>727</v>
      </c>
      <c r="G374" s="768">
        <v>170005456</v>
      </c>
      <c r="H374" s="768">
        <v>998734</v>
      </c>
      <c r="I374" s="783"/>
      <c r="J374" s="768">
        <v>18</v>
      </c>
      <c r="K374" s="782"/>
      <c r="L374" s="768" t="s">
        <v>819</v>
      </c>
      <c r="M374" s="768" t="s">
        <v>106</v>
      </c>
      <c r="N374" s="768">
        <v>1</v>
      </c>
      <c r="O374" s="783"/>
      <c r="P374" s="784" t="str">
        <f t="shared" si="29"/>
        <v>Included</v>
      </c>
      <c r="Q374" s="296">
        <f t="shared" si="30"/>
        <v>0</v>
      </c>
      <c r="R374" s="267">
        <f t="shared" si="31"/>
        <v>0</v>
      </c>
      <c r="S374" s="267">
        <f t="shared" si="32"/>
        <v>0</v>
      </c>
      <c r="T374" s="297">
        <f t="shared" si="33"/>
        <v>0</v>
      </c>
      <c r="U374" s="297"/>
      <c r="AD374" s="298"/>
    </row>
    <row r="375" spans="1:30" s="267" customFormat="1" ht="48" customHeight="1" x14ac:dyDescent="0.3">
      <c r="A375" s="292">
        <v>356</v>
      </c>
      <c r="B375" s="768">
        <v>7000031290</v>
      </c>
      <c r="C375" s="768">
        <v>10</v>
      </c>
      <c r="D375" s="768">
        <v>420</v>
      </c>
      <c r="E375" s="768">
        <v>280</v>
      </c>
      <c r="F375" s="768" t="s">
        <v>727</v>
      </c>
      <c r="G375" s="768">
        <v>170005455</v>
      </c>
      <c r="H375" s="768">
        <v>998734</v>
      </c>
      <c r="I375" s="783"/>
      <c r="J375" s="768">
        <v>18</v>
      </c>
      <c r="K375" s="782"/>
      <c r="L375" s="768" t="s">
        <v>830</v>
      </c>
      <c r="M375" s="768" t="s">
        <v>106</v>
      </c>
      <c r="N375" s="768">
        <v>2</v>
      </c>
      <c r="O375" s="783"/>
      <c r="P375" s="784" t="str">
        <f t="shared" si="29"/>
        <v>Included</v>
      </c>
      <c r="Q375" s="296">
        <f t="shared" si="30"/>
        <v>0</v>
      </c>
      <c r="R375" s="267">
        <f t="shared" si="31"/>
        <v>0</v>
      </c>
      <c r="S375" s="267">
        <f t="shared" si="32"/>
        <v>0</v>
      </c>
      <c r="T375" s="297">
        <f t="shared" si="33"/>
        <v>0</v>
      </c>
      <c r="U375" s="297"/>
      <c r="AD375" s="298"/>
    </row>
    <row r="376" spans="1:30" s="267" customFormat="1" ht="48" customHeight="1" x14ac:dyDescent="0.3">
      <c r="A376" s="292">
        <v>357</v>
      </c>
      <c r="B376" s="768">
        <v>7000031290</v>
      </c>
      <c r="C376" s="768">
        <v>10</v>
      </c>
      <c r="D376" s="768">
        <v>420</v>
      </c>
      <c r="E376" s="768">
        <v>290</v>
      </c>
      <c r="F376" s="768" t="s">
        <v>727</v>
      </c>
      <c r="G376" s="768">
        <v>170005465</v>
      </c>
      <c r="H376" s="768">
        <v>998734</v>
      </c>
      <c r="I376" s="783"/>
      <c r="J376" s="768">
        <v>18</v>
      </c>
      <c r="K376" s="782"/>
      <c r="L376" s="768" t="s">
        <v>820</v>
      </c>
      <c r="M376" s="768" t="s">
        <v>110</v>
      </c>
      <c r="N376" s="768">
        <v>1</v>
      </c>
      <c r="O376" s="783"/>
      <c r="P376" s="784" t="str">
        <f t="shared" si="29"/>
        <v>Included</v>
      </c>
      <c r="Q376" s="296">
        <f t="shared" si="30"/>
        <v>0</v>
      </c>
      <c r="R376" s="267">
        <f t="shared" si="31"/>
        <v>0</v>
      </c>
      <c r="S376" s="267">
        <f t="shared" si="32"/>
        <v>0</v>
      </c>
      <c r="T376" s="297">
        <f t="shared" si="33"/>
        <v>0</v>
      </c>
      <c r="U376" s="297"/>
      <c r="AD376" s="298"/>
    </row>
    <row r="377" spans="1:30" s="267" customFormat="1" ht="48" customHeight="1" x14ac:dyDescent="0.3">
      <c r="A377" s="292">
        <v>358</v>
      </c>
      <c r="B377" s="768">
        <v>7000031290</v>
      </c>
      <c r="C377" s="768">
        <v>10</v>
      </c>
      <c r="D377" s="768">
        <v>420</v>
      </c>
      <c r="E377" s="768">
        <v>300</v>
      </c>
      <c r="F377" s="768" t="s">
        <v>727</v>
      </c>
      <c r="G377" s="768">
        <v>100007217</v>
      </c>
      <c r="H377" s="768">
        <v>998734</v>
      </c>
      <c r="I377" s="783"/>
      <c r="J377" s="768">
        <v>18</v>
      </c>
      <c r="K377" s="782"/>
      <c r="L377" s="768" t="s">
        <v>158</v>
      </c>
      <c r="M377" s="768" t="s">
        <v>106</v>
      </c>
      <c r="N377" s="768">
        <v>1</v>
      </c>
      <c r="O377" s="783"/>
      <c r="P377" s="784" t="str">
        <f t="shared" si="29"/>
        <v>Included</v>
      </c>
      <c r="Q377" s="296">
        <f t="shared" si="30"/>
        <v>0</v>
      </c>
      <c r="R377" s="267">
        <f t="shared" si="31"/>
        <v>0</v>
      </c>
      <c r="S377" s="267">
        <f t="shared" si="32"/>
        <v>0</v>
      </c>
      <c r="T377" s="297">
        <f t="shared" si="33"/>
        <v>0</v>
      </c>
      <c r="U377" s="297"/>
      <c r="AD377" s="298"/>
    </row>
    <row r="378" spans="1:30" s="267" customFormat="1" ht="48" customHeight="1" x14ac:dyDescent="0.3">
      <c r="A378" s="292">
        <v>359</v>
      </c>
      <c r="B378" s="768">
        <v>7000031290</v>
      </c>
      <c r="C378" s="768">
        <v>10</v>
      </c>
      <c r="D378" s="768">
        <v>420</v>
      </c>
      <c r="E378" s="768">
        <v>310</v>
      </c>
      <c r="F378" s="768" t="s">
        <v>727</v>
      </c>
      <c r="G378" s="768">
        <v>170005416</v>
      </c>
      <c r="H378" s="768">
        <v>998734</v>
      </c>
      <c r="I378" s="783"/>
      <c r="J378" s="768">
        <v>18</v>
      </c>
      <c r="K378" s="782"/>
      <c r="L378" s="768" t="s">
        <v>821</v>
      </c>
      <c r="M378" s="768" t="s">
        <v>106</v>
      </c>
      <c r="N378" s="768">
        <v>1</v>
      </c>
      <c r="O378" s="783"/>
      <c r="P378" s="784" t="str">
        <f t="shared" si="29"/>
        <v>Included</v>
      </c>
      <c r="Q378" s="296">
        <f t="shared" si="30"/>
        <v>0</v>
      </c>
      <c r="R378" s="267">
        <f t="shared" si="31"/>
        <v>0</v>
      </c>
      <c r="S378" s="267">
        <f t="shared" si="32"/>
        <v>0</v>
      </c>
      <c r="T378" s="297">
        <f t="shared" si="33"/>
        <v>0</v>
      </c>
      <c r="U378" s="297"/>
      <c r="AD378" s="298"/>
    </row>
    <row r="379" spans="1:30" s="267" customFormat="1" ht="48" customHeight="1" x14ac:dyDescent="0.3">
      <c r="A379" s="292">
        <v>360</v>
      </c>
      <c r="B379" s="768">
        <v>7000031290</v>
      </c>
      <c r="C379" s="768">
        <v>10</v>
      </c>
      <c r="D379" s="768">
        <v>420</v>
      </c>
      <c r="E379" s="768">
        <v>320</v>
      </c>
      <c r="F379" s="768" t="s">
        <v>727</v>
      </c>
      <c r="G379" s="768">
        <v>170005590</v>
      </c>
      <c r="H379" s="768">
        <v>998336</v>
      </c>
      <c r="I379" s="783"/>
      <c r="J379" s="768">
        <v>18</v>
      </c>
      <c r="K379" s="782"/>
      <c r="L379" s="768" t="s">
        <v>822</v>
      </c>
      <c r="M379" s="768" t="s">
        <v>106</v>
      </c>
      <c r="N379" s="768">
        <v>2</v>
      </c>
      <c r="O379" s="783"/>
      <c r="P379" s="784" t="str">
        <f t="shared" si="29"/>
        <v>Included</v>
      </c>
      <c r="Q379" s="296">
        <f t="shared" si="30"/>
        <v>0</v>
      </c>
      <c r="R379" s="267">
        <f t="shared" si="31"/>
        <v>0</v>
      </c>
      <c r="S379" s="267">
        <f t="shared" si="32"/>
        <v>0</v>
      </c>
      <c r="T379" s="297">
        <f t="shared" si="33"/>
        <v>0</v>
      </c>
      <c r="U379" s="297"/>
      <c r="AD379" s="298"/>
    </row>
    <row r="380" spans="1:30" s="267" customFormat="1" ht="48" customHeight="1" x14ac:dyDescent="0.3">
      <c r="A380" s="292">
        <v>361</v>
      </c>
      <c r="B380" s="768">
        <v>7000031294</v>
      </c>
      <c r="C380" s="768">
        <v>10</v>
      </c>
      <c r="D380" s="768">
        <v>470</v>
      </c>
      <c r="E380" s="768">
        <v>10</v>
      </c>
      <c r="F380" s="768" t="s">
        <v>728</v>
      </c>
      <c r="G380" s="768">
        <v>170005405</v>
      </c>
      <c r="H380" s="768">
        <v>998736</v>
      </c>
      <c r="I380" s="783"/>
      <c r="J380" s="768">
        <v>18</v>
      </c>
      <c r="K380" s="782"/>
      <c r="L380" s="768" t="s">
        <v>802</v>
      </c>
      <c r="M380" s="768" t="s">
        <v>106</v>
      </c>
      <c r="N380" s="768">
        <v>2</v>
      </c>
      <c r="O380" s="783"/>
      <c r="P380" s="784" t="str">
        <f t="shared" si="29"/>
        <v>Included</v>
      </c>
      <c r="Q380" s="296">
        <f t="shared" si="30"/>
        <v>0</v>
      </c>
      <c r="R380" s="267">
        <f t="shared" si="31"/>
        <v>0</v>
      </c>
      <c r="S380" s="267">
        <f t="shared" si="32"/>
        <v>0</v>
      </c>
      <c r="T380" s="297">
        <f t="shared" si="33"/>
        <v>0</v>
      </c>
      <c r="U380" s="297"/>
      <c r="AD380" s="298"/>
    </row>
    <row r="381" spans="1:30" s="267" customFormat="1" ht="48" customHeight="1" x14ac:dyDescent="0.3">
      <c r="A381" s="292">
        <v>362</v>
      </c>
      <c r="B381" s="768">
        <v>7000031294</v>
      </c>
      <c r="C381" s="768">
        <v>10</v>
      </c>
      <c r="D381" s="768">
        <v>470</v>
      </c>
      <c r="E381" s="768">
        <v>20</v>
      </c>
      <c r="F381" s="768" t="s">
        <v>728</v>
      </c>
      <c r="G381" s="768">
        <v>170005421</v>
      </c>
      <c r="H381" s="768">
        <v>998336</v>
      </c>
      <c r="I381" s="783"/>
      <c r="J381" s="768">
        <v>18</v>
      </c>
      <c r="K381" s="782"/>
      <c r="L381" s="768" t="s">
        <v>803</v>
      </c>
      <c r="M381" s="768" t="s">
        <v>105</v>
      </c>
      <c r="N381" s="768">
        <v>1</v>
      </c>
      <c r="O381" s="783"/>
      <c r="P381" s="784" t="str">
        <f t="shared" si="29"/>
        <v>Included</v>
      </c>
      <c r="Q381" s="296">
        <f t="shared" si="30"/>
        <v>0</v>
      </c>
      <c r="R381" s="267">
        <f t="shared" si="31"/>
        <v>0</v>
      </c>
      <c r="S381" s="267">
        <f t="shared" si="32"/>
        <v>0</v>
      </c>
      <c r="T381" s="297">
        <f t="shared" si="33"/>
        <v>0</v>
      </c>
      <c r="U381" s="297"/>
      <c r="AD381" s="298"/>
    </row>
    <row r="382" spans="1:30" s="267" customFormat="1" ht="48" customHeight="1" x14ac:dyDescent="0.3">
      <c r="A382" s="292">
        <v>363</v>
      </c>
      <c r="B382" s="768">
        <v>7000031294</v>
      </c>
      <c r="C382" s="768">
        <v>10</v>
      </c>
      <c r="D382" s="768">
        <v>470</v>
      </c>
      <c r="E382" s="768">
        <v>30</v>
      </c>
      <c r="F382" s="768" t="s">
        <v>728</v>
      </c>
      <c r="G382" s="768">
        <v>170005316</v>
      </c>
      <c r="H382" s="768">
        <v>998734</v>
      </c>
      <c r="I382" s="783"/>
      <c r="J382" s="768">
        <v>18</v>
      </c>
      <c r="K382" s="782"/>
      <c r="L382" s="768" t="s">
        <v>804</v>
      </c>
      <c r="M382" s="768" t="s">
        <v>106</v>
      </c>
      <c r="N382" s="768">
        <v>2</v>
      </c>
      <c r="O382" s="783"/>
      <c r="P382" s="784" t="str">
        <f t="shared" si="29"/>
        <v>Included</v>
      </c>
      <c r="Q382" s="296">
        <f t="shared" si="30"/>
        <v>0</v>
      </c>
      <c r="R382" s="267">
        <f t="shared" si="31"/>
        <v>0</v>
      </c>
      <c r="S382" s="267">
        <f t="shared" si="32"/>
        <v>0</v>
      </c>
      <c r="T382" s="297">
        <f t="shared" si="33"/>
        <v>0</v>
      </c>
      <c r="U382" s="297"/>
      <c r="AD382" s="298"/>
    </row>
    <row r="383" spans="1:30" s="267" customFormat="1" ht="48" customHeight="1" x14ac:dyDescent="0.3">
      <c r="A383" s="292">
        <v>364</v>
      </c>
      <c r="B383" s="768">
        <v>7000031294</v>
      </c>
      <c r="C383" s="768">
        <v>10</v>
      </c>
      <c r="D383" s="768">
        <v>470</v>
      </c>
      <c r="E383" s="768">
        <v>40</v>
      </c>
      <c r="F383" s="768" t="s">
        <v>728</v>
      </c>
      <c r="G383" s="768">
        <v>170005418</v>
      </c>
      <c r="H383" s="768">
        <v>998736</v>
      </c>
      <c r="I383" s="783"/>
      <c r="J383" s="768">
        <v>18</v>
      </c>
      <c r="K383" s="782"/>
      <c r="L383" s="768" t="s">
        <v>805</v>
      </c>
      <c r="M383" s="768" t="s">
        <v>106</v>
      </c>
      <c r="N383" s="768">
        <v>30</v>
      </c>
      <c r="O383" s="783"/>
      <c r="P383" s="784" t="str">
        <f t="shared" si="29"/>
        <v>Included</v>
      </c>
      <c r="Q383" s="296">
        <f t="shared" si="30"/>
        <v>0</v>
      </c>
      <c r="R383" s="267">
        <f t="shared" si="31"/>
        <v>0</v>
      </c>
      <c r="S383" s="267">
        <f t="shared" si="32"/>
        <v>0</v>
      </c>
      <c r="T383" s="297">
        <f t="shared" si="33"/>
        <v>0</v>
      </c>
      <c r="U383" s="297"/>
      <c r="AD383" s="298"/>
    </row>
    <row r="384" spans="1:30" s="267" customFormat="1" ht="48" customHeight="1" x14ac:dyDescent="0.3">
      <c r="A384" s="292">
        <v>365</v>
      </c>
      <c r="B384" s="768">
        <v>7000031294</v>
      </c>
      <c r="C384" s="768">
        <v>10</v>
      </c>
      <c r="D384" s="768">
        <v>470</v>
      </c>
      <c r="E384" s="768">
        <v>60</v>
      </c>
      <c r="F384" s="768" t="s">
        <v>728</v>
      </c>
      <c r="G384" s="768">
        <v>170005402</v>
      </c>
      <c r="H384" s="768">
        <v>998734</v>
      </c>
      <c r="I384" s="783"/>
      <c r="J384" s="768">
        <v>18</v>
      </c>
      <c r="K384" s="782"/>
      <c r="L384" s="768" t="s">
        <v>807</v>
      </c>
      <c r="M384" s="768" t="s">
        <v>106</v>
      </c>
      <c r="N384" s="768">
        <v>1</v>
      </c>
      <c r="O384" s="783"/>
      <c r="P384" s="784" t="str">
        <f t="shared" si="29"/>
        <v>Included</v>
      </c>
      <c r="Q384" s="296">
        <f t="shared" si="30"/>
        <v>0</v>
      </c>
      <c r="R384" s="267">
        <f t="shared" si="31"/>
        <v>0</v>
      </c>
      <c r="S384" s="267">
        <f t="shared" si="32"/>
        <v>0</v>
      </c>
      <c r="T384" s="297">
        <f t="shared" si="33"/>
        <v>0</v>
      </c>
      <c r="U384" s="297"/>
      <c r="AD384" s="298"/>
    </row>
    <row r="385" spans="1:30" s="267" customFormat="1" ht="48" customHeight="1" x14ac:dyDescent="0.3">
      <c r="A385" s="292">
        <v>366</v>
      </c>
      <c r="B385" s="768">
        <v>7000031294</v>
      </c>
      <c r="C385" s="768">
        <v>10</v>
      </c>
      <c r="D385" s="768">
        <v>470</v>
      </c>
      <c r="E385" s="768">
        <v>90</v>
      </c>
      <c r="F385" s="768" t="s">
        <v>728</v>
      </c>
      <c r="G385" s="768">
        <v>170005422</v>
      </c>
      <c r="H385" s="768">
        <v>998336</v>
      </c>
      <c r="I385" s="783"/>
      <c r="J385" s="768">
        <v>18</v>
      </c>
      <c r="K385" s="782"/>
      <c r="L385" s="768" t="s">
        <v>809</v>
      </c>
      <c r="M385" s="768" t="s">
        <v>105</v>
      </c>
      <c r="N385" s="768">
        <v>1</v>
      </c>
      <c r="O385" s="783"/>
      <c r="P385" s="784" t="str">
        <f t="shared" si="29"/>
        <v>Included</v>
      </c>
      <c r="Q385" s="296">
        <f t="shared" si="30"/>
        <v>0</v>
      </c>
      <c r="R385" s="267">
        <f t="shared" si="31"/>
        <v>0</v>
      </c>
      <c r="S385" s="267">
        <f t="shared" si="32"/>
        <v>0</v>
      </c>
      <c r="T385" s="297">
        <f t="shared" si="33"/>
        <v>0</v>
      </c>
      <c r="U385" s="297"/>
      <c r="AD385" s="298"/>
    </row>
    <row r="386" spans="1:30" s="267" customFormat="1" ht="48" customHeight="1" x14ac:dyDescent="0.3">
      <c r="A386" s="292">
        <v>367</v>
      </c>
      <c r="B386" s="768">
        <v>7000031294</v>
      </c>
      <c r="C386" s="768">
        <v>10</v>
      </c>
      <c r="D386" s="768">
        <v>470</v>
      </c>
      <c r="E386" s="768">
        <v>100</v>
      </c>
      <c r="F386" s="768" t="s">
        <v>728</v>
      </c>
      <c r="G386" s="768">
        <v>170005323</v>
      </c>
      <c r="H386" s="768">
        <v>998734</v>
      </c>
      <c r="I386" s="783"/>
      <c r="J386" s="768">
        <v>18</v>
      </c>
      <c r="K386" s="782"/>
      <c r="L386" s="768" t="s">
        <v>812</v>
      </c>
      <c r="M386" s="768" t="s">
        <v>106</v>
      </c>
      <c r="N386" s="768">
        <v>4</v>
      </c>
      <c r="O386" s="783"/>
      <c r="P386" s="784" t="str">
        <f t="shared" si="29"/>
        <v>Included</v>
      </c>
      <c r="Q386" s="296">
        <f t="shared" si="30"/>
        <v>0</v>
      </c>
      <c r="R386" s="267">
        <f t="shared" si="31"/>
        <v>0</v>
      </c>
      <c r="S386" s="267">
        <f t="shared" si="32"/>
        <v>0</v>
      </c>
      <c r="T386" s="297">
        <f t="shared" si="33"/>
        <v>0</v>
      </c>
      <c r="U386" s="297"/>
      <c r="AD386" s="298"/>
    </row>
    <row r="387" spans="1:30" s="267" customFormat="1" ht="48" customHeight="1" x14ac:dyDescent="0.3">
      <c r="A387" s="292">
        <v>368</v>
      </c>
      <c r="B387" s="768">
        <v>7000031294</v>
      </c>
      <c r="C387" s="768">
        <v>10</v>
      </c>
      <c r="D387" s="768">
        <v>470</v>
      </c>
      <c r="E387" s="768">
        <v>110</v>
      </c>
      <c r="F387" s="768" t="s">
        <v>728</v>
      </c>
      <c r="G387" s="768">
        <v>170005324</v>
      </c>
      <c r="H387" s="768">
        <v>998734</v>
      </c>
      <c r="I387" s="783"/>
      <c r="J387" s="768">
        <v>18</v>
      </c>
      <c r="K387" s="782"/>
      <c r="L387" s="768" t="s">
        <v>813</v>
      </c>
      <c r="M387" s="768" t="s">
        <v>106</v>
      </c>
      <c r="N387" s="768">
        <v>4</v>
      </c>
      <c r="O387" s="783"/>
      <c r="P387" s="784" t="str">
        <f t="shared" si="29"/>
        <v>Included</v>
      </c>
      <c r="Q387" s="296">
        <f t="shared" si="30"/>
        <v>0</v>
      </c>
      <c r="R387" s="267">
        <f t="shared" si="31"/>
        <v>0</v>
      </c>
      <c r="S387" s="267">
        <f t="shared" si="32"/>
        <v>0</v>
      </c>
      <c r="T387" s="297">
        <f t="shared" si="33"/>
        <v>0</v>
      </c>
      <c r="U387" s="297"/>
      <c r="AD387" s="298"/>
    </row>
    <row r="388" spans="1:30" s="267" customFormat="1" ht="48" customHeight="1" x14ac:dyDescent="0.3">
      <c r="A388" s="292">
        <v>369</v>
      </c>
      <c r="B388" s="768">
        <v>7000031294</v>
      </c>
      <c r="C388" s="768">
        <v>10</v>
      </c>
      <c r="D388" s="768">
        <v>470</v>
      </c>
      <c r="E388" s="768">
        <v>130</v>
      </c>
      <c r="F388" s="768" t="s">
        <v>728</v>
      </c>
      <c r="G388" s="768">
        <v>170005423</v>
      </c>
      <c r="H388" s="768">
        <v>998336</v>
      </c>
      <c r="I388" s="783"/>
      <c r="J388" s="768">
        <v>18</v>
      </c>
      <c r="K388" s="782"/>
      <c r="L388" s="768" t="s">
        <v>814</v>
      </c>
      <c r="M388" s="768" t="s">
        <v>105</v>
      </c>
      <c r="N388" s="768">
        <v>1</v>
      </c>
      <c r="O388" s="783"/>
      <c r="P388" s="784" t="str">
        <f t="shared" si="29"/>
        <v>Included</v>
      </c>
      <c r="Q388" s="296">
        <f t="shared" si="30"/>
        <v>0</v>
      </c>
      <c r="R388" s="267">
        <f t="shared" si="31"/>
        <v>0</v>
      </c>
      <c r="S388" s="267">
        <f t="shared" si="32"/>
        <v>0</v>
      </c>
      <c r="T388" s="297">
        <f t="shared" si="33"/>
        <v>0</v>
      </c>
      <c r="U388" s="297"/>
      <c r="AD388" s="298"/>
    </row>
    <row r="389" spans="1:30" s="267" customFormat="1" ht="48" customHeight="1" x14ac:dyDescent="0.3">
      <c r="A389" s="292">
        <v>370</v>
      </c>
      <c r="B389" s="768">
        <v>7000031294</v>
      </c>
      <c r="C389" s="768">
        <v>10</v>
      </c>
      <c r="D389" s="768">
        <v>470</v>
      </c>
      <c r="E389" s="768">
        <v>140</v>
      </c>
      <c r="F389" s="768" t="s">
        <v>728</v>
      </c>
      <c r="G389" s="768">
        <v>170005328</v>
      </c>
      <c r="H389" s="768">
        <v>998734</v>
      </c>
      <c r="I389" s="783"/>
      <c r="J389" s="768">
        <v>18</v>
      </c>
      <c r="K389" s="782"/>
      <c r="L389" s="768" t="s">
        <v>815</v>
      </c>
      <c r="M389" s="768" t="s">
        <v>106</v>
      </c>
      <c r="N389" s="768">
        <v>1</v>
      </c>
      <c r="O389" s="783"/>
      <c r="P389" s="784" t="str">
        <f t="shared" si="29"/>
        <v>Included</v>
      </c>
      <c r="Q389" s="296">
        <f t="shared" si="30"/>
        <v>0</v>
      </c>
      <c r="R389" s="267">
        <f t="shared" si="31"/>
        <v>0</v>
      </c>
      <c r="S389" s="267">
        <f t="shared" si="32"/>
        <v>0</v>
      </c>
      <c r="T389" s="297">
        <f t="shared" si="33"/>
        <v>0</v>
      </c>
      <c r="U389" s="297"/>
      <c r="AD389" s="298"/>
    </row>
    <row r="390" spans="1:30" s="267" customFormat="1" ht="48" customHeight="1" x14ac:dyDescent="0.3">
      <c r="A390" s="292">
        <v>371</v>
      </c>
      <c r="B390" s="768">
        <v>7000031294</v>
      </c>
      <c r="C390" s="768">
        <v>10</v>
      </c>
      <c r="D390" s="768">
        <v>470</v>
      </c>
      <c r="E390" s="768">
        <v>150</v>
      </c>
      <c r="F390" s="768" t="s">
        <v>728</v>
      </c>
      <c r="G390" s="768">
        <v>100002843</v>
      </c>
      <c r="H390" s="768">
        <v>998734</v>
      </c>
      <c r="I390" s="783"/>
      <c r="J390" s="768">
        <v>18</v>
      </c>
      <c r="K390" s="782"/>
      <c r="L390" s="768" t="s">
        <v>161</v>
      </c>
      <c r="M390" s="768" t="s">
        <v>110</v>
      </c>
      <c r="N390" s="768">
        <v>1</v>
      </c>
      <c r="O390" s="783"/>
      <c r="P390" s="784" t="str">
        <f t="shared" si="29"/>
        <v>Included</v>
      </c>
      <c r="Q390" s="296">
        <f t="shared" si="30"/>
        <v>0</v>
      </c>
      <c r="R390" s="267">
        <f t="shared" si="31"/>
        <v>0</v>
      </c>
      <c r="S390" s="267">
        <f t="shared" si="32"/>
        <v>0</v>
      </c>
      <c r="T390" s="297">
        <f t="shared" si="33"/>
        <v>0</v>
      </c>
      <c r="U390" s="297"/>
      <c r="AD390" s="298"/>
    </row>
    <row r="391" spans="1:30" s="267" customFormat="1" ht="48" customHeight="1" x14ac:dyDescent="0.3">
      <c r="A391" s="292">
        <v>372</v>
      </c>
      <c r="B391" s="768">
        <v>7000031294</v>
      </c>
      <c r="C391" s="768">
        <v>10</v>
      </c>
      <c r="D391" s="768">
        <v>470</v>
      </c>
      <c r="E391" s="768">
        <v>160</v>
      </c>
      <c r="F391" s="768" t="s">
        <v>728</v>
      </c>
      <c r="G391" s="768">
        <v>100007246</v>
      </c>
      <c r="H391" s="768">
        <v>998734</v>
      </c>
      <c r="I391" s="783"/>
      <c r="J391" s="768">
        <v>18</v>
      </c>
      <c r="K391" s="782"/>
      <c r="L391" s="768" t="s">
        <v>159</v>
      </c>
      <c r="M391" s="768" t="s">
        <v>106</v>
      </c>
      <c r="N391" s="768">
        <v>1</v>
      </c>
      <c r="O391" s="783"/>
      <c r="P391" s="784" t="str">
        <f t="shared" si="29"/>
        <v>Included</v>
      </c>
      <c r="Q391" s="296">
        <f t="shared" si="30"/>
        <v>0</v>
      </c>
      <c r="R391" s="267">
        <f t="shared" si="31"/>
        <v>0</v>
      </c>
      <c r="S391" s="267">
        <f t="shared" si="32"/>
        <v>0</v>
      </c>
      <c r="T391" s="297">
        <f t="shared" si="33"/>
        <v>0</v>
      </c>
      <c r="U391" s="297"/>
      <c r="AD391" s="298"/>
    </row>
    <row r="392" spans="1:30" s="267" customFormat="1" ht="48" customHeight="1" x14ac:dyDescent="0.3">
      <c r="A392" s="292">
        <v>373</v>
      </c>
      <c r="B392" s="768">
        <v>7000031294</v>
      </c>
      <c r="C392" s="768">
        <v>10</v>
      </c>
      <c r="D392" s="768">
        <v>470</v>
      </c>
      <c r="E392" s="768">
        <v>170</v>
      </c>
      <c r="F392" s="768" t="s">
        <v>728</v>
      </c>
      <c r="G392" s="768">
        <v>170003250</v>
      </c>
      <c r="H392" s="768">
        <v>998734</v>
      </c>
      <c r="I392" s="783"/>
      <c r="J392" s="768">
        <v>18</v>
      </c>
      <c r="K392" s="782"/>
      <c r="L392" s="768" t="s">
        <v>160</v>
      </c>
      <c r="M392" s="768" t="s">
        <v>106</v>
      </c>
      <c r="N392" s="768">
        <v>1</v>
      </c>
      <c r="O392" s="783"/>
      <c r="P392" s="784" t="str">
        <f t="shared" si="29"/>
        <v>Included</v>
      </c>
      <c r="Q392" s="296">
        <f t="shared" si="30"/>
        <v>0</v>
      </c>
      <c r="R392" s="267">
        <f t="shared" si="31"/>
        <v>0</v>
      </c>
      <c r="S392" s="267">
        <f t="shared" si="32"/>
        <v>0</v>
      </c>
      <c r="T392" s="297">
        <f t="shared" si="33"/>
        <v>0</v>
      </c>
      <c r="U392" s="297"/>
      <c r="AD392" s="298"/>
    </row>
    <row r="393" spans="1:30" s="267" customFormat="1" ht="48" customHeight="1" x14ac:dyDescent="0.3">
      <c r="A393" s="292">
        <v>374</v>
      </c>
      <c r="B393" s="768">
        <v>7000031294</v>
      </c>
      <c r="C393" s="768">
        <v>10</v>
      </c>
      <c r="D393" s="768">
        <v>470</v>
      </c>
      <c r="E393" s="768">
        <v>190</v>
      </c>
      <c r="F393" s="768" t="s">
        <v>728</v>
      </c>
      <c r="G393" s="768">
        <v>170005441</v>
      </c>
      <c r="H393" s="768">
        <v>998734</v>
      </c>
      <c r="I393" s="783"/>
      <c r="J393" s="768">
        <v>18</v>
      </c>
      <c r="K393" s="782"/>
      <c r="L393" s="768" t="s">
        <v>816</v>
      </c>
      <c r="M393" s="768" t="s">
        <v>106</v>
      </c>
      <c r="N393" s="768">
        <v>1</v>
      </c>
      <c r="O393" s="783"/>
      <c r="P393" s="784" t="str">
        <f t="shared" si="29"/>
        <v>Included</v>
      </c>
      <c r="Q393" s="296">
        <f t="shared" si="30"/>
        <v>0</v>
      </c>
      <c r="R393" s="267">
        <f t="shared" si="31"/>
        <v>0</v>
      </c>
      <c r="S393" s="267">
        <f t="shared" si="32"/>
        <v>0</v>
      </c>
      <c r="T393" s="297">
        <f t="shared" si="33"/>
        <v>0</v>
      </c>
      <c r="U393" s="297"/>
      <c r="AD393" s="298"/>
    </row>
    <row r="394" spans="1:30" s="267" customFormat="1" ht="48" customHeight="1" x14ac:dyDescent="0.3">
      <c r="A394" s="292">
        <v>375</v>
      </c>
      <c r="B394" s="768">
        <v>7000031294</v>
      </c>
      <c r="C394" s="768">
        <v>10</v>
      </c>
      <c r="D394" s="768">
        <v>470</v>
      </c>
      <c r="E394" s="768">
        <v>200</v>
      </c>
      <c r="F394" s="768" t="s">
        <v>728</v>
      </c>
      <c r="G394" s="768">
        <v>170005341</v>
      </c>
      <c r="H394" s="768">
        <v>998734</v>
      </c>
      <c r="I394" s="783"/>
      <c r="J394" s="768">
        <v>18</v>
      </c>
      <c r="K394" s="782"/>
      <c r="L394" s="768" t="s">
        <v>345</v>
      </c>
      <c r="M394" s="768" t="s">
        <v>106</v>
      </c>
      <c r="N394" s="768">
        <v>2</v>
      </c>
      <c r="O394" s="783"/>
      <c r="P394" s="784" t="str">
        <f t="shared" si="29"/>
        <v>Included</v>
      </c>
      <c r="Q394" s="296">
        <f t="shared" si="30"/>
        <v>0</v>
      </c>
      <c r="R394" s="267">
        <f t="shared" si="31"/>
        <v>0</v>
      </c>
      <c r="S394" s="267">
        <f t="shared" si="32"/>
        <v>0</v>
      </c>
      <c r="T394" s="297">
        <f t="shared" si="33"/>
        <v>0</v>
      </c>
      <c r="U394" s="297"/>
      <c r="AD394" s="298"/>
    </row>
    <row r="395" spans="1:30" s="267" customFormat="1" ht="48" customHeight="1" x14ac:dyDescent="0.3">
      <c r="A395" s="292">
        <v>376</v>
      </c>
      <c r="B395" s="768">
        <v>7000031294</v>
      </c>
      <c r="C395" s="768">
        <v>10</v>
      </c>
      <c r="D395" s="768">
        <v>470</v>
      </c>
      <c r="E395" s="768">
        <v>210</v>
      </c>
      <c r="F395" s="768" t="s">
        <v>728</v>
      </c>
      <c r="G395" s="768">
        <v>170005452</v>
      </c>
      <c r="H395" s="768">
        <v>998734</v>
      </c>
      <c r="I395" s="783"/>
      <c r="J395" s="768">
        <v>18</v>
      </c>
      <c r="K395" s="782"/>
      <c r="L395" s="768" t="s">
        <v>817</v>
      </c>
      <c r="M395" s="768" t="s">
        <v>106</v>
      </c>
      <c r="N395" s="768">
        <v>2</v>
      </c>
      <c r="O395" s="783"/>
      <c r="P395" s="784" t="str">
        <f t="shared" si="29"/>
        <v>Included</v>
      </c>
      <c r="Q395" s="296">
        <f t="shared" si="30"/>
        <v>0</v>
      </c>
      <c r="R395" s="267">
        <f t="shared" si="31"/>
        <v>0</v>
      </c>
      <c r="S395" s="267">
        <f t="shared" si="32"/>
        <v>0</v>
      </c>
      <c r="T395" s="297">
        <f t="shared" si="33"/>
        <v>0</v>
      </c>
      <c r="U395" s="297"/>
      <c r="AD395" s="298"/>
    </row>
    <row r="396" spans="1:30" s="267" customFormat="1" ht="48" customHeight="1" x14ac:dyDescent="0.3">
      <c r="A396" s="292">
        <v>377</v>
      </c>
      <c r="B396" s="768">
        <v>7000031294</v>
      </c>
      <c r="C396" s="768">
        <v>10</v>
      </c>
      <c r="D396" s="768">
        <v>470</v>
      </c>
      <c r="E396" s="768">
        <v>220</v>
      </c>
      <c r="F396" s="768" t="s">
        <v>728</v>
      </c>
      <c r="G396" s="768">
        <v>170005453</v>
      </c>
      <c r="H396" s="768">
        <v>998734</v>
      </c>
      <c r="I396" s="783"/>
      <c r="J396" s="768">
        <v>18</v>
      </c>
      <c r="K396" s="782"/>
      <c r="L396" s="768" t="s">
        <v>818</v>
      </c>
      <c r="M396" s="768" t="s">
        <v>105</v>
      </c>
      <c r="N396" s="768">
        <v>1</v>
      </c>
      <c r="O396" s="783"/>
      <c r="P396" s="784" t="str">
        <f t="shared" si="29"/>
        <v>Included</v>
      </c>
      <c r="Q396" s="296">
        <f t="shared" si="30"/>
        <v>0</v>
      </c>
      <c r="R396" s="267">
        <f t="shared" si="31"/>
        <v>0</v>
      </c>
      <c r="S396" s="267">
        <f t="shared" si="32"/>
        <v>0</v>
      </c>
      <c r="T396" s="297">
        <f t="shared" si="33"/>
        <v>0</v>
      </c>
      <c r="U396" s="297"/>
      <c r="AD396" s="298"/>
    </row>
    <row r="397" spans="1:30" s="267" customFormat="1" ht="48" customHeight="1" x14ac:dyDescent="0.3">
      <c r="A397" s="292">
        <v>378</v>
      </c>
      <c r="B397" s="768">
        <v>7000031294</v>
      </c>
      <c r="C397" s="768">
        <v>10</v>
      </c>
      <c r="D397" s="768">
        <v>470</v>
      </c>
      <c r="E397" s="768">
        <v>230</v>
      </c>
      <c r="F397" s="768" t="s">
        <v>728</v>
      </c>
      <c r="G397" s="768">
        <v>170005454</v>
      </c>
      <c r="H397" s="768">
        <v>998734</v>
      </c>
      <c r="I397" s="783"/>
      <c r="J397" s="768">
        <v>18</v>
      </c>
      <c r="K397" s="782"/>
      <c r="L397" s="768" t="s">
        <v>824</v>
      </c>
      <c r="M397" s="768" t="s">
        <v>105</v>
      </c>
      <c r="N397" s="768">
        <v>1</v>
      </c>
      <c r="O397" s="783"/>
      <c r="P397" s="784" t="str">
        <f t="shared" si="29"/>
        <v>Included</v>
      </c>
      <c r="Q397" s="296">
        <f t="shared" si="30"/>
        <v>0</v>
      </c>
      <c r="R397" s="267">
        <f t="shared" si="31"/>
        <v>0</v>
      </c>
      <c r="S397" s="267">
        <f t="shared" si="32"/>
        <v>0</v>
      </c>
      <c r="T397" s="297">
        <f t="shared" si="33"/>
        <v>0</v>
      </c>
      <c r="U397" s="297"/>
      <c r="AD397" s="298"/>
    </row>
    <row r="398" spans="1:30" s="267" customFormat="1" ht="48" customHeight="1" x14ac:dyDescent="0.3">
      <c r="A398" s="292">
        <v>379</v>
      </c>
      <c r="B398" s="768">
        <v>7000031294</v>
      </c>
      <c r="C398" s="768">
        <v>10</v>
      </c>
      <c r="D398" s="768">
        <v>470</v>
      </c>
      <c r="E398" s="768">
        <v>240</v>
      </c>
      <c r="F398" s="768" t="s">
        <v>728</v>
      </c>
      <c r="G398" s="768">
        <v>170005456</v>
      </c>
      <c r="H398" s="768">
        <v>998734</v>
      </c>
      <c r="I398" s="783"/>
      <c r="J398" s="768">
        <v>18</v>
      </c>
      <c r="K398" s="782"/>
      <c r="L398" s="768" t="s">
        <v>819</v>
      </c>
      <c r="M398" s="768" t="s">
        <v>106</v>
      </c>
      <c r="N398" s="768">
        <v>1</v>
      </c>
      <c r="O398" s="783"/>
      <c r="P398" s="784" t="str">
        <f t="shared" si="29"/>
        <v>Included</v>
      </c>
      <c r="Q398" s="296">
        <f t="shared" si="30"/>
        <v>0</v>
      </c>
      <c r="R398" s="267">
        <f t="shared" si="31"/>
        <v>0</v>
      </c>
      <c r="S398" s="267">
        <f t="shared" si="32"/>
        <v>0</v>
      </c>
      <c r="T398" s="297">
        <f t="shared" si="33"/>
        <v>0</v>
      </c>
      <c r="U398" s="297"/>
      <c r="AD398" s="298"/>
    </row>
    <row r="399" spans="1:30" s="267" customFormat="1" ht="48" customHeight="1" x14ac:dyDescent="0.3">
      <c r="A399" s="292">
        <v>380</v>
      </c>
      <c r="B399" s="768">
        <v>7000031294</v>
      </c>
      <c r="C399" s="768">
        <v>10</v>
      </c>
      <c r="D399" s="768">
        <v>470</v>
      </c>
      <c r="E399" s="768">
        <v>250</v>
      </c>
      <c r="F399" s="768" t="s">
        <v>728</v>
      </c>
      <c r="G399" s="768">
        <v>170005465</v>
      </c>
      <c r="H399" s="768">
        <v>998734</v>
      </c>
      <c r="I399" s="783"/>
      <c r="J399" s="768">
        <v>18</v>
      </c>
      <c r="K399" s="782"/>
      <c r="L399" s="768" t="s">
        <v>820</v>
      </c>
      <c r="M399" s="768" t="s">
        <v>110</v>
      </c>
      <c r="N399" s="768">
        <v>1</v>
      </c>
      <c r="O399" s="783"/>
      <c r="P399" s="784" t="str">
        <f t="shared" si="29"/>
        <v>Included</v>
      </c>
      <c r="Q399" s="296">
        <f t="shared" si="30"/>
        <v>0</v>
      </c>
      <c r="R399" s="267">
        <f t="shared" si="31"/>
        <v>0</v>
      </c>
      <c r="S399" s="267">
        <f t="shared" si="32"/>
        <v>0</v>
      </c>
      <c r="T399" s="297">
        <f t="shared" si="33"/>
        <v>0</v>
      </c>
      <c r="U399" s="297"/>
      <c r="AD399" s="298"/>
    </row>
    <row r="400" spans="1:30" s="267" customFormat="1" ht="48" customHeight="1" x14ac:dyDescent="0.3">
      <c r="A400" s="292">
        <v>381</v>
      </c>
      <c r="B400" s="768">
        <v>7000031294</v>
      </c>
      <c r="C400" s="768">
        <v>10</v>
      </c>
      <c r="D400" s="768">
        <v>470</v>
      </c>
      <c r="E400" s="768">
        <v>260</v>
      </c>
      <c r="F400" s="768" t="s">
        <v>728</v>
      </c>
      <c r="G400" s="768">
        <v>100007217</v>
      </c>
      <c r="H400" s="768">
        <v>998734</v>
      </c>
      <c r="I400" s="783"/>
      <c r="J400" s="768">
        <v>18</v>
      </c>
      <c r="K400" s="782"/>
      <c r="L400" s="768" t="s">
        <v>158</v>
      </c>
      <c r="M400" s="768" t="s">
        <v>106</v>
      </c>
      <c r="N400" s="768">
        <v>1</v>
      </c>
      <c r="O400" s="783"/>
      <c r="P400" s="784" t="str">
        <f t="shared" si="29"/>
        <v>Included</v>
      </c>
      <c r="Q400" s="296">
        <f t="shared" si="30"/>
        <v>0</v>
      </c>
      <c r="R400" s="267">
        <f t="shared" si="31"/>
        <v>0</v>
      </c>
      <c r="S400" s="267">
        <f t="shared" si="32"/>
        <v>0</v>
      </c>
      <c r="T400" s="297">
        <f t="shared" si="33"/>
        <v>0</v>
      </c>
      <c r="U400" s="297"/>
      <c r="AD400" s="298"/>
    </row>
    <row r="401" spans="1:30" s="267" customFormat="1" ht="48" customHeight="1" x14ac:dyDescent="0.3">
      <c r="A401" s="292">
        <v>382</v>
      </c>
      <c r="B401" s="768">
        <v>7000031294</v>
      </c>
      <c r="C401" s="768">
        <v>10</v>
      </c>
      <c r="D401" s="768">
        <v>470</v>
      </c>
      <c r="E401" s="768">
        <v>270</v>
      </c>
      <c r="F401" s="768" t="s">
        <v>728</v>
      </c>
      <c r="G401" s="768">
        <v>170005590</v>
      </c>
      <c r="H401" s="768">
        <v>998336</v>
      </c>
      <c r="I401" s="783"/>
      <c r="J401" s="768">
        <v>18</v>
      </c>
      <c r="K401" s="782"/>
      <c r="L401" s="768" t="s">
        <v>822</v>
      </c>
      <c r="M401" s="768" t="s">
        <v>106</v>
      </c>
      <c r="N401" s="768">
        <v>2</v>
      </c>
      <c r="O401" s="783"/>
      <c r="P401" s="784" t="str">
        <f t="shared" si="29"/>
        <v>Included</v>
      </c>
      <c r="Q401" s="296">
        <f t="shared" si="30"/>
        <v>0</v>
      </c>
      <c r="R401" s="267">
        <f t="shared" si="31"/>
        <v>0</v>
      </c>
      <c r="S401" s="267">
        <f t="shared" si="32"/>
        <v>0</v>
      </c>
      <c r="T401" s="297">
        <f t="shared" si="33"/>
        <v>0</v>
      </c>
      <c r="U401" s="297"/>
      <c r="AD401" s="298"/>
    </row>
    <row r="402" spans="1:30" s="267" customFormat="1" ht="48" customHeight="1" x14ac:dyDescent="0.3">
      <c r="A402" s="292">
        <v>383</v>
      </c>
      <c r="B402" s="768">
        <v>7000031298</v>
      </c>
      <c r="C402" s="768">
        <v>10</v>
      </c>
      <c r="D402" s="768">
        <v>520</v>
      </c>
      <c r="E402" s="768">
        <v>10</v>
      </c>
      <c r="F402" s="768" t="s">
        <v>729</v>
      </c>
      <c r="G402" s="768">
        <v>170005405</v>
      </c>
      <c r="H402" s="768">
        <v>998736</v>
      </c>
      <c r="I402" s="783"/>
      <c r="J402" s="768">
        <v>18</v>
      </c>
      <c r="K402" s="782"/>
      <c r="L402" s="768" t="s">
        <v>802</v>
      </c>
      <c r="M402" s="768" t="s">
        <v>106</v>
      </c>
      <c r="N402" s="768">
        <v>2</v>
      </c>
      <c r="O402" s="783"/>
      <c r="P402" s="784" t="str">
        <f t="shared" si="29"/>
        <v>Included</v>
      </c>
      <c r="Q402" s="296">
        <f t="shared" si="30"/>
        <v>0</v>
      </c>
      <c r="R402" s="267">
        <f t="shared" si="31"/>
        <v>0</v>
      </c>
      <c r="S402" s="267">
        <f t="shared" si="32"/>
        <v>0</v>
      </c>
      <c r="T402" s="297">
        <f t="shared" si="33"/>
        <v>0</v>
      </c>
      <c r="U402" s="297"/>
      <c r="AD402" s="298"/>
    </row>
    <row r="403" spans="1:30" s="267" customFormat="1" ht="48" customHeight="1" x14ac:dyDescent="0.3">
      <c r="A403" s="292">
        <v>384</v>
      </c>
      <c r="B403" s="768">
        <v>7000031298</v>
      </c>
      <c r="C403" s="768">
        <v>10</v>
      </c>
      <c r="D403" s="768">
        <v>520</v>
      </c>
      <c r="E403" s="768">
        <v>20</v>
      </c>
      <c r="F403" s="768" t="s">
        <v>729</v>
      </c>
      <c r="G403" s="768">
        <v>170005400</v>
      </c>
      <c r="H403" s="768">
        <v>998336</v>
      </c>
      <c r="I403" s="783"/>
      <c r="J403" s="768">
        <v>18</v>
      </c>
      <c r="K403" s="782"/>
      <c r="L403" s="768" t="s">
        <v>831</v>
      </c>
      <c r="M403" s="768" t="s">
        <v>105</v>
      </c>
      <c r="N403" s="768">
        <v>1</v>
      </c>
      <c r="O403" s="783"/>
      <c r="P403" s="784" t="str">
        <f t="shared" si="29"/>
        <v>Included</v>
      </c>
      <c r="Q403" s="296">
        <f t="shared" si="30"/>
        <v>0</v>
      </c>
      <c r="R403" s="267">
        <f t="shared" si="31"/>
        <v>0</v>
      </c>
      <c r="S403" s="267">
        <f t="shared" si="32"/>
        <v>0</v>
      </c>
      <c r="T403" s="297">
        <f t="shared" si="33"/>
        <v>0</v>
      </c>
      <c r="U403" s="297"/>
      <c r="AD403" s="298"/>
    </row>
    <row r="404" spans="1:30" s="267" customFormat="1" ht="48" customHeight="1" x14ac:dyDescent="0.3">
      <c r="A404" s="292">
        <v>385</v>
      </c>
      <c r="B404" s="768">
        <v>7000031298</v>
      </c>
      <c r="C404" s="768">
        <v>10</v>
      </c>
      <c r="D404" s="768">
        <v>520</v>
      </c>
      <c r="E404" s="768">
        <v>30</v>
      </c>
      <c r="F404" s="768" t="s">
        <v>729</v>
      </c>
      <c r="G404" s="768">
        <v>170005316</v>
      </c>
      <c r="H404" s="768">
        <v>998734</v>
      </c>
      <c r="I404" s="783"/>
      <c r="J404" s="768">
        <v>18</v>
      </c>
      <c r="K404" s="782"/>
      <c r="L404" s="768" t="s">
        <v>804</v>
      </c>
      <c r="M404" s="768" t="s">
        <v>106</v>
      </c>
      <c r="N404" s="768">
        <v>2</v>
      </c>
      <c r="O404" s="783"/>
      <c r="P404" s="784" t="str">
        <f t="shared" ref="P404:P467" si="34">IF(O404=0, "Included", IF(ISERROR(N404*O404), O404, N404*O404))</f>
        <v>Included</v>
      </c>
      <c r="Q404" s="296">
        <f t="shared" ref="Q404:Q467" si="35">S404</f>
        <v>0</v>
      </c>
      <c r="R404" s="267">
        <f t="shared" ref="R404:R467" si="36">IF(P404="Included",0,P404)</f>
        <v>0</v>
      </c>
      <c r="S404" s="267">
        <f t="shared" ref="S404:S467" si="37">IF(K404="",(R404*J404/100),(R404*K404))</f>
        <v>0</v>
      </c>
      <c r="T404" s="297">
        <f t="shared" ref="T404:T467" si="38">+N404*O404</f>
        <v>0</v>
      </c>
      <c r="U404" s="297"/>
      <c r="AD404" s="298"/>
    </row>
    <row r="405" spans="1:30" s="267" customFormat="1" ht="48" customHeight="1" x14ac:dyDescent="0.3">
      <c r="A405" s="292">
        <v>386</v>
      </c>
      <c r="B405" s="768">
        <v>7000031298</v>
      </c>
      <c r="C405" s="768">
        <v>10</v>
      </c>
      <c r="D405" s="768">
        <v>520</v>
      </c>
      <c r="E405" s="768">
        <v>40</v>
      </c>
      <c r="F405" s="768" t="s">
        <v>729</v>
      </c>
      <c r="G405" s="768">
        <v>170005402</v>
      </c>
      <c r="H405" s="768">
        <v>998734</v>
      </c>
      <c r="I405" s="783"/>
      <c r="J405" s="768">
        <v>18</v>
      </c>
      <c r="K405" s="782"/>
      <c r="L405" s="768" t="s">
        <v>807</v>
      </c>
      <c r="M405" s="768" t="s">
        <v>106</v>
      </c>
      <c r="N405" s="768">
        <v>1</v>
      </c>
      <c r="O405" s="783"/>
      <c r="P405" s="784" t="str">
        <f t="shared" si="34"/>
        <v>Included</v>
      </c>
      <c r="Q405" s="296">
        <f t="shared" si="35"/>
        <v>0</v>
      </c>
      <c r="R405" s="267">
        <f t="shared" si="36"/>
        <v>0</v>
      </c>
      <c r="S405" s="267">
        <f t="shared" si="37"/>
        <v>0</v>
      </c>
      <c r="T405" s="297">
        <f t="shared" si="38"/>
        <v>0</v>
      </c>
      <c r="U405" s="297"/>
      <c r="AD405" s="298"/>
    </row>
    <row r="406" spans="1:30" s="267" customFormat="1" ht="48" customHeight="1" x14ac:dyDescent="0.3">
      <c r="A406" s="292">
        <v>387</v>
      </c>
      <c r="B406" s="768">
        <v>7000031298</v>
      </c>
      <c r="C406" s="768">
        <v>10</v>
      </c>
      <c r="D406" s="768">
        <v>520</v>
      </c>
      <c r="E406" s="768">
        <v>60</v>
      </c>
      <c r="F406" s="768" t="s">
        <v>729</v>
      </c>
      <c r="G406" s="768">
        <v>170005422</v>
      </c>
      <c r="H406" s="768">
        <v>998336</v>
      </c>
      <c r="I406" s="783"/>
      <c r="J406" s="768">
        <v>18</v>
      </c>
      <c r="K406" s="782"/>
      <c r="L406" s="768" t="s">
        <v>809</v>
      </c>
      <c r="M406" s="768" t="s">
        <v>105</v>
      </c>
      <c r="N406" s="768">
        <v>1</v>
      </c>
      <c r="O406" s="783"/>
      <c r="P406" s="784" t="str">
        <f t="shared" si="34"/>
        <v>Included</v>
      </c>
      <c r="Q406" s="296">
        <f t="shared" si="35"/>
        <v>0</v>
      </c>
      <c r="R406" s="267">
        <f t="shared" si="36"/>
        <v>0</v>
      </c>
      <c r="S406" s="267">
        <f t="shared" si="37"/>
        <v>0</v>
      </c>
      <c r="T406" s="297">
        <f t="shared" si="38"/>
        <v>0</v>
      </c>
      <c r="U406" s="297"/>
      <c r="AD406" s="298"/>
    </row>
    <row r="407" spans="1:30" s="267" customFormat="1" ht="48" customHeight="1" x14ac:dyDescent="0.3">
      <c r="A407" s="292">
        <v>388</v>
      </c>
      <c r="B407" s="768">
        <v>7000031298</v>
      </c>
      <c r="C407" s="768">
        <v>10</v>
      </c>
      <c r="D407" s="768">
        <v>520</v>
      </c>
      <c r="E407" s="768">
        <v>70</v>
      </c>
      <c r="F407" s="768" t="s">
        <v>729</v>
      </c>
      <c r="G407" s="768">
        <v>170005323</v>
      </c>
      <c r="H407" s="768">
        <v>998734</v>
      </c>
      <c r="I407" s="783"/>
      <c r="J407" s="768">
        <v>18</v>
      </c>
      <c r="K407" s="782"/>
      <c r="L407" s="768" t="s">
        <v>812</v>
      </c>
      <c r="M407" s="768" t="s">
        <v>106</v>
      </c>
      <c r="N407" s="768">
        <v>2</v>
      </c>
      <c r="O407" s="783"/>
      <c r="P407" s="784" t="str">
        <f t="shared" si="34"/>
        <v>Included</v>
      </c>
      <c r="Q407" s="296">
        <f t="shared" si="35"/>
        <v>0</v>
      </c>
      <c r="R407" s="267">
        <f t="shared" si="36"/>
        <v>0</v>
      </c>
      <c r="S407" s="267">
        <f t="shared" si="37"/>
        <v>0</v>
      </c>
      <c r="T407" s="297">
        <f t="shared" si="38"/>
        <v>0</v>
      </c>
      <c r="U407" s="297"/>
      <c r="AD407" s="298"/>
    </row>
    <row r="408" spans="1:30" s="267" customFormat="1" ht="48" customHeight="1" x14ac:dyDescent="0.3">
      <c r="A408" s="292">
        <v>389</v>
      </c>
      <c r="B408" s="768">
        <v>7000031298</v>
      </c>
      <c r="C408" s="768">
        <v>10</v>
      </c>
      <c r="D408" s="768">
        <v>520</v>
      </c>
      <c r="E408" s="768">
        <v>80</v>
      </c>
      <c r="F408" s="768" t="s">
        <v>729</v>
      </c>
      <c r="G408" s="768">
        <v>170005324</v>
      </c>
      <c r="H408" s="768">
        <v>998734</v>
      </c>
      <c r="I408" s="783"/>
      <c r="J408" s="768">
        <v>18</v>
      </c>
      <c r="K408" s="782"/>
      <c r="L408" s="768" t="s">
        <v>813</v>
      </c>
      <c r="M408" s="768" t="s">
        <v>106</v>
      </c>
      <c r="N408" s="768">
        <v>2</v>
      </c>
      <c r="O408" s="783"/>
      <c r="P408" s="784" t="str">
        <f t="shared" si="34"/>
        <v>Included</v>
      </c>
      <c r="Q408" s="296">
        <f t="shared" si="35"/>
        <v>0</v>
      </c>
      <c r="R408" s="267">
        <f t="shared" si="36"/>
        <v>0</v>
      </c>
      <c r="S408" s="267">
        <f t="shared" si="37"/>
        <v>0</v>
      </c>
      <c r="T408" s="297">
        <f t="shared" si="38"/>
        <v>0</v>
      </c>
      <c r="U408" s="297"/>
      <c r="AD408" s="298"/>
    </row>
    <row r="409" spans="1:30" s="267" customFormat="1" ht="48" customHeight="1" x14ac:dyDescent="0.3">
      <c r="A409" s="292">
        <v>390</v>
      </c>
      <c r="B409" s="768">
        <v>7000031298</v>
      </c>
      <c r="C409" s="768">
        <v>10</v>
      </c>
      <c r="D409" s="768">
        <v>520</v>
      </c>
      <c r="E409" s="768">
        <v>100</v>
      </c>
      <c r="F409" s="768" t="s">
        <v>729</v>
      </c>
      <c r="G409" s="768">
        <v>170005423</v>
      </c>
      <c r="H409" s="768">
        <v>998336</v>
      </c>
      <c r="I409" s="783"/>
      <c r="J409" s="768">
        <v>18</v>
      </c>
      <c r="K409" s="782"/>
      <c r="L409" s="768" t="s">
        <v>814</v>
      </c>
      <c r="M409" s="768" t="s">
        <v>105</v>
      </c>
      <c r="N409" s="768">
        <v>1</v>
      </c>
      <c r="O409" s="783"/>
      <c r="P409" s="784" t="str">
        <f t="shared" si="34"/>
        <v>Included</v>
      </c>
      <c r="Q409" s="296">
        <f t="shared" si="35"/>
        <v>0</v>
      </c>
      <c r="R409" s="267">
        <f t="shared" si="36"/>
        <v>0</v>
      </c>
      <c r="S409" s="267">
        <f t="shared" si="37"/>
        <v>0</v>
      </c>
      <c r="T409" s="297">
        <f t="shared" si="38"/>
        <v>0</v>
      </c>
      <c r="U409" s="297"/>
      <c r="AD409" s="298"/>
    </row>
    <row r="410" spans="1:30" s="267" customFormat="1" ht="48" customHeight="1" x14ac:dyDescent="0.3">
      <c r="A410" s="292">
        <v>391</v>
      </c>
      <c r="B410" s="768">
        <v>7000031298</v>
      </c>
      <c r="C410" s="768">
        <v>10</v>
      </c>
      <c r="D410" s="768">
        <v>520</v>
      </c>
      <c r="E410" s="768">
        <v>110</v>
      </c>
      <c r="F410" s="768" t="s">
        <v>729</v>
      </c>
      <c r="G410" s="768">
        <v>170005328</v>
      </c>
      <c r="H410" s="768">
        <v>998734</v>
      </c>
      <c r="I410" s="783"/>
      <c r="J410" s="768">
        <v>18</v>
      </c>
      <c r="K410" s="782"/>
      <c r="L410" s="768" t="s">
        <v>815</v>
      </c>
      <c r="M410" s="768" t="s">
        <v>106</v>
      </c>
      <c r="N410" s="768">
        <v>1</v>
      </c>
      <c r="O410" s="783"/>
      <c r="P410" s="784" t="str">
        <f t="shared" si="34"/>
        <v>Included</v>
      </c>
      <c r="Q410" s="296">
        <f t="shared" si="35"/>
        <v>0</v>
      </c>
      <c r="R410" s="267">
        <f t="shared" si="36"/>
        <v>0</v>
      </c>
      <c r="S410" s="267">
        <f t="shared" si="37"/>
        <v>0</v>
      </c>
      <c r="T410" s="297">
        <f t="shared" si="38"/>
        <v>0</v>
      </c>
      <c r="U410" s="297"/>
      <c r="AD410" s="298"/>
    </row>
    <row r="411" spans="1:30" s="267" customFormat="1" ht="48" customHeight="1" x14ac:dyDescent="0.3">
      <c r="A411" s="292">
        <v>392</v>
      </c>
      <c r="B411" s="768">
        <v>7000031298</v>
      </c>
      <c r="C411" s="768">
        <v>10</v>
      </c>
      <c r="D411" s="768">
        <v>520</v>
      </c>
      <c r="E411" s="768">
        <v>120</v>
      </c>
      <c r="F411" s="768" t="s">
        <v>729</v>
      </c>
      <c r="G411" s="768">
        <v>100007246</v>
      </c>
      <c r="H411" s="768">
        <v>998734</v>
      </c>
      <c r="I411" s="783"/>
      <c r="J411" s="768">
        <v>18</v>
      </c>
      <c r="K411" s="782"/>
      <c r="L411" s="768" t="s">
        <v>159</v>
      </c>
      <c r="M411" s="768" t="s">
        <v>106</v>
      </c>
      <c r="N411" s="768">
        <v>1</v>
      </c>
      <c r="O411" s="783"/>
      <c r="P411" s="784" t="str">
        <f t="shared" si="34"/>
        <v>Included</v>
      </c>
      <c r="Q411" s="296">
        <f t="shared" si="35"/>
        <v>0</v>
      </c>
      <c r="R411" s="267">
        <f t="shared" si="36"/>
        <v>0</v>
      </c>
      <c r="S411" s="267">
        <f t="shared" si="37"/>
        <v>0</v>
      </c>
      <c r="T411" s="297">
        <f t="shared" si="38"/>
        <v>0</v>
      </c>
      <c r="U411" s="297"/>
      <c r="AD411" s="298"/>
    </row>
    <row r="412" spans="1:30" s="267" customFormat="1" ht="48" customHeight="1" x14ac:dyDescent="0.3">
      <c r="A412" s="292">
        <v>393</v>
      </c>
      <c r="B412" s="768">
        <v>7000031298</v>
      </c>
      <c r="C412" s="768">
        <v>10</v>
      </c>
      <c r="D412" s="768">
        <v>520</v>
      </c>
      <c r="E412" s="768">
        <v>130</v>
      </c>
      <c r="F412" s="768" t="s">
        <v>729</v>
      </c>
      <c r="G412" s="768">
        <v>170003250</v>
      </c>
      <c r="H412" s="768">
        <v>998734</v>
      </c>
      <c r="I412" s="783"/>
      <c r="J412" s="768">
        <v>18</v>
      </c>
      <c r="K412" s="782"/>
      <c r="L412" s="768" t="s">
        <v>160</v>
      </c>
      <c r="M412" s="768" t="s">
        <v>106</v>
      </c>
      <c r="N412" s="768">
        <v>1</v>
      </c>
      <c r="O412" s="783"/>
      <c r="P412" s="784" t="str">
        <f t="shared" si="34"/>
        <v>Included</v>
      </c>
      <c r="Q412" s="296">
        <f t="shared" si="35"/>
        <v>0</v>
      </c>
      <c r="R412" s="267">
        <f t="shared" si="36"/>
        <v>0</v>
      </c>
      <c r="S412" s="267">
        <f t="shared" si="37"/>
        <v>0</v>
      </c>
      <c r="T412" s="297">
        <f t="shared" si="38"/>
        <v>0</v>
      </c>
      <c r="U412" s="297"/>
      <c r="AD412" s="298"/>
    </row>
    <row r="413" spans="1:30" s="267" customFormat="1" ht="48" customHeight="1" x14ac:dyDescent="0.3">
      <c r="A413" s="292">
        <v>394</v>
      </c>
      <c r="B413" s="768">
        <v>7000031298</v>
      </c>
      <c r="C413" s="768">
        <v>10</v>
      </c>
      <c r="D413" s="768">
        <v>520</v>
      </c>
      <c r="E413" s="768">
        <v>140</v>
      </c>
      <c r="F413" s="768" t="s">
        <v>729</v>
      </c>
      <c r="G413" s="768">
        <v>170005441</v>
      </c>
      <c r="H413" s="768">
        <v>998734</v>
      </c>
      <c r="I413" s="783"/>
      <c r="J413" s="768">
        <v>18</v>
      </c>
      <c r="K413" s="782"/>
      <c r="L413" s="768" t="s">
        <v>816</v>
      </c>
      <c r="M413" s="768" t="s">
        <v>106</v>
      </c>
      <c r="N413" s="768">
        <v>1</v>
      </c>
      <c r="O413" s="783"/>
      <c r="P413" s="784" t="str">
        <f t="shared" si="34"/>
        <v>Included</v>
      </c>
      <c r="Q413" s="296">
        <f t="shared" si="35"/>
        <v>0</v>
      </c>
      <c r="R413" s="267">
        <f t="shared" si="36"/>
        <v>0</v>
      </c>
      <c r="S413" s="267">
        <f t="shared" si="37"/>
        <v>0</v>
      </c>
      <c r="T413" s="297">
        <f t="shared" si="38"/>
        <v>0</v>
      </c>
      <c r="U413" s="297"/>
      <c r="AD413" s="298"/>
    </row>
    <row r="414" spans="1:30" s="267" customFormat="1" ht="48" customHeight="1" x14ac:dyDescent="0.3">
      <c r="A414" s="292">
        <v>395</v>
      </c>
      <c r="B414" s="768">
        <v>7000031298</v>
      </c>
      <c r="C414" s="768">
        <v>10</v>
      </c>
      <c r="D414" s="768">
        <v>520</v>
      </c>
      <c r="E414" s="768">
        <v>150</v>
      </c>
      <c r="F414" s="768" t="s">
        <v>729</v>
      </c>
      <c r="G414" s="768">
        <v>170005590</v>
      </c>
      <c r="H414" s="768">
        <v>998336</v>
      </c>
      <c r="I414" s="783"/>
      <c r="J414" s="768">
        <v>18</v>
      </c>
      <c r="K414" s="782"/>
      <c r="L414" s="768" t="s">
        <v>822</v>
      </c>
      <c r="M414" s="768" t="s">
        <v>106</v>
      </c>
      <c r="N414" s="768">
        <v>2</v>
      </c>
      <c r="O414" s="783"/>
      <c r="P414" s="784" t="str">
        <f t="shared" si="34"/>
        <v>Included</v>
      </c>
      <c r="Q414" s="296">
        <f t="shared" si="35"/>
        <v>0</v>
      </c>
      <c r="R414" s="267">
        <f t="shared" si="36"/>
        <v>0</v>
      </c>
      <c r="S414" s="267">
        <f t="shared" si="37"/>
        <v>0</v>
      </c>
      <c r="T414" s="297">
        <f t="shared" si="38"/>
        <v>0</v>
      </c>
      <c r="U414" s="297"/>
      <c r="AD414" s="298"/>
    </row>
    <row r="415" spans="1:30" s="267" customFormat="1" ht="48" customHeight="1" x14ac:dyDescent="0.3">
      <c r="A415" s="292">
        <v>396</v>
      </c>
      <c r="B415" s="768">
        <v>7000031301</v>
      </c>
      <c r="C415" s="768">
        <v>10</v>
      </c>
      <c r="D415" s="768">
        <v>560</v>
      </c>
      <c r="E415" s="768">
        <v>10</v>
      </c>
      <c r="F415" s="768" t="s">
        <v>730</v>
      </c>
      <c r="G415" s="768">
        <v>170005405</v>
      </c>
      <c r="H415" s="768">
        <v>998736</v>
      </c>
      <c r="I415" s="783"/>
      <c r="J415" s="768">
        <v>18</v>
      </c>
      <c r="K415" s="782"/>
      <c r="L415" s="768" t="s">
        <v>802</v>
      </c>
      <c r="M415" s="768" t="s">
        <v>106</v>
      </c>
      <c r="N415" s="768">
        <v>2</v>
      </c>
      <c r="O415" s="783"/>
      <c r="P415" s="784" t="str">
        <f t="shared" si="34"/>
        <v>Included</v>
      </c>
      <c r="Q415" s="296">
        <f t="shared" si="35"/>
        <v>0</v>
      </c>
      <c r="R415" s="267">
        <f t="shared" si="36"/>
        <v>0</v>
      </c>
      <c r="S415" s="267">
        <f t="shared" si="37"/>
        <v>0</v>
      </c>
      <c r="T415" s="297">
        <f t="shared" si="38"/>
        <v>0</v>
      </c>
      <c r="U415" s="297"/>
      <c r="AD415" s="298"/>
    </row>
    <row r="416" spans="1:30" s="267" customFormat="1" ht="48" customHeight="1" x14ac:dyDescent="0.3">
      <c r="A416" s="292">
        <v>397</v>
      </c>
      <c r="B416" s="768">
        <v>7000031301</v>
      </c>
      <c r="C416" s="768">
        <v>10</v>
      </c>
      <c r="D416" s="768">
        <v>560</v>
      </c>
      <c r="E416" s="768">
        <v>20</v>
      </c>
      <c r="F416" s="768" t="s">
        <v>730</v>
      </c>
      <c r="G416" s="768">
        <v>170005421</v>
      </c>
      <c r="H416" s="768">
        <v>998336</v>
      </c>
      <c r="I416" s="783"/>
      <c r="J416" s="768">
        <v>18</v>
      </c>
      <c r="K416" s="782"/>
      <c r="L416" s="768" t="s">
        <v>803</v>
      </c>
      <c r="M416" s="768" t="s">
        <v>105</v>
      </c>
      <c r="N416" s="768">
        <v>1</v>
      </c>
      <c r="O416" s="783"/>
      <c r="P416" s="784" t="str">
        <f t="shared" si="34"/>
        <v>Included</v>
      </c>
      <c r="Q416" s="296">
        <f t="shared" si="35"/>
        <v>0</v>
      </c>
      <c r="R416" s="267">
        <f t="shared" si="36"/>
        <v>0</v>
      </c>
      <c r="S416" s="267">
        <f t="shared" si="37"/>
        <v>0</v>
      </c>
      <c r="T416" s="297">
        <f t="shared" si="38"/>
        <v>0</v>
      </c>
      <c r="U416" s="297"/>
      <c r="AD416" s="298"/>
    </row>
    <row r="417" spans="1:30" s="267" customFormat="1" ht="48" customHeight="1" x14ac:dyDescent="0.3">
      <c r="A417" s="292">
        <v>398</v>
      </c>
      <c r="B417" s="768">
        <v>7000031301</v>
      </c>
      <c r="C417" s="768">
        <v>10</v>
      </c>
      <c r="D417" s="768">
        <v>560</v>
      </c>
      <c r="E417" s="768">
        <v>30</v>
      </c>
      <c r="F417" s="768" t="s">
        <v>730</v>
      </c>
      <c r="G417" s="768">
        <v>170005316</v>
      </c>
      <c r="H417" s="768">
        <v>998734</v>
      </c>
      <c r="I417" s="783"/>
      <c r="J417" s="768">
        <v>18</v>
      </c>
      <c r="K417" s="782"/>
      <c r="L417" s="768" t="s">
        <v>804</v>
      </c>
      <c r="M417" s="768" t="s">
        <v>106</v>
      </c>
      <c r="N417" s="768">
        <v>2</v>
      </c>
      <c r="O417" s="783"/>
      <c r="P417" s="784" t="str">
        <f t="shared" si="34"/>
        <v>Included</v>
      </c>
      <c r="Q417" s="296">
        <f t="shared" si="35"/>
        <v>0</v>
      </c>
      <c r="R417" s="267">
        <f t="shared" si="36"/>
        <v>0</v>
      </c>
      <c r="S417" s="267">
        <f t="shared" si="37"/>
        <v>0</v>
      </c>
      <c r="T417" s="297">
        <f t="shared" si="38"/>
        <v>0</v>
      </c>
      <c r="U417" s="297"/>
      <c r="AD417" s="298"/>
    </row>
    <row r="418" spans="1:30" s="267" customFormat="1" ht="48" customHeight="1" x14ac:dyDescent="0.3">
      <c r="A418" s="292">
        <v>399</v>
      </c>
      <c r="B418" s="768">
        <v>7000031301</v>
      </c>
      <c r="C418" s="768">
        <v>10</v>
      </c>
      <c r="D418" s="768">
        <v>560</v>
      </c>
      <c r="E418" s="768">
        <v>40</v>
      </c>
      <c r="F418" s="768" t="s">
        <v>730</v>
      </c>
      <c r="G418" s="768">
        <v>170005402</v>
      </c>
      <c r="H418" s="768">
        <v>998734</v>
      </c>
      <c r="I418" s="783"/>
      <c r="J418" s="768">
        <v>18</v>
      </c>
      <c r="K418" s="782"/>
      <c r="L418" s="768" t="s">
        <v>807</v>
      </c>
      <c r="M418" s="768" t="s">
        <v>106</v>
      </c>
      <c r="N418" s="768">
        <v>1</v>
      </c>
      <c r="O418" s="783"/>
      <c r="P418" s="784" t="str">
        <f t="shared" si="34"/>
        <v>Included</v>
      </c>
      <c r="Q418" s="296">
        <f t="shared" si="35"/>
        <v>0</v>
      </c>
      <c r="R418" s="267">
        <f t="shared" si="36"/>
        <v>0</v>
      </c>
      <c r="S418" s="267">
        <f t="shared" si="37"/>
        <v>0</v>
      </c>
      <c r="T418" s="297">
        <f t="shared" si="38"/>
        <v>0</v>
      </c>
      <c r="U418" s="297"/>
      <c r="AD418" s="298"/>
    </row>
    <row r="419" spans="1:30" s="267" customFormat="1" ht="48" customHeight="1" x14ac:dyDescent="0.3">
      <c r="A419" s="292">
        <v>400</v>
      </c>
      <c r="B419" s="768">
        <v>7000031301</v>
      </c>
      <c r="C419" s="768">
        <v>10</v>
      </c>
      <c r="D419" s="768">
        <v>560</v>
      </c>
      <c r="E419" s="768">
        <v>60</v>
      </c>
      <c r="F419" s="768" t="s">
        <v>730</v>
      </c>
      <c r="G419" s="768">
        <v>170005422</v>
      </c>
      <c r="H419" s="768">
        <v>998336</v>
      </c>
      <c r="I419" s="783"/>
      <c r="J419" s="768">
        <v>18</v>
      </c>
      <c r="K419" s="782"/>
      <c r="L419" s="768" t="s">
        <v>809</v>
      </c>
      <c r="M419" s="768" t="s">
        <v>105</v>
      </c>
      <c r="N419" s="768">
        <v>1</v>
      </c>
      <c r="O419" s="783"/>
      <c r="P419" s="784" t="str">
        <f t="shared" si="34"/>
        <v>Included</v>
      </c>
      <c r="Q419" s="296">
        <f t="shared" si="35"/>
        <v>0</v>
      </c>
      <c r="R419" s="267">
        <f t="shared" si="36"/>
        <v>0</v>
      </c>
      <c r="S419" s="267">
        <f t="shared" si="37"/>
        <v>0</v>
      </c>
      <c r="T419" s="297">
        <f t="shared" si="38"/>
        <v>0</v>
      </c>
      <c r="U419" s="297"/>
      <c r="AD419" s="298"/>
    </row>
    <row r="420" spans="1:30" s="267" customFormat="1" ht="48" customHeight="1" x14ac:dyDescent="0.3">
      <c r="A420" s="292">
        <v>401</v>
      </c>
      <c r="B420" s="768">
        <v>7000031301</v>
      </c>
      <c r="C420" s="768">
        <v>10</v>
      </c>
      <c r="D420" s="768">
        <v>560</v>
      </c>
      <c r="E420" s="768">
        <v>70</v>
      </c>
      <c r="F420" s="768" t="s">
        <v>730</v>
      </c>
      <c r="G420" s="768">
        <v>170005323</v>
      </c>
      <c r="H420" s="768">
        <v>998734</v>
      </c>
      <c r="I420" s="783"/>
      <c r="J420" s="768">
        <v>18</v>
      </c>
      <c r="K420" s="782"/>
      <c r="L420" s="768" t="s">
        <v>812</v>
      </c>
      <c r="M420" s="768" t="s">
        <v>106</v>
      </c>
      <c r="N420" s="768">
        <v>2</v>
      </c>
      <c r="O420" s="783"/>
      <c r="P420" s="784" t="str">
        <f t="shared" si="34"/>
        <v>Included</v>
      </c>
      <c r="Q420" s="296">
        <f t="shared" si="35"/>
        <v>0</v>
      </c>
      <c r="R420" s="267">
        <f t="shared" si="36"/>
        <v>0</v>
      </c>
      <c r="S420" s="267">
        <f t="shared" si="37"/>
        <v>0</v>
      </c>
      <c r="T420" s="297">
        <f t="shared" si="38"/>
        <v>0</v>
      </c>
      <c r="U420" s="297"/>
      <c r="AD420" s="298"/>
    </row>
    <row r="421" spans="1:30" s="267" customFormat="1" ht="48" customHeight="1" x14ac:dyDescent="0.3">
      <c r="A421" s="292">
        <v>402</v>
      </c>
      <c r="B421" s="768">
        <v>7000031301</v>
      </c>
      <c r="C421" s="768">
        <v>10</v>
      </c>
      <c r="D421" s="768">
        <v>560</v>
      </c>
      <c r="E421" s="768">
        <v>80</v>
      </c>
      <c r="F421" s="768" t="s">
        <v>730</v>
      </c>
      <c r="G421" s="768">
        <v>170005324</v>
      </c>
      <c r="H421" s="768">
        <v>998734</v>
      </c>
      <c r="I421" s="783"/>
      <c r="J421" s="768">
        <v>18</v>
      </c>
      <c r="K421" s="782"/>
      <c r="L421" s="768" t="s">
        <v>813</v>
      </c>
      <c r="M421" s="768" t="s">
        <v>106</v>
      </c>
      <c r="N421" s="768">
        <v>2</v>
      </c>
      <c r="O421" s="783"/>
      <c r="P421" s="784" t="str">
        <f t="shared" si="34"/>
        <v>Included</v>
      </c>
      <c r="Q421" s="296">
        <f t="shared" si="35"/>
        <v>0</v>
      </c>
      <c r="R421" s="267">
        <f t="shared" si="36"/>
        <v>0</v>
      </c>
      <c r="S421" s="267">
        <f t="shared" si="37"/>
        <v>0</v>
      </c>
      <c r="T421" s="297">
        <f t="shared" si="38"/>
        <v>0</v>
      </c>
      <c r="U421" s="297"/>
      <c r="AD421" s="298"/>
    </row>
    <row r="422" spans="1:30" s="267" customFormat="1" ht="48" customHeight="1" x14ac:dyDescent="0.3">
      <c r="A422" s="292">
        <v>403</v>
      </c>
      <c r="B422" s="768">
        <v>7000031301</v>
      </c>
      <c r="C422" s="768">
        <v>10</v>
      </c>
      <c r="D422" s="768">
        <v>560</v>
      </c>
      <c r="E422" s="768">
        <v>100</v>
      </c>
      <c r="F422" s="768" t="s">
        <v>730</v>
      </c>
      <c r="G422" s="768">
        <v>170005423</v>
      </c>
      <c r="H422" s="768">
        <v>998336</v>
      </c>
      <c r="I422" s="783"/>
      <c r="J422" s="768">
        <v>18</v>
      </c>
      <c r="K422" s="782"/>
      <c r="L422" s="768" t="s">
        <v>814</v>
      </c>
      <c r="M422" s="768" t="s">
        <v>105</v>
      </c>
      <c r="N422" s="768">
        <v>1</v>
      </c>
      <c r="O422" s="783"/>
      <c r="P422" s="784" t="str">
        <f t="shared" si="34"/>
        <v>Included</v>
      </c>
      <c r="Q422" s="296">
        <f t="shared" si="35"/>
        <v>0</v>
      </c>
      <c r="R422" s="267">
        <f t="shared" si="36"/>
        <v>0</v>
      </c>
      <c r="S422" s="267">
        <f t="shared" si="37"/>
        <v>0</v>
      </c>
      <c r="T422" s="297">
        <f t="shared" si="38"/>
        <v>0</v>
      </c>
      <c r="U422" s="297"/>
      <c r="AD422" s="298"/>
    </row>
    <row r="423" spans="1:30" s="267" customFormat="1" ht="48" customHeight="1" x14ac:dyDescent="0.3">
      <c r="A423" s="292">
        <v>404</v>
      </c>
      <c r="B423" s="768">
        <v>7000031301</v>
      </c>
      <c r="C423" s="768">
        <v>10</v>
      </c>
      <c r="D423" s="768">
        <v>560</v>
      </c>
      <c r="E423" s="768">
        <v>110</v>
      </c>
      <c r="F423" s="768" t="s">
        <v>730</v>
      </c>
      <c r="G423" s="768">
        <v>170005328</v>
      </c>
      <c r="H423" s="768">
        <v>998734</v>
      </c>
      <c r="I423" s="783"/>
      <c r="J423" s="768">
        <v>18</v>
      </c>
      <c r="K423" s="782"/>
      <c r="L423" s="768" t="s">
        <v>815</v>
      </c>
      <c r="M423" s="768" t="s">
        <v>106</v>
      </c>
      <c r="N423" s="768">
        <v>1</v>
      </c>
      <c r="O423" s="783"/>
      <c r="P423" s="784" t="str">
        <f t="shared" si="34"/>
        <v>Included</v>
      </c>
      <c r="Q423" s="296">
        <f t="shared" si="35"/>
        <v>0</v>
      </c>
      <c r="R423" s="267">
        <f t="shared" si="36"/>
        <v>0</v>
      </c>
      <c r="S423" s="267">
        <f t="shared" si="37"/>
        <v>0</v>
      </c>
      <c r="T423" s="297">
        <f t="shared" si="38"/>
        <v>0</v>
      </c>
      <c r="U423" s="297"/>
      <c r="AD423" s="298"/>
    </row>
    <row r="424" spans="1:30" s="267" customFormat="1" ht="48" customHeight="1" x14ac:dyDescent="0.3">
      <c r="A424" s="292">
        <v>405</v>
      </c>
      <c r="B424" s="768">
        <v>7000031301</v>
      </c>
      <c r="C424" s="768">
        <v>10</v>
      </c>
      <c r="D424" s="768">
        <v>560</v>
      </c>
      <c r="E424" s="768">
        <v>120</v>
      </c>
      <c r="F424" s="768" t="s">
        <v>730</v>
      </c>
      <c r="G424" s="768">
        <v>100007246</v>
      </c>
      <c r="H424" s="768">
        <v>998734</v>
      </c>
      <c r="I424" s="783"/>
      <c r="J424" s="768">
        <v>18</v>
      </c>
      <c r="K424" s="782"/>
      <c r="L424" s="768" t="s">
        <v>159</v>
      </c>
      <c r="M424" s="768" t="s">
        <v>106</v>
      </c>
      <c r="N424" s="768">
        <v>1</v>
      </c>
      <c r="O424" s="783"/>
      <c r="P424" s="784" t="str">
        <f t="shared" si="34"/>
        <v>Included</v>
      </c>
      <c r="Q424" s="296">
        <f t="shared" si="35"/>
        <v>0</v>
      </c>
      <c r="R424" s="267">
        <f t="shared" si="36"/>
        <v>0</v>
      </c>
      <c r="S424" s="267">
        <f t="shared" si="37"/>
        <v>0</v>
      </c>
      <c r="T424" s="297">
        <f t="shared" si="38"/>
        <v>0</v>
      </c>
      <c r="U424" s="297"/>
      <c r="AD424" s="298"/>
    </row>
    <row r="425" spans="1:30" s="267" customFormat="1" ht="48" customHeight="1" x14ac:dyDescent="0.3">
      <c r="A425" s="292">
        <v>406</v>
      </c>
      <c r="B425" s="768">
        <v>7000031301</v>
      </c>
      <c r="C425" s="768">
        <v>10</v>
      </c>
      <c r="D425" s="768">
        <v>560</v>
      </c>
      <c r="E425" s="768">
        <v>130</v>
      </c>
      <c r="F425" s="768" t="s">
        <v>730</v>
      </c>
      <c r="G425" s="768">
        <v>170003250</v>
      </c>
      <c r="H425" s="768">
        <v>998734</v>
      </c>
      <c r="I425" s="783"/>
      <c r="J425" s="768">
        <v>18</v>
      </c>
      <c r="K425" s="782"/>
      <c r="L425" s="768" t="s">
        <v>160</v>
      </c>
      <c r="M425" s="768" t="s">
        <v>106</v>
      </c>
      <c r="N425" s="768">
        <v>1</v>
      </c>
      <c r="O425" s="783"/>
      <c r="P425" s="784" t="str">
        <f t="shared" si="34"/>
        <v>Included</v>
      </c>
      <c r="Q425" s="296">
        <f t="shared" si="35"/>
        <v>0</v>
      </c>
      <c r="R425" s="267">
        <f t="shared" si="36"/>
        <v>0</v>
      </c>
      <c r="S425" s="267">
        <f t="shared" si="37"/>
        <v>0</v>
      </c>
      <c r="T425" s="297">
        <f t="shared" si="38"/>
        <v>0</v>
      </c>
      <c r="U425" s="297"/>
      <c r="AD425" s="298"/>
    </row>
    <row r="426" spans="1:30" s="267" customFormat="1" ht="48" customHeight="1" x14ac:dyDescent="0.3">
      <c r="A426" s="292">
        <v>407</v>
      </c>
      <c r="B426" s="768">
        <v>7000031301</v>
      </c>
      <c r="C426" s="768">
        <v>10</v>
      </c>
      <c r="D426" s="768">
        <v>560</v>
      </c>
      <c r="E426" s="768">
        <v>140</v>
      </c>
      <c r="F426" s="768" t="s">
        <v>730</v>
      </c>
      <c r="G426" s="768">
        <v>170005441</v>
      </c>
      <c r="H426" s="768">
        <v>998734</v>
      </c>
      <c r="I426" s="783"/>
      <c r="J426" s="768">
        <v>18</v>
      </c>
      <c r="K426" s="782"/>
      <c r="L426" s="768" t="s">
        <v>816</v>
      </c>
      <c r="M426" s="768" t="s">
        <v>106</v>
      </c>
      <c r="N426" s="768">
        <v>1</v>
      </c>
      <c r="O426" s="783"/>
      <c r="P426" s="784" t="str">
        <f t="shared" si="34"/>
        <v>Included</v>
      </c>
      <c r="Q426" s="296">
        <f t="shared" si="35"/>
        <v>0</v>
      </c>
      <c r="R426" s="267">
        <f t="shared" si="36"/>
        <v>0</v>
      </c>
      <c r="S426" s="267">
        <f t="shared" si="37"/>
        <v>0</v>
      </c>
      <c r="T426" s="297">
        <f t="shared" si="38"/>
        <v>0</v>
      </c>
      <c r="U426" s="297"/>
      <c r="AD426" s="298"/>
    </row>
    <row r="427" spans="1:30" s="267" customFormat="1" ht="48" customHeight="1" x14ac:dyDescent="0.3">
      <c r="A427" s="292">
        <v>408</v>
      </c>
      <c r="B427" s="768">
        <v>7000031301</v>
      </c>
      <c r="C427" s="768">
        <v>10</v>
      </c>
      <c r="D427" s="768">
        <v>560</v>
      </c>
      <c r="E427" s="768">
        <v>150</v>
      </c>
      <c r="F427" s="768" t="s">
        <v>730</v>
      </c>
      <c r="G427" s="768">
        <v>170005590</v>
      </c>
      <c r="H427" s="768">
        <v>998336</v>
      </c>
      <c r="I427" s="783"/>
      <c r="J427" s="768">
        <v>18</v>
      </c>
      <c r="K427" s="782"/>
      <c r="L427" s="768" t="s">
        <v>822</v>
      </c>
      <c r="M427" s="768" t="s">
        <v>106</v>
      </c>
      <c r="N427" s="768">
        <v>2</v>
      </c>
      <c r="O427" s="783"/>
      <c r="P427" s="784" t="str">
        <f t="shared" si="34"/>
        <v>Included</v>
      </c>
      <c r="Q427" s="296">
        <f t="shared" si="35"/>
        <v>0</v>
      </c>
      <c r="R427" s="267">
        <f t="shared" si="36"/>
        <v>0</v>
      </c>
      <c r="S427" s="267">
        <f t="shared" si="37"/>
        <v>0</v>
      </c>
      <c r="T427" s="297">
        <f t="shared" si="38"/>
        <v>0</v>
      </c>
      <c r="U427" s="297"/>
      <c r="AD427" s="298"/>
    </row>
    <row r="428" spans="1:30" s="267" customFormat="1" ht="48" customHeight="1" x14ac:dyDescent="0.3">
      <c r="A428" s="292">
        <v>409</v>
      </c>
      <c r="B428" s="768">
        <v>7000031306</v>
      </c>
      <c r="C428" s="768">
        <v>10</v>
      </c>
      <c r="D428" s="768">
        <v>610</v>
      </c>
      <c r="E428" s="768">
        <v>10</v>
      </c>
      <c r="F428" s="768" t="s">
        <v>731</v>
      </c>
      <c r="G428" s="768">
        <v>170005402</v>
      </c>
      <c r="H428" s="768">
        <v>998734</v>
      </c>
      <c r="I428" s="783"/>
      <c r="J428" s="768">
        <v>18</v>
      </c>
      <c r="K428" s="782"/>
      <c r="L428" s="768" t="s">
        <v>807</v>
      </c>
      <c r="M428" s="768" t="s">
        <v>106</v>
      </c>
      <c r="N428" s="768">
        <v>9</v>
      </c>
      <c r="O428" s="783"/>
      <c r="P428" s="784" t="str">
        <f t="shared" si="34"/>
        <v>Included</v>
      </c>
      <c r="Q428" s="296">
        <f t="shared" si="35"/>
        <v>0</v>
      </c>
      <c r="R428" s="267">
        <f t="shared" si="36"/>
        <v>0</v>
      </c>
      <c r="S428" s="267">
        <f t="shared" si="37"/>
        <v>0</v>
      </c>
      <c r="T428" s="297">
        <f t="shared" si="38"/>
        <v>0</v>
      </c>
      <c r="U428" s="297"/>
      <c r="AD428" s="298"/>
    </row>
    <row r="429" spans="1:30" s="267" customFormat="1" ht="30" customHeight="1" x14ac:dyDescent="0.3">
      <c r="A429" s="775" t="s">
        <v>336</v>
      </c>
      <c r="B429" s="785" t="s">
        <v>351</v>
      </c>
      <c r="C429" s="775"/>
      <c r="D429" s="775"/>
      <c r="E429" s="775"/>
      <c r="F429" s="775"/>
      <c r="G429" s="775"/>
      <c r="H429" s="775"/>
      <c r="I429" s="775"/>
      <c r="J429" s="775"/>
      <c r="K429" s="775"/>
      <c r="L429" s="775"/>
      <c r="M429" s="775"/>
      <c r="N429" s="775"/>
      <c r="O429" s="775"/>
      <c r="P429" s="775"/>
      <c r="Q429" s="775"/>
      <c r="T429" s="297"/>
      <c r="U429" s="297"/>
      <c r="AD429" s="298"/>
    </row>
    <row r="430" spans="1:30" s="267" customFormat="1" ht="48" customHeight="1" x14ac:dyDescent="0.3">
      <c r="A430" s="292">
        <v>410</v>
      </c>
      <c r="B430" s="768">
        <v>7000031750</v>
      </c>
      <c r="C430" s="768">
        <v>10</v>
      </c>
      <c r="D430" s="768">
        <v>20</v>
      </c>
      <c r="E430" s="768">
        <v>10</v>
      </c>
      <c r="F430" s="768" t="s">
        <v>732</v>
      </c>
      <c r="G430" s="768">
        <v>170005405</v>
      </c>
      <c r="H430" s="768">
        <v>998736</v>
      </c>
      <c r="I430" s="783"/>
      <c r="J430" s="768">
        <v>18</v>
      </c>
      <c r="K430" s="782"/>
      <c r="L430" s="768" t="s">
        <v>802</v>
      </c>
      <c r="M430" s="768" t="s">
        <v>106</v>
      </c>
      <c r="N430" s="768">
        <v>1</v>
      </c>
      <c r="O430" s="783"/>
      <c r="P430" s="784" t="str">
        <f t="shared" si="34"/>
        <v>Included</v>
      </c>
      <c r="Q430" s="296">
        <f t="shared" si="35"/>
        <v>0</v>
      </c>
      <c r="R430" s="267">
        <f t="shared" si="36"/>
        <v>0</v>
      </c>
      <c r="S430" s="267">
        <f t="shared" si="37"/>
        <v>0</v>
      </c>
      <c r="T430" s="297">
        <f t="shared" si="38"/>
        <v>0</v>
      </c>
      <c r="U430" s="297"/>
      <c r="AD430" s="298"/>
    </row>
    <row r="431" spans="1:30" s="267" customFormat="1" ht="48" customHeight="1" x14ac:dyDescent="0.3">
      <c r="A431" s="292">
        <v>411</v>
      </c>
      <c r="B431" s="768">
        <v>7000031750</v>
      </c>
      <c r="C431" s="768">
        <v>10</v>
      </c>
      <c r="D431" s="768">
        <v>20</v>
      </c>
      <c r="E431" s="768">
        <v>20</v>
      </c>
      <c r="F431" s="768" t="s">
        <v>732</v>
      </c>
      <c r="G431" s="768">
        <v>170005421</v>
      </c>
      <c r="H431" s="768">
        <v>998336</v>
      </c>
      <c r="I431" s="783"/>
      <c r="J431" s="768">
        <v>18</v>
      </c>
      <c r="K431" s="782"/>
      <c r="L431" s="768" t="s">
        <v>803</v>
      </c>
      <c r="M431" s="768" t="s">
        <v>105</v>
      </c>
      <c r="N431" s="768">
        <v>1</v>
      </c>
      <c r="O431" s="783"/>
      <c r="P431" s="784" t="str">
        <f t="shared" si="34"/>
        <v>Included</v>
      </c>
      <c r="Q431" s="296">
        <f t="shared" si="35"/>
        <v>0</v>
      </c>
      <c r="R431" s="267">
        <f t="shared" si="36"/>
        <v>0</v>
      </c>
      <c r="S431" s="267">
        <f t="shared" si="37"/>
        <v>0</v>
      </c>
      <c r="T431" s="297">
        <f t="shared" si="38"/>
        <v>0</v>
      </c>
      <c r="U431" s="297"/>
      <c r="AD431" s="298"/>
    </row>
    <row r="432" spans="1:30" s="267" customFormat="1" ht="48" customHeight="1" x14ac:dyDescent="0.3">
      <c r="A432" s="292">
        <v>412</v>
      </c>
      <c r="B432" s="768">
        <v>7000031750</v>
      </c>
      <c r="C432" s="768">
        <v>10</v>
      </c>
      <c r="D432" s="768">
        <v>20</v>
      </c>
      <c r="E432" s="768">
        <v>30</v>
      </c>
      <c r="F432" s="768" t="s">
        <v>732</v>
      </c>
      <c r="G432" s="768">
        <v>170005316</v>
      </c>
      <c r="H432" s="768">
        <v>998734</v>
      </c>
      <c r="I432" s="783"/>
      <c r="J432" s="768">
        <v>18</v>
      </c>
      <c r="K432" s="782"/>
      <c r="L432" s="768" t="s">
        <v>804</v>
      </c>
      <c r="M432" s="768" t="s">
        <v>106</v>
      </c>
      <c r="N432" s="768">
        <v>1</v>
      </c>
      <c r="O432" s="783"/>
      <c r="P432" s="784" t="str">
        <f t="shared" si="34"/>
        <v>Included</v>
      </c>
      <c r="Q432" s="296">
        <f t="shared" si="35"/>
        <v>0</v>
      </c>
      <c r="R432" s="267">
        <f t="shared" si="36"/>
        <v>0</v>
      </c>
      <c r="S432" s="267">
        <f t="shared" si="37"/>
        <v>0</v>
      </c>
      <c r="T432" s="297">
        <f t="shared" si="38"/>
        <v>0</v>
      </c>
      <c r="U432" s="297"/>
      <c r="AD432" s="298"/>
    </row>
    <row r="433" spans="1:30" s="267" customFormat="1" ht="48" customHeight="1" x14ac:dyDescent="0.3">
      <c r="A433" s="292">
        <v>413</v>
      </c>
      <c r="B433" s="768">
        <v>7000031750</v>
      </c>
      <c r="C433" s="768">
        <v>10</v>
      </c>
      <c r="D433" s="768">
        <v>20</v>
      </c>
      <c r="E433" s="768">
        <v>40</v>
      </c>
      <c r="F433" s="768" t="s">
        <v>732</v>
      </c>
      <c r="G433" s="768">
        <v>170005418</v>
      </c>
      <c r="H433" s="768">
        <v>998736</v>
      </c>
      <c r="I433" s="783"/>
      <c r="J433" s="768">
        <v>18</v>
      </c>
      <c r="K433" s="782"/>
      <c r="L433" s="768" t="s">
        <v>805</v>
      </c>
      <c r="M433" s="768" t="s">
        <v>106</v>
      </c>
      <c r="N433" s="768">
        <v>20</v>
      </c>
      <c r="O433" s="783"/>
      <c r="P433" s="784" t="str">
        <f t="shared" si="34"/>
        <v>Included</v>
      </c>
      <c r="Q433" s="296">
        <f t="shared" si="35"/>
        <v>0</v>
      </c>
      <c r="R433" s="267">
        <f t="shared" si="36"/>
        <v>0</v>
      </c>
      <c r="S433" s="267">
        <f t="shared" si="37"/>
        <v>0</v>
      </c>
      <c r="T433" s="297">
        <f t="shared" si="38"/>
        <v>0</v>
      </c>
      <c r="U433" s="297"/>
      <c r="AD433" s="298"/>
    </row>
    <row r="434" spans="1:30" s="267" customFormat="1" ht="48" customHeight="1" x14ac:dyDescent="0.3">
      <c r="A434" s="292">
        <v>414</v>
      </c>
      <c r="B434" s="768">
        <v>7000031750</v>
      </c>
      <c r="C434" s="768">
        <v>10</v>
      </c>
      <c r="D434" s="768">
        <v>20</v>
      </c>
      <c r="E434" s="768">
        <v>50</v>
      </c>
      <c r="F434" s="768" t="s">
        <v>732</v>
      </c>
      <c r="G434" s="768">
        <v>170005419</v>
      </c>
      <c r="H434" s="768">
        <v>998736</v>
      </c>
      <c r="I434" s="783"/>
      <c r="J434" s="768">
        <v>18</v>
      </c>
      <c r="K434" s="782"/>
      <c r="L434" s="768" t="s">
        <v>806</v>
      </c>
      <c r="M434" s="768" t="s">
        <v>106</v>
      </c>
      <c r="N434" s="768">
        <v>800</v>
      </c>
      <c r="O434" s="783"/>
      <c r="P434" s="784" t="str">
        <f t="shared" si="34"/>
        <v>Included</v>
      </c>
      <c r="Q434" s="296">
        <f t="shared" si="35"/>
        <v>0</v>
      </c>
      <c r="R434" s="267">
        <f t="shared" si="36"/>
        <v>0</v>
      </c>
      <c r="S434" s="267">
        <f t="shared" si="37"/>
        <v>0</v>
      </c>
      <c r="T434" s="297">
        <f t="shared" si="38"/>
        <v>0</v>
      </c>
      <c r="U434" s="297"/>
      <c r="AD434" s="298"/>
    </row>
    <row r="435" spans="1:30" s="267" customFormat="1" ht="48" customHeight="1" x14ac:dyDescent="0.3">
      <c r="A435" s="292">
        <v>415</v>
      </c>
      <c r="B435" s="768">
        <v>7000031750</v>
      </c>
      <c r="C435" s="768">
        <v>10</v>
      </c>
      <c r="D435" s="768">
        <v>20</v>
      </c>
      <c r="E435" s="768">
        <v>60</v>
      </c>
      <c r="F435" s="768" t="s">
        <v>732</v>
      </c>
      <c r="G435" s="768">
        <v>170005402</v>
      </c>
      <c r="H435" s="768">
        <v>998734</v>
      </c>
      <c r="I435" s="783"/>
      <c r="J435" s="768">
        <v>18</v>
      </c>
      <c r="K435" s="782"/>
      <c r="L435" s="768" t="s">
        <v>807</v>
      </c>
      <c r="M435" s="768" t="s">
        <v>106</v>
      </c>
      <c r="N435" s="768">
        <v>1</v>
      </c>
      <c r="O435" s="783"/>
      <c r="P435" s="784" t="str">
        <f t="shared" si="34"/>
        <v>Included</v>
      </c>
      <c r="Q435" s="296">
        <f t="shared" si="35"/>
        <v>0</v>
      </c>
      <c r="R435" s="267">
        <f t="shared" si="36"/>
        <v>0</v>
      </c>
      <c r="S435" s="267">
        <f t="shared" si="37"/>
        <v>0</v>
      </c>
      <c r="T435" s="297">
        <f t="shared" si="38"/>
        <v>0</v>
      </c>
      <c r="U435" s="297"/>
      <c r="AD435" s="298"/>
    </row>
    <row r="436" spans="1:30" s="267" customFormat="1" ht="48" customHeight="1" x14ac:dyDescent="0.3">
      <c r="A436" s="292">
        <v>416</v>
      </c>
      <c r="B436" s="768">
        <v>7000031750</v>
      </c>
      <c r="C436" s="768">
        <v>10</v>
      </c>
      <c r="D436" s="768">
        <v>20</v>
      </c>
      <c r="E436" s="768">
        <v>100</v>
      </c>
      <c r="F436" s="768" t="s">
        <v>732</v>
      </c>
      <c r="G436" s="768">
        <v>170005422</v>
      </c>
      <c r="H436" s="768">
        <v>998336</v>
      </c>
      <c r="I436" s="783"/>
      <c r="J436" s="768">
        <v>18</v>
      </c>
      <c r="K436" s="782"/>
      <c r="L436" s="768" t="s">
        <v>809</v>
      </c>
      <c r="M436" s="768" t="s">
        <v>105</v>
      </c>
      <c r="N436" s="768">
        <v>1</v>
      </c>
      <c r="O436" s="783"/>
      <c r="P436" s="784" t="str">
        <f t="shared" si="34"/>
        <v>Included</v>
      </c>
      <c r="Q436" s="296">
        <f t="shared" si="35"/>
        <v>0</v>
      </c>
      <c r="R436" s="267">
        <f t="shared" si="36"/>
        <v>0</v>
      </c>
      <c r="S436" s="267">
        <f t="shared" si="37"/>
        <v>0</v>
      </c>
      <c r="T436" s="297">
        <f t="shared" si="38"/>
        <v>0</v>
      </c>
      <c r="U436" s="297"/>
      <c r="AD436" s="298"/>
    </row>
    <row r="437" spans="1:30" s="267" customFormat="1" ht="48" customHeight="1" x14ac:dyDescent="0.3">
      <c r="A437" s="292">
        <v>417</v>
      </c>
      <c r="B437" s="768">
        <v>7000031750</v>
      </c>
      <c r="C437" s="768">
        <v>10</v>
      </c>
      <c r="D437" s="768">
        <v>20</v>
      </c>
      <c r="E437" s="768">
        <v>110</v>
      </c>
      <c r="F437" s="768" t="s">
        <v>732</v>
      </c>
      <c r="G437" s="768">
        <v>170005403</v>
      </c>
      <c r="H437" s="768">
        <v>998734</v>
      </c>
      <c r="I437" s="783"/>
      <c r="J437" s="768">
        <v>18</v>
      </c>
      <c r="K437" s="782"/>
      <c r="L437" s="768" t="s">
        <v>810</v>
      </c>
      <c r="M437" s="768" t="s">
        <v>106</v>
      </c>
      <c r="N437" s="768">
        <v>800</v>
      </c>
      <c r="O437" s="783"/>
      <c r="P437" s="784" t="str">
        <f t="shared" si="34"/>
        <v>Included</v>
      </c>
      <c r="Q437" s="296">
        <f t="shared" si="35"/>
        <v>0</v>
      </c>
      <c r="R437" s="267">
        <f t="shared" si="36"/>
        <v>0</v>
      </c>
      <c r="S437" s="267">
        <f t="shared" si="37"/>
        <v>0</v>
      </c>
      <c r="T437" s="297">
        <f t="shared" si="38"/>
        <v>0</v>
      </c>
      <c r="U437" s="297"/>
      <c r="AD437" s="298"/>
    </row>
    <row r="438" spans="1:30" s="267" customFormat="1" ht="48" customHeight="1" x14ac:dyDescent="0.3">
      <c r="A438" s="292">
        <v>418</v>
      </c>
      <c r="B438" s="768">
        <v>7000031750</v>
      </c>
      <c r="C438" s="768">
        <v>10</v>
      </c>
      <c r="D438" s="768">
        <v>20</v>
      </c>
      <c r="E438" s="768">
        <v>120</v>
      </c>
      <c r="F438" s="768" t="s">
        <v>732</v>
      </c>
      <c r="G438" s="768">
        <v>170005329</v>
      </c>
      <c r="H438" s="768">
        <v>998734</v>
      </c>
      <c r="I438" s="783"/>
      <c r="J438" s="768">
        <v>18</v>
      </c>
      <c r="K438" s="782"/>
      <c r="L438" s="768" t="s">
        <v>811</v>
      </c>
      <c r="M438" s="768" t="s">
        <v>110</v>
      </c>
      <c r="N438" s="768">
        <v>800</v>
      </c>
      <c r="O438" s="783"/>
      <c r="P438" s="784" t="str">
        <f t="shared" si="34"/>
        <v>Included</v>
      </c>
      <c r="Q438" s="296">
        <f t="shared" si="35"/>
        <v>0</v>
      </c>
      <c r="R438" s="267">
        <f t="shared" si="36"/>
        <v>0</v>
      </c>
      <c r="S438" s="267">
        <f t="shared" si="37"/>
        <v>0</v>
      </c>
      <c r="T438" s="297">
        <f t="shared" si="38"/>
        <v>0</v>
      </c>
      <c r="U438" s="297"/>
      <c r="AD438" s="298"/>
    </row>
    <row r="439" spans="1:30" s="267" customFormat="1" ht="48" customHeight="1" x14ac:dyDescent="0.3">
      <c r="A439" s="292">
        <v>419</v>
      </c>
      <c r="B439" s="768">
        <v>7000031750</v>
      </c>
      <c r="C439" s="768">
        <v>10</v>
      </c>
      <c r="D439" s="768">
        <v>20</v>
      </c>
      <c r="E439" s="768">
        <v>130</v>
      </c>
      <c r="F439" s="768" t="s">
        <v>732</v>
      </c>
      <c r="G439" s="768">
        <v>170005323</v>
      </c>
      <c r="H439" s="768">
        <v>998734</v>
      </c>
      <c r="I439" s="783"/>
      <c r="J439" s="768">
        <v>18</v>
      </c>
      <c r="K439" s="782"/>
      <c r="L439" s="768" t="s">
        <v>812</v>
      </c>
      <c r="M439" s="768" t="s">
        <v>106</v>
      </c>
      <c r="N439" s="768">
        <v>2</v>
      </c>
      <c r="O439" s="783"/>
      <c r="P439" s="784" t="str">
        <f t="shared" si="34"/>
        <v>Included</v>
      </c>
      <c r="Q439" s="296">
        <f t="shared" si="35"/>
        <v>0</v>
      </c>
      <c r="R439" s="267">
        <f t="shared" si="36"/>
        <v>0</v>
      </c>
      <c r="S439" s="267">
        <f t="shared" si="37"/>
        <v>0</v>
      </c>
      <c r="T439" s="297">
        <f t="shared" si="38"/>
        <v>0</v>
      </c>
      <c r="U439" s="297"/>
      <c r="AD439" s="298"/>
    </row>
    <row r="440" spans="1:30" s="267" customFormat="1" ht="48" customHeight="1" x14ac:dyDescent="0.3">
      <c r="A440" s="292">
        <v>420</v>
      </c>
      <c r="B440" s="768">
        <v>7000031750</v>
      </c>
      <c r="C440" s="768">
        <v>10</v>
      </c>
      <c r="D440" s="768">
        <v>20</v>
      </c>
      <c r="E440" s="768">
        <v>140</v>
      </c>
      <c r="F440" s="768" t="s">
        <v>732</v>
      </c>
      <c r="G440" s="768">
        <v>170005324</v>
      </c>
      <c r="H440" s="768">
        <v>998734</v>
      </c>
      <c r="I440" s="783"/>
      <c r="J440" s="768">
        <v>18</v>
      </c>
      <c r="K440" s="782"/>
      <c r="L440" s="768" t="s">
        <v>813</v>
      </c>
      <c r="M440" s="768" t="s">
        <v>106</v>
      </c>
      <c r="N440" s="768">
        <v>2</v>
      </c>
      <c r="O440" s="783"/>
      <c r="P440" s="784" t="str">
        <f t="shared" si="34"/>
        <v>Included</v>
      </c>
      <c r="Q440" s="296">
        <f t="shared" si="35"/>
        <v>0</v>
      </c>
      <c r="R440" s="267">
        <f t="shared" si="36"/>
        <v>0</v>
      </c>
      <c r="S440" s="267">
        <f t="shared" si="37"/>
        <v>0</v>
      </c>
      <c r="T440" s="297">
        <f t="shared" si="38"/>
        <v>0</v>
      </c>
      <c r="U440" s="297"/>
      <c r="AD440" s="298"/>
    </row>
    <row r="441" spans="1:30" s="267" customFormat="1" ht="48" customHeight="1" x14ac:dyDescent="0.3">
      <c r="A441" s="292">
        <v>421</v>
      </c>
      <c r="B441" s="768">
        <v>7000031750</v>
      </c>
      <c r="C441" s="768">
        <v>10</v>
      </c>
      <c r="D441" s="768">
        <v>20</v>
      </c>
      <c r="E441" s="768">
        <v>160</v>
      </c>
      <c r="F441" s="768" t="s">
        <v>732</v>
      </c>
      <c r="G441" s="768">
        <v>170005423</v>
      </c>
      <c r="H441" s="768">
        <v>998336</v>
      </c>
      <c r="I441" s="783"/>
      <c r="J441" s="768">
        <v>18</v>
      </c>
      <c r="K441" s="782"/>
      <c r="L441" s="768" t="s">
        <v>814</v>
      </c>
      <c r="M441" s="768" t="s">
        <v>105</v>
      </c>
      <c r="N441" s="768">
        <v>1</v>
      </c>
      <c r="O441" s="783"/>
      <c r="P441" s="784" t="str">
        <f t="shared" si="34"/>
        <v>Included</v>
      </c>
      <c r="Q441" s="296">
        <f t="shared" si="35"/>
        <v>0</v>
      </c>
      <c r="R441" s="267">
        <f t="shared" si="36"/>
        <v>0</v>
      </c>
      <c r="S441" s="267">
        <f t="shared" si="37"/>
        <v>0</v>
      </c>
      <c r="T441" s="297">
        <f t="shared" si="38"/>
        <v>0</v>
      </c>
      <c r="U441" s="297"/>
      <c r="AD441" s="298"/>
    </row>
    <row r="442" spans="1:30" s="267" customFormat="1" ht="48" customHeight="1" x14ac:dyDescent="0.3">
      <c r="A442" s="292">
        <v>422</v>
      </c>
      <c r="B442" s="768">
        <v>7000031750</v>
      </c>
      <c r="C442" s="768">
        <v>10</v>
      </c>
      <c r="D442" s="768">
        <v>20</v>
      </c>
      <c r="E442" s="768">
        <v>170</v>
      </c>
      <c r="F442" s="768" t="s">
        <v>732</v>
      </c>
      <c r="G442" s="768">
        <v>170005328</v>
      </c>
      <c r="H442" s="768">
        <v>998734</v>
      </c>
      <c r="I442" s="783"/>
      <c r="J442" s="768">
        <v>18</v>
      </c>
      <c r="K442" s="782"/>
      <c r="L442" s="768" t="s">
        <v>815</v>
      </c>
      <c r="M442" s="768" t="s">
        <v>106</v>
      </c>
      <c r="N442" s="768">
        <v>1</v>
      </c>
      <c r="O442" s="783"/>
      <c r="P442" s="784" t="str">
        <f t="shared" si="34"/>
        <v>Included</v>
      </c>
      <c r="Q442" s="296">
        <f t="shared" si="35"/>
        <v>0</v>
      </c>
      <c r="R442" s="267">
        <f t="shared" si="36"/>
        <v>0</v>
      </c>
      <c r="S442" s="267">
        <f t="shared" si="37"/>
        <v>0</v>
      </c>
      <c r="T442" s="297">
        <f t="shared" si="38"/>
        <v>0</v>
      </c>
      <c r="U442" s="297"/>
      <c r="AD442" s="298"/>
    </row>
    <row r="443" spans="1:30" s="267" customFormat="1" ht="48" customHeight="1" x14ac:dyDescent="0.3">
      <c r="A443" s="292">
        <v>423</v>
      </c>
      <c r="B443" s="768">
        <v>7000031750</v>
      </c>
      <c r="C443" s="768">
        <v>10</v>
      </c>
      <c r="D443" s="768">
        <v>20</v>
      </c>
      <c r="E443" s="768">
        <v>180</v>
      </c>
      <c r="F443" s="768" t="s">
        <v>732</v>
      </c>
      <c r="G443" s="768">
        <v>100002843</v>
      </c>
      <c r="H443" s="768">
        <v>998734</v>
      </c>
      <c r="I443" s="783"/>
      <c r="J443" s="768">
        <v>18</v>
      </c>
      <c r="K443" s="782"/>
      <c r="L443" s="768" t="s">
        <v>161</v>
      </c>
      <c r="M443" s="768" t="s">
        <v>110</v>
      </c>
      <c r="N443" s="768">
        <v>1</v>
      </c>
      <c r="O443" s="783"/>
      <c r="P443" s="784" t="str">
        <f t="shared" si="34"/>
        <v>Included</v>
      </c>
      <c r="Q443" s="296">
        <f t="shared" si="35"/>
        <v>0</v>
      </c>
      <c r="R443" s="267">
        <f t="shared" si="36"/>
        <v>0</v>
      </c>
      <c r="S443" s="267">
        <f t="shared" si="37"/>
        <v>0</v>
      </c>
      <c r="T443" s="297">
        <f t="shared" si="38"/>
        <v>0</v>
      </c>
      <c r="U443" s="297"/>
      <c r="AD443" s="298"/>
    </row>
    <row r="444" spans="1:30" s="267" customFormat="1" ht="48" customHeight="1" x14ac:dyDescent="0.3">
      <c r="A444" s="292">
        <v>424</v>
      </c>
      <c r="B444" s="768">
        <v>7000031750</v>
      </c>
      <c r="C444" s="768">
        <v>10</v>
      </c>
      <c r="D444" s="768">
        <v>20</v>
      </c>
      <c r="E444" s="768">
        <v>190</v>
      </c>
      <c r="F444" s="768" t="s">
        <v>732</v>
      </c>
      <c r="G444" s="768">
        <v>100007246</v>
      </c>
      <c r="H444" s="768">
        <v>998734</v>
      </c>
      <c r="I444" s="783"/>
      <c r="J444" s="768">
        <v>18</v>
      </c>
      <c r="K444" s="782"/>
      <c r="L444" s="768" t="s">
        <v>159</v>
      </c>
      <c r="M444" s="768" t="s">
        <v>106</v>
      </c>
      <c r="N444" s="768">
        <v>1</v>
      </c>
      <c r="O444" s="783"/>
      <c r="P444" s="784" t="str">
        <f t="shared" si="34"/>
        <v>Included</v>
      </c>
      <c r="Q444" s="296">
        <f t="shared" si="35"/>
        <v>0</v>
      </c>
      <c r="R444" s="267">
        <f t="shared" si="36"/>
        <v>0</v>
      </c>
      <c r="S444" s="267">
        <f t="shared" si="37"/>
        <v>0</v>
      </c>
      <c r="T444" s="297">
        <f t="shared" si="38"/>
        <v>0</v>
      </c>
      <c r="U444" s="297"/>
      <c r="AD444" s="298"/>
    </row>
    <row r="445" spans="1:30" s="267" customFormat="1" ht="48" customHeight="1" x14ac:dyDescent="0.3">
      <c r="A445" s="292">
        <v>425</v>
      </c>
      <c r="B445" s="768">
        <v>7000031750</v>
      </c>
      <c r="C445" s="768">
        <v>10</v>
      </c>
      <c r="D445" s="768">
        <v>20</v>
      </c>
      <c r="E445" s="768">
        <v>200</v>
      </c>
      <c r="F445" s="768" t="s">
        <v>732</v>
      </c>
      <c r="G445" s="768">
        <v>170003250</v>
      </c>
      <c r="H445" s="768">
        <v>998734</v>
      </c>
      <c r="I445" s="783"/>
      <c r="J445" s="768">
        <v>18</v>
      </c>
      <c r="K445" s="782"/>
      <c r="L445" s="768" t="s">
        <v>160</v>
      </c>
      <c r="M445" s="768" t="s">
        <v>106</v>
      </c>
      <c r="N445" s="768">
        <v>1</v>
      </c>
      <c r="O445" s="783"/>
      <c r="P445" s="784" t="str">
        <f t="shared" si="34"/>
        <v>Included</v>
      </c>
      <c r="Q445" s="296">
        <f t="shared" si="35"/>
        <v>0</v>
      </c>
      <c r="R445" s="267">
        <f t="shared" si="36"/>
        <v>0</v>
      </c>
      <c r="S445" s="267">
        <f t="shared" si="37"/>
        <v>0</v>
      </c>
      <c r="T445" s="297">
        <f t="shared" si="38"/>
        <v>0</v>
      </c>
      <c r="U445" s="297"/>
      <c r="AD445" s="298"/>
    </row>
    <row r="446" spans="1:30" s="267" customFormat="1" ht="48" customHeight="1" x14ac:dyDescent="0.3">
      <c r="A446" s="292">
        <v>426</v>
      </c>
      <c r="B446" s="768">
        <v>7000031750</v>
      </c>
      <c r="C446" s="768">
        <v>10</v>
      </c>
      <c r="D446" s="768">
        <v>20</v>
      </c>
      <c r="E446" s="768">
        <v>210</v>
      </c>
      <c r="F446" s="768" t="s">
        <v>732</v>
      </c>
      <c r="G446" s="768">
        <v>170005441</v>
      </c>
      <c r="H446" s="768">
        <v>998734</v>
      </c>
      <c r="I446" s="783"/>
      <c r="J446" s="768">
        <v>18</v>
      </c>
      <c r="K446" s="782"/>
      <c r="L446" s="768" t="s">
        <v>816</v>
      </c>
      <c r="M446" s="768" t="s">
        <v>106</v>
      </c>
      <c r="N446" s="768">
        <v>1</v>
      </c>
      <c r="O446" s="783"/>
      <c r="P446" s="784" t="str">
        <f t="shared" si="34"/>
        <v>Included</v>
      </c>
      <c r="Q446" s="296">
        <f t="shared" si="35"/>
        <v>0</v>
      </c>
      <c r="R446" s="267">
        <f t="shared" si="36"/>
        <v>0</v>
      </c>
      <c r="S446" s="267">
        <f t="shared" si="37"/>
        <v>0</v>
      </c>
      <c r="T446" s="297">
        <f t="shared" si="38"/>
        <v>0</v>
      </c>
      <c r="U446" s="297"/>
      <c r="AD446" s="298"/>
    </row>
    <row r="447" spans="1:30" s="267" customFormat="1" ht="48" customHeight="1" x14ac:dyDescent="0.3">
      <c r="A447" s="292">
        <v>427</v>
      </c>
      <c r="B447" s="768">
        <v>7000031750</v>
      </c>
      <c r="C447" s="768">
        <v>10</v>
      </c>
      <c r="D447" s="768">
        <v>20</v>
      </c>
      <c r="E447" s="768">
        <v>230</v>
      </c>
      <c r="F447" s="768" t="s">
        <v>732</v>
      </c>
      <c r="G447" s="768">
        <v>170005452</v>
      </c>
      <c r="H447" s="768">
        <v>998734</v>
      </c>
      <c r="I447" s="783"/>
      <c r="J447" s="768">
        <v>18</v>
      </c>
      <c r="K447" s="782"/>
      <c r="L447" s="768" t="s">
        <v>817</v>
      </c>
      <c r="M447" s="768" t="s">
        <v>106</v>
      </c>
      <c r="N447" s="768">
        <v>2</v>
      </c>
      <c r="O447" s="783"/>
      <c r="P447" s="784" t="str">
        <f t="shared" si="34"/>
        <v>Included</v>
      </c>
      <c r="Q447" s="296">
        <f t="shared" si="35"/>
        <v>0</v>
      </c>
      <c r="R447" s="267">
        <f t="shared" si="36"/>
        <v>0</v>
      </c>
      <c r="S447" s="267">
        <f t="shared" si="37"/>
        <v>0</v>
      </c>
      <c r="T447" s="297">
        <f t="shared" si="38"/>
        <v>0</v>
      </c>
      <c r="U447" s="297"/>
      <c r="AD447" s="298"/>
    </row>
    <row r="448" spans="1:30" s="267" customFormat="1" ht="48" customHeight="1" x14ac:dyDescent="0.3">
      <c r="A448" s="292">
        <v>428</v>
      </c>
      <c r="B448" s="768">
        <v>7000031750</v>
      </c>
      <c r="C448" s="768">
        <v>10</v>
      </c>
      <c r="D448" s="768">
        <v>20</v>
      </c>
      <c r="E448" s="768">
        <v>240</v>
      </c>
      <c r="F448" s="768" t="s">
        <v>732</v>
      </c>
      <c r="G448" s="768">
        <v>170005453</v>
      </c>
      <c r="H448" s="768">
        <v>998734</v>
      </c>
      <c r="I448" s="783"/>
      <c r="J448" s="768">
        <v>18</v>
      </c>
      <c r="K448" s="782"/>
      <c r="L448" s="768" t="s">
        <v>818</v>
      </c>
      <c r="M448" s="768" t="s">
        <v>105</v>
      </c>
      <c r="N448" s="768">
        <v>1</v>
      </c>
      <c r="O448" s="783"/>
      <c r="P448" s="784" t="str">
        <f t="shared" si="34"/>
        <v>Included</v>
      </c>
      <c r="Q448" s="296">
        <f t="shared" si="35"/>
        <v>0</v>
      </c>
      <c r="R448" s="267">
        <f t="shared" si="36"/>
        <v>0</v>
      </c>
      <c r="S448" s="267">
        <f t="shared" si="37"/>
        <v>0</v>
      </c>
      <c r="T448" s="297">
        <f t="shared" si="38"/>
        <v>0</v>
      </c>
      <c r="U448" s="297"/>
      <c r="AD448" s="298"/>
    </row>
    <row r="449" spans="1:30" s="267" customFormat="1" ht="48" customHeight="1" x14ac:dyDescent="0.3">
      <c r="A449" s="292">
        <v>429</v>
      </c>
      <c r="B449" s="768">
        <v>7000031750</v>
      </c>
      <c r="C449" s="768">
        <v>10</v>
      </c>
      <c r="D449" s="768">
        <v>20</v>
      </c>
      <c r="E449" s="768">
        <v>260</v>
      </c>
      <c r="F449" s="768" t="s">
        <v>732</v>
      </c>
      <c r="G449" s="768">
        <v>170005456</v>
      </c>
      <c r="H449" s="768">
        <v>998734</v>
      </c>
      <c r="I449" s="783"/>
      <c r="J449" s="768">
        <v>18</v>
      </c>
      <c r="K449" s="782"/>
      <c r="L449" s="768" t="s">
        <v>819</v>
      </c>
      <c r="M449" s="768" t="s">
        <v>106</v>
      </c>
      <c r="N449" s="768">
        <v>1</v>
      </c>
      <c r="O449" s="783"/>
      <c r="P449" s="784" t="str">
        <f t="shared" si="34"/>
        <v>Included</v>
      </c>
      <c r="Q449" s="296">
        <f t="shared" si="35"/>
        <v>0</v>
      </c>
      <c r="R449" s="267">
        <f t="shared" si="36"/>
        <v>0</v>
      </c>
      <c r="S449" s="267">
        <f t="shared" si="37"/>
        <v>0</v>
      </c>
      <c r="T449" s="297">
        <f t="shared" si="38"/>
        <v>0</v>
      </c>
      <c r="U449" s="297"/>
      <c r="AD449" s="298"/>
    </row>
    <row r="450" spans="1:30" s="267" customFormat="1" ht="48" customHeight="1" x14ac:dyDescent="0.3">
      <c r="A450" s="292">
        <v>430</v>
      </c>
      <c r="B450" s="768">
        <v>7000031750</v>
      </c>
      <c r="C450" s="768">
        <v>10</v>
      </c>
      <c r="D450" s="768">
        <v>20</v>
      </c>
      <c r="E450" s="768">
        <v>270</v>
      </c>
      <c r="F450" s="768" t="s">
        <v>732</v>
      </c>
      <c r="G450" s="768">
        <v>170005465</v>
      </c>
      <c r="H450" s="768">
        <v>998734</v>
      </c>
      <c r="I450" s="783"/>
      <c r="J450" s="768">
        <v>18</v>
      </c>
      <c r="K450" s="782"/>
      <c r="L450" s="768" t="s">
        <v>820</v>
      </c>
      <c r="M450" s="768" t="s">
        <v>110</v>
      </c>
      <c r="N450" s="768">
        <v>1</v>
      </c>
      <c r="O450" s="783"/>
      <c r="P450" s="784" t="str">
        <f t="shared" si="34"/>
        <v>Included</v>
      </c>
      <c r="Q450" s="296">
        <f t="shared" si="35"/>
        <v>0</v>
      </c>
      <c r="R450" s="267">
        <f t="shared" si="36"/>
        <v>0</v>
      </c>
      <c r="S450" s="267">
        <f t="shared" si="37"/>
        <v>0</v>
      </c>
      <c r="T450" s="297">
        <f t="shared" si="38"/>
        <v>0</v>
      </c>
      <c r="U450" s="297"/>
      <c r="AD450" s="298"/>
    </row>
    <row r="451" spans="1:30" s="267" customFormat="1" ht="48" customHeight="1" x14ac:dyDescent="0.3">
      <c r="A451" s="292">
        <v>431</v>
      </c>
      <c r="B451" s="768">
        <v>7000031750</v>
      </c>
      <c r="C451" s="768">
        <v>10</v>
      </c>
      <c r="D451" s="768">
        <v>20</v>
      </c>
      <c r="E451" s="768">
        <v>280</v>
      </c>
      <c r="F451" s="768" t="s">
        <v>732</v>
      </c>
      <c r="G451" s="768">
        <v>100007217</v>
      </c>
      <c r="H451" s="768">
        <v>998734</v>
      </c>
      <c r="I451" s="783"/>
      <c r="J451" s="768">
        <v>18</v>
      </c>
      <c r="K451" s="782"/>
      <c r="L451" s="768" t="s">
        <v>158</v>
      </c>
      <c r="M451" s="768" t="s">
        <v>106</v>
      </c>
      <c r="N451" s="768">
        <v>1</v>
      </c>
      <c r="O451" s="783"/>
      <c r="P451" s="784" t="str">
        <f t="shared" si="34"/>
        <v>Included</v>
      </c>
      <c r="Q451" s="296">
        <f t="shared" si="35"/>
        <v>0</v>
      </c>
      <c r="R451" s="267">
        <f t="shared" si="36"/>
        <v>0</v>
      </c>
      <c r="S451" s="267">
        <f t="shared" si="37"/>
        <v>0</v>
      </c>
      <c r="T451" s="297">
        <f t="shared" si="38"/>
        <v>0</v>
      </c>
      <c r="U451" s="297"/>
      <c r="AD451" s="298"/>
    </row>
    <row r="452" spans="1:30" s="267" customFormat="1" ht="48" customHeight="1" x14ac:dyDescent="0.3">
      <c r="A452" s="292">
        <v>432</v>
      </c>
      <c r="B452" s="768">
        <v>7000031750</v>
      </c>
      <c r="C452" s="768">
        <v>10</v>
      </c>
      <c r="D452" s="768">
        <v>20</v>
      </c>
      <c r="E452" s="768">
        <v>290</v>
      </c>
      <c r="F452" s="768" t="s">
        <v>732</v>
      </c>
      <c r="G452" s="768">
        <v>170005415</v>
      </c>
      <c r="H452" s="768">
        <v>998734</v>
      </c>
      <c r="I452" s="783"/>
      <c r="J452" s="768">
        <v>18</v>
      </c>
      <c r="K452" s="782"/>
      <c r="L452" s="768" t="s">
        <v>821</v>
      </c>
      <c r="M452" s="768" t="s">
        <v>106</v>
      </c>
      <c r="N452" s="768">
        <v>1</v>
      </c>
      <c r="O452" s="783"/>
      <c r="P452" s="784" t="str">
        <f t="shared" si="34"/>
        <v>Included</v>
      </c>
      <c r="Q452" s="296">
        <f t="shared" si="35"/>
        <v>0</v>
      </c>
      <c r="R452" s="267">
        <f t="shared" si="36"/>
        <v>0</v>
      </c>
      <c r="S452" s="267">
        <f t="shared" si="37"/>
        <v>0</v>
      </c>
      <c r="T452" s="297">
        <f t="shared" si="38"/>
        <v>0</v>
      </c>
      <c r="U452" s="297"/>
      <c r="AD452" s="298"/>
    </row>
    <row r="453" spans="1:30" s="267" customFormat="1" ht="48" customHeight="1" x14ac:dyDescent="0.3">
      <c r="A453" s="292">
        <v>433</v>
      </c>
      <c r="B453" s="768">
        <v>7000031750</v>
      </c>
      <c r="C453" s="768">
        <v>10</v>
      </c>
      <c r="D453" s="768">
        <v>20</v>
      </c>
      <c r="E453" s="768">
        <v>300</v>
      </c>
      <c r="F453" s="768" t="s">
        <v>732</v>
      </c>
      <c r="G453" s="768">
        <v>170005590</v>
      </c>
      <c r="H453" s="768">
        <v>998336</v>
      </c>
      <c r="I453" s="783"/>
      <c r="J453" s="768">
        <v>18</v>
      </c>
      <c r="K453" s="782"/>
      <c r="L453" s="768" t="s">
        <v>822</v>
      </c>
      <c r="M453" s="768" t="s">
        <v>106</v>
      </c>
      <c r="N453" s="768">
        <v>2</v>
      </c>
      <c r="O453" s="783"/>
      <c r="P453" s="784" t="str">
        <f t="shared" si="34"/>
        <v>Included</v>
      </c>
      <c r="Q453" s="296">
        <f t="shared" si="35"/>
        <v>0</v>
      </c>
      <c r="R453" s="267">
        <f t="shared" si="36"/>
        <v>0</v>
      </c>
      <c r="S453" s="267">
        <f t="shared" si="37"/>
        <v>0</v>
      </c>
      <c r="T453" s="297">
        <f t="shared" si="38"/>
        <v>0</v>
      </c>
      <c r="U453" s="297"/>
      <c r="AD453" s="298"/>
    </row>
    <row r="454" spans="1:30" s="267" customFormat="1" ht="48" customHeight="1" x14ac:dyDescent="0.3">
      <c r="A454" s="292">
        <v>434</v>
      </c>
      <c r="B454" s="768">
        <v>7000031754</v>
      </c>
      <c r="C454" s="768">
        <v>10</v>
      </c>
      <c r="D454" s="768">
        <v>70</v>
      </c>
      <c r="E454" s="768">
        <v>10</v>
      </c>
      <c r="F454" s="768" t="s">
        <v>733</v>
      </c>
      <c r="G454" s="768">
        <v>170005405</v>
      </c>
      <c r="H454" s="768">
        <v>998736</v>
      </c>
      <c r="I454" s="783"/>
      <c r="J454" s="768">
        <v>18</v>
      </c>
      <c r="K454" s="782"/>
      <c r="L454" s="768" t="s">
        <v>802</v>
      </c>
      <c r="M454" s="768" t="s">
        <v>106</v>
      </c>
      <c r="N454" s="768">
        <v>1</v>
      </c>
      <c r="O454" s="783"/>
      <c r="P454" s="784" t="str">
        <f t="shared" si="34"/>
        <v>Included</v>
      </c>
      <c r="Q454" s="296">
        <f t="shared" si="35"/>
        <v>0</v>
      </c>
      <c r="R454" s="267">
        <f t="shared" si="36"/>
        <v>0</v>
      </c>
      <c r="S454" s="267">
        <f t="shared" si="37"/>
        <v>0</v>
      </c>
      <c r="T454" s="297">
        <f t="shared" si="38"/>
        <v>0</v>
      </c>
      <c r="U454" s="297"/>
      <c r="AD454" s="298"/>
    </row>
    <row r="455" spans="1:30" s="267" customFormat="1" ht="48" customHeight="1" x14ac:dyDescent="0.3">
      <c r="A455" s="292">
        <v>435</v>
      </c>
      <c r="B455" s="768">
        <v>7000031754</v>
      </c>
      <c r="C455" s="768">
        <v>10</v>
      </c>
      <c r="D455" s="768">
        <v>70</v>
      </c>
      <c r="E455" s="768">
        <v>20</v>
      </c>
      <c r="F455" s="768" t="s">
        <v>733</v>
      </c>
      <c r="G455" s="768">
        <v>170005421</v>
      </c>
      <c r="H455" s="768">
        <v>998336</v>
      </c>
      <c r="I455" s="783"/>
      <c r="J455" s="768">
        <v>18</v>
      </c>
      <c r="K455" s="782"/>
      <c r="L455" s="768" t="s">
        <v>803</v>
      </c>
      <c r="M455" s="768" t="s">
        <v>105</v>
      </c>
      <c r="N455" s="768">
        <v>1</v>
      </c>
      <c r="O455" s="783"/>
      <c r="P455" s="784" t="str">
        <f t="shared" si="34"/>
        <v>Included</v>
      </c>
      <c r="Q455" s="296">
        <f t="shared" si="35"/>
        <v>0</v>
      </c>
      <c r="R455" s="267">
        <f t="shared" si="36"/>
        <v>0</v>
      </c>
      <c r="S455" s="267">
        <f t="shared" si="37"/>
        <v>0</v>
      </c>
      <c r="T455" s="297">
        <f t="shared" si="38"/>
        <v>0</v>
      </c>
      <c r="U455" s="297"/>
      <c r="AD455" s="298"/>
    </row>
    <row r="456" spans="1:30" s="267" customFormat="1" ht="48" customHeight="1" x14ac:dyDescent="0.3">
      <c r="A456" s="292">
        <v>436</v>
      </c>
      <c r="B456" s="768">
        <v>7000031754</v>
      </c>
      <c r="C456" s="768">
        <v>10</v>
      </c>
      <c r="D456" s="768">
        <v>70</v>
      </c>
      <c r="E456" s="768">
        <v>30</v>
      </c>
      <c r="F456" s="768" t="s">
        <v>733</v>
      </c>
      <c r="G456" s="768">
        <v>170005316</v>
      </c>
      <c r="H456" s="768">
        <v>998734</v>
      </c>
      <c r="I456" s="783"/>
      <c r="J456" s="768">
        <v>18</v>
      </c>
      <c r="K456" s="782"/>
      <c r="L456" s="768" t="s">
        <v>804</v>
      </c>
      <c r="M456" s="768" t="s">
        <v>106</v>
      </c>
      <c r="N456" s="768">
        <v>1</v>
      </c>
      <c r="O456" s="783"/>
      <c r="P456" s="784" t="str">
        <f t="shared" si="34"/>
        <v>Included</v>
      </c>
      <c r="Q456" s="296">
        <f t="shared" si="35"/>
        <v>0</v>
      </c>
      <c r="R456" s="267">
        <f t="shared" si="36"/>
        <v>0</v>
      </c>
      <c r="S456" s="267">
        <f t="shared" si="37"/>
        <v>0</v>
      </c>
      <c r="T456" s="297">
        <f t="shared" si="38"/>
        <v>0</v>
      </c>
      <c r="U456" s="297"/>
      <c r="AD456" s="298"/>
    </row>
    <row r="457" spans="1:30" s="267" customFormat="1" ht="48" customHeight="1" x14ac:dyDescent="0.3">
      <c r="A457" s="292">
        <v>437</v>
      </c>
      <c r="B457" s="768">
        <v>7000031754</v>
      </c>
      <c r="C457" s="768">
        <v>10</v>
      </c>
      <c r="D457" s="768">
        <v>70</v>
      </c>
      <c r="E457" s="768">
        <v>40</v>
      </c>
      <c r="F457" s="768" t="s">
        <v>733</v>
      </c>
      <c r="G457" s="768">
        <v>170005402</v>
      </c>
      <c r="H457" s="768">
        <v>998734</v>
      </c>
      <c r="I457" s="783"/>
      <c r="J457" s="768">
        <v>18</v>
      </c>
      <c r="K457" s="782"/>
      <c r="L457" s="768" t="s">
        <v>807</v>
      </c>
      <c r="M457" s="768" t="s">
        <v>106</v>
      </c>
      <c r="N457" s="768">
        <v>1</v>
      </c>
      <c r="O457" s="783"/>
      <c r="P457" s="784" t="str">
        <f t="shared" si="34"/>
        <v>Included</v>
      </c>
      <c r="Q457" s="296">
        <f t="shared" si="35"/>
        <v>0</v>
      </c>
      <c r="R457" s="267">
        <f t="shared" si="36"/>
        <v>0</v>
      </c>
      <c r="S457" s="267">
        <f t="shared" si="37"/>
        <v>0</v>
      </c>
      <c r="T457" s="297">
        <f t="shared" si="38"/>
        <v>0</v>
      </c>
      <c r="U457" s="297"/>
      <c r="AD457" s="298"/>
    </row>
    <row r="458" spans="1:30" s="267" customFormat="1" ht="48" customHeight="1" x14ac:dyDescent="0.3">
      <c r="A458" s="292">
        <v>438</v>
      </c>
      <c r="B458" s="768">
        <v>7000031754</v>
      </c>
      <c r="C458" s="768">
        <v>10</v>
      </c>
      <c r="D458" s="768">
        <v>70</v>
      </c>
      <c r="E458" s="768">
        <v>60</v>
      </c>
      <c r="F458" s="768" t="s">
        <v>733</v>
      </c>
      <c r="G458" s="768">
        <v>170005422</v>
      </c>
      <c r="H458" s="768">
        <v>998336</v>
      </c>
      <c r="I458" s="783"/>
      <c r="J458" s="768">
        <v>18</v>
      </c>
      <c r="K458" s="782"/>
      <c r="L458" s="768" t="s">
        <v>809</v>
      </c>
      <c r="M458" s="768" t="s">
        <v>105</v>
      </c>
      <c r="N458" s="768">
        <v>1</v>
      </c>
      <c r="O458" s="783"/>
      <c r="P458" s="784" t="str">
        <f t="shared" si="34"/>
        <v>Included</v>
      </c>
      <c r="Q458" s="296">
        <f t="shared" si="35"/>
        <v>0</v>
      </c>
      <c r="R458" s="267">
        <f t="shared" si="36"/>
        <v>0</v>
      </c>
      <c r="S458" s="267">
        <f t="shared" si="37"/>
        <v>0</v>
      </c>
      <c r="T458" s="297">
        <f t="shared" si="38"/>
        <v>0</v>
      </c>
      <c r="U458" s="297"/>
      <c r="AD458" s="298"/>
    </row>
    <row r="459" spans="1:30" s="267" customFormat="1" ht="48" customHeight="1" x14ac:dyDescent="0.3">
      <c r="A459" s="292">
        <v>439</v>
      </c>
      <c r="B459" s="768">
        <v>7000031754</v>
      </c>
      <c r="C459" s="768">
        <v>10</v>
      </c>
      <c r="D459" s="768">
        <v>70</v>
      </c>
      <c r="E459" s="768">
        <v>70</v>
      </c>
      <c r="F459" s="768" t="s">
        <v>733</v>
      </c>
      <c r="G459" s="768">
        <v>170005323</v>
      </c>
      <c r="H459" s="768">
        <v>998734</v>
      </c>
      <c r="I459" s="783"/>
      <c r="J459" s="768">
        <v>18</v>
      </c>
      <c r="K459" s="782"/>
      <c r="L459" s="768" t="s">
        <v>812</v>
      </c>
      <c r="M459" s="768" t="s">
        <v>106</v>
      </c>
      <c r="N459" s="768">
        <v>2</v>
      </c>
      <c r="O459" s="783"/>
      <c r="P459" s="784" t="str">
        <f t="shared" si="34"/>
        <v>Included</v>
      </c>
      <c r="Q459" s="296">
        <f t="shared" si="35"/>
        <v>0</v>
      </c>
      <c r="R459" s="267">
        <f t="shared" si="36"/>
        <v>0</v>
      </c>
      <c r="S459" s="267">
        <f t="shared" si="37"/>
        <v>0</v>
      </c>
      <c r="T459" s="297">
        <f t="shared" si="38"/>
        <v>0</v>
      </c>
      <c r="U459" s="297"/>
      <c r="AD459" s="298"/>
    </row>
    <row r="460" spans="1:30" s="267" customFormat="1" ht="48" customHeight="1" x14ac:dyDescent="0.3">
      <c r="A460" s="292">
        <v>440</v>
      </c>
      <c r="B460" s="768">
        <v>7000031754</v>
      </c>
      <c r="C460" s="768">
        <v>10</v>
      </c>
      <c r="D460" s="768">
        <v>70</v>
      </c>
      <c r="E460" s="768">
        <v>80</v>
      </c>
      <c r="F460" s="768" t="s">
        <v>733</v>
      </c>
      <c r="G460" s="768">
        <v>170005324</v>
      </c>
      <c r="H460" s="768">
        <v>998734</v>
      </c>
      <c r="I460" s="783"/>
      <c r="J460" s="768">
        <v>18</v>
      </c>
      <c r="K460" s="782"/>
      <c r="L460" s="768" t="s">
        <v>813</v>
      </c>
      <c r="M460" s="768" t="s">
        <v>106</v>
      </c>
      <c r="N460" s="768">
        <v>2</v>
      </c>
      <c r="O460" s="783"/>
      <c r="P460" s="784" t="str">
        <f t="shared" si="34"/>
        <v>Included</v>
      </c>
      <c r="Q460" s="296">
        <f t="shared" si="35"/>
        <v>0</v>
      </c>
      <c r="R460" s="267">
        <f t="shared" si="36"/>
        <v>0</v>
      </c>
      <c r="S460" s="267">
        <f t="shared" si="37"/>
        <v>0</v>
      </c>
      <c r="T460" s="297">
        <f t="shared" si="38"/>
        <v>0</v>
      </c>
      <c r="U460" s="297"/>
      <c r="AD460" s="298"/>
    </row>
    <row r="461" spans="1:30" s="267" customFormat="1" ht="48" customHeight="1" x14ac:dyDescent="0.3">
      <c r="A461" s="292">
        <v>441</v>
      </c>
      <c r="B461" s="768">
        <v>7000031754</v>
      </c>
      <c r="C461" s="768">
        <v>10</v>
      </c>
      <c r="D461" s="768">
        <v>70</v>
      </c>
      <c r="E461" s="768">
        <v>100</v>
      </c>
      <c r="F461" s="768" t="s">
        <v>733</v>
      </c>
      <c r="G461" s="768">
        <v>170005423</v>
      </c>
      <c r="H461" s="768">
        <v>998336</v>
      </c>
      <c r="I461" s="783"/>
      <c r="J461" s="768">
        <v>18</v>
      </c>
      <c r="K461" s="782"/>
      <c r="L461" s="768" t="s">
        <v>814</v>
      </c>
      <c r="M461" s="768" t="s">
        <v>105</v>
      </c>
      <c r="N461" s="768">
        <v>1</v>
      </c>
      <c r="O461" s="783"/>
      <c r="P461" s="784" t="str">
        <f t="shared" si="34"/>
        <v>Included</v>
      </c>
      <c r="Q461" s="296">
        <f t="shared" si="35"/>
        <v>0</v>
      </c>
      <c r="R461" s="267">
        <f t="shared" si="36"/>
        <v>0</v>
      </c>
      <c r="S461" s="267">
        <f t="shared" si="37"/>
        <v>0</v>
      </c>
      <c r="T461" s="297">
        <f t="shared" si="38"/>
        <v>0</v>
      </c>
      <c r="U461" s="297"/>
      <c r="AD461" s="298"/>
    </row>
    <row r="462" spans="1:30" s="267" customFormat="1" ht="48" customHeight="1" x14ac:dyDescent="0.3">
      <c r="A462" s="292">
        <v>442</v>
      </c>
      <c r="B462" s="768">
        <v>7000031754</v>
      </c>
      <c r="C462" s="768">
        <v>10</v>
      </c>
      <c r="D462" s="768">
        <v>70</v>
      </c>
      <c r="E462" s="768">
        <v>110</v>
      </c>
      <c r="F462" s="768" t="s">
        <v>733</v>
      </c>
      <c r="G462" s="768">
        <v>170005328</v>
      </c>
      <c r="H462" s="768">
        <v>998734</v>
      </c>
      <c r="I462" s="783"/>
      <c r="J462" s="768">
        <v>18</v>
      </c>
      <c r="K462" s="782"/>
      <c r="L462" s="768" t="s">
        <v>815</v>
      </c>
      <c r="M462" s="768" t="s">
        <v>106</v>
      </c>
      <c r="N462" s="768">
        <v>1</v>
      </c>
      <c r="O462" s="783"/>
      <c r="P462" s="784" t="str">
        <f t="shared" si="34"/>
        <v>Included</v>
      </c>
      <c r="Q462" s="296">
        <f t="shared" si="35"/>
        <v>0</v>
      </c>
      <c r="R462" s="267">
        <f t="shared" si="36"/>
        <v>0</v>
      </c>
      <c r="S462" s="267">
        <f t="shared" si="37"/>
        <v>0</v>
      </c>
      <c r="T462" s="297">
        <f t="shared" si="38"/>
        <v>0</v>
      </c>
      <c r="U462" s="297"/>
      <c r="AD462" s="298"/>
    </row>
    <row r="463" spans="1:30" s="267" customFormat="1" ht="48" customHeight="1" x14ac:dyDescent="0.3">
      <c r="A463" s="292">
        <v>443</v>
      </c>
      <c r="B463" s="768">
        <v>7000031754</v>
      </c>
      <c r="C463" s="768">
        <v>10</v>
      </c>
      <c r="D463" s="768">
        <v>70</v>
      </c>
      <c r="E463" s="768">
        <v>120</v>
      </c>
      <c r="F463" s="768" t="s">
        <v>733</v>
      </c>
      <c r="G463" s="768">
        <v>100007246</v>
      </c>
      <c r="H463" s="768">
        <v>998734</v>
      </c>
      <c r="I463" s="783"/>
      <c r="J463" s="768">
        <v>18</v>
      </c>
      <c r="K463" s="782"/>
      <c r="L463" s="768" t="s">
        <v>159</v>
      </c>
      <c r="M463" s="768" t="s">
        <v>106</v>
      </c>
      <c r="N463" s="768">
        <v>1</v>
      </c>
      <c r="O463" s="783"/>
      <c r="P463" s="784" t="str">
        <f t="shared" si="34"/>
        <v>Included</v>
      </c>
      <c r="Q463" s="296">
        <f t="shared" si="35"/>
        <v>0</v>
      </c>
      <c r="R463" s="267">
        <f t="shared" si="36"/>
        <v>0</v>
      </c>
      <c r="S463" s="267">
        <f t="shared" si="37"/>
        <v>0</v>
      </c>
      <c r="T463" s="297">
        <f t="shared" si="38"/>
        <v>0</v>
      </c>
      <c r="U463" s="297"/>
      <c r="AD463" s="298"/>
    </row>
    <row r="464" spans="1:30" s="267" customFormat="1" ht="48" customHeight="1" x14ac:dyDescent="0.3">
      <c r="A464" s="292">
        <v>444</v>
      </c>
      <c r="B464" s="768">
        <v>7000031754</v>
      </c>
      <c r="C464" s="768">
        <v>10</v>
      </c>
      <c r="D464" s="768">
        <v>70</v>
      </c>
      <c r="E464" s="768">
        <v>130</v>
      </c>
      <c r="F464" s="768" t="s">
        <v>733</v>
      </c>
      <c r="G464" s="768">
        <v>170003250</v>
      </c>
      <c r="H464" s="768">
        <v>998734</v>
      </c>
      <c r="I464" s="783"/>
      <c r="J464" s="768">
        <v>18</v>
      </c>
      <c r="K464" s="782"/>
      <c r="L464" s="768" t="s">
        <v>160</v>
      </c>
      <c r="M464" s="768" t="s">
        <v>106</v>
      </c>
      <c r="N464" s="768">
        <v>1</v>
      </c>
      <c r="O464" s="783"/>
      <c r="P464" s="784" t="str">
        <f t="shared" si="34"/>
        <v>Included</v>
      </c>
      <c r="Q464" s="296">
        <f t="shared" si="35"/>
        <v>0</v>
      </c>
      <c r="R464" s="267">
        <f t="shared" si="36"/>
        <v>0</v>
      </c>
      <c r="S464" s="267">
        <f t="shared" si="37"/>
        <v>0</v>
      </c>
      <c r="T464" s="297">
        <f t="shared" si="38"/>
        <v>0</v>
      </c>
      <c r="U464" s="297"/>
      <c r="AD464" s="298"/>
    </row>
    <row r="465" spans="1:30" s="267" customFormat="1" ht="48" customHeight="1" x14ac:dyDescent="0.3">
      <c r="A465" s="292">
        <v>445</v>
      </c>
      <c r="B465" s="768">
        <v>7000031754</v>
      </c>
      <c r="C465" s="768">
        <v>10</v>
      </c>
      <c r="D465" s="768">
        <v>70</v>
      </c>
      <c r="E465" s="768">
        <v>140</v>
      </c>
      <c r="F465" s="768" t="s">
        <v>733</v>
      </c>
      <c r="G465" s="768">
        <v>170005441</v>
      </c>
      <c r="H465" s="768">
        <v>998734</v>
      </c>
      <c r="I465" s="783"/>
      <c r="J465" s="768">
        <v>18</v>
      </c>
      <c r="K465" s="782"/>
      <c r="L465" s="768" t="s">
        <v>816</v>
      </c>
      <c r="M465" s="768" t="s">
        <v>106</v>
      </c>
      <c r="N465" s="768">
        <v>1</v>
      </c>
      <c r="O465" s="783"/>
      <c r="P465" s="784" t="str">
        <f t="shared" si="34"/>
        <v>Included</v>
      </c>
      <c r="Q465" s="296">
        <f t="shared" si="35"/>
        <v>0</v>
      </c>
      <c r="R465" s="267">
        <f t="shared" si="36"/>
        <v>0</v>
      </c>
      <c r="S465" s="267">
        <f t="shared" si="37"/>
        <v>0</v>
      </c>
      <c r="T465" s="297">
        <f t="shared" si="38"/>
        <v>0</v>
      </c>
      <c r="U465" s="297"/>
      <c r="AD465" s="298"/>
    </row>
    <row r="466" spans="1:30" s="267" customFormat="1" ht="48" customHeight="1" x14ac:dyDescent="0.3">
      <c r="A466" s="292">
        <v>446</v>
      </c>
      <c r="B466" s="768">
        <v>7000031754</v>
      </c>
      <c r="C466" s="768">
        <v>10</v>
      </c>
      <c r="D466" s="768">
        <v>70</v>
      </c>
      <c r="E466" s="768">
        <v>150</v>
      </c>
      <c r="F466" s="768" t="s">
        <v>733</v>
      </c>
      <c r="G466" s="768">
        <v>170005590</v>
      </c>
      <c r="H466" s="768">
        <v>998336</v>
      </c>
      <c r="I466" s="783"/>
      <c r="J466" s="768">
        <v>18</v>
      </c>
      <c r="K466" s="782"/>
      <c r="L466" s="768" t="s">
        <v>822</v>
      </c>
      <c r="M466" s="768" t="s">
        <v>106</v>
      </c>
      <c r="N466" s="768">
        <v>2</v>
      </c>
      <c r="O466" s="783"/>
      <c r="P466" s="784" t="str">
        <f t="shared" si="34"/>
        <v>Included</v>
      </c>
      <c r="Q466" s="296">
        <f t="shared" si="35"/>
        <v>0</v>
      </c>
      <c r="R466" s="267">
        <f t="shared" si="36"/>
        <v>0</v>
      </c>
      <c r="S466" s="267">
        <f t="shared" si="37"/>
        <v>0</v>
      </c>
      <c r="T466" s="297">
        <f t="shared" si="38"/>
        <v>0</v>
      </c>
      <c r="U466" s="297"/>
      <c r="AD466" s="298"/>
    </row>
    <row r="467" spans="1:30" s="267" customFormat="1" ht="48" customHeight="1" x14ac:dyDescent="0.3">
      <c r="A467" s="292">
        <v>447</v>
      </c>
      <c r="B467" s="768">
        <v>7000031758</v>
      </c>
      <c r="C467" s="768">
        <v>10</v>
      </c>
      <c r="D467" s="768">
        <v>120</v>
      </c>
      <c r="E467" s="768">
        <v>10</v>
      </c>
      <c r="F467" s="768" t="s">
        <v>734</v>
      </c>
      <c r="G467" s="768">
        <v>170005402</v>
      </c>
      <c r="H467" s="768">
        <v>998734</v>
      </c>
      <c r="I467" s="783"/>
      <c r="J467" s="768">
        <v>18</v>
      </c>
      <c r="K467" s="782"/>
      <c r="L467" s="768" t="s">
        <v>807</v>
      </c>
      <c r="M467" s="768" t="s">
        <v>106</v>
      </c>
      <c r="N467" s="768">
        <v>2</v>
      </c>
      <c r="O467" s="783"/>
      <c r="P467" s="784" t="str">
        <f t="shared" si="34"/>
        <v>Included</v>
      </c>
      <c r="Q467" s="296">
        <f t="shared" si="35"/>
        <v>0</v>
      </c>
      <c r="R467" s="267">
        <f t="shared" si="36"/>
        <v>0</v>
      </c>
      <c r="S467" s="267">
        <f t="shared" si="37"/>
        <v>0</v>
      </c>
      <c r="T467" s="297">
        <f t="shared" si="38"/>
        <v>0</v>
      </c>
      <c r="U467" s="297"/>
      <c r="AD467" s="298"/>
    </row>
    <row r="468" spans="1:30" s="267" customFormat="1" ht="30" customHeight="1" x14ac:dyDescent="0.3">
      <c r="A468" s="775" t="s">
        <v>337</v>
      </c>
      <c r="B468" s="785" t="s">
        <v>352</v>
      </c>
      <c r="C468" s="775"/>
      <c r="D468" s="775"/>
      <c r="E468" s="775"/>
      <c r="F468" s="775"/>
      <c r="G468" s="775"/>
      <c r="H468" s="775"/>
      <c r="I468" s="775"/>
      <c r="J468" s="775"/>
      <c r="K468" s="775"/>
      <c r="L468" s="775"/>
      <c r="M468" s="775"/>
      <c r="N468" s="775"/>
      <c r="O468" s="775"/>
      <c r="P468" s="775"/>
      <c r="Q468" s="775"/>
      <c r="T468" s="297"/>
      <c r="U468" s="297"/>
      <c r="AD468" s="298"/>
    </row>
    <row r="469" spans="1:30" s="267" customFormat="1" ht="48" customHeight="1" x14ac:dyDescent="0.3">
      <c r="A469" s="292">
        <v>448</v>
      </c>
      <c r="B469" s="768">
        <v>7000031797</v>
      </c>
      <c r="C469" s="768">
        <v>10</v>
      </c>
      <c r="D469" s="768">
        <v>20</v>
      </c>
      <c r="E469" s="768">
        <v>10</v>
      </c>
      <c r="F469" s="768" t="s">
        <v>735</v>
      </c>
      <c r="G469" s="768">
        <v>170005405</v>
      </c>
      <c r="H469" s="768">
        <v>998736</v>
      </c>
      <c r="I469" s="783"/>
      <c r="J469" s="768">
        <v>18</v>
      </c>
      <c r="K469" s="782"/>
      <c r="L469" s="768" t="s">
        <v>802</v>
      </c>
      <c r="M469" s="768" t="s">
        <v>106</v>
      </c>
      <c r="N469" s="768">
        <v>1</v>
      </c>
      <c r="O469" s="783"/>
      <c r="P469" s="784" t="str">
        <f t="shared" ref="P469:P531" si="39">IF(O469=0, "Included", IF(ISERROR(N469*O469), O469, N469*O469))</f>
        <v>Included</v>
      </c>
      <c r="Q469" s="296">
        <f t="shared" ref="Q469:Q531" si="40">S469</f>
        <v>0</v>
      </c>
      <c r="R469" s="267">
        <f t="shared" ref="R469:R531" si="41">IF(P469="Included",0,P469)</f>
        <v>0</v>
      </c>
      <c r="S469" s="267">
        <f t="shared" ref="S469:S531" si="42">IF(K469="",(R469*J469/100),(R469*K469))</f>
        <v>0</v>
      </c>
      <c r="T469" s="297">
        <f t="shared" ref="T469:T531" si="43">+N469*O469</f>
        <v>0</v>
      </c>
      <c r="U469" s="297"/>
      <c r="AD469" s="298"/>
    </row>
    <row r="470" spans="1:30" s="267" customFormat="1" ht="48" customHeight="1" x14ac:dyDescent="0.3">
      <c r="A470" s="292">
        <v>449</v>
      </c>
      <c r="B470" s="768">
        <v>7000031797</v>
      </c>
      <c r="C470" s="768">
        <v>10</v>
      </c>
      <c r="D470" s="768">
        <v>20</v>
      </c>
      <c r="E470" s="768">
        <v>20</v>
      </c>
      <c r="F470" s="768" t="s">
        <v>735</v>
      </c>
      <c r="G470" s="768">
        <v>170005421</v>
      </c>
      <c r="H470" s="768">
        <v>998336</v>
      </c>
      <c r="I470" s="783"/>
      <c r="J470" s="768">
        <v>18</v>
      </c>
      <c r="K470" s="782"/>
      <c r="L470" s="768" t="s">
        <v>803</v>
      </c>
      <c r="M470" s="768" t="s">
        <v>105</v>
      </c>
      <c r="N470" s="768">
        <v>1</v>
      </c>
      <c r="O470" s="783"/>
      <c r="P470" s="784" t="str">
        <f t="shared" si="39"/>
        <v>Included</v>
      </c>
      <c r="Q470" s="296">
        <f t="shared" si="40"/>
        <v>0</v>
      </c>
      <c r="R470" s="267">
        <f t="shared" si="41"/>
        <v>0</v>
      </c>
      <c r="S470" s="267">
        <f t="shared" si="42"/>
        <v>0</v>
      </c>
      <c r="T470" s="297">
        <f t="shared" si="43"/>
        <v>0</v>
      </c>
      <c r="U470" s="297"/>
      <c r="AD470" s="298"/>
    </row>
    <row r="471" spans="1:30" s="267" customFormat="1" ht="48" customHeight="1" x14ac:dyDescent="0.3">
      <c r="A471" s="292">
        <v>450</v>
      </c>
      <c r="B471" s="768">
        <v>7000031797</v>
      </c>
      <c r="C471" s="768">
        <v>10</v>
      </c>
      <c r="D471" s="768">
        <v>20</v>
      </c>
      <c r="E471" s="768">
        <v>30</v>
      </c>
      <c r="F471" s="768" t="s">
        <v>735</v>
      </c>
      <c r="G471" s="768">
        <v>170005316</v>
      </c>
      <c r="H471" s="768">
        <v>998734</v>
      </c>
      <c r="I471" s="783"/>
      <c r="J471" s="768">
        <v>18</v>
      </c>
      <c r="K471" s="782"/>
      <c r="L471" s="768" t="s">
        <v>804</v>
      </c>
      <c r="M471" s="768" t="s">
        <v>106</v>
      </c>
      <c r="N471" s="768">
        <v>1</v>
      </c>
      <c r="O471" s="783"/>
      <c r="P471" s="784" t="str">
        <f t="shared" si="39"/>
        <v>Included</v>
      </c>
      <c r="Q471" s="296">
        <f t="shared" si="40"/>
        <v>0</v>
      </c>
      <c r="R471" s="267">
        <f t="shared" si="41"/>
        <v>0</v>
      </c>
      <c r="S471" s="267">
        <f t="shared" si="42"/>
        <v>0</v>
      </c>
      <c r="T471" s="297">
        <f t="shared" si="43"/>
        <v>0</v>
      </c>
      <c r="U471" s="297"/>
      <c r="AD471" s="298"/>
    </row>
    <row r="472" spans="1:30" s="267" customFormat="1" ht="48" customHeight="1" x14ac:dyDescent="0.3">
      <c r="A472" s="292">
        <v>451</v>
      </c>
      <c r="B472" s="768">
        <v>7000031797</v>
      </c>
      <c r="C472" s="768">
        <v>10</v>
      </c>
      <c r="D472" s="768">
        <v>20</v>
      </c>
      <c r="E472" s="768">
        <v>40</v>
      </c>
      <c r="F472" s="768" t="s">
        <v>735</v>
      </c>
      <c r="G472" s="768">
        <v>170005418</v>
      </c>
      <c r="H472" s="768">
        <v>998736</v>
      </c>
      <c r="I472" s="783"/>
      <c r="J472" s="768">
        <v>18</v>
      </c>
      <c r="K472" s="782"/>
      <c r="L472" s="768" t="s">
        <v>805</v>
      </c>
      <c r="M472" s="768" t="s">
        <v>106</v>
      </c>
      <c r="N472" s="768">
        <v>10</v>
      </c>
      <c r="O472" s="783"/>
      <c r="P472" s="784" t="str">
        <f t="shared" si="39"/>
        <v>Included</v>
      </c>
      <c r="Q472" s="296">
        <f t="shared" si="40"/>
        <v>0</v>
      </c>
      <c r="R472" s="267">
        <f t="shared" si="41"/>
        <v>0</v>
      </c>
      <c r="S472" s="267">
        <f t="shared" si="42"/>
        <v>0</v>
      </c>
      <c r="T472" s="297">
        <f t="shared" si="43"/>
        <v>0</v>
      </c>
      <c r="U472" s="297"/>
      <c r="AD472" s="298"/>
    </row>
    <row r="473" spans="1:30" s="267" customFormat="1" ht="48" customHeight="1" x14ac:dyDescent="0.3">
      <c r="A473" s="292">
        <v>452</v>
      </c>
      <c r="B473" s="768">
        <v>7000031797</v>
      </c>
      <c r="C473" s="768">
        <v>10</v>
      </c>
      <c r="D473" s="768">
        <v>20</v>
      </c>
      <c r="E473" s="768">
        <v>50</v>
      </c>
      <c r="F473" s="768" t="s">
        <v>735</v>
      </c>
      <c r="G473" s="768">
        <v>170005419</v>
      </c>
      <c r="H473" s="768">
        <v>998736</v>
      </c>
      <c r="I473" s="783"/>
      <c r="J473" s="768">
        <v>18</v>
      </c>
      <c r="K473" s="782"/>
      <c r="L473" s="768" t="s">
        <v>806</v>
      </c>
      <c r="M473" s="768" t="s">
        <v>106</v>
      </c>
      <c r="N473" s="768">
        <v>50</v>
      </c>
      <c r="O473" s="783"/>
      <c r="P473" s="784" t="str">
        <f t="shared" si="39"/>
        <v>Included</v>
      </c>
      <c r="Q473" s="296">
        <f t="shared" si="40"/>
        <v>0</v>
      </c>
      <c r="R473" s="267">
        <f t="shared" si="41"/>
        <v>0</v>
      </c>
      <c r="S473" s="267">
        <f t="shared" si="42"/>
        <v>0</v>
      </c>
      <c r="T473" s="297">
        <f t="shared" si="43"/>
        <v>0</v>
      </c>
      <c r="U473" s="297"/>
      <c r="AD473" s="298"/>
    </row>
    <row r="474" spans="1:30" s="267" customFormat="1" ht="48" customHeight="1" x14ac:dyDescent="0.3">
      <c r="A474" s="292">
        <v>453</v>
      </c>
      <c r="B474" s="768">
        <v>7000031797</v>
      </c>
      <c r="C474" s="768">
        <v>10</v>
      </c>
      <c r="D474" s="768">
        <v>20</v>
      </c>
      <c r="E474" s="768">
        <v>60</v>
      </c>
      <c r="F474" s="768" t="s">
        <v>735</v>
      </c>
      <c r="G474" s="768">
        <v>170005402</v>
      </c>
      <c r="H474" s="768">
        <v>998734</v>
      </c>
      <c r="I474" s="783"/>
      <c r="J474" s="768">
        <v>18</v>
      </c>
      <c r="K474" s="782"/>
      <c r="L474" s="768" t="s">
        <v>807</v>
      </c>
      <c r="M474" s="768" t="s">
        <v>106</v>
      </c>
      <c r="N474" s="768">
        <v>1</v>
      </c>
      <c r="O474" s="783"/>
      <c r="P474" s="784" t="str">
        <f t="shared" si="39"/>
        <v>Included</v>
      </c>
      <c r="Q474" s="296">
        <f t="shared" si="40"/>
        <v>0</v>
      </c>
      <c r="R474" s="267">
        <f t="shared" si="41"/>
        <v>0</v>
      </c>
      <c r="S474" s="267">
        <f t="shared" si="42"/>
        <v>0</v>
      </c>
      <c r="T474" s="297">
        <f t="shared" si="43"/>
        <v>0</v>
      </c>
      <c r="U474" s="297"/>
      <c r="AD474" s="298"/>
    </row>
    <row r="475" spans="1:30" s="267" customFormat="1" ht="48" customHeight="1" x14ac:dyDescent="0.3">
      <c r="A475" s="292">
        <v>454</v>
      </c>
      <c r="B475" s="768">
        <v>7000031797</v>
      </c>
      <c r="C475" s="768">
        <v>10</v>
      </c>
      <c r="D475" s="768">
        <v>20</v>
      </c>
      <c r="E475" s="768">
        <v>70</v>
      </c>
      <c r="F475" s="768" t="s">
        <v>735</v>
      </c>
      <c r="G475" s="768">
        <v>170005318</v>
      </c>
      <c r="H475" s="768">
        <v>998734</v>
      </c>
      <c r="I475" s="783"/>
      <c r="J475" s="768">
        <v>18</v>
      </c>
      <c r="K475" s="782"/>
      <c r="L475" s="768" t="s">
        <v>808</v>
      </c>
      <c r="M475" s="768" t="s">
        <v>106</v>
      </c>
      <c r="N475" s="768">
        <v>100</v>
      </c>
      <c r="O475" s="783"/>
      <c r="P475" s="784" t="str">
        <f t="shared" si="39"/>
        <v>Included</v>
      </c>
      <c r="Q475" s="296">
        <f t="shared" si="40"/>
        <v>0</v>
      </c>
      <c r="R475" s="267">
        <f t="shared" si="41"/>
        <v>0</v>
      </c>
      <c r="S475" s="267">
        <f t="shared" si="42"/>
        <v>0</v>
      </c>
      <c r="T475" s="297">
        <f t="shared" si="43"/>
        <v>0</v>
      </c>
      <c r="U475" s="297"/>
      <c r="AD475" s="298"/>
    </row>
    <row r="476" spans="1:30" s="267" customFormat="1" ht="48" customHeight="1" x14ac:dyDescent="0.3">
      <c r="A476" s="292">
        <v>455</v>
      </c>
      <c r="B476" s="768">
        <v>7000031797</v>
      </c>
      <c r="C476" s="768">
        <v>10</v>
      </c>
      <c r="D476" s="768">
        <v>20</v>
      </c>
      <c r="E476" s="768">
        <v>110</v>
      </c>
      <c r="F476" s="768" t="s">
        <v>735</v>
      </c>
      <c r="G476" s="768">
        <v>170005422</v>
      </c>
      <c r="H476" s="768">
        <v>998336</v>
      </c>
      <c r="I476" s="783"/>
      <c r="J476" s="768">
        <v>18</v>
      </c>
      <c r="K476" s="782"/>
      <c r="L476" s="768" t="s">
        <v>809</v>
      </c>
      <c r="M476" s="768" t="s">
        <v>105</v>
      </c>
      <c r="N476" s="768">
        <v>1</v>
      </c>
      <c r="O476" s="783"/>
      <c r="P476" s="784" t="str">
        <f t="shared" si="39"/>
        <v>Included</v>
      </c>
      <c r="Q476" s="296">
        <f t="shared" si="40"/>
        <v>0</v>
      </c>
      <c r="R476" s="267">
        <f t="shared" si="41"/>
        <v>0</v>
      </c>
      <c r="S476" s="267">
        <f t="shared" si="42"/>
        <v>0</v>
      </c>
      <c r="T476" s="297">
        <f t="shared" si="43"/>
        <v>0</v>
      </c>
      <c r="U476" s="297"/>
      <c r="AD476" s="298"/>
    </row>
    <row r="477" spans="1:30" s="267" customFormat="1" ht="48" customHeight="1" x14ac:dyDescent="0.3">
      <c r="A477" s="292">
        <v>456</v>
      </c>
      <c r="B477" s="768">
        <v>7000031797</v>
      </c>
      <c r="C477" s="768">
        <v>10</v>
      </c>
      <c r="D477" s="768">
        <v>20</v>
      </c>
      <c r="E477" s="768">
        <v>120</v>
      </c>
      <c r="F477" s="768" t="s">
        <v>735</v>
      </c>
      <c r="G477" s="768">
        <v>170005403</v>
      </c>
      <c r="H477" s="768">
        <v>998734</v>
      </c>
      <c r="I477" s="783"/>
      <c r="J477" s="768">
        <v>18</v>
      </c>
      <c r="K477" s="782"/>
      <c r="L477" s="768" t="s">
        <v>810</v>
      </c>
      <c r="M477" s="768" t="s">
        <v>106</v>
      </c>
      <c r="N477" s="768">
        <v>60</v>
      </c>
      <c r="O477" s="783"/>
      <c r="P477" s="784" t="str">
        <f t="shared" si="39"/>
        <v>Included</v>
      </c>
      <c r="Q477" s="296">
        <f t="shared" si="40"/>
        <v>0</v>
      </c>
      <c r="R477" s="267">
        <f t="shared" si="41"/>
        <v>0</v>
      </c>
      <c r="S477" s="267">
        <f t="shared" si="42"/>
        <v>0</v>
      </c>
      <c r="T477" s="297">
        <f t="shared" si="43"/>
        <v>0</v>
      </c>
      <c r="U477" s="297"/>
      <c r="AD477" s="298"/>
    </row>
    <row r="478" spans="1:30" s="267" customFormat="1" ht="48" customHeight="1" x14ac:dyDescent="0.3">
      <c r="A478" s="292">
        <v>457</v>
      </c>
      <c r="B478" s="768">
        <v>7000031797</v>
      </c>
      <c r="C478" s="768">
        <v>10</v>
      </c>
      <c r="D478" s="768">
        <v>20</v>
      </c>
      <c r="E478" s="768">
        <v>130</v>
      </c>
      <c r="F478" s="768" t="s">
        <v>735</v>
      </c>
      <c r="G478" s="768">
        <v>170005329</v>
      </c>
      <c r="H478" s="768">
        <v>998734</v>
      </c>
      <c r="I478" s="783"/>
      <c r="J478" s="768">
        <v>18</v>
      </c>
      <c r="K478" s="782"/>
      <c r="L478" s="768" t="s">
        <v>811</v>
      </c>
      <c r="M478" s="768" t="s">
        <v>110</v>
      </c>
      <c r="N478" s="768">
        <v>60</v>
      </c>
      <c r="O478" s="783"/>
      <c r="P478" s="784" t="str">
        <f t="shared" si="39"/>
        <v>Included</v>
      </c>
      <c r="Q478" s="296">
        <f t="shared" si="40"/>
        <v>0</v>
      </c>
      <c r="R478" s="267">
        <f t="shared" si="41"/>
        <v>0</v>
      </c>
      <c r="S478" s="267">
        <f t="shared" si="42"/>
        <v>0</v>
      </c>
      <c r="T478" s="297">
        <f t="shared" si="43"/>
        <v>0</v>
      </c>
      <c r="U478" s="297"/>
      <c r="AD478" s="298"/>
    </row>
    <row r="479" spans="1:30" s="267" customFormat="1" ht="48" customHeight="1" x14ac:dyDescent="0.3">
      <c r="A479" s="292">
        <v>458</v>
      </c>
      <c r="B479" s="768">
        <v>7000031797</v>
      </c>
      <c r="C479" s="768">
        <v>10</v>
      </c>
      <c r="D479" s="768">
        <v>20</v>
      </c>
      <c r="E479" s="768">
        <v>140</v>
      </c>
      <c r="F479" s="768" t="s">
        <v>735</v>
      </c>
      <c r="G479" s="768">
        <v>170005323</v>
      </c>
      <c r="H479" s="768">
        <v>998734</v>
      </c>
      <c r="I479" s="783"/>
      <c r="J479" s="768">
        <v>18</v>
      </c>
      <c r="K479" s="782"/>
      <c r="L479" s="768" t="s">
        <v>812</v>
      </c>
      <c r="M479" s="768" t="s">
        <v>106</v>
      </c>
      <c r="N479" s="768">
        <v>2</v>
      </c>
      <c r="O479" s="783"/>
      <c r="P479" s="784" t="str">
        <f t="shared" si="39"/>
        <v>Included</v>
      </c>
      <c r="Q479" s="296">
        <f t="shared" si="40"/>
        <v>0</v>
      </c>
      <c r="R479" s="267">
        <f t="shared" si="41"/>
        <v>0</v>
      </c>
      <c r="S479" s="267">
        <f t="shared" si="42"/>
        <v>0</v>
      </c>
      <c r="T479" s="297">
        <f t="shared" si="43"/>
        <v>0</v>
      </c>
      <c r="U479" s="297"/>
      <c r="AD479" s="298"/>
    </row>
    <row r="480" spans="1:30" s="267" customFormat="1" ht="48" customHeight="1" x14ac:dyDescent="0.3">
      <c r="A480" s="292">
        <v>459</v>
      </c>
      <c r="B480" s="768">
        <v>7000031797</v>
      </c>
      <c r="C480" s="768">
        <v>10</v>
      </c>
      <c r="D480" s="768">
        <v>20</v>
      </c>
      <c r="E480" s="768">
        <v>150</v>
      </c>
      <c r="F480" s="768" t="s">
        <v>735</v>
      </c>
      <c r="G480" s="768">
        <v>170005324</v>
      </c>
      <c r="H480" s="768">
        <v>998734</v>
      </c>
      <c r="I480" s="783"/>
      <c r="J480" s="768">
        <v>18</v>
      </c>
      <c r="K480" s="782"/>
      <c r="L480" s="768" t="s">
        <v>813</v>
      </c>
      <c r="M480" s="768" t="s">
        <v>106</v>
      </c>
      <c r="N480" s="768">
        <v>2</v>
      </c>
      <c r="O480" s="783"/>
      <c r="P480" s="784" t="str">
        <f t="shared" si="39"/>
        <v>Included</v>
      </c>
      <c r="Q480" s="296">
        <f t="shared" si="40"/>
        <v>0</v>
      </c>
      <c r="R480" s="267">
        <f t="shared" si="41"/>
        <v>0</v>
      </c>
      <c r="S480" s="267">
        <f t="shared" si="42"/>
        <v>0</v>
      </c>
      <c r="T480" s="297">
        <f t="shared" si="43"/>
        <v>0</v>
      </c>
      <c r="U480" s="297"/>
      <c r="AD480" s="298"/>
    </row>
    <row r="481" spans="1:30" s="267" customFormat="1" ht="48" customHeight="1" x14ac:dyDescent="0.3">
      <c r="A481" s="292">
        <v>460</v>
      </c>
      <c r="B481" s="768">
        <v>7000031797</v>
      </c>
      <c r="C481" s="768">
        <v>10</v>
      </c>
      <c r="D481" s="768">
        <v>20</v>
      </c>
      <c r="E481" s="768">
        <v>170</v>
      </c>
      <c r="F481" s="768" t="s">
        <v>735</v>
      </c>
      <c r="G481" s="768">
        <v>170005423</v>
      </c>
      <c r="H481" s="768">
        <v>998336</v>
      </c>
      <c r="I481" s="783"/>
      <c r="J481" s="768">
        <v>18</v>
      </c>
      <c r="K481" s="782"/>
      <c r="L481" s="768" t="s">
        <v>814</v>
      </c>
      <c r="M481" s="768" t="s">
        <v>105</v>
      </c>
      <c r="N481" s="768">
        <v>1</v>
      </c>
      <c r="O481" s="783"/>
      <c r="P481" s="784" t="str">
        <f t="shared" si="39"/>
        <v>Included</v>
      </c>
      <c r="Q481" s="296">
        <f t="shared" si="40"/>
        <v>0</v>
      </c>
      <c r="R481" s="267">
        <f t="shared" si="41"/>
        <v>0</v>
      </c>
      <c r="S481" s="267">
        <f t="shared" si="42"/>
        <v>0</v>
      </c>
      <c r="T481" s="297">
        <f t="shared" si="43"/>
        <v>0</v>
      </c>
      <c r="U481" s="297"/>
      <c r="AD481" s="298"/>
    </row>
    <row r="482" spans="1:30" s="267" customFormat="1" ht="48" customHeight="1" x14ac:dyDescent="0.3">
      <c r="A482" s="292">
        <v>461</v>
      </c>
      <c r="B482" s="768">
        <v>7000031797</v>
      </c>
      <c r="C482" s="768">
        <v>10</v>
      </c>
      <c r="D482" s="768">
        <v>20</v>
      </c>
      <c r="E482" s="768">
        <v>180</v>
      </c>
      <c r="F482" s="768" t="s">
        <v>735</v>
      </c>
      <c r="G482" s="768">
        <v>170005328</v>
      </c>
      <c r="H482" s="768">
        <v>998734</v>
      </c>
      <c r="I482" s="783"/>
      <c r="J482" s="768">
        <v>18</v>
      </c>
      <c r="K482" s="782"/>
      <c r="L482" s="768" t="s">
        <v>815</v>
      </c>
      <c r="M482" s="768" t="s">
        <v>106</v>
      </c>
      <c r="N482" s="768">
        <v>1</v>
      </c>
      <c r="O482" s="783"/>
      <c r="P482" s="784" t="str">
        <f t="shared" si="39"/>
        <v>Included</v>
      </c>
      <c r="Q482" s="296">
        <f t="shared" si="40"/>
        <v>0</v>
      </c>
      <c r="R482" s="267">
        <f t="shared" si="41"/>
        <v>0</v>
      </c>
      <c r="S482" s="267">
        <f t="shared" si="42"/>
        <v>0</v>
      </c>
      <c r="T482" s="297">
        <f t="shared" si="43"/>
        <v>0</v>
      </c>
      <c r="U482" s="297"/>
      <c r="AD482" s="298"/>
    </row>
    <row r="483" spans="1:30" s="267" customFormat="1" ht="48" customHeight="1" x14ac:dyDescent="0.3">
      <c r="A483" s="292">
        <v>462</v>
      </c>
      <c r="B483" s="768">
        <v>7000031797</v>
      </c>
      <c r="C483" s="768">
        <v>10</v>
      </c>
      <c r="D483" s="768">
        <v>20</v>
      </c>
      <c r="E483" s="768">
        <v>190</v>
      </c>
      <c r="F483" s="768" t="s">
        <v>735</v>
      </c>
      <c r="G483" s="768">
        <v>100002843</v>
      </c>
      <c r="H483" s="768">
        <v>998734</v>
      </c>
      <c r="I483" s="783"/>
      <c r="J483" s="768">
        <v>18</v>
      </c>
      <c r="K483" s="782"/>
      <c r="L483" s="768" t="s">
        <v>161</v>
      </c>
      <c r="M483" s="768" t="s">
        <v>110</v>
      </c>
      <c r="N483" s="768">
        <v>1</v>
      </c>
      <c r="O483" s="783"/>
      <c r="P483" s="784" t="str">
        <f t="shared" si="39"/>
        <v>Included</v>
      </c>
      <c r="Q483" s="296">
        <f t="shared" si="40"/>
        <v>0</v>
      </c>
      <c r="R483" s="267">
        <f t="shared" si="41"/>
        <v>0</v>
      </c>
      <c r="S483" s="267">
        <f t="shared" si="42"/>
        <v>0</v>
      </c>
      <c r="T483" s="297">
        <f t="shared" si="43"/>
        <v>0</v>
      </c>
      <c r="U483" s="297"/>
      <c r="AD483" s="298"/>
    </row>
    <row r="484" spans="1:30" s="267" customFormat="1" ht="48" customHeight="1" x14ac:dyDescent="0.3">
      <c r="A484" s="292">
        <v>463</v>
      </c>
      <c r="B484" s="768">
        <v>7000031797</v>
      </c>
      <c r="C484" s="768">
        <v>10</v>
      </c>
      <c r="D484" s="768">
        <v>20</v>
      </c>
      <c r="E484" s="768">
        <v>200</v>
      </c>
      <c r="F484" s="768" t="s">
        <v>735</v>
      </c>
      <c r="G484" s="768">
        <v>100007246</v>
      </c>
      <c r="H484" s="768">
        <v>998734</v>
      </c>
      <c r="I484" s="783"/>
      <c r="J484" s="768">
        <v>18</v>
      </c>
      <c r="K484" s="782"/>
      <c r="L484" s="768" t="s">
        <v>159</v>
      </c>
      <c r="M484" s="768" t="s">
        <v>106</v>
      </c>
      <c r="N484" s="768">
        <v>1</v>
      </c>
      <c r="O484" s="783"/>
      <c r="P484" s="784" t="str">
        <f t="shared" si="39"/>
        <v>Included</v>
      </c>
      <c r="Q484" s="296">
        <f t="shared" si="40"/>
        <v>0</v>
      </c>
      <c r="R484" s="267">
        <f t="shared" si="41"/>
        <v>0</v>
      </c>
      <c r="S484" s="267">
        <f t="shared" si="42"/>
        <v>0</v>
      </c>
      <c r="T484" s="297">
        <f t="shared" si="43"/>
        <v>0</v>
      </c>
      <c r="U484" s="297"/>
      <c r="AD484" s="298"/>
    </row>
    <row r="485" spans="1:30" s="267" customFormat="1" ht="48" customHeight="1" x14ac:dyDescent="0.3">
      <c r="A485" s="292">
        <v>464</v>
      </c>
      <c r="B485" s="768">
        <v>7000031797</v>
      </c>
      <c r="C485" s="768">
        <v>10</v>
      </c>
      <c r="D485" s="768">
        <v>20</v>
      </c>
      <c r="E485" s="768">
        <v>210</v>
      </c>
      <c r="F485" s="768" t="s">
        <v>735</v>
      </c>
      <c r="G485" s="768">
        <v>170003250</v>
      </c>
      <c r="H485" s="768">
        <v>998734</v>
      </c>
      <c r="I485" s="783"/>
      <c r="J485" s="768">
        <v>18</v>
      </c>
      <c r="K485" s="782"/>
      <c r="L485" s="768" t="s">
        <v>160</v>
      </c>
      <c r="M485" s="768" t="s">
        <v>106</v>
      </c>
      <c r="N485" s="768">
        <v>1</v>
      </c>
      <c r="O485" s="783"/>
      <c r="P485" s="784" t="str">
        <f t="shared" si="39"/>
        <v>Included</v>
      </c>
      <c r="Q485" s="296">
        <f t="shared" si="40"/>
        <v>0</v>
      </c>
      <c r="R485" s="267">
        <f t="shared" si="41"/>
        <v>0</v>
      </c>
      <c r="S485" s="267">
        <f t="shared" si="42"/>
        <v>0</v>
      </c>
      <c r="T485" s="297">
        <f t="shared" si="43"/>
        <v>0</v>
      </c>
      <c r="U485" s="297"/>
      <c r="AD485" s="298"/>
    </row>
    <row r="486" spans="1:30" s="267" customFormat="1" ht="48" customHeight="1" x14ac:dyDescent="0.3">
      <c r="A486" s="292">
        <v>465</v>
      </c>
      <c r="B486" s="768">
        <v>7000031797</v>
      </c>
      <c r="C486" s="768">
        <v>10</v>
      </c>
      <c r="D486" s="768">
        <v>20</v>
      </c>
      <c r="E486" s="768">
        <v>220</v>
      </c>
      <c r="F486" s="768" t="s">
        <v>735</v>
      </c>
      <c r="G486" s="768">
        <v>170005441</v>
      </c>
      <c r="H486" s="768">
        <v>998734</v>
      </c>
      <c r="I486" s="783"/>
      <c r="J486" s="768">
        <v>18</v>
      </c>
      <c r="K486" s="782"/>
      <c r="L486" s="768" t="s">
        <v>816</v>
      </c>
      <c r="M486" s="768" t="s">
        <v>106</v>
      </c>
      <c r="N486" s="768">
        <v>1</v>
      </c>
      <c r="O486" s="783"/>
      <c r="P486" s="784" t="str">
        <f t="shared" si="39"/>
        <v>Included</v>
      </c>
      <c r="Q486" s="296">
        <f t="shared" si="40"/>
        <v>0</v>
      </c>
      <c r="R486" s="267">
        <f t="shared" si="41"/>
        <v>0</v>
      </c>
      <c r="S486" s="267">
        <f t="shared" si="42"/>
        <v>0</v>
      </c>
      <c r="T486" s="297">
        <f t="shared" si="43"/>
        <v>0</v>
      </c>
      <c r="U486" s="297"/>
      <c r="AD486" s="298"/>
    </row>
    <row r="487" spans="1:30" s="267" customFormat="1" ht="48" customHeight="1" x14ac:dyDescent="0.3">
      <c r="A487" s="292">
        <v>466</v>
      </c>
      <c r="B487" s="768">
        <v>7000031797</v>
      </c>
      <c r="C487" s="768">
        <v>10</v>
      </c>
      <c r="D487" s="768">
        <v>20</v>
      </c>
      <c r="E487" s="768">
        <v>240</v>
      </c>
      <c r="F487" s="768" t="s">
        <v>735</v>
      </c>
      <c r="G487" s="768">
        <v>170005452</v>
      </c>
      <c r="H487" s="768">
        <v>998734</v>
      </c>
      <c r="I487" s="783"/>
      <c r="J487" s="768">
        <v>18</v>
      </c>
      <c r="K487" s="782"/>
      <c r="L487" s="768" t="s">
        <v>817</v>
      </c>
      <c r="M487" s="768" t="s">
        <v>106</v>
      </c>
      <c r="N487" s="768">
        <v>2</v>
      </c>
      <c r="O487" s="783"/>
      <c r="P487" s="784" t="str">
        <f t="shared" si="39"/>
        <v>Included</v>
      </c>
      <c r="Q487" s="296">
        <f t="shared" si="40"/>
        <v>0</v>
      </c>
      <c r="R487" s="267">
        <f t="shared" si="41"/>
        <v>0</v>
      </c>
      <c r="S487" s="267">
        <f t="shared" si="42"/>
        <v>0</v>
      </c>
      <c r="T487" s="297">
        <f t="shared" si="43"/>
        <v>0</v>
      </c>
      <c r="U487" s="297"/>
      <c r="AD487" s="298"/>
    </row>
    <row r="488" spans="1:30" s="267" customFormat="1" ht="48" customHeight="1" x14ac:dyDescent="0.3">
      <c r="A488" s="292">
        <v>467</v>
      </c>
      <c r="B488" s="768">
        <v>7000031797</v>
      </c>
      <c r="C488" s="768">
        <v>10</v>
      </c>
      <c r="D488" s="768">
        <v>20</v>
      </c>
      <c r="E488" s="768">
        <v>250</v>
      </c>
      <c r="F488" s="768" t="s">
        <v>735</v>
      </c>
      <c r="G488" s="768">
        <v>170005453</v>
      </c>
      <c r="H488" s="768">
        <v>998734</v>
      </c>
      <c r="I488" s="783"/>
      <c r="J488" s="768">
        <v>18</v>
      </c>
      <c r="K488" s="782"/>
      <c r="L488" s="768" t="s">
        <v>818</v>
      </c>
      <c r="M488" s="768" t="s">
        <v>105</v>
      </c>
      <c r="N488" s="768">
        <v>1</v>
      </c>
      <c r="O488" s="783"/>
      <c r="P488" s="784" t="str">
        <f t="shared" si="39"/>
        <v>Included</v>
      </c>
      <c r="Q488" s="296">
        <f t="shared" si="40"/>
        <v>0</v>
      </c>
      <c r="R488" s="267">
        <f t="shared" si="41"/>
        <v>0</v>
      </c>
      <c r="S488" s="267">
        <f t="shared" si="42"/>
        <v>0</v>
      </c>
      <c r="T488" s="297">
        <f t="shared" si="43"/>
        <v>0</v>
      </c>
      <c r="U488" s="297"/>
      <c r="AD488" s="298"/>
    </row>
    <row r="489" spans="1:30" s="267" customFormat="1" ht="48" customHeight="1" x14ac:dyDescent="0.3">
      <c r="A489" s="292">
        <v>468</v>
      </c>
      <c r="B489" s="768">
        <v>7000031797</v>
      </c>
      <c r="C489" s="768">
        <v>10</v>
      </c>
      <c r="D489" s="768">
        <v>20</v>
      </c>
      <c r="E489" s="768">
        <v>270</v>
      </c>
      <c r="F489" s="768" t="s">
        <v>735</v>
      </c>
      <c r="G489" s="768">
        <v>170005456</v>
      </c>
      <c r="H489" s="768">
        <v>998734</v>
      </c>
      <c r="I489" s="783"/>
      <c r="J489" s="768">
        <v>18</v>
      </c>
      <c r="K489" s="782"/>
      <c r="L489" s="768" t="s">
        <v>819</v>
      </c>
      <c r="M489" s="768" t="s">
        <v>106</v>
      </c>
      <c r="N489" s="768">
        <v>1</v>
      </c>
      <c r="O489" s="783"/>
      <c r="P489" s="784" t="str">
        <f t="shared" si="39"/>
        <v>Included</v>
      </c>
      <c r="Q489" s="296">
        <f t="shared" si="40"/>
        <v>0</v>
      </c>
      <c r="R489" s="267">
        <f t="shared" si="41"/>
        <v>0</v>
      </c>
      <c r="S489" s="267">
        <f t="shared" si="42"/>
        <v>0</v>
      </c>
      <c r="T489" s="297">
        <f t="shared" si="43"/>
        <v>0</v>
      </c>
      <c r="U489" s="297"/>
      <c r="AD489" s="298"/>
    </row>
    <row r="490" spans="1:30" s="267" customFormat="1" ht="48" customHeight="1" x14ac:dyDescent="0.3">
      <c r="A490" s="292">
        <v>469</v>
      </c>
      <c r="B490" s="768">
        <v>7000031797</v>
      </c>
      <c r="C490" s="768">
        <v>10</v>
      </c>
      <c r="D490" s="768">
        <v>20</v>
      </c>
      <c r="E490" s="768">
        <v>280</v>
      </c>
      <c r="F490" s="768" t="s">
        <v>735</v>
      </c>
      <c r="G490" s="768">
        <v>170005465</v>
      </c>
      <c r="H490" s="768">
        <v>998734</v>
      </c>
      <c r="I490" s="783"/>
      <c r="J490" s="768">
        <v>18</v>
      </c>
      <c r="K490" s="782"/>
      <c r="L490" s="768" t="s">
        <v>820</v>
      </c>
      <c r="M490" s="768" t="s">
        <v>110</v>
      </c>
      <c r="N490" s="768">
        <v>1</v>
      </c>
      <c r="O490" s="783"/>
      <c r="P490" s="784" t="str">
        <f t="shared" si="39"/>
        <v>Included</v>
      </c>
      <c r="Q490" s="296">
        <f t="shared" si="40"/>
        <v>0</v>
      </c>
      <c r="R490" s="267">
        <f t="shared" si="41"/>
        <v>0</v>
      </c>
      <c r="S490" s="267">
        <f t="shared" si="42"/>
        <v>0</v>
      </c>
      <c r="T490" s="297">
        <f t="shared" si="43"/>
        <v>0</v>
      </c>
      <c r="U490" s="297"/>
      <c r="AD490" s="298"/>
    </row>
    <row r="491" spans="1:30" s="267" customFormat="1" ht="48" customHeight="1" x14ac:dyDescent="0.3">
      <c r="A491" s="292">
        <v>470</v>
      </c>
      <c r="B491" s="768">
        <v>7000031797</v>
      </c>
      <c r="C491" s="768">
        <v>10</v>
      </c>
      <c r="D491" s="768">
        <v>20</v>
      </c>
      <c r="E491" s="768">
        <v>290</v>
      </c>
      <c r="F491" s="768" t="s">
        <v>735</v>
      </c>
      <c r="G491" s="768">
        <v>100007217</v>
      </c>
      <c r="H491" s="768">
        <v>998734</v>
      </c>
      <c r="I491" s="783"/>
      <c r="J491" s="768">
        <v>18</v>
      </c>
      <c r="K491" s="782"/>
      <c r="L491" s="768" t="s">
        <v>158</v>
      </c>
      <c r="M491" s="768" t="s">
        <v>106</v>
      </c>
      <c r="N491" s="768">
        <v>1</v>
      </c>
      <c r="O491" s="783"/>
      <c r="P491" s="784" t="str">
        <f t="shared" si="39"/>
        <v>Included</v>
      </c>
      <c r="Q491" s="296">
        <f t="shared" si="40"/>
        <v>0</v>
      </c>
      <c r="R491" s="267">
        <f t="shared" si="41"/>
        <v>0</v>
      </c>
      <c r="S491" s="267">
        <f t="shared" si="42"/>
        <v>0</v>
      </c>
      <c r="T491" s="297">
        <f t="shared" si="43"/>
        <v>0</v>
      </c>
      <c r="U491" s="297"/>
      <c r="AD491" s="298"/>
    </row>
    <row r="492" spans="1:30" s="267" customFormat="1" ht="48" customHeight="1" x14ac:dyDescent="0.3">
      <c r="A492" s="292">
        <v>471</v>
      </c>
      <c r="B492" s="768">
        <v>7000031797</v>
      </c>
      <c r="C492" s="768">
        <v>10</v>
      </c>
      <c r="D492" s="768">
        <v>20</v>
      </c>
      <c r="E492" s="768">
        <v>300</v>
      </c>
      <c r="F492" s="768" t="s">
        <v>735</v>
      </c>
      <c r="G492" s="768">
        <v>170005417</v>
      </c>
      <c r="H492" s="768">
        <v>998734</v>
      </c>
      <c r="I492" s="783"/>
      <c r="J492" s="768">
        <v>18</v>
      </c>
      <c r="K492" s="782"/>
      <c r="L492" s="768" t="s">
        <v>821</v>
      </c>
      <c r="M492" s="768" t="s">
        <v>106</v>
      </c>
      <c r="N492" s="768">
        <v>1</v>
      </c>
      <c r="O492" s="783"/>
      <c r="P492" s="784" t="str">
        <f t="shared" si="39"/>
        <v>Included</v>
      </c>
      <c r="Q492" s="296">
        <f t="shared" si="40"/>
        <v>0</v>
      </c>
      <c r="R492" s="267">
        <f t="shared" si="41"/>
        <v>0</v>
      </c>
      <c r="S492" s="267">
        <f t="shared" si="42"/>
        <v>0</v>
      </c>
      <c r="T492" s="297">
        <f t="shared" si="43"/>
        <v>0</v>
      </c>
      <c r="U492" s="297"/>
      <c r="AD492" s="298"/>
    </row>
    <row r="493" spans="1:30" s="267" customFormat="1" ht="48" customHeight="1" x14ac:dyDescent="0.3">
      <c r="A493" s="292">
        <v>472</v>
      </c>
      <c r="B493" s="768">
        <v>7000031797</v>
      </c>
      <c r="C493" s="768">
        <v>10</v>
      </c>
      <c r="D493" s="768">
        <v>20</v>
      </c>
      <c r="E493" s="768">
        <v>310</v>
      </c>
      <c r="F493" s="768" t="s">
        <v>735</v>
      </c>
      <c r="G493" s="768">
        <v>170005590</v>
      </c>
      <c r="H493" s="768">
        <v>998336</v>
      </c>
      <c r="I493" s="783"/>
      <c r="J493" s="768">
        <v>18</v>
      </c>
      <c r="K493" s="782"/>
      <c r="L493" s="768" t="s">
        <v>822</v>
      </c>
      <c r="M493" s="768" t="s">
        <v>106</v>
      </c>
      <c r="N493" s="768">
        <v>2</v>
      </c>
      <c r="O493" s="783"/>
      <c r="P493" s="784" t="str">
        <f t="shared" si="39"/>
        <v>Included</v>
      </c>
      <c r="Q493" s="296">
        <f t="shared" si="40"/>
        <v>0</v>
      </c>
      <c r="R493" s="267">
        <f t="shared" si="41"/>
        <v>0</v>
      </c>
      <c r="S493" s="267">
        <f t="shared" si="42"/>
        <v>0</v>
      </c>
      <c r="T493" s="297">
        <f t="shared" si="43"/>
        <v>0</v>
      </c>
      <c r="U493" s="297"/>
      <c r="AD493" s="298"/>
    </row>
    <row r="494" spans="1:30" s="267" customFormat="1" ht="48" customHeight="1" x14ac:dyDescent="0.3">
      <c r="A494" s="292">
        <v>473</v>
      </c>
      <c r="B494" s="768">
        <v>7000031801</v>
      </c>
      <c r="C494" s="768">
        <v>10</v>
      </c>
      <c r="D494" s="768">
        <v>70</v>
      </c>
      <c r="E494" s="768">
        <v>10</v>
      </c>
      <c r="F494" s="768" t="s">
        <v>736</v>
      </c>
      <c r="G494" s="768">
        <v>170005405</v>
      </c>
      <c r="H494" s="768">
        <v>998736</v>
      </c>
      <c r="I494" s="783"/>
      <c r="J494" s="768">
        <v>18</v>
      </c>
      <c r="K494" s="782"/>
      <c r="L494" s="768" t="s">
        <v>802</v>
      </c>
      <c r="M494" s="768" t="s">
        <v>106</v>
      </c>
      <c r="N494" s="768">
        <v>1</v>
      </c>
      <c r="O494" s="783"/>
      <c r="P494" s="784" t="str">
        <f t="shared" si="39"/>
        <v>Included</v>
      </c>
      <c r="Q494" s="296">
        <f t="shared" si="40"/>
        <v>0</v>
      </c>
      <c r="R494" s="267">
        <f t="shared" si="41"/>
        <v>0</v>
      </c>
      <c r="S494" s="267">
        <f t="shared" si="42"/>
        <v>0</v>
      </c>
      <c r="T494" s="297">
        <f t="shared" si="43"/>
        <v>0</v>
      </c>
      <c r="U494" s="297"/>
      <c r="AD494" s="298"/>
    </row>
    <row r="495" spans="1:30" s="267" customFormat="1" ht="48" customHeight="1" x14ac:dyDescent="0.3">
      <c r="A495" s="292">
        <v>474</v>
      </c>
      <c r="B495" s="768">
        <v>7000031801</v>
      </c>
      <c r="C495" s="768">
        <v>10</v>
      </c>
      <c r="D495" s="768">
        <v>70</v>
      </c>
      <c r="E495" s="768">
        <v>20</v>
      </c>
      <c r="F495" s="768" t="s">
        <v>736</v>
      </c>
      <c r="G495" s="768">
        <v>170005421</v>
      </c>
      <c r="H495" s="768">
        <v>998336</v>
      </c>
      <c r="I495" s="783"/>
      <c r="J495" s="768">
        <v>18</v>
      </c>
      <c r="K495" s="782"/>
      <c r="L495" s="768" t="s">
        <v>803</v>
      </c>
      <c r="M495" s="768" t="s">
        <v>105</v>
      </c>
      <c r="N495" s="768">
        <v>1</v>
      </c>
      <c r="O495" s="783"/>
      <c r="P495" s="784" t="str">
        <f t="shared" si="39"/>
        <v>Included</v>
      </c>
      <c r="Q495" s="296">
        <f t="shared" si="40"/>
        <v>0</v>
      </c>
      <c r="R495" s="267">
        <f t="shared" si="41"/>
        <v>0</v>
      </c>
      <c r="S495" s="267">
        <f t="shared" si="42"/>
        <v>0</v>
      </c>
      <c r="T495" s="297">
        <f t="shared" si="43"/>
        <v>0</v>
      </c>
      <c r="U495" s="297"/>
      <c r="AD495" s="298"/>
    </row>
    <row r="496" spans="1:30" s="267" customFormat="1" ht="48" customHeight="1" x14ac:dyDescent="0.3">
      <c r="A496" s="292">
        <v>475</v>
      </c>
      <c r="B496" s="768">
        <v>7000031801</v>
      </c>
      <c r="C496" s="768">
        <v>10</v>
      </c>
      <c r="D496" s="768">
        <v>70</v>
      </c>
      <c r="E496" s="768">
        <v>30</v>
      </c>
      <c r="F496" s="768" t="s">
        <v>736</v>
      </c>
      <c r="G496" s="768">
        <v>170005316</v>
      </c>
      <c r="H496" s="768">
        <v>998734</v>
      </c>
      <c r="I496" s="783"/>
      <c r="J496" s="768">
        <v>18</v>
      </c>
      <c r="K496" s="782"/>
      <c r="L496" s="768" t="s">
        <v>804</v>
      </c>
      <c r="M496" s="768" t="s">
        <v>106</v>
      </c>
      <c r="N496" s="768">
        <v>1</v>
      </c>
      <c r="O496" s="783"/>
      <c r="P496" s="784" t="str">
        <f t="shared" si="39"/>
        <v>Included</v>
      </c>
      <c r="Q496" s="296">
        <f t="shared" si="40"/>
        <v>0</v>
      </c>
      <c r="R496" s="267">
        <f t="shared" si="41"/>
        <v>0</v>
      </c>
      <c r="S496" s="267">
        <f t="shared" si="42"/>
        <v>0</v>
      </c>
      <c r="T496" s="297">
        <f t="shared" si="43"/>
        <v>0</v>
      </c>
      <c r="U496" s="297"/>
      <c r="AD496" s="298"/>
    </row>
    <row r="497" spans="1:30" s="267" customFormat="1" ht="48" customHeight="1" x14ac:dyDescent="0.3">
      <c r="A497" s="292">
        <v>476</v>
      </c>
      <c r="B497" s="768">
        <v>7000031801</v>
      </c>
      <c r="C497" s="768">
        <v>10</v>
      </c>
      <c r="D497" s="768">
        <v>70</v>
      </c>
      <c r="E497" s="768">
        <v>40</v>
      </c>
      <c r="F497" s="768" t="s">
        <v>736</v>
      </c>
      <c r="G497" s="768">
        <v>170005402</v>
      </c>
      <c r="H497" s="768">
        <v>998734</v>
      </c>
      <c r="I497" s="783"/>
      <c r="J497" s="768">
        <v>18</v>
      </c>
      <c r="K497" s="782"/>
      <c r="L497" s="768" t="s">
        <v>807</v>
      </c>
      <c r="M497" s="768" t="s">
        <v>106</v>
      </c>
      <c r="N497" s="768">
        <v>1</v>
      </c>
      <c r="O497" s="783"/>
      <c r="P497" s="784" t="str">
        <f t="shared" si="39"/>
        <v>Included</v>
      </c>
      <c r="Q497" s="296">
        <f t="shared" si="40"/>
        <v>0</v>
      </c>
      <c r="R497" s="267">
        <f t="shared" si="41"/>
        <v>0</v>
      </c>
      <c r="S497" s="267">
        <f t="shared" si="42"/>
        <v>0</v>
      </c>
      <c r="T497" s="297">
        <f t="shared" si="43"/>
        <v>0</v>
      </c>
      <c r="U497" s="297"/>
      <c r="AD497" s="298"/>
    </row>
    <row r="498" spans="1:30" s="267" customFormat="1" ht="48" customHeight="1" x14ac:dyDescent="0.3">
      <c r="A498" s="292">
        <v>477</v>
      </c>
      <c r="B498" s="768">
        <v>7000031801</v>
      </c>
      <c r="C498" s="768">
        <v>10</v>
      </c>
      <c r="D498" s="768">
        <v>70</v>
      </c>
      <c r="E498" s="768">
        <v>60</v>
      </c>
      <c r="F498" s="768" t="s">
        <v>736</v>
      </c>
      <c r="G498" s="768">
        <v>170005422</v>
      </c>
      <c r="H498" s="768">
        <v>998336</v>
      </c>
      <c r="I498" s="783"/>
      <c r="J498" s="768">
        <v>18</v>
      </c>
      <c r="K498" s="782"/>
      <c r="L498" s="768" t="s">
        <v>809</v>
      </c>
      <c r="M498" s="768" t="s">
        <v>105</v>
      </c>
      <c r="N498" s="768">
        <v>1</v>
      </c>
      <c r="O498" s="783"/>
      <c r="P498" s="784" t="str">
        <f t="shared" si="39"/>
        <v>Included</v>
      </c>
      <c r="Q498" s="296">
        <f t="shared" si="40"/>
        <v>0</v>
      </c>
      <c r="R498" s="267">
        <f t="shared" si="41"/>
        <v>0</v>
      </c>
      <c r="S498" s="267">
        <f t="shared" si="42"/>
        <v>0</v>
      </c>
      <c r="T498" s="297">
        <f t="shared" si="43"/>
        <v>0</v>
      </c>
      <c r="U498" s="297"/>
      <c r="AD498" s="298"/>
    </row>
    <row r="499" spans="1:30" s="267" customFormat="1" ht="48" customHeight="1" x14ac:dyDescent="0.3">
      <c r="A499" s="292">
        <v>478</v>
      </c>
      <c r="B499" s="768">
        <v>7000031801</v>
      </c>
      <c r="C499" s="768">
        <v>10</v>
      </c>
      <c r="D499" s="768">
        <v>70</v>
      </c>
      <c r="E499" s="768">
        <v>70</v>
      </c>
      <c r="F499" s="768" t="s">
        <v>736</v>
      </c>
      <c r="G499" s="768">
        <v>170005323</v>
      </c>
      <c r="H499" s="768">
        <v>998734</v>
      </c>
      <c r="I499" s="783"/>
      <c r="J499" s="768">
        <v>18</v>
      </c>
      <c r="K499" s="782"/>
      <c r="L499" s="768" t="s">
        <v>812</v>
      </c>
      <c r="M499" s="768" t="s">
        <v>106</v>
      </c>
      <c r="N499" s="768">
        <v>2</v>
      </c>
      <c r="O499" s="783"/>
      <c r="P499" s="784" t="str">
        <f t="shared" si="39"/>
        <v>Included</v>
      </c>
      <c r="Q499" s="296">
        <f t="shared" si="40"/>
        <v>0</v>
      </c>
      <c r="R499" s="267">
        <f t="shared" si="41"/>
        <v>0</v>
      </c>
      <c r="S499" s="267">
        <f t="shared" si="42"/>
        <v>0</v>
      </c>
      <c r="T499" s="297">
        <f t="shared" si="43"/>
        <v>0</v>
      </c>
      <c r="U499" s="297"/>
      <c r="AD499" s="298"/>
    </row>
    <row r="500" spans="1:30" s="267" customFormat="1" ht="48" customHeight="1" x14ac:dyDescent="0.3">
      <c r="A500" s="292">
        <v>479</v>
      </c>
      <c r="B500" s="768">
        <v>7000031801</v>
      </c>
      <c r="C500" s="768">
        <v>10</v>
      </c>
      <c r="D500" s="768">
        <v>70</v>
      </c>
      <c r="E500" s="768">
        <v>80</v>
      </c>
      <c r="F500" s="768" t="s">
        <v>736</v>
      </c>
      <c r="G500" s="768">
        <v>170005324</v>
      </c>
      <c r="H500" s="768">
        <v>998734</v>
      </c>
      <c r="I500" s="783"/>
      <c r="J500" s="768">
        <v>18</v>
      </c>
      <c r="K500" s="782"/>
      <c r="L500" s="768" t="s">
        <v>813</v>
      </c>
      <c r="M500" s="768" t="s">
        <v>106</v>
      </c>
      <c r="N500" s="768">
        <v>2</v>
      </c>
      <c r="O500" s="783"/>
      <c r="P500" s="784" t="str">
        <f t="shared" si="39"/>
        <v>Included</v>
      </c>
      <c r="Q500" s="296">
        <f t="shared" si="40"/>
        <v>0</v>
      </c>
      <c r="R500" s="267">
        <f t="shared" si="41"/>
        <v>0</v>
      </c>
      <c r="S500" s="267">
        <f t="shared" si="42"/>
        <v>0</v>
      </c>
      <c r="T500" s="297">
        <f t="shared" si="43"/>
        <v>0</v>
      </c>
      <c r="U500" s="297"/>
      <c r="AD500" s="298"/>
    </row>
    <row r="501" spans="1:30" s="267" customFormat="1" ht="48" customHeight="1" x14ac:dyDescent="0.3">
      <c r="A501" s="292">
        <v>480</v>
      </c>
      <c r="B501" s="768">
        <v>7000031801</v>
      </c>
      <c r="C501" s="768">
        <v>10</v>
      </c>
      <c r="D501" s="768">
        <v>70</v>
      </c>
      <c r="E501" s="768">
        <v>100</v>
      </c>
      <c r="F501" s="768" t="s">
        <v>736</v>
      </c>
      <c r="G501" s="768">
        <v>170005423</v>
      </c>
      <c r="H501" s="768">
        <v>998336</v>
      </c>
      <c r="I501" s="783"/>
      <c r="J501" s="768">
        <v>18</v>
      </c>
      <c r="K501" s="782"/>
      <c r="L501" s="768" t="s">
        <v>814</v>
      </c>
      <c r="M501" s="768" t="s">
        <v>105</v>
      </c>
      <c r="N501" s="768">
        <v>1</v>
      </c>
      <c r="O501" s="783"/>
      <c r="P501" s="784" t="str">
        <f t="shared" si="39"/>
        <v>Included</v>
      </c>
      <c r="Q501" s="296">
        <f t="shared" si="40"/>
        <v>0</v>
      </c>
      <c r="R501" s="267">
        <f t="shared" si="41"/>
        <v>0</v>
      </c>
      <c r="S501" s="267">
        <f t="shared" si="42"/>
        <v>0</v>
      </c>
      <c r="T501" s="297">
        <f t="shared" si="43"/>
        <v>0</v>
      </c>
      <c r="U501" s="297"/>
      <c r="AD501" s="298"/>
    </row>
    <row r="502" spans="1:30" s="267" customFormat="1" ht="48" customHeight="1" x14ac:dyDescent="0.3">
      <c r="A502" s="292">
        <v>481</v>
      </c>
      <c r="B502" s="768">
        <v>7000031801</v>
      </c>
      <c r="C502" s="768">
        <v>10</v>
      </c>
      <c r="D502" s="768">
        <v>70</v>
      </c>
      <c r="E502" s="768">
        <v>110</v>
      </c>
      <c r="F502" s="768" t="s">
        <v>736</v>
      </c>
      <c r="G502" s="768">
        <v>170005328</v>
      </c>
      <c r="H502" s="768">
        <v>998734</v>
      </c>
      <c r="I502" s="783"/>
      <c r="J502" s="768">
        <v>18</v>
      </c>
      <c r="K502" s="782"/>
      <c r="L502" s="768" t="s">
        <v>815</v>
      </c>
      <c r="M502" s="768" t="s">
        <v>106</v>
      </c>
      <c r="N502" s="768">
        <v>1</v>
      </c>
      <c r="O502" s="783"/>
      <c r="P502" s="784" t="str">
        <f t="shared" si="39"/>
        <v>Included</v>
      </c>
      <c r="Q502" s="296">
        <f t="shared" si="40"/>
        <v>0</v>
      </c>
      <c r="R502" s="267">
        <f t="shared" si="41"/>
        <v>0</v>
      </c>
      <c r="S502" s="267">
        <f t="shared" si="42"/>
        <v>0</v>
      </c>
      <c r="T502" s="297">
        <f t="shared" si="43"/>
        <v>0</v>
      </c>
      <c r="U502" s="297"/>
      <c r="AD502" s="298"/>
    </row>
    <row r="503" spans="1:30" s="267" customFormat="1" ht="48" customHeight="1" x14ac:dyDescent="0.3">
      <c r="A503" s="292">
        <v>482</v>
      </c>
      <c r="B503" s="768">
        <v>7000031801</v>
      </c>
      <c r="C503" s="768">
        <v>10</v>
      </c>
      <c r="D503" s="768">
        <v>70</v>
      </c>
      <c r="E503" s="768">
        <v>120</v>
      </c>
      <c r="F503" s="768" t="s">
        <v>736</v>
      </c>
      <c r="G503" s="768">
        <v>100007246</v>
      </c>
      <c r="H503" s="768">
        <v>998734</v>
      </c>
      <c r="I503" s="783"/>
      <c r="J503" s="768">
        <v>18</v>
      </c>
      <c r="K503" s="782"/>
      <c r="L503" s="768" t="s">
        <v>159</v>
      </c>
      <c r="M503" s="768" t="s">
        <v>106</v>
      </c>
      <c r="N503" s="768">
        <v>1</v>
      </c>
      <c r="O503" s="783"/>
      <c r="P503" s="784" t="str">
        <f t="shared" si="39"/>
        <v>Included</v>
      </c>
      <c r="Q503" s="296">
        <f t="shared" si="40"/>
        <v>0</v>
      </c>
      <c r="R503" s="267">
        <f t="shared" si="41"/>
        <v>0</v>
      </c>
      <c r="S503" s="267">
        <f t="shared" si="42"/>
        <v>0</v>
      </c>
      <c r="T503" s="297">
        <f t="shared" si="43"/>
        <v>0</v>
      </c>
      <c r="U503" s="297"/>
      <c r="AD503" s="298"/>
    </row>
    <row r="504" spans="1:30" s="267" customFormat="1" ht="48" customHeight="1" x14ac:dyDescent="0.3">
      <c r="A504" s="292">
        <v>483</v>
      </c>
      <c r="B504" s="768">
        <v>7000031801</v>
      </c>
      <c r="C504" s="768">
        <v>10</v>
      </c>
      <c r="D504" s="768">
        <v>70</v>
      </c>
      <c r="E504" s="768">
        <v>130</v>
      </c>
      <c r="F504" s="768" t="s">
        <v>736</v>
      </c>
      <c r="G504" s="768">
        <v>170003250</v>
      </c>
      <c r="H504" s="768">
        <v>998734</v>
      </c>
      <c r="I504" s="783"/>
      <c r="J504" s="768">
        <v>18</v>
      </c>
      <c r="K504" s="782"/>
      <c r="L504" s="768" t="s">
        <v>160</v>
      </c>
      <c r="M504" s="768" t="s">
        <v>106</v>
      </c>
      <c r="N504" s="768">
        <v>1</v>
      </c>
      <c r="O504" s="783"/>
      <c r="P504" s="784" t="str">
        <f t="shared" si="39"/>
        <v>Included</v>
      </c>
      <c r="Q504" s="296">
        <f t="shared" si="40"/>
        <v>0</v>
      </c>
      <c r="R504" s="267">
        <f t="shared" si="41"/>
        <v>0</v>
      </c>
      <c r="S504" s="267">
        <f t="shared" si="42"/>
        <v>0</v>
      </c>
      <c r="T504" s="297">
        <f t="shared" si="43"/>
        <v>0</v>
      </c>
      <c r="U504" s="297"/>
      <c r="AD504" s="298"/>
    </row>
    <row r="505" spans="1:30" s="267" customFormat="1" ht="48" customHeight="1" x14ac:dyDescent="0.3">
      <c r="A505" s="292">
        <v>484</v>
      </c>
      <c r="B505" s="768">
        <v>7000031801</v>
      </c>
      <c r="C505" s="768">
        <v>10</v>
      </c>
      <c r="D505" s="768">
        <v>70</v>
      </c>
      <c r="E505" s="768">
        <v>140</v>
      </c>
      <c r="F505" s="768" t="s">
        <v>736</v>
      </c>
      <c r="G505" s="768">
        <v>170005441</v>
      </c>
      <c r="H505" s="768">
        <v>998734</v>
      </c>
      <c r="I505" s="783"/>
      <c r="J505" s="768">
        <v>18</v>
      </c>
      <c r="K505" s="782"/>
      <c r="L505" s="768" t="s">
        <v>816</v>
      </c>
      <c r="M505" s="768" t="s">
        <v>106</v>
      </c>
      <c r="N505" s="768">
        <v>1</v>
      </c>
      <c r="O505" s="783"/>
      <c r="P505" s="784" t="str">
        <f t="shared" si="39"/>
        <v>Included</v>
      </c>
      <c r="Q505" s="296">
        <f t="shared" si="40"/>
        <v>0</v>
      </c>
      <c r="R505" s="267">
        <f t="shared" si="41"/>
        <v>0</v>
      </c>
      <c r="S505" s="267">
        <f t="shared" si="42"/>
        <v>0</v>
      </c>
      <c r="T505" s="297">
        <f t="shared" si="43"/>
        <v>0</v>
      </c>
      <c r="U505" s="297"/>
      <c r="AD505" s="298"/>
    </row>
    <row r="506" spans="1:30" s="267" customFormat="1" ht="48" customHeight="1" x14ac:dyDescent="0.3">
      <c r="A506" s="292">
        <v>485</v>
      </c>
      <c r="B506" s="768">
        <v>7000031801</v>
      </c>
      <c r="C506" s="768">
        <v>10</v>
      </c>
      <c r="D506" s="768">
        <v>70</v>
      </c>
      <c r="E506" s="768">
        <v>150</v>
      </c>
      <c r="F506" s="768" t="s">
        <v>736</v>
      </c>
      <c r="G506" s="768">
        <v>170005590</v>
      </c>
      <c r="H506" s="768">
        <v>998336</v>
      </c>
      <c r="I506" s="783"/>
      <c r="J506" s="768">
        <v>18</v>
      </c>
      <c r="K506" s="782"/>
      <c r="L506" s="768" t="s">
        <v>822</v>
      </c>
      <c r="M506" s="768" t="s">
        <v>106</v>
      </c>
      <c r="N506" s="768">
        <v>2</v>
      </c>
      <c r="O506" s="783"/>
      <c r="P506" s="784" t="str">
        <f t="shared" si="39"/>
        <v>Included</v>
      </c>
      <c r="Q506" s="296">
        <f t="shared" si="40"/>
        <v>0</v>
      </c>
      <c r="R506" s="267">
        <f t="shared" si="41"/>
        <v>0</v>
      </c>
      <c r="S506" s="267">
        <f t="shared" si="42"/>
        <v>0</v>
      </c>
      <c r="T506" s="297">
        <f t="shared" si="43"/>
        <v>0</v>
      </c>
      <c r="U506" s="297"/>
      <c r="AD506" s="298"/>
    </row>
    <row r="507" spans="1:30" s="267" customFormat="1" ht="48" customHeight="1" x14ac:dyDescent="0.3">
      <c r="A507" s="292">
        <v>486</v>
      </c>
      <c r="B507" s="768">
        <v>7000031804</v>
      </c>
      <c r="C507" s="768">
        <v>10</v>
      </c>
      <c r="D507" s="768">
        <v>110</v>
      </c>
      <c r="E507" s="768">
        <v>10</v>
      </c>
      <c r="F507" s="768" t="s">
        <v>737</v>
      </c>
      <c r="G507" s="768">
        <v>170005405</v>
      </c>
      <c r="H507" s="768">
        <v>998736</v>
      </c>
      <c r="I507" s="783"/>
      <c r="J507" s="768">
        <v>18</v>
      </c>
      <c r="K507" s="782"/>
      <c r="L507" s="768" t="s">
        <v>802</v>
      </c>
      <c r="M507" s="768" t="s">
        <v>106</v>
      </c>
      <c r="N507" s="768">
        <v>1</v>
      </c>
      <c r="O507" s="783"/>
      <c r="P507" s="784" t="str">
        <f t="shared" si="39"/>
        <v>Included</v>
      </c>
      <c r="Q507" s="296">
        <f t="shared" si="40"/>
        <v>0</v>
      </c>
      <c r="R507" s="267">
        <f t="shared" si="41"/>
        <v>0</v>
      </c>
      <c r="S507" s="267">
        <f t="shared" si="42"/>
        <v>0</v>
      </c>
      <c r="T507" s="297">
        <f t="shared" si="43"/>
        <v>0</v>
      </c>
      <c r="U507" s="297"/>
      <c r="AD507" s="298"/>
    </row>
    <row r="508" spans="1:30" s="267" customFormat="1" ht="48" customHeight="1" x14ac:dyDescent="0.3">
      <c r="A508" s="292">
        <v>487</v>
      </c>
      <c r="B508" s="768">
        <v>7000031804</v>
      </c>
      <c r="C508" s="768">
        <v>10</v>
      </c>
      <c r="D508" s="768">
        <v>110</v>
      </c>
      <c r="E508" s="768">
        <v>20</v>
      </c>
      <c r="F508" s="768" t="s">
        <v>737</v>
      </c>
      <c r="G508" s="768">
        <v>170005421</v>
      </c>
      <c r="H508" s="768">
        <v>998336</v>
      </c>
      <c r="I508" s="783"/>
      <c r="J508" s="768">
        <v>18</v>
      </c>
      <c r="K508" s="782"/>
      <c r="L508" s="768" t="s">
        <v>803</v>
      </c>
      <c r="M508" s="768" t="s">
        <v>105</v>
      </c>
      <c r="N508" s="768">
        <v>1</v>
      </c>
      <c r="O508" s="783"/>
      <c r="P508" s="784" t="str">
        <f t="shared" si="39"/>
        <v>Included</v>
      </c>
      <c r="Q508" s="296">
        <f t="shared" si="40"/>
        <v>0</v>
      </c>
      <c r="R508" s="267">
        <f t="shared" si="41"/>
        <v>0</v>
      </c>
      <c r="S508" s="267">
        <f t="shared" si="42"/>
        <v>0</v>
      </c>
      <c r="T508" s="297">
        <f t="shared" si="43"/>
        <v>0</v>
      </c>
      <c r="U508" s="297"/>
      <c r="AD508" s="298"/>
    </row>
    <row r="509" spans="1:30" s="267" customFormat="1" ht="48" customHeight="1" x14ac:dyDescent="0.3">
      <c r="A509" s="292">
        <v>488</v>
      </c>
      <c r="B509" s="768">
        <v>7000031804</v>
      </c>
      <c r="C509" s="768">
        <v>10</v>
      </c>
      <c r="D509" s="768">
        <v>110</v>
      </c>
      <c r="E509" s="768">
        <v>30</v>
      </c>
      <c r="F509" s="768" t="s">
        <v>737</v>
      </c>
      <c r="G509" s="768">
        <v>170005316</v>
      </c>
      <c r="H509" s="768">
        <v>998734</v>
      </c>
      <c r="I509" s="783"/>
      <c r="J509" s="768">
        <v>18</v>
      </c>
      <c r="K509" s="782"/>
      <c r="L509" s="768" t="s">
        <v>804</v>
      </c>
      <c r="M509" s="768" t="s">
        <v>106</v>
      </c>
      <c r="N509" s="768">
        <v>1</v>
      </c>
      <c r="O509" s="783"/>
      <c r="P509" s="784" t="str">
        <f t="shared" si="39"/>
        <v>Included</v>
      </c>
      <c r="Q509" s="296">
        <f t="shared" si="40"/>
        <v>0</v>
      </c>
      <c r="R509" s="267">
        <f t="shared" si="41"/>
        <v>0</v>
      </c>
      <c r="S509" s="267">
        <f t="shared" si="42"/>
        <v>0</v>
      </c>
      <c r="T509" s="297">
        <f t="shared" si="43"/>
        <v>0</v>
      </c>
      <c r="U509" s="297"/>
      <c r="AD509" s="298"/>
    </row>
    <row r="510" spans="1:30" s="267" customFormat="1" ht="48" customHeight="1" x14ac:dyDescent="0.3">
      <c r="A510" s="292">
        <v>489</v>
      </c>
      <c r="B510" s="768">
        <v>7000031804</v>
      </c>
      <c r="C510" s="768">
        <v>10</v>
      </c>
      <c r="D510" s="768">
        <v>110</v>
      </c>
      <c r="E510" s="768">
        <v>40</v>
      </c>
      <c r="F510" s="768" t="s">
        <v>737</v>
      </c>
      <c r="G510" s="768">
        <v>170005418</v>
      </c>
      <c r="H510" s="768">
        <v>998736</v>
      </c>
      <c r="I510" s="783"/>
      <c r="J510" s="768">
        <v>18</v>
      </c>
      <c r="K510" s="782"/>
      <c r="L510" s="768" t="s">
        <v>805</v>
      </c>
      <c r="M510" s="768" t="s">
        <v>106</v>
      </c>
      <c r="N510" s="768">
        <v>30</v>
      </c>
      <c r="O510" s="783"/>
      <c r="P510" s="784" t="str">
        <f t="shared" si="39"/>
        <v>Included</v>
      </c>
      <c r="Q510" s="296">
        <f t="shared" si="40"/>
        <v>0</v>
      </c>
      <c r="R510" s="267">
        <f t="shared" si="41"/>
        <v>0</v>
      </c>
      <c r="S510" s="267">
        <f t="shared" si="42"/>
        <v>0</v>
      </c>
      <c r="T510" s="297">
        <f t="shared" si="43"/>
        <v>0</v>
      </c>
      <c r="U510" s="297"/>
      <c r="AD510" s="298"/>
    </row>
    <row r="511" spans="1:30" s="267" customFormat="1" ht="48" customHeight="1" x14ac:dyDescent="0.3">
      <c r="A511" s="292">
        <v>490</v>
      </c>
      <c r="B511" s="768">
        <v>7000031804</v>
      </c>
      <c r="C511" s="768">
        <v>10</v>
      </c>
      <c r="D511" s="768">
        <v>110</v>
      </c>
      <c r="E511" s="768">
        <v>50</v>
      </c>
      <c r="F511" s="768" t="s">
        <v>737</v>
      </c>
      <c r="G511" s="768">
        <v>170005419</v>
      </c>
      <c r="H511" s="768">
        <v>998736</v>
      </c>
      <c r="I511" s="783"/>
      <c r="J511" s="768">
        <v>18</v>
      </c>
      <c r="K511" s="782"/>
      <c r="L511" s="768" t="s">
        <v>806</v>
      </c>
      <c r="M511" s="768" t="s">
        <v>106</v>
      </c>
      <c r="N511" s="768">
        <v>152</v>
      </c>
      <c r="O511" s="783"/>
      <c r="P511" s="784" t="str">
        <f t="shared" si="39"/>
        <v>Included</v>
      </c>
      <c r="Q511" s="296">
        <f t="shared" si="40"/>
        <v>0</v>
      </c>
      <c r="R511" s="267">
        <f t="shared" si="41"/>
        <v>0</v>
      </c>
      <c r="S511" s="267">
        <f t="shared" si="42"/>
        <v>0</v>
      </c>
      <c r="T511" s="297">
        <f t="shared" si="43"/>
        <v>0</v>
      </c>
      <c r="U511" s="297"/>
      <c r="AD511" s="298"/>
    </row>
    <row r="512" spans="1:30" s="267" customFormat="1" ht="48" customHeight="1" x14ac:dyDescent="0.3">
      <c r="A512" s="292">
        <v>491</v>
      </c>
      <c r="B512" s="768">
        <v>7000031804</v>
      </c>
      <c r="C512" s="768">
        <v>10</v>
      </c>
      <c r="D512" s="768">
        <v>110</v>
      </c>
      <c r="E512" s="768">
        <v>60</v>
      </c>
      <c r="F512" s="768" t="s">
        <v>737</v>
      </c>
      <c r="G512" s="768">
        <v>170005402</v>
      </c>
      <c r="H512" s="768">
        <v>998734</v>
      </c>
      <c r="I512" s="783"/>
      <c r="J512" s="768">
        <v>18</v>
      </c>
      <c r="K512" s="782"/>
      <c r="L512" s="768" t="s">
        <v>807</v>
      </c>
      <c r="M512" s="768" t="s">
        <v>106</v>
      </c>
      <c r="N512" s="768">
        <v>1</v>
      </c>
      <c r="O512" s="783"/>
      <c r="P512" s="784" t="str">
        <f t="shared" si="39"/>
        <v>Included</v>
      </c>
      <c r="Q512" s="296">
        <f t="shared" si="40"/>
        <v>0</v>
      </c>
      <c r="R512" s="267">
        <f t="shared" si="41"/>
        <v>0</v>
      </c>
      <c r="S512" s="267">
        <f t="shared" si="42"/>
        <v>0</v>
      </c>
      <c r="T512" s="297">
        <f t="shared" si="43"/>
        <v>0</v>
      </c>
      <c r="U512" s="297"/>
      <c r="AD512" s="298"/>
    </row>
    <row r="513" spans="1:30" s="267" customFormat="1" ht="48" customHeight="1" x14ac:dyDescent="0.3">
      <c r="A513" s="292">
        <v>492</v>
      </c>
      <c r="B513" s="768">
        <v>7000031804</v>
      </c>
      <c r="C513" s="768">
        <v>10</v>
      </c>
      <c r="D513" s="768">
        <v>110</v>
      </c>
      <c r="E513" s="768">
        <v>70</v>
      </c>
      <c r="F513" s="768" t="s">
        <v>737</v>
      </c>
      <c r="G513" s="768">
        <v>170005318</v>
      </c>
      <c r="H513" s="768">
        <v>998734</v>
      </c>
      <c r="I513" s="783"/>
      <c r="J513" s="768">
        <v>18</v>
      </c>
      <c r="K513" s="782"/>
      <c r="L513" s="768" t="s">
        <v>808</v>
      </c>
      <c r="M513" s="768" t="s">
        <v>106</v>
      </c>
      <c r="N513" s="768">
        <v>212</v>
      </c>
      <c r="O513" s="783"/>
      <c r="P513" s="784" t="str">
        <f t="shared" si="39"/>
        <v>Included</v>
      </c>
      <c r="Q513" s="296">
        <f t="shared" si="40"/>
        <v>0</v>
      </c>
      <c r="R513" s="267">
        <f t="shared" si="41"/>
        <v>0</v>
      </c>
      <c r="S513" s="267">
        <f t="shared" si="42"/>
        <v>0</v>
      </c>
      <c r="T513" s="297">
        <f t="shared" si="43"/>
        <v>0</v>
      </c>
      <c r="U513" s="297"/>
      <c r="AD513" s="298"/>
    </row>
    <row r="514" spans="1:30" s="267" customFormat="1" ht="48" customHeight="1" x14ac:dyDescent="0.3">
      <c r="A514" s="292">
        <v>493</v>
      </c>
      <c r="B514" s="768">
        <v>7000031804</v>
      </c>
      <c r="C514" s="768">
        <v>10</v>
      </c>
      <c r="D514" s="768">
        <v>110</v>
      </c>
      <c r="E514" s="768">
        <v>110</v>
      </c>
      <c r="F514" s="768" t="s">
        <v>737</v>
      </c>
      <c r="G514" s="768">
        <v>170005422</v>
      </c>
      <c r="H514" s="768">
        <v>998336</v>
      </c>
      <c r="I514" s="783"/>
      <c r="J514" s="768">
        <v>18</v>
      </c>
      <c r="K514" s="782"/>
      <c r="L514" s="768" t="s">
        <v>809</v>
      </c>
      <c r="M514" s="768" t="s">
        <v>105</v>
      </c>
      <c r="N514" s="768">
        <v>1</v>
      </c>
      <c r="O514" s="783"/>
      <c r="P514" s="784" t="str">
        <f t="shared" si="39"/>
        <v>Included</v>
      </c>
      <c r="Q514" s="296">
        <f t="shared" si="40"/>
        <v>0</v>
      </c>
      <c r="R514" s="267">
        <f t="shared" si="41"/>
        <v>0</v>
      </c>
      <c r="S514" s="267">
        <f t="shared" si="42"/>
        <v>0</v>
      </c>
      <c r="T514" s="297">
        <f t="shared" si="43"/>
        <v>0</v>
      </c>
      <c r="U514" s="297"/>
      <c r="AD514" s="298"/>
    </row>
    <row r="515" spans="1:30" s="267" customFormat="1" ht="48" customHeight="1" x14ac:dyDescent="0.3">
      <c r="A515" s="292">
        <v>494</v>
      </c>
      <c r="B515" s="768">
        <v>7000031804</v>
      </c>
      <c r="C515" s="768">
        <v>10</v>
      </c>
      <c r="D515" s="768">
        <v>110</v>
      </c>
      <c r="E515" s="768">
        <v>120</v>
      </c>
      <c r="F515" s="768" t="s">
        <v>737</v>
      </c>
      <c r="G515" s="768">
        <v>170005403</v>
      </c>
      <c r="H515" s="768">
        <v>998734</v>
      </c>
      <c r="I515" s="783"/>
      <c r="J515" s="768">
        <v>18</v>
      </c>
      <c r="K515" s="782"/>
      <c r="L515" s="768" t="s">
        <v>810</v>
      </c>
      <c r="M515" s="768" t="s">
        <v>106</v>
      </c>
      <c r="N515" s="768">
        <v>152</v>
      </c>
      <c r="O515" s="783"/>
      <c r="P515" s="784" t="str">
        <f t="shared" si="39"/>
        <v>Included</v>
      </c>
      <c r="Q515" s="296">
        <f t="shared" si="40"/>
        <v>0</v>
      </c>
      <c r="R515" s="267">
        <f t="shared" si="41"/>
        <v>0</v>
      </c>
      <c r="S515" s="267">
        <f t="shared" si="42"/>
        <v>0</v>
      </c>
      <c r="T515" s="297">
        <f t="shared" si="43"/>
        <v>0</v>
      </c>
      <c r="U515" s="297"/>
      <c r="AD515" s="298"/>
    </row>
    <row r="516" spans="1:30" s="267" customFormat="1" ht="48" customHeight="1" x14ac:dyDescent="0.3">
      <c r="A516" s="292">
        <v>495</v>
      </c>
      <c r="B516" s="768">
        <v>7000031804</v>
      </c>
      <c r="C516" s="768">
        <v>10</v>
      </c>
      <c r="D516" s="768">
        <v>110</v>
      </c>
      <c r="E516" s="768">
        <v>130</v>
      </c>
      <c r="F516" s="768" t="s">
        <v>737</v>
      </c>
      <c r="G516" s="768">
        <v>170005329</v>
      </c>
      <c r="H516" s="768">
        <v>998734</v>
      </c>
      <c r="I516" s="783"/>
      <c r="J516" s="768">
        <v>18</v>
      </c>
      <c r="K516" s="782"/>
      <c r="L516" s="768" t="s">
        <v>811</v>
      </c>
      <c r="M516" s="768" t="s">
        <v>110</v>
      </c>
      <c r="N516" s="768">
        <v>152</v>
      </c>
      <c r="O516" s="783"/>
      <c r="P516" s="784" t="str">
        <f t="shared" si="39"/>
        <v>Included</v>
      </c>
      <c r="Q516" s="296">
        <f t="shared" si="40"/>
        <v>0</v>
      </c>
      <c r="R516" s="267">
        <f t="shared" si="41"/>
        <v>0</v>
      </c>
      <c r="S516" s="267">
        <f t="shared" si="42"/>
        <v>0</v>
      </c>
      <c r="T516" s="297">
        <f t="shared" si="43"/>
        <v>0</v>
      </c>
      <c r="U516" s="297"/>
      <c r="AD516" s="298"/>
    </row>
    <row r="517" spans="1:30" s="267" customFormat="1" ht="48" customHeight="1" x14ac:dyDescent="0.3">
      <c r="A517" s="292">
        <v>496</v>
      </c>
      <c r="B517" s="768">
        <v>7000031804</v>
      </c>
      <c r="C517" s="768">
        <v>10</v>
      </c>
      <c r="D517" s="768">
        <v>110</v>
      </c>
      <c r="E517" s="768">
        <v>140</v>
      </c>
      <c r="F517" s="768" t="s">
        <v>737</v>
      </c>
      <c r="G517" s="768">
        <v>170005323</v>
      </c>
      <c r="H517" s="768">
        <v>998734</v>
      </c>
      <c r="I517" s="783"/>
      <c r="J517" s="768">
        <v>18</v>
      </c>
      <c r="K517" s="782"/>
      <c r="L517" s="768" t="s">
        <v>812</v>
      </c>
      <c r="M517" s="768" t="s">
        <v>106</v>
      </c>
      <c r="N517" s="768">
        <v>2</v>
      </c>
      <c r="O517" s="783"/>
      <c r="P517" s="784" t="str">
        <f t="shared" si="39"/>
        <v>Included</v>
      </c>
      <c r="Q517" s="296">
        <f t="shared" si="40"/>
        <v>0</v>
      </c>
      <c r="R517" s="267">
        <f t="shared" si="41"/>
        <v>0</v>
      </c>
      <c r="S517" s="267">
        <f t="shared" si="42"/>
        <v>0</v>
      </c>
      <c r="T517" s="297">
        <f t="shared" si="43"/>
        <v>0</v>
      </c>
      <c r="U517" s="297"/>
      <c r="AD517" s="298"/>
    </row>
    <row r="518" spans="1:30" s="267" customFormat="1" ht="48" customHeight="1" x14ac:dyDescent="0.3">
      <c r="A518" s="292">
        <v>497</v>
      </c>
      <c r="B518" s="768">
        <v>7000031804</v>
      </c>
      <c r="C518" s="768">
        <v>10</v>
      </c>
      <c r="D518" s="768">
        <v>110</v>
      </c>
      <c r="E518" s="768">
        <v>150</v>
      </c>
      <c r="F518" s="768" t="s">
        <v>737</v>
      </c>
      <c r="G518" s="768">
        <v>170005324</v>
      </c>
      <c r="H518" s="768">
        <v>998734</v>
      </c>
      <c r="I518" s="783"/>
      <c r="J518" s="768">
        <v>18</v>
      </c>
      <c r="K518" s="782"/>
      <c r="L518" s="768" t="s">
        <v>813</v>
      </c>
      <c r="M518" s="768" t="s">
        <v>106</v>
      </c>
      <c r="N518" s="768">
        <v>2</v>
      </c>
      <c r="O518" s="783"/>
      <c r="P518" s="784" t="str">
        <f t="shared" si="39"/>
        <v>Included</v>
      </c>
      <c r="Q518" s="296">
        <f t="shared" si="40"/>
        <v>0</v>
      </c>
      <c r="R518" s="267">
        <f t="shared" si="41"/>
        <v>0</v>
      </c>
      <c r="S518" s="267">
        <f t="shared" si="42"/>
        <v>0</v>
      </c>
      <c r="T518" s="297">
        <f t="shared" si="43"/>
        <v>0</v>
      </c>
      <c r="U518" s="297"/>
      <c r="AD518" s="298"/>
    </row>
    <row r="519" spans="1:30" s="267" customFormat="1" ht="48" customHeight="1" x14ac:dyDescent="0.3">
      <c r="A519" s="292">
        <v>498</v>
      </c>
      <c r="B519" s="768">
        <v>7000031804</v>
      </c>
      <c r="C519" s="768">
        <v>10</v>
      </c>
      <c r="D519" s="768">
        <v>110</v>
      </c>
      <c r="E519" s="768">
        <v>170</v>
      </c>
      <c r="F519" s="768" t="s">
        <v>737</v>
      </c>
      <c r="G519" s="768">
        <v>170005423</v>
      </c>
      <c r="H519" s="768">
        <v>998336</v>
      </c>
      <c r="I519" s="783"/>
      <c r="J519" s="768">
        <v>18</v>
      </c>
      <c r="K519" s="782"/>
      <c r="L519" s="768" t="s">
        <v>814</v>
      </c>
      <c r="M519" s="768" t="s">
        <v>105</v>
      </c>
      <c r="N519" s="768">
        <v>1</v>
      </c>
      <c r="O519" s="783"/>
      <c r="P519" s="784" t="str">
        <f t="shared" si="39"/>
        <v>Included</v>
      </c>
      <c r="Q519" s="296">
        <f t="shared" si="40"/>
        <v>0</v>
      </c>
      <c r="R519" s="267">
        <f t="shared" si="41"/>
        <v>0</v>
      </c>
      <c r="S519" s="267">
        <f t="shared" si="42"/>
        <v>0</v>
      </c>
      <c r="T519" s="297">
        <f t="shared" si="43"/>
        <v>0</v>
      </c>
      <c r="U519" s="297"/>
      <c r="AD519" s="298"/>
    </row>
    <row r="520" spans="1:30" s="267" customFormat="1" ht="48" customHeight="1" x14ac:dyDescent="0.3">
      <c r="A520" s="292">
        <v>499</v>
      </c>
      <c r="B520" s="768">
        <v>7000031804</v>
      </c>
      <c r="C520" s="768">
        <v>10</v>
      </c>
      <c r="D520" s="768">
        <v>110</v>
      </c>
      <c r="E520" s="768">
        <v>180</v>
      </c>
      <c r="F520" s="768" t="s">
        <v>737</v>
      </c>
      <c r="G520" s="768">
        <v>170005328</v>
      </c>
      <c r="H520" s="768">
        <v>998734</v>
      </c>
      <c r="I520" s="783"/>
      <c r="J520" s="768">
        <v>18</v>
      </c>
      <c r="K520" s="782"/>
      <c r="L520" s="768" t="s">
        <v>815</v>
      </c>
      <c r="M520" s="768" t="s">
        <v>106</v>
      </c>
      <c r="N520" s="768">
        <v>1</v>
      </c>
      <c r="O520" s="783"/>
      <c r="P520" s="784" t="str">
        <f t="shared" si="39"/>
        <v>Included</v>
      </c>
      <c r="Q520" s="296">
        <f t="shared" si="40"/>
        <v>0</v>
      </c>
      <c r="R520" s="267">
        <f t="shared" si="41"/>
        <v>0</v>
      </c>
      <c r="S520" s="267">
        <f t="shared" si="42"/>
        <v>0</v>
      </c>
      <c r="T520" s="297">
        <f t="shared" si="43"/>
        <v>0</v>
      </c>
      <c r="U520" s="297"/>
      <c r="AD520" s="298"/>
    </row>
    <row r="521" spans="1:30" s="267" customFormat="1" ht="48" customHeight="1" x14ac:dyDescent="0.3">
      <c r="A521" s="292">
        <v>500</v>
      </c>
      <c r="B521" s="768">
        <v>7000031804</v>
      </c>
      <c r="C521" s="768">
        <v>10</v>
      </c>
      <c r="D521" s="768">
        <v>110</v>
      </c>
      <c r="E521" s="768">
        <v>190</v>
      </c>
      <c r="F521" s="768" t="s">
        <v>737</v>
      </c>
      <c r="G521" s="768">
        <v>100002843</v>
      </c>
      <c r="H521" s="768">
        <v>998734</v>
      </c>
      <c r="I521" s="783"/>
      <c r="J521" s="768">
        <v>18</v>
      </c>
      <c r="K521" s="782"/>
      <c r="L521" s="768" t="s">
        <v>161</v>
      </c>
      <c r="M521" s="768" t="s">
        <v>110</v>
      </c>
      <c r="N521" s="768">
        <v>1</v>
      </c>
      <c r="O521" s="783"/>
      <c r="P521" s="784" t="str">
        <f t="shared" si="39"/>
        <v>Included</v>
      </c>
      <c r="Q521" s="296">
        <f t="shared" si="40"/>
        <v>0</v>
      </c>
      <c r="R521" s="267">
        <f t="shared" si="41"/>
        <v>0</v>
      </c>
      <c r="S521" s="267">
        <f t="shared" si="42"/>
        <v>0</v>
      </c>
      <c r="T521" s="297">
        <f t="shared" si="43"/>
        <v>0</v>
      </c>
      <c r="U521" s="297"/>
      <c r="AD521" s="298"/>
    </row>
    <row r="522" spans="1:30" s="267" customFormat="1" ht="48" customHeight="1" x14ac:dyDescent="0.3">
      <c r="A522" s="292">
        <v>501</v>
      </c>
      <c r="B522" s="768">
        <v>7000031804</v>
      </c>
      <c r="C522" s="768">
        <v>10</v>
      </c>
      <c r="D522" s="768">
        <v>110</v>
      </c>
      <c r="E522" s="768">
        <v>200</v>
      </c>
      <c r="F522" s="768" t="s">
        <v>737</v>
      </c>
      <c r="G522" s="768">
        <v>100007246</v>
      </c>
      <c r="H522" s="768">
        <v>998734</v>
      </c>
      <c r="I522" s="783"/>
      <c r="J522" s="768">
        <v>18</v>
      </c>
      <c r="K522" s="782"/>
      <c r="L522" s="768" t="s">
        <v>159</v>
      </c>
      <c r="M522" s="768" t="s">
        <v>106</v>
      </c>
      <c r="N522" s="768">
        <v>1</v>
      </c>
      <c r="O522" s="783"/>
      <c r="P522" s="784" t="str">
        <f t="shared" si="39"/>
        <v>Included</v>
      </c>
      <c r="Q522" s="296">
        <f t="shared" si="40"/>
        <v>0</v>
      </c>
      <c r="R522" s="267">
        <f t="shared" si="41"/>
        <v>0</v>
      </c>
      <c r="S522" s="267">
        <f t="shared" si="42"/>
        <v>0</v>
      </c>
      <c r="T522" s="297">
        <f t="shared" si="43"/>
        <v>0</v>
      </c>
      <c r="U522" s="297"/>
      <c r="AD522" s="298"/>
    </row>
    <row r="523" spans="1:30" s="267" customFormat="1" ht="48" customHeight="1" x14ac:dyDescent="0.3">
      <c r="A523" s="292">
        <v>502</v>
      </c>
      <c r="B523" s="768">
        <v>7000031804</v>
      </c>
      <c r="C523" s="768">
        <v>10</v>
      </c>
      <c r="D523" s="768">
        <v>110</v>
      </c>
      <c r="E523" s="768">
        <v>210</v>
      </c>
      <c r="F523" s="768" t="s">
        <v>737</v>
      </c>
      <c r="G523" s="768">
        <v>170003250</v>
      </c>
      <c r="H523" s="768">
        <v>998734</v>
      </c>
      <c r="I523" s="783"/>
      <c r="J523" s="768">
        <v>18</v>
      </c>
      <c r="K523" s="782"/>
      <c r="L523" s="768" t="s">
        <v>160</v>
      </c>
      <c r="M523" s="768" t="s">
        <v>106</v>
      </c>
      <c r="N523" s="768">
        <v>1</v>
      </c>
      <c r="O523" s="783"/>
      <c r="P523" s="784" t="str">
        <f t="shared" si="39"/>
        <v>Included</v>
      </c>
      <c r="Q523" s="296">
        <f t="shared" si="40"/>
        <v>0</v>
      </c>
      <c r="R523" s="267">
        <f t="shared" si="41"/>
        <v>0</v>
      </c>
      <c r="S523" s="267">
        <f t="shared" si="42"/>
        <v>0</v>
      </c>
      <c r="T523" s="297">
        <f t="shared" si="43"/>
        <v>0</v>
      </c>
      <c r="U523" s="297"/>
      <c r="AD523" s="298"/>
    </row>
    <row r="524" spans="1:30" s="267" customFormat="1" ht="48" customHeight="1" x14ac:dyDescent="0.3">
      <c r="A524" s="292">
        <v>503</v>
      </c>
      <c r="B524" s="768">
        <v>7000031804</v>
      </c>
      <c r="C524" s="768">
        <v>10</v>
      </c>
      <c r="D524" s="768">
        <v>110</v>
      </c>
      <c r="E524" s="768">
        <v>220</v>
      </c>
      <c r="F524" s="768" t="s">
        <v>737</v>
      </c>
      <c r="G524" s="768">
        <v>170005441</v>
      </c>
      <c r="H524" s="768">
        <v>998734</v>
      </c>
      <c r="I524" s="783"/>
      <c r="J524" s="768">
        <v>18</v>
      </c>
      <c r="K524" s="782"/>
      <c r="L524" s="768" t="s">
        <v>816</v>
      </c>
      <c r="M524" s="768" t="s">
        <v>106</v>
      </c>
      <c r="N524" s="768">
        <v>1</v>
      </c>
      <c r="O524" s="783"/>
      <c r="P524" s="784" t="str">
        <f t="shared" si="39"/>
        <v>Included</v>
      </c>
      <c r="Q524" s="296">
        <f t="shared" si="40"/>
        <v>0</v>
      </c>
      <c r="R524" s="267">
        <f t="shared" si="41"/>
        <v>0</v>
      </c>
      <c r="S524" s="267">
        <f t="shared" si="42"/>
        <v>0</v>
      </c>
      <c r="T524" s="297">
        <f t="shared" si="43"/>
        <v>0</v>
      </c>
      <c r="U524" s="297"/>
      <c r="AD524" s="298"/>
    </row>
    <row r="525" spans="1:30" s="267" customFormat="1" ht="48" customHeight="1" x14ac:dyDescent="0.3">
      <c r="A525" s="292">
        <v>504</v>
      </c>
      <c r="B525" s="768">
        <v>7000031804</v>
      </c>
      <c r="C525" s="768">
        <v>10</v>
      </c>
      <c r="D525" s="768">
        <v>110</v>
      </c>
      <c r="E525" s="768">
        <v>240</v>
      </c>
      <c r="F525" s="768" t="s">
        <v>737</v>
      </c>
      <c r="G525" s="768">
        <v>170005452</v>
      </c>
      <c r="H525" s="768">
        <v>998734</v>
      </c>
      <c r="I525" s="783"/>
      <c r="J525" s="768">
        <v>18</v>
      </c>
      <c r="K525" s="782"/>
      <c r="L525" s="768" t="s">
        <v>817</v>
      </c>
      <c r="M525" s="768" t="s">
        <v>106</v>
      </c>
      <c r="N525" s="768">
        <v>2</v>
      </c>
      <c r="O525" s="783"/>
      <c r="P525" s="784" t="str">
        <f t="shared" si="39"/>
        <v>Included</v>
      </c>
      <c r="Q525" s="296">
        <f t="shared" si="40"/>
        <v>0</v>
      </c>
      <c r="R525" s="267">
        <f t="shared" si="41"/>
        <v>0</v>
      </c>
      <c r="S525" s="267">
        <f t="shared" si="42"/>
        <v>0</v>
      </c>
      <c r="T525" s="297">
        <f t="shared" si="43"/>
        <v>0</v>
      </c>
      <c r="U525" s="297"/>
      <c r="AD525" s="298"/>
    </row>
    <row r="526" spans="1:30" s="267" customFormat="1" ht="48" customHeight="1" x14ac:dyDescent="0.3">
      <c r="A526" s="292">
        <v>505</v>
      </c>
      <c r="B526" s="768">
        <v>7000031804</v>
      </c>
      <c r="C526" s="768">
        <v>10</v>
      </c>
      <c r="D526" s="768">
        <v>110</v>
      </c>
      <c r="E526" s="768">
        <v>250</v>
      </c>
      <c r="F526" s="768" t="s">
        <v>737</v>
      </c>
      <c r="G526" s="768">
        <v>170005453</v>
      </c>
      <c r="H526" s="768">
        <v>998734</v>
      </c>
      <c r="I526" s="783"/>
      <c r="J526" s="768">
        <v>18</v>
      </c>
      <c r="K526" s="782"/>
      <c r="L526" s="768" t="s">
        <v>818</v>
      </c>
      <c r="M526" s="768" t="s">
        <v>105</v>
      </c>
      <c r="N526" s="768">
        <v>1</v>
      </c>
      <c r="O526" s="783"/>
      <c r="P526" s="784" t="str">
        <f t="shared" si="39"/>
        <v>Included</v>
      </c>
      <c r="Q526" s="296">
        <f t="shared" si="40"/>
        <v>0</v>
      </c>
      <c r="R526" s="267">
        <f t="shared" si="41"/>
        <v>0</v>
      </c>
      <c r="S526" s="267">
        <f t="shared" si="42"/>
        <v>0</v>
      </c>
      <c r="T526" s="297">
        <f t="shared" si="43"/>
        <v>0</v>
      </c>
      <c r="U526" s="297"/>
      <c r="AD526" s="298"/>
    </row>
    <row r="527" spans="1:30" s="267" customFormat="1" ht="48" customHeight="1" x14ac:dyDescent="0.3">
      <c r="A527" s="292">
        <v>506</v>
      </c>
      <c r="B527" s="768">
        <v>7000031804</v>
      </c>
      <c r="C527" s="768">
        <v>10</v>
      </c>
      <c r="D527" s="768">
        <v>110</v>
      </c>
      <c r="E527" s="768">
        <v>270</v>
      </c>
      <c r="F527" s="768" t="s">
        <v>737</v>
      </c>
      <c r="G527" s="768">
        <v>170005456</v>
      </c>
      <c r="H527" s="768">
        <v>998734</v>
      </c>
      <c r="I527" s="783"/>
      <c r="J527" s="768">
        <v>18</v>
      </c>
      <c r="K527" s="782"/>
      <c r="L527" s="768" t="s">
        <v>819</v>
      </c>
      <c r="M527" s="768" t="s">
        <v>106</v>
      </c>
      <c r="N527" s="768">
        <v>1</v>
      </c>
      <c r="O527" s="783"/>
      <c r="P527" s="784" t="str">
        <f t="shared" si="39"/>
        <v>Included</v>
      </c>
      <c r="Q527" s="296">
        <f t="shared" si="40"/>
        <v>0</v>
      </c>
      <c r="R527" s="267">
        <f t="shared" si="41"/>
        <v>0</v>
      </c>
      <c r="S527" s="267">
        <f t="shared" si="42"/>
        <v>0</v>
      </c>
      <c r="T527" s="297">
        <f t="shared" si="43"/>
        <v>0</v>
      </c>
      <c r="U527" s="297"/>
      <c r="AD527" s="298"/>
    </row>
    <row r="528" spans="1:30" s="267" customFormat="1" ht="48" customHeight="1" x14ac:dyDescent="0.3">
      <c r="A528" s="292">
        <v>507</v>
      </c>
      <c r="B528" s="768">
        <v>7000031804</v>
      </c>
      <c r="C528" s="768">
        <v>10</v>
      </c>
      <c r="D528" s="768">
        <v>110</v>
      </c>
      <c r="E528" s="768">
        <v>280</v>
      </c>
      <c r="F528" s="768" t="s">
        <v>737</v>
      </c>
      <c r="G528" s="768">
        <v>170005465</v>
      </c>
      <c r="H528" s="768">
        <v>998734</v>
      </c>
      <c r="I528" s="783"/>
      <c r="J528" s="768">
        <v>18</v>
      </c>
      <c r="K528" s="782"/>
      <c r="L528" s="768" t="s">
        <v>820</v>
      </c>
      <c r="M528" s="768" t="s">
        <v>110</v>
      </c>
      <c r="N528" s="768">
        <v>1</v>
      </c>
      <c r="O528" s="783"/>
      <c r="P528" s="784" t="str">
        <f t="shared" si="39"/>
        <v>Included</v>
      </c>
      <c r="Q528" s="296">
        <f t="shared" si="40"/>
        <v>0</v>
      </c>
      <c r="R528" s="267">
        <f t="shared" si="41"/>
        <v>0</v>
      </c>
      <c r="S528" s="267">
        <f t="shared" si="42"/>
        <v>0</v>
      </c>
      <c r="T528" s="297">
        <f t="shared" si="43"/>
        <v>0</v>
      </c>
      <c r="U528" s="297"/>
      <c r="AD528" s="298"/>
    </row>
    <row r="529" spans="1:30" s="267" customFormat="1" ht="48" customHeight="1" x14ac:dyDescent="0.3">
      <c r="A529" s="292">
        <v>508</v>
      </c>
      <c r="B529" s="768">
        <v>7000031804</v>
      </c>
      <c r="C529" s="768">
        <v>10</v>
      </c>
      <c r="D529" s="768">
        <v>110</v>
      </c>
      <c r="E529" s="768">
        <v>290</v>
      </c>
      <c r="F529" s="768" t="s">
        <v>737</v>
      </c>
      <c r="G529" s="768">
        <v>100007217</v>
      </c>
      <c r="H529" s="768">
        <v>998734</v>
      </c>
      <c r="I529" s="783"/>
      <c r="J529" s="768">
        <v>18</v>
      </c>
      <c r="K529" s="782"/>
      <c r="L529" s="768" t="s">
        <v>158</v>
      </c>
      <c r="M529" s="768" t="s">
        <v>106</v>
      </c>
      <c r="N529" s="768">
        <v>1</v>
      </c>
      <c r="O529" s="783"/>
      <c r="P529" s="784" t="str">
        <f t="shared" si="39"/>
        <v>Included</v>
      </c>
      <c r="Q529" s="296">
        <f t="shared" si="40"/>
        <v>0</v>
      </c>
      <c r="R529" s="267">
        <f t="shared" si="41"/>
        <v>0</v>
      </c>
      <c r="S529" s="267">
        <f t="shared" si="42"/>
        <v>0</v>
      </c>
      <c r="T529" s="297">
        <f t="shared" si="43"/>
        <v>0</v>
      </c>
      <c r="U529" s="297"/>
      <c r="AD529" s="298"/>
    </row>
    <row r="530" spans="1:30" s="267" customFormat="1" ht="48" customHeight="1" x14ac:dyDescent="0.3">
      <c r="A530" s="292">
        <v>509</v>
      </c>
      <c r="B530" s="768">
        <v>7000031804</v>
      </c>
      <c r="C530" s="768">
        <v>10</v>
      </c>
      <c r="D530" s="768">
        <v>110</v>
      </c>
      <c r="E530" s="768">
        <v>300</v>
      </c>
      <c r="F530" s="768" t="s">
        <v>737</v>
      </c>
      <c r="G530" s="768">
        <v>170005416</v>
      </c>
      <c r="H530" s="768">
        <v>998734</v>
      </c>
      <c r="I530" s="783"/>
      <c r="J530" s="768">
        <v>18</v>
      </c>
      <c r="K530" s="782"/>
      <c r="L530" s="768" t="s">
        <v>821</v>
      </c>
      <c r="M530" s="768" t="s">
        <v>106</v>
      </c>
      <c r="N530" s="768">
        <v>1</v>
      </c>
      <c r="O530" s="783"/>
      <c r="P530" s="784" t="str">
        <f t="shared" si="39"/>
        <v>Included</v>
      </c>
      <c r="Q530" s="296">
        <f t="shared" si="40"/>
        <v>0</v>
      </c>
      <c r="R530" s="267">
        <f t="shared" si="41"/>
        <v>0</v>
      </c>
      <c r="S530" s="267">
        <f t="shared" si="42"/>
        <v>0</v>
      </c>
      <c r="T530" s="297">
        <f t="shared" si="43"/>
        <v>0</v>
      </c>
      <c r="U530" s="297"/>
      <c r="AD530" s="298"/>
    </row>
    <row r="531" spans="1:30" s="267" customFormat="1" ht="48" customHeight="1" x14ac:dyDescent="0.3">
      <c r="A531" s="292">
        <v>510</v>
      </c>
      <c r="B531" s="768">
        <v>7000031804</v>
      </c>
      <c r="C531" s="768">
        <v>10</v>
      </c>
      <c r="D531" s="768">
        <v>110</v>
      </c>
      <c r="E531" s="768">
        <v>310</v>
      </c>
      <c r="F531" s="768" t="s">
        <v>737</v>
      </c>
      <c r="G531" s="768">
        <v>170005590</v>
      </c>
      <c r="H531" s="768">
        <v>998336</v>
      </c>
      <c r="I531" s="783"/>
      <c r="J531" s="768">
        <v>18</v>
      </c>
      <c r="K531" s="782"/>
      <c r="L531" s="768" t="s">
        <v>822</v>
      </c>
      <c r="M531" s="768" t="s">
        <v>106</v>
      </c>
      <c r="N531" s="768">
        <v>2</v>
      </c>
      <c r="O531" s="783"/>
      <c r="P531" s="784" t="str">
        <f t="shared" si="39"/>
        <v>Included</v>
      </c>
      <c r="Q531" s="296">
        <f t="shared" si="40"/>
        <v>0</v>
      </c>
      <c r="R531" s="267">
        <f t="shared" si="41"/>
        <v>0</v>
      </c>
      <c r="S531" s="267">
        <f t="shared" si="42"/>
        <v>0</v>
      </c>
      <c r="T531" s="297">
        <f t="shared" si="43"/>
        <v>0</v>
      </c>
      <c r="U531" s="297"/>
      <c r="AD531" s="298"/>
    </row>
    <row r="532" spans="1:30" s="267" customFormat="1" ht="48" customHeight="1" x14ac:dyDescent="0.3">
      <c r="A532" s="292">
        <v>511</v>
      </c>
      <c r="B532" s="768">
        <v>7000031808</v>
      </c>
      <c r="C532" s="768">
        <v>10</v>
      </c>
      <c r="D532" s="768">
        <v>130</v>
      </c>
      <c r="E532" s="768">
        <v>10</v>
      </c>
      <c r="F532" s="768" t="s">
        <v>738</v>
      </c>
      <c r="G532" s="768">
        <v>170005405</v>
      </c>
      <c r="H532" s="768">
        <v>998736</v>
      </c>
      <c r="I532" s="783"/>
      <c r="J532" s="768">
        <v>18</v>
      </c>
      <c r="K532" s="782"/>
      <c r="L532" s="768" t="s">
        <v>802</v>
      </c>
      <c r="M532" s="768" t="s">
        <v>106</v>
      </c>
      <c r="N532" s="768">
        <v>1</v>
      </c>
      <c r="O532" s="783"/>
      <c r="P532" s="784" t="str">
        <f t="shared" ref="P532:P595" si="44">IF(O532=0, "Included", IF(ISERROR(N532*O532), O532, N532*O532))</f>
        <v>Included</v>
      </c>
      <c r="Q532" s="296">
        <f t="shared" ref="Q532:Q595" si="45">S532</f>
        <v>0</v>
      </c>
      <c r="R532" s="267">
        <f t="shared" ref="R532:R595" si="46">IF(P532="Included",0,P532)</f>
        <v>0</v>
      </c>
      <c r="S532" s="267">
        <f t="shared" ref="S532:S595" si="47">IF(K532="",(R532*J532/100),(R532*K532))</f>
        <v>0</v>
      </c>
      <c r="T532" s="297">
        <f t="shared" ref="T532:T595" si="48">+N532*O532</f>
        <v>0</v>
      </c>
      <c r="U532" s="297"/>
      <c r="AD532" s="298"/>
    </row>
    <row r="533" spans="1:30" s="267" customFormat="1" ht="48" customHeight="1" x14ac:dyDescent="0.3">
      <c r="A533" s="292">
        <v>512</v>
      </c>
      <c r="B533" s="768">
        <v>7000031808</v>
      </c>
      <c r="C533" s="768">
        <v>10</v>
      </c>
      <c r="D533" s="768">
        <v>130</v>
      </c>
      <c r="E533" s="768">
        <v>20</v>
      </c>
      <c r="F533" s="768" t="s">
        <v>738</v>
      </c>
      <c r="G533" s="768">
        <v>170005421</v>
      </c>
      <c r="H533" s="768">
        <v>998336</v>
      </c>
      <c r="I533" s="783"/>
      <c r="J533" s="768">
        <v>18</v>
      </c>
      <c r="K533" s="782"/>
      <c r="L533" s="768" t="s">
        <v>803</v>
      </c>
      <c r="M533" s="768" t="s">
        <v>105</v>
      </c>
      <c r="N533" s="768">
        <v>1</v>
      </c>
      <c r="O533" s="783"/>
      <c r="P533" s="784" t="str">
        <f t="shared" si="44"/>
        <v>Included</v>
      </c>
      <c r="Q533" s="296">
        <f t="shared" si="45"/>
        <v>0</v>
      </c>
      <c r="R533" s="267">
        <f t="shared" si="46"/>
        <v>0</v>
      </c>
      <c r="S533" s="267">
        <f t="shared" si="47"/>
        <v>0</v>
      </c>
      <c r="T533" s="297">
        <f t="shared" si="48"/>
        <v>0</v>
      </c>
      <c r="U533" s="297"/>
      <c r="AD533" s="298"/>
    </row>
    <row r="534" spans="1:30" s="267" customFormat="1" ht="48" customHeight="1" x14ac:dyDescent="0.3">
      <c r="A534" s="292">
        <v>513</v>
      </c>
      <c r="B534" s="768">
        <v>7000031808</v>
      </c>
      <c r="C534" s="768">
        <v>10</v>
      </c>
      <c r="D534" s="768">
        <v>130</v>
      </c>
      <c r="E534" s="768">
        <v>30</v>
      </c>
      <c r="F534" s="768" t="s">
        <v>738</v>
      </c>
      <c r="G534" s="768">
        <v>170005316</v>
      </c>
      <c r="H534" s="768">
        <v>998734</v>
      </c>
      <c r="I534" s="783"/>
      <c r="J534" s="768">
        <v>18</v>
      </c>
      <c r="K534" s="782"/>
      <c r="L534" s="768" t="s">
        <v>804</v>
      </c>
      <c r="M534" s="768" t="s">
        <v>106</v>
      </c>
      <c r="N534" s="768">
        <v>1</v>
      </c>
      <c r="O534" s="783"/>
      <c r="P534" s="784" t="str">
        <f t="shared" si="44"/>
        <v>Included</v>
      </c>
      <c r="Q534" s="296">
        <f t="shared" si="45"/>
        <v>0</v>
      </c>
      <c r="R534" s="267">
        <f t="shared" si="46"/>
        <v>0</v>
      </c>
      <c r="S534" s="267">
        <f t="shared" si="47"/>
        <v>0</v>
      </c>
      <c r="T534" s="297">
        <f t="shared" si="48"/>
        <v>0</v>
      </c>
      <c r="U534" s="297"/>
      <c r="AD534" s="298"/>
    </row>
    <row r="535" spans="1:30" s="267" customFormat="1" ht="48" customHeight="1" x14ac:dyDescent="0.3">
      <c r="A535" s="292">
        <v>514</v>
      </c>
      <c r="B535" s="768">
        <v>7000031808</v>
      </c>
      <c r="C535" s="768">
        <v>10</v>
      </c>
      <c r="D535" s="768">
        <v>130</v>
      </c>
      <c r="E535" s="768">
        <v>40</v>
      </c>
      <c r="F535" s="768" t="s">
        <v>738</v>
      </c>
      <c r="G535" s="768">
        <v>170005402</v>
      </c>
      <c r="H535" s="768">
        <v>998734</v>
      </c>
      <c r="I535" s="783"/>
      <c r="J535" s="768">
        <v>18</v>
      </c>
      <c r="K535" s="782"/>
      <c r="L535" s="768" t="s">
        <v>807</v>
      </c>
      <c r="M535" s="768" t="s">
        <v>106</v>
      </c>
      <c r="N535" s="768">
        <v>1</v>
      </c>
      <c r="O535" s="783"/>
      <c r="P535" s="784" t="str">
        <f t="shared" si="44"/>
        <v>Included</v>
      </c>
      <c r="Q535" s="296">
        <f t="shared" si="45"/>
        <v>0</v>
      </c>
      <c r="R535" s="267">
        <f t="shared" si="46"/>
        <v>0</v>
      </c>
      <c r="S535" s="267">
        <f t="shared" si="47"/>
        <v>0</v>
      </c>
      <c r="T535" s="297">
        <f t="shared" si="48"/>
        <v>0</v>
      </c>
      <c r="U535" s="297"/>
      <c r="AD535" s="298"/>
    </row>
    <row r="536" spans="1:30" s="267" customFormat="1" ht="48" customHeight="1" x14ac:dyDescent="0.3">
      <c r="A536" s="292">
        <v>515</v>
      </c>
      <c r="B536" s="768">
        <v>7000031808</v>
      </c>
      <c r="C536" s="768">
        <v>10</v>
      </c>
      <c r="D536" s="768">
        <v>130</v>
      </c>
      <c r="E536" s="768">
        <v>60</v>
      </c>
      <c r="F536" s="768" t="s">
        <v>738</v>
      </c>
      <c r="G536" s="768">
        <v>170005422</v>
      </c>
      <c r="H536" s="768">
        <v>998336</v>
      </c>
      <c r="I536" s="783"/>
      <c r="J536" s="768">
        <v>18</v>
      </c>
      <c r="K536" s="782"/>
      <c r="L536" s="768" t="s">
        <v>809</v>
      </c>
      <c r="M536" s="768" t="s">
        <v>105</v>
      </c>
      <c r="N536" s="768">
        <v>1</v>
      </c>
      <c r="O536" s="783"/>
      <c r="P536" s="784" t="str">
        <f t="shared" si="44"/>
        <v>Included</v>
      </c>
      <c r="Q536" s="296">
        <f t="shared" si="45"/>
        <v>0</v>
      </c>
      <c r="R536" s="267">
        <f t="shared" si="46"/>
        <v>0</v>
      </c>
      <c r="S536" s="267">
        <f t="shared" si="47"/>
        <v>0</v>
      </c>
      <c r="T536" s="297">
        <f t="shared" si="48"/>
        <v>0</v>
      </c>
      <c r="U536" s="297"/>
      <c r="AD536" s="298"/>
    </row>
    <row r="537" spans="1:30" s="267" customFormat="1" ht="48" customHeight="1" x14ac:dyDescent="0.3">
      <c r="A537" s="292">
        <v>516</v>
      </c>
      <c r="B537" s="768">
        <v>7000031808</v>
      </c>
      <c r="C537" s="768">
        <v>10</v>
      </c>
      <c r="D537" s="768">
        <v>130</v>
      </c>
      <c r="E537" s="768">
        <v>70</v>
      </c>
      <c r="F537" s="768" t="s">
        <v>738</v>
      </c>
      <c r="G537" s="768">
        <v>170005323</v>
      </c>
      <c r="H537" s="768">
        <v>998734</v>
      </c>
      <c r="I537" s="783"/>
      <c r="J537" s="768">
        <v>18</v>
      </c>
      <c r="K537" s="782"/>
      <c r="L537" s="768" t="s">
        <v>812</v>
      </c>
      <c r="M537" s="768" t="s">
        <v>106</v>
      </c>
      <c r="N537" s="768">
        <v>2</v>
      </c>
      <c r="O537" s="783"/>
      <c r="P537" s="784" t="str">
        <f t="shared" si="44"/>
        <v>Included</v>
      </c>
      <c r="Q537" s="296">
        <f t="shared" si="45"/>
        <v>0</v>
      </c>
      <c r="R537" s="267">
        <f t="shared" si="46"/>
        <v>0</v>
      </c>
      <c r="S537" s="267">
        <f t="shared" si="47"/>
        <v>0</v>
      </c>
      <c r="T537" s="297">
        <f t="shared" si="48"/>
        <v>0</v>
      </c>
      <c r="U537" s="297"/>
      <c r="AD537" s="298"/>
    </row>
    <row r="538" spans="1:30" s="267" customFormat="1" ht="48" customHeight="1" x14ac:dyDescent="0.3">
      <c r="A538" s="292">
        <v>517</v>
      </c>
      <c r="B538" s="768">
        <v>7000031808</v>
      </c>
      <c r="C538" s="768">
        <v>10</v>
      </c>
      <c r="D538" s="768">
        <v>130</v>
      </c>
      <c r="E538" s="768">
        <v>80</v>
      </c>
      <c r="F538" s="768" t="s">
        <v>738</v>
      </c>
      <c r="G538" s="768">
        <v>170005324</v>
      </c>
      <c r="H538" s="768">
        <v>998734</v>
      </c>
      <c r="I538" s="783"/>
      <c r="J538" s="768">
        <v>18</v>
      </c>
      <c r="K538" s="782"/>
      <c r="L538" s="768" t="s">
        <v>813</v>
      </c>
      <c r="M538" s="768" t="s">
        <v>106</v>
      </c>
      <c r="N538" s="768">
        <v>2</v>
      </c>
      <c r="O538" s="783"/>
      <c r="P538" s="784" t="str">
        <f t="shared" si="44"/>
        <v>Included</v>
      </c>
      <c r="Q538" s="296">
        <f t="shared" si="45"/>
        <v>0</v>
      </c>
      <c r="R538" s="267">
        <f t="shared" si="46"/>
        <v>0</v>
      </c>
      <c r="S538" s="267">
        <f t="shared" si="47"/>
        <v>0</v>
      </c>
      <c r="T538" s="297">
        <f t="shared" si="48"/>
        <v>0</v>
      </c>
      <c r="U538" s="297"/>
      <c r="AD538" s="298"/>
    </row>
    <row r="539" spans="1:30" s="267" customFormat="1" ht="48" customHeight="1" x14ac:dyDescent="0.3">
      <c r="A539" s="292">
        <v>518</v>
      </c>
      <c r="B539" s="768">
        <v>7000031808</v>
      </c>
      <c r="C539" s="768">
        <v>10</v>
      </c>
      <c r="D539" s="768">
        <v>130</v>
      </c>
      <c r="E539" s="768">
        <v>100</v>
      </c>
      <c r="F539" s="768" t="s">
        <v>738</v>
      </c>
      <c r="G539" s="768">
        <v>170005423</v>
      </c>
      <c r="H539" s="768">
        <v>998336</v>
      </c>
      <c r="I539" s="783"/>
      <c r="J539" s="768">
        <v>18</v>
      </c>
      <c r="K539" s="782"/>
      <c r="L539" s="768" t="s">
        <v>814</v>
      </c>
      <c r="M539" s="768" t="s">
        <v>105</v>
      </c>
      <c r="N539" s="768">
        <v>1</v>
      </c>
      <c r="O539" s="783"/>
      <c r="P539" s="784" t="str">
        <f t="shared" si="44"/>
        <v>Included</v>
      </c>
      <c r="Q539" s="296">
        <f t="shared" si="45"/>
        <v>0</v>
      </c>
      <c r="R539" s="267">
        <f t="shared" si="46"/>
        <v>0</v>
      </c>
      <c r="S539" s="267">
        <f t="shared" si="47"/>
        <v>0</v>
      </c>
      <c r="T539" s="297">
        <f t="shared" si="48"/>
        <v>0</v>
      </c>
      <c r="U539" s="297"/>
      <c r="AD539" s="298"/>
    </row>
    <row r="540" spans="1:30" s="267" customFormat="1" ht="48" customHeight="1" x14ac:dyDescent="0.3">
      <c r="A540" s="292">
        <v>519</v>
      </c>
      <c r="B540" s="768">
        <v>7000031808</v>
      </c>
      <c r="C540" s="768">
        <v>10</v>
      </c>
      <c r="D540" s="768">
        <v>130</v>
      </c>
      <c r="E540" s="768">
        <v>110</v>
      </c>
      <c r="F540" s="768" t="s">
        <v>738</v>
      </c>
      <c r="G540" s="768">
        <v>170005328</v>
      </c>
      <c r="H540" s="768">
        <v>998734</v>
      </c>
      <c r="I540" s="783"/>
      <c r="J540" s="768">
        <v>18</v>
      </c>
      <c r="K540" s="782"/>
      <c r="L540" s="768" t="s">
        <v>815</v>
      </c>
      <c r="M540" s="768" t="s">
        <v>106</v>
      </c>
      <c r="N540" s="768">
        <v>1</v>
      </c>
      <c r="O540" s="783"/>
      <c r="P540" s="784" t="str">
        <f t="shared" si="44"/>
        <v>Included</v>
      </c>
      <c r="Q540" s="296">
        <f t="shared" si="45"/>
        <v>0</v>
      </c>
      <c r="R540" s="267">
        <f t="shared" si="46"/>
        <v>0</v>
      </c>
      <c r="S540" s="267">
        <f t="shared" si="47"/>
        <v>0</v>
      </c>
      <c r="T540" s="297">
        <f t="shared" si="48"/>
        <v>0</v>
      </c>
      <c r="U540" s="297"/>
      <c r="AD540" s="298"/>
    </row>
    <row r="541" spans="1:30" s="267" customFormat="1" ht="48" customHeight="1" x14ac:dyDescent="0.3">
      <c r="A541" s="292">
        <v>520</v>
      </c>
      <c r="B541" s="768">
        <v>7000031808</v>
      </c>
      <c r="C541" s="768">
        <v>10</v>
      </c>
      <c r="D541" s="768">
        <v>130</v>
      </c>
      <c r="E541" s="768">
        <v>120</v>
      </c>
      <c r="F541" s="768" t="s">
        <v>738</v>
      </c>
      <c r="G541" s="768">
        <v>100007246</v>
      </c>
      <c r="H541" s="768">
        <v>998734</v>
      </c>
      <c r="I541" s="783"/>
      <c r="J541" s="768">
        <v>18</v>
      </c>
      <c r="K541" s="782"/>
      <c r="L541" s="768" t="s">
        <v>159</v>
      </c>
      <c r="M541" s="768" t="s">
        <v>106</v>
      </c>
      <c r="N541" s="768">
        <v>1</v>
      </c>
      <c r="O541" s="783"/>
      <c r="P541" s="784" t="str">
        <f t="shared" si="44"/>
        <v>Included</v>
      </c>
      <c r="Q541" s="296">
        <f t="shared" si="45"/>
        <v>0</v>
      </c>
      <c r="R541" s="267">
        <f t="shared" si="46"/>
        <v>0</v>
      </c>
      <c r="S541" s="267">
        <f t="shared" si="47"/>
        <v>0</v>
      </c>
      <c r="T541" s="297">
        <f t="shared" si="48"/>
        <v>0</v>
      </c>
      <c r="U541" s="297"/>
      <c r="AD541" s="298"/>
    </row>
    <row r="542" spans="1:30" s="267" customFormat="1" ht="48" customHeight="1" x14ac:dyDescent="0.3">
      <c r="A542" s="292">
        <v>521</v>
      </c>
      <c r="B542" s="768">
        <v>7000031808</v>
      </c>
      <c r="C542" s="768">
        <v>10</v>
      </c>
      <c r="D542" s="768">
        <v>130</v>
      </c>
      <c r="E542" s="768">
        <v>130</v>
      </c>
      <c r="F542" s="768" t="s">
        <v>738</v>
      </c>
      <c r="G542" s="768">
        <v>170003250</v>
      </c>
      <c r="H542" s="768">
        <v>998734</v>
      </c>
      <c r="I542" s="783"/>
      <c r="J542" s="768">
        <v>18</v>
      </c>
      <c r="K542" s="782"/>
      <c r="L542" s="768" t="s">
        <v>160</v>
      </c>
      <c r="M542" s="768" t="s">
        <v>106</v>
      </c>
      <c r="N542" s="768">
        <v>1</v>
      </c>
      <c r="O542" s="783"/>
      <c r="P542" s="784" t="str">
        <f t="shared" si="44"/>
        <v>Included</v>
      </c>
      <c r="Q542" s="296">
        <f t="shared" si="45"/>
        <v>0</v>
      </c>
      <c r="R542" s="267">
        <f t="shared" si="46"/>
        <v>0</v>
      </c>
      <c r="S542" s="267">
        <f t="shared" si="47"/>
        <v>0</v>
      </c>
      <c r="T542" s="297">
        <f t="shared" si="48"/>
        <v>0</v>
      </c>
      <c r="U542" s="297"/>
      <c r="AD542" s="298"/>
    </row>
    <row r="543" spans="1:30" s="267" customFormat="1" ht="48" customHeight="1" x14ac:dyDescent="0.3">
      <c r="A543" s="292">
        <v>522</v>
      </c>
      <c r="B543" s="768">
        <v>7000031808</v>
      </c>
      <c r="C543" s="768">
        <v>10</v>
      </c>
      <c r="D543" s="768">
        <v>130</v>
      </c>
      <c r="E543" s="768">
        <v>140</v>
      </c>
      <c r="F543" s="768" t="s">
        <v>738</v>
      </c>
      <c r="G543" s="768">
        <v>170005441</v>
      </c>
      <c r="H543" s="768">
        <v>998734</v>
      </c>
      <c r="I543" s="783"/>
      <c r="J543" s="768">
        <v>18</v>
      </c>
      <c r="K543" s="782"/>
      <c r="L543" s="768" t="s">
        <v>816</v>
      </c>
      <c r="M543" s="768" t="s">
        <v>106</v>
      </c>
      <c r="N543" s="768">
        <v>1</v>
      </c>
      <c r="O543" s="783"/>
      <c r="P543" s="784" t="str">
        <f t="shared" si="44"/>
        <v>Included</v>
      </c>
      <c r="Q543" s="296">
        <f t="shared" si="45"/>
        <v>0</v>
      </c>
      <c r="R543" s="267">
        <f t="shared" si="46"/>
        <v>0</v>
      </c>
      <c r="S543" s="267">
        <f t="shared" si="47"/>
        <v>0</v>
      </c>
      <c r="T543" s="297">
        <f t="shared" si="48"/>
        <v>0</v>
      </c>
      <c r="U543" s="297"/>
      <c r="AD543" s="298"/>
    </row>
    <row r="544" spans="1:30" s="267" customFormat="1" ht="48" customHeight="1" x14ac:dyDescent="0.3">
      <c r="A544" s="292">
        <v>523</v>
      </c>
      <c r="B544" s="768">
        <v>7000031808</v>
      </c>
      <c r="C544" s="768">
        <v>10</v>
      </c>
      <c r="D544" s="768">
        <v>130</v>
      </c>
      <c r="E544" s="768">
        <v>150</v>
      </c>
      <c r="F544" s="768" t="s">
        <v>738</v>
      </c>
      <c r="G544" s="768">
        <v>170005590</v>
      </c>
      <c r="H544" s="768">
        <v>998336</v>
      </c>
      <c r="I544" s="783"/>
      <c r="J544" s="768">
        <v>18</v>
      </c>
      <c r="K544" s="782"/>
      <c r="L544" s="768" t="s">
        <v>822</v>
      </c>
      <c r="M544" s="768" t="s">
        <v>106</v>
      </c>
      <c r="N544" s="768">
        <v>2</v>
      </c>
      <c r="O544" s="783"/>
      <c r="P544" s="784" t="str">
        <f t="shared" si="44"/>
        <v>Included</v>
      </c>
      <c r="Q544" s="296">
        <f t="shared" si="45"/>
        <v>0</v>
      </c>
      <c r="R544" s="267">
        <f t="shared" si="46"/>
        <v>0</v>
      </c>
      <c r="S544" s="267">
        <f t="shared" si="47"/>
        <v>0</v>
      </c>
      <c r="T544" s="297">
        <f t="shared" si="48"/>
        <v>0</v>
      </c>
      <c r="U544" s="297"/>
      <c r="AD544" s="298"/>
    </row>
    <row r="545" spans="1:30" s="267" customFormat="1" ht="48" customHeight="1" x14ac:dyDescent="0.3">
      <c r="A545" s="292">
        <v>524</v>
      </c>
      <c r="B545" s="768">
        <v>7000031812</v>
      </c>
      <c r="C545" s="768">
        <v>10</v>
      </c>
      <c r="D545" s="768">
        <v>220</v>
      </c>
      <c r="E545" s="768">
        <v>10</v>
      </c>
      <c r="F545" s="768" t="s">
        <v>739</v>
      </c>
      <c r="G545" s="768">
        <v>170005402</v>
      </c>
      <c r="H545" s="768">
        <v>998734</v>
      </c>
      <c r="I545" s="783"/>
      <c r="J545" s="768">
        <v>18</v>
      </c>
      <c r="K545" s="782"/>
      <c r="L545" s="768" t="s">
        <v>807</v>
      </c>
      <c r="M545" s="768" t="s">
        <v>106</v>
      </c>
      <c r="N545" s="768">
        <v>3</v>
      </c>
      <c r="O545" s="783"/>
      <c r="P545" s="784" t="str">
        <f t="shared" si="44"/>
        <v>Included</v>
      </c>
      <c r="Q545" s="296">
        <f t="shared" si="45"/>
        <v>0</v>
      </c>
      <c r="R545" s="267">
        <f t="shared" si="46"/>
        <v>0</v>
      </c>
      <c r="S545" s="267">
        <f t="shared" si="47"/>
        <v>0</v>
      </c>
      <c r="T545" s="297">
        <f t="shared" si="48"/>
        <v>0</v>
      </c>
      <c r="U545" s="297"/>
      <c r="AD545" s="298"/>
    </row>
    <row r="546" spans="1:30" s="267" customFormat="1" ht="20.25" customHeight="1" x14ac:dyDescent="0.3">
      <c r="A546" s="775" t="s">
        <v>338</v>
      </c>
      <c r="B546" s="785" t="s">
        <v>353</v>
      </c>
      <c r="C546" s="775"/>
      <c r="D546" s="775"/>
      <c r="E546" s="775"/>
      <c r="F546" s="775"/>
      <c r="G546" s="775"/>
      <c r="H546" s="775"/>
      <c r="I546" s="775"/>
      <c r="J546" s="775"/>
      <c r="K546" s="775"/>
      <c r="L546" s="775"/>
      <c r="M546" s="775"/>
      <c r="N546" s="775"/>
      <c r="O546" s="775"/>
      <c r="P546" s="775"/>
      <c r="Q546" s="775"/>
      <c r="T546" s="297"/>
      <c r="U546" s="297"/>
      <c r="AD546" s="298"/>
    </row>
    <row r="547" spans="1:30" s="267" customFormat="1" ht="48" customHeight="1" x14ac:dyDescent="0.3">
      <c r="A547" s="292">
        <v>525</v>
      </c>
      <c r="B547" s="768">
        <v>7000031890</v>
      </c>
      <c r="C547" s="768">
        <v>10</v>
      </c>
      <c r="D547" s="768">
        <v>20</v>
      </c>
      <c r="E547" s="768">
        <v>10</v>
      </c>
      <c r="F547" s="768" t="s">
        <v>740</v>
      </c>
      <c r="G547" s="768">
        <v>170005405</v>
      </c>
      <c r="H547" s="768">
        <v>998736</v>
      </c>
      <c r="I547" s="783"/>
      <c r="J547" s="768">
        <v>18</v>
      </c>
      <c r="K547" s="782"/>
      <c r="L547" s="768" t="s">
        <v>802</v>
      </c>
      <c r="M547" s="768" t="s">
        <v>106</v>
      </c>
      <c r="N547" s="768">
        <v>2</v>
      </c>
      <c r="O547" s="783"/>
      <c r="P547" s="784" t="str">
        <f t="shared" si="44"/>
        <v>Included</v>
      </c>
      <c r="Q547" s="296">
        <f t="shared" si="45"/>
        <v>0</v>
      </c>
      <c r="R547" s="267">
        <f t="shared" si="46"/>
        <v>0</v>
      </c>
      <c r="S547" s="267">
        <f t="shared" si="47"/>
        <v>0</v>
      </c>
      <c r="T547" s="297">
        <f t="shared" si="48"/>
        <v>0</v>
      </c>
      <c r="U547" s="297"/>
      <c r="AD547" s="298"/>
    </row>
    <row r="548" spans="1:30" s="267" customFormat="1" ht="48" customHeight="1" x14ac:dyDescent="0.3">
      <c r="A548" s="292">
        <v>526</v>
      </c>
      <c r="B548" s="768">
        <v>7000031890</v>
      </c>
      <c r="C548" s="768">
        <v>10</v>
      </c>
      <c r="D548" s="768">
        <v>20</v>
      </c>
      <c r="E548" s="768">
        <v>20</v>
      </c>
      <c r="F548" s="768" t="s">
        <v>740</v>
      </c>
      <c r="G548" s="768">
        <v>170005421</v>
      </c>
      <c r="H548" s="768">
        <v>998336</v>
      </c>
      <c r="I548" s="783"/>
      <c r="J548" s="768">
        <v>18</v>
      </c>
      <c r="K548" s="782"/>
      <c r="L548" s="768" t="s">
        <v>803</v>
      </c>
      <c r="M548" s="768" t="s">
        <v>105</v>
      </c>
      <c r="N548" s="768">
        <v>1</v>
      </c>
      <c r="O548" s="783"/>
      <c r="P548" s="784" t="str">
        <f t="shared" si="44"/>
        <v>Included</v>
      </c>
      <c r="Q548" s="296">
        <f t="shared" si="45"/>
        <v>0</v>
      </c>
      <c r="R548" s="267">
        <f t="shared" si="46"/>
        <v>0</v>
      </c>
      <c r="S548" s="267">
        <f t="shared" si="47"/>
        <v>0</v>
      </c>
      <c r="T548" s="297">
        <f t="shared" si="48"/>
        <v>0</v>
      </c>
      <c r="U548" s="297"/>
      <c r="AD548" s="298"/>
    </row>
    <row r="549" spans="1:30" s="267" customFormat="1" ht="48" customHeight="1" x14ac:dyDescent="0.3">
      <c r="A549" s="292">
        <v>527</v>
      </c>
      <c r="B549" s="768">
        <v>7000031890</v>
      </c>
      <c r="C549" s="768">
        <v>10</v>
      </c>
      <c r="D549" s="768">
        <v>20</v>
      </c>
      <c r="E549" s="768">
        <v>30</v>
      </c>
      <c r="F549" s="768" t="s">
        <v>740</v>
      </c>
      <c r="G549" s="768">
        <v>170005316</v>
      </c>
      <c r="H549" s="768">
        <v>998734</v>
      </c>
      <c r="I549" s="783"/>
      <c r="J549" s="768">
        <v>18</v>
      </c>
      <c r="K549" s="782"/>
      <c r="L549" s="768" t="s">
        <v>804</v>
      </c>
      <c r="M549" s="768" t="s">
        <v>106</v>
      </c>
      <c r="N549" s="768">
        <v>2</v>
      </c>
      <c r="O549" s="783"/>
      <c r="P549" s="784" t="str">
        <f t="shared" si="44"/>
        <v>Included</v>
      </c>
      <c r="Q549" s="296">
        <f t="shared" si="45"/>
        <v>0</v>
      </c>
      <c r="R549" s="267">
        <f t="shared" si="46"/>
        <v>0</v>
      </c>
      <c r="S549" s="267">
        <f t="shared" si="47"/>
        <v>0</v>
      </c>
      <c r="T549" s="297">
        <f t="shared" si="48"/>
        <v>0</v>
      </c>
      <c r="U549" s="297"/>
      <c r="AD549" s="298"/>
    </row>
    <row r="550" spans="1:30" s="267" customFormat="1" ht="48" customHeight="1" x14ac:dyDescent="0.3">
      <c r="A550" s="292">
        <v>528</v>
      </c>
      <c r="B550" s="768">
        <v>7000031890</v>
      </c>
      <c r="C550" s="768">
        <v>10</v>
      </c>
      <c r="D550" s="768">
        <v>20</v>
      </c>
      <c r="E550" s="768">
        <v>40</v>
      </c>
      <c r="F550" s="768" t="s">
        <v>740</v>
      </c>
      <c r="G550" s="768">
        <v>170005418</v>
      </c>
      <c r="H550" s="768">
        <v>998736</v>
      </c>
      <c r="I550" s="783"/>
      <c r="J550" s="768">
        <v>18</v>
      </c>
      <c r="K550" s="782"/>
      <c r="L550" s="768" t="s">
        <v>805</v>
      </c>
      <c r="M550" s="768" t="s">
        <v>106</v>
      </c>
      <c r="N550" s="768">
        <v>150</v>
      </c>
      <c r="O550" s="783"/>
      <c r="P550" s="784" t="str">
        <f t="shared" si="44"/>
        <v>Included</v>
      </c>
      <c r="Q550" s="296">
        <f t="shared" si="45"/>
        <v>0</v>
      </c>
      <c r="R550" s="267">
        <f t="shared" si="46"/>
        <v>0</v>
      </c>
      <c r="S550" s="267">
        <f t="shared" si="47"/>
        <v>0</v>
      </c>
      <c r="T550" s="297">
        <f t="shared" si="48"/>
        <v>0</v>
      </c>
      <c r="U550" s="297"/>
      <c r="AD550" s="298"/>
    </row>
    <row r="551" spans="1:30" s="267" customFormat="1" ht="48" customHeight="1" x14ac:dyDescent="0.3">
      <c r="A551" s="292">
        <v>529</v>
      </c>
      <c r="B551" s="768">
        <v>7000031890</v>
      </c>
      <c r="C551" s="768">
        <v>10</v>
      </c>
      <c r="D551" s="768">
        <v>20</v>
      </c>
      <c r="E551" s="768">
        <v>50</v>
      </c>
      <c r="F551" s="768" t="s">
        <v>740</v>
      </c>
      <c r="G551" s="768">
        <v>170005419</v>
      </c>
      <c r="H551" s="768">
        <v>998736</v>
      </c>
      <c r="I551" s="783"/>
      <c r="J551" s="768">
        <v>18</v>
      </c>
      <c r="K551" s="782"/>
      <c r="L551" s="768" t="s">
        <v>806</v>
      </c>
      <c r="M551" s="768" t="s">
        <v>106</v>
      </c>
      <c r="N551" s="768">
        <v>200</v>
      </c>
      <c r="O551" s="783"/>
      <c r="P551" s="784" t="str">
        <f t="shared" si="44"/>
        <v>Included</v>
      </c>
      <c r="Q551" s="296">
        <f t="shared" si="45"/>
        <v>0</v>
      </c>
      <c r="R551" s="267">
        <f t="shared" si="46"/>
        <v>0</v>
      </c>
      <c r="S551" s="267">
        <f t="shared" si="47"/>
        <v>0</v>
      </c>
      <c r="T551" s="297">
        <f t="shared" si="48"/>
        <v>0</v>
      </c>
      <c r="U551" s="297"/>
      <c r="AD551" s="298"/>
    </row>
    <row r="552" spans="1:30" s="267" customFormat="1" ht="48" customHeight="1" x14ac:dyDescent="0.3">
      <c r="A552" s="292">
        <v>530</v>
      </c>
      <c r="B552" s="768">
        <v>7000031890</v>
      </c>
      <c r="C552" s="768">
        <v>10</v>
      </c>
      <c r="D552" s="768">
        <v>20</v>
      </c>
      <c r="E552" s="768">
        <v>60</v>
      </c>
      <c r="F552" s="768" t="s">
        <v>740</v>
      </c>
      <c r="G552" s="768">
        <v>170005402</v>
      </c>
      <c r="H552" s="768">
        <v>998734</v>
      </c>
      <c r="I552" s="783"/>
      <c r="J552" s="768">
        <v>18</v>
      </c>
      <c r="K552" s="782"/>
      <c r="L552" s="768" t="s">
        <v>807</v>
      </c>
      <c r="M552" s="768" t="s">
        <v>106</v>
      </c>
      <c r="N552" s="768">
        <v>1</v>
      </c>
      <c r="O552" s="783"/>
      <c r="P552" s="784" t="str">
        <f t="shared" si="44"/>
        <v>Included</v>
      </c>
      <c r="Q552" s="296">
        <f t="shared" si="45"/>
        <v>0</v>
      </c>
      <c r="R552" s="267">
        <f t="shared" si="46"/>
        <v>0</v>
      </c>
      <c r="S552" s="267">
        <f t="shared" si="47"/>
        <v>0</v>
      </c>
      <c r="T552" s="297">
        <f t="shared" si="48"/>
        <v>0</v>
      </c>
      <c r="U552" s="297"/>
      <c r="AD552" s="298"/>
    </row>
    <row r="553" spans="1:30" s="267" customFormat="1" ht="48" customHeight="1" x14ac:dyDescent="0.3">
      <c r="A553" s="292">
        <v>531</v>
      </c>
      <c r="B553" s="768">
        <v>7000031890</v>
      </c>
      <c r="C553" s="768">
        <v>10</v>
      </c>
      <c r="D553" s="768">
        <v>20</v>
      </c>
      <c r="E553" s="768">
        <v>70</v>
      </c>
      <c r="F553" s="768" t="s">
        <v>740</v>
      </c>
      <c r="G553" s="768">
        <v>170005318</v>
      </c>
      <c r="H553" s="768">
        <v>998734</v>
      </c>
      <c r="I553" s="783"/>
      <c r="J553" s="768">
        <v>18</v>
      </c>
      <c r="K553" s="782"/>
      <c r="L553" s="768" t="s">
        <v>808</v>
      </c>
      <c r="M553" s="768" t="s">
        <v>106</v>
      </c>
      <c r="N553" s="768">
        <v>100</v>
      </c>
      <c r="O553" s="783"/>
      <c r="P553" s="784" t="str">
        <f t="shared" si="44"/>
        <v>Included</v>
      </c>
      <c r="Q553" s="296">
        <f t="shared" si="45"/>
        <v>0</v>
      </c>
      <c r="R553" s="267">
        <f t="shared" si="46"/>
        <v>0</v>
      </c>
      <c r="S553" s="267">
        <f t="shared" si="47"/>
        <v>0</v>
      </c>
      <c r="T553" s="297">
        <f t="shared" si="48"/>
        <v>0</v>
      </c>
      <c r="U553" s="297"/>
      <c r="AD553" s="298"/>
    </row>
    <row r="554" spans="1:30" s="267" customFormat="1" ht="48" customHeight="1" x14ac:dyDescent="0.3">
      <c r="A554" s="292">
        <v>532</v>
      </c>
      <c r="B554" s="768">
        <v>7000031890</v>
      </c>
      <c r="C554" s="768">
        <v>10</v>
      </c>
      <c r="D554" s="768">
        <v>20</v>
      </c>
      <c r="E554" s="768">
        <v>110</v>
      </c>
      <c r="F554" s="768" t="s">
        <v>740</v>
      </c>
      <c r="G554" s="768">
        <v>170005422</v>
      </c>
      <c r="H554" s="768">
        <v>998336</v>
      </c>
      <c r="I554" s="783"/>
      <c r="J554" s="768">
        <v>18</v>
      </c>
      <c r="K554" s="782"/>
      <c r="L554" s="768" t="s">
        <v>809</v>
      </c>
      <c r="M554" s="768" t="s">
        <v>105</v>
      </c>
      <c r="N554" s="768">
        <v>1</v>
      </c>
      <c r="O554" s="783"/>
      <c r="P554" s="784" t="str">
        <f t="shared" si="44"/>
        <v>Included</v>
      </c>
      <c r="Q554" s="296">
        <f t="shared" si="45"/>
        <v>0</v>
      </c>
      <c r="R554" s="267">
        <f t="shared" si="46"/>
        <v>0</v>
      </c>
      <c r="S554" s="267">
        <f t="shared" si="47"/>
        <v>0</v>
      </c>
      <c r="T554" s="297">
        <f t="shared" si="48"/>
        <v>0</v>
      </c>
      <c r="U554" s="297"/>
      <c r="AD554" s="298"/>
    </row>
    <row r="555" spans="1:30" s="267" customFormat="1" ht="48" customHeight="1" x14ac:dyDescent="0.3">
      <c r="A555" s="292">
        <v>533</v>
      </c>
      <c r="B555" s="768">
        <v>7000031890</v>
      </c>
      <c r="C555" s="768">
        <v>10</v>
      </c>
      <c r="D555" s="768">
        <v>20</v>
      </c>
      <c r="E555" s="768">
        <v>120</v>
      </c>
      <c r="F555" s="768" t="s">
        <v>740</v>
      </c>
      <c r="G555" s="768">
        <v>170005403</v>
      </c>
      <c r="H555" s="768">
        <v>998734</v>
      </c>
      <c r="I555" s="783"/>
      <c r="J555" s="768">
        <v>18</v>
      </c>
      <c r="K555" s="782"/>
      <c r="L555" s="768" t="s">
        <v>810</v>
      </c>
      <c r="M555" s="768" t="s">
        <v>106</v>
      </c>
      <c r="N555" s="768">
        <v>200</v>
      </c>
      <c r="O555" s="783"/>
      <c r="P555" s="784" t="str">
        <f t="shared" si="44"/>
        <v>Included</v>
      </c>
      <c r="Q555" s="296">
        <f t="shared" si="45"/>
        <v>0</v>
      </c>
      <c r="R555" s="267">
        <f t="shared" si="46"/>
        <v>0</v>
      </c>
      <c r="S555" s="267">
        <f t="shared" si="47"/>
        <v>0</v>
      </c>
      <c r="T555" s="297">
        <f t="shared" si="48"/>
        <v>0</v>
      </c>
      <c r="U555" s="297"/>
      <c r="AD555" s="298"/>
    </row>
    <row r="556" spans="1:30" s="267" customFormat="1" ht="48" customHeight="1" x14ac:dyDescent="0.3">
      <c r="A556" s="292">
        <v>534</v>
      </c>
      <c r="B556" s="768">
        <v>7000031890</v>
      </c>
      <c r="C556" s="768">
        <v>10</v>
      </c>
      <c r="D556" s="768">
        <v>20</v>
      </c>
      <c r="E556" s="768">
        <v>130</v>
      </c>
      <c r="F556" s="768" t="s">
        <v>740</v>
      </c>
      <c r="G556" s="768">
        <v>170005329</v>
      </c>
      <c r="H556" s="768">
        <v>998734</v>
      </c>
      <c r="I556" s="783"/>
      <c r="J556" s="768">
        <v>18</v>
      </c>
      <c r="K556" s="782"/>
      <c r="L556" s="768" t="s">
        <v>811</v>
      </c>
      <c r="M556" s="768" t="s">
        <v>110</v>
      </c>
      <c r="N556" s="768">
        <v>200</v>
      </c>
      <c r="O556" s="783"/>
      <c r="P556" s="784" t="str">
        <f t="shared" si="44"/>
        <v>Included</v>
      </c>
      <c r="Q556" s="296">
        <f t="shared" si="45"/>
        <v>0</v>
      </c>
      <c r="R556" s="267">
        <f t="shared" si="46"/>
        <v>0</v>
      </c>
      <c r="S556" s="267">
        <f t="shared" si="47"/>
        <v>0</v>
      </c>
      <c r="T556" s="297">
        <f t="shared" si="48"/>
        <v>0</v>
      </c>
      <c r="U556" s="297"/>
      <c r="AD556" s="298"/>
    </row>
    <row r="557" spans="1:30" s="267" customFormat="1" ht="48" customHeight="1" x14ac:dyDescent="0.3">
      <c r="A557" s="292">
        <v>535</v>
      </c>
      <c r="B557" s="768">
        <v>7000031890</v>
      </c>
      <c r="C557" s="768">
        <v>10</v>
      </c>
      <c r="D557" s="768">
        <v>20</v>
      </c>
      <c r="E557" s="768">
        <v>140</v>
      </c>
      <c r="F557" s="768" t="s">
        <v>740</v>
      </c>
      <c r="G557" s="768">
        <v>170005323</v>
      </c>
      <c r="H557" s="768">
        <v>998734</v>
      </c>
      <c r="I557" s="783"/>
      <c r="J557" s="768">
        <v>18</v>
      </c>
      <c r="K557" s="782"/>
      <c r="L557" s="768" t="s">
        <v>812</v>
      </c>
      <c r="M557" s="768" t="s">
        <v>106</v>
      </c>
      <c r="N557" s="768">
        <v>4</v>
      </c>
      <c r="O557" s="783"/>
      <c r="P557" s="784" t="str">
        <f t="shared" si="44"/>
        <v>Included</v>
      </c>
      <c r="Q557" s="296">
        <f t="shared" si="45"/>
        <v>0</v>
      </c>
      <c r="R557" s="267">
        <f t="shared" si="46"/>
        <v>0</v>
      </c>
      <c r="S557" s="267">
        <f t="shared" si="47"/>
        <v>0</v>
      </c>
      <c r="T557" s="297">
        <f t="shared" si="48"/>
        <v>0</v>
      </c>
      <c r="U557" s="297"/>
      <c r="AD557" s="298"/>
    </row>
    <row r="558" spans="1:30" s="267" customFormat="1" ht="48" customHeight="1" x14ac:dyDescent="0.3">
      <c r="A558" s="292">
        <v>536</v>
      </c>
      <c r="B558" s="768">
        <v>7000031890</v>
      </c>
      <c r="C558" s="768">
        <v>10</v>
      </c>
      <c r="D558" s="768">
        <v>20</v>
      </c>
      <c r="E558" s="768">
        <v>150</v>
      </c>
      <c r="F558" s="768" t="s">
        <v>740</v>
      </c>
      <c r="G558" s="768">
        <v>170005324</v>
      </c>
      <c r="H558" s="768">
        <v>998734</v>
      </c>
      <c r="I558" s="783"/>
      <c r="J558" s="768">
        <v>18</v>
      </c>
      <c r="K558" s="782"/>
      <c r="L558" s="768" t="s">
        <v>813</v>
      </c>
      <c r="M558" s="768" t="s">
        <v>106</v>
      </c>
      <c r="N558" s="768">
        <v>4</v>
      </c>
      <c r="O558" s="783"/>
      <c r="P558" s="784" t="str">
        <f t="shared" si="44"/>
        <v>Included</v>
      </c>
      <c r="Q558" s="296">
        <f t="shared" si="45"/>
        <v>0</v>
      </c>
      <c r="R558" s="267">
        <f t="shared" si="46"/>
        <v>0</v>
      </c>
      <c r="S558" s="267">
        <f t="shared" si="47"/>
        <v>0</v>
      </c>
      <c r="T558" s="297">
        <f t="shared" si="48"/>
        <v>0</v>
      </c>
      <c r="U558" s="297"/>
      <c r="AD558" s="298"/>
    </row>
    <row r="559" spans="1:30" s="267" customFormat="1" ht="48" customHeight="1" x14ac:dyDescent="0.3">
      <c r="A559" s="292">
        <v>537</v>
      </c>
      <c r="B559" s="768">
        <v>7000031890</v>
      </c>
      <c r="C559" s="768">
        <v>10</v>
      </c>
      <c r="D559" s="768">
        <v>20</v>
      </c>
      <c r="E559" s="768">
        <v>170</v>
      </c>
      <c r="F559" s="768" t="s">
        <v>740</v>
      </c>
      <c r="G559" s="768">
        <v>170005423</v>
      </c>
      <c r="H559" s="768">
        <v>998336</v>
      </c>
      <c r="I559" s="783"/>
      <c r="J559" s="768">
        <v>18</v>
      </c>
      <c r="K559" s="782"/>
      <c r="L559" s="768" t="s">
        <v>814</v>
      </c>
      <c r="M559" s="768" t="s">
        <v>105</v>
      </c>
      <c r="N559" s="768">
        <v>1</v>
      </c>
      <c r="O559" s="783"/>
      <c r="P559" s="784" t="str">
        <f t="shared" si="44"/>
        <v>Included</v>
      </c>
      <c r="Q559" s="296">
        <f t="shared" si="45"/>
        <v>0</v>
      </c>
      <c r="R559" s="267">
        <f t="shared" si="46"/>
        <v>0</v>
      </c>
      <c r="S559" s="267">
        <f t="shared" si="47"/>
        <v>0</v>
      </c>
      <c r="T559" s="297">
        <f t="shared" si="48"/>
        <v>0</v>
      </c>
      <c r="U559" s="297"/>
      <c r="AD559" s="298"/>
    </row>
    <row r="560" spans="1:30" s="267" customFormat="1" ht="48" customHeight="1" x14ac:dyDescent="0.3">
      <c r="A560" s="292">
        <v>538</v>
      </c>
      <c r="B560" s="768">
        <v>7000031890</v>
      </c>
      <c r="C560" s="768">
        <v>10</v>
      </c>
      <c r="D560" s="768">
        <v>20</v>
      </c>
      <c r="E560" s="768">
        <v>180</v>
      </c>
      <c r="F560" s="768" t="s">
        <v>740</v>
      </c>
      <c r="G560" s="768">
        <v>170005328</v>
      </c>
      <c r="H560" s="768">
        <v>998734</v>
      </c>
      <c r="I560" s="783"/>
      <c r="J560" s="768">
        <v>18</v>
      </c>
      <c r="K560" s="782"/>
      <c r="L560" s="768" t="s">
        <v>815</v>
      </c>
      <c r="M560" s="768" t="s">
        <v>106</v>
      </c>
      <c r="N560" s="768">
        <v>1</v>
      </c>
      <c r="O560" s="783"/>
      <c r="P560" s="784" t="str">
        <f t="shared" si="44"/>
        <v>Included</v>
      </c>
      <c r="Q560" s="296">
        <f t="shared" si="45"/>
        <v>0</v>
      </c>
      <c r="R560" s="267">
        <f t="shared" si="46"/>
        <v>0</v>
      </c>
      <c r="S560" s="267">
        <f t="shared" si="47"/>
        <v>0</v>
      </c>
      <c r="T560" s="297">
        <f t="shared" si="48"/>
        <v>0</v>
      </c>
      <c r="U560" s="297"/>
      <c r="AD560" s="298"/>
    </row>
    <row r="561" spans="1:30" s="267" customFormat="1" ht="48" customHeight="1" x14ac:dyDescent="0.3">
      <c r="A561" s="292">
        <v>539</v>
      </c>
      <c r="B561" s="768">
        <v>7000031890</v>
      </c>
      <c r="C561" s="768">
        <v>10</v>
      </c>
      <c r="D561" s="768">
        <v>20</v>
      </c>
      <c r="E561" s="768">
        <v>190</v>
      </c>
      <c r="F561" s="768" t="s">
        <v>740</v>
      </c>
      <c r="G561" s="768">
        <v>100002843</v>
      </c>
      <c r="H561" s="768">
        <v>998734</v>
      </c>
      <c r="I561" s="783"/>
      <c r="J561" s="768">
        <v>18</v>
      </c>
      <c r="K561" s="782"/>
      <c r="L561" s="768" t="s">
        <v>161</v>
      </c>
      <c r="M561" s="768" t="s">
        <v>110</v>
      </c>
      <c r="N561" s="768">
        <v>1</v>
      </c>
      <c r="O561" s="783"/>
      <c r="P561" s="784" t="str">
        <f t="shared" si="44"/>
        <v>Included</v>
      </c>
      <c r="Q561" s="296">
        <f t="shared" si="45"/>
        <v>0</v>
      </c>
      <c r="R561" s="267">
        <f t="shared" si="46"/>
        <v>0</v>
      </c>
      <c r="S561" s="267">
        <f t="shared" si="47"/>
        <v>0</v>
      </c>
      <c r="T561" s="297">
        <f t="shared" si="48"/>
        <v>0</v>
      </c>
      <c r="U561" s="297"/>
      <c r="AD561" s="298"/>
    </row>
    <row r="562" spans="1:30" s="267" customFormat="1" ht="48" customHeight="1" x14ac:dyDescent="0.3">
      <c r="A562" s="292">
        <v>540</v>
      </c>
      <c r="B562" s="768">
        <v>7000031890</v>
      </c>
      <c r="C562" s="768">
        <v>10</v>
      </c>
      <c r="D562" s="768">
        <v>20</v>
      </c>
      <c r="E562" s="768">
        <v>200</v>
      </c>
      <c r="F562" s="768" t="s">
        <v>740</v>
      </c>
      <c r="G562" s="768">
        <v>100007246</v>
      </c>
      <c r="H562" s="768">
        <v>998734</v>
      </c>
      <c r="I562" s="783"/>
      <c r="J562" s="768">
        <v>18</v>
      </c>
      <c r="K562" s="782"/>
      <c r="L562" s="768" t="s">
        <v>159</v>
      </c>
      <c r="M562" s="768" t="s">
        <v>106</v>
      </c>
      <c r="N562" s="768">
        <v>1</v>
      </c>
      <c r="O562" s="783"/>
      <c r="P562" s="784" t="str">
        <f t="shared" si="44"/>
        <v>Included</v>
      </c>
      <c r="Q562" s="296">
        <f t="shared" si="45"/>
        <v>0</v>
      </c>
      <c r="R562" s="267">
        <f t="shared" si="46"/>
        <v>0</v>
      </c>
      <c r="S562" s="267">
        <f t="shared" si="47"/>
        <v>0</v>
      </c>
      <c r="T562" s="297">
        <f t="shared" si="48"/>
        <v>0</v>
      </c>
      <c r="U562" s="297"/>
      <c r="AD562" s="298"/>
    </row>
    <row r="563" spans="1:30" s="267" customFormat="1" ht="48" customHeight="1" x14ac:dyDescent="0.3">
      <c r="A563" s="292">
        <v>541</v>
      </c>
      <c r="B563" s="768">
        <v>7000031890</v>
      </c>
      <c r="C563" s="768">
        <v>10</v>
      </c>
      <c r="D563" s="768">
        <v>20</v>
      </c>
      <c r="E563" s="768">
        <v>210</v>
      </c>
      <c r="F563" s="768" t="s">
        <v>740</v>
      </c>
      <c r="G563" s="768">
        <v>170003250</v>
      </c>
      <c r="H563" s="768">
        <v>998734</v>
      </c>
      <c r="I563" s="783"/>
      <c r="J563" s="768">
        <v>18</v>
      </c>
      <c r="K563" s="782"/>
      <c r="L563" s="768" t="s">
        <v>160</v>
      </c>
      <c r="M563" s="768" t="s">
        <v>106</v>
      </c>
      <c r="N563" s="768">
        <v>1</v>
      </c>
      <c r="O563" s="783"/>
      <c r="P563" s="784" t="str">
        <f t="shared" si="44"/>
        <v>Included</v>
      </c>
      <c r="Q563" s="296">
        <f t="shared" si="45"/>
        <v>0</v>
      </c>
      <c r="R563" s="267">
        <f t="shared" si="46"/>
        <v>0</v>
      </c>
      <c r="S563" s="267">
        <f t="shared" si="47"/>
        <v>0</v>
      </c>
      <c r="T563" s="297">
        <f t="shared" si="48"/>
        <v>0</v>
      </c>
      <c r="U563" s="297"/>
      <c r="AD563" s="298"/>
    </row>
    <row r="564" spans="1:30" s="267" customFormat="1" ht="48" customHeight="1" x14ac:dyDescent="0.3">
      <c r="A564" s="292">
        <v>542</v>
      </c>
      <c r="B564" s="768">
        <v>7000031890</v>
      </c>
      <c r="C564" s="768">
        <v>10</v>
      </c>
      <c r="D564" s="768">
        <v>20</v>
      </c>
      <c r="E564" s="768">
        <v>220</v>
      </c>
      <c r="F564" s="768" t="s">
        <v>740</v>
      </c>
      <c r="G564" s="768">
        <v>170005441</v>
      </c>
      <c r="H564" s="768">
        <v>998734</v>
      </c>
      <c r="I564" s="783"/>
      <c r="J564" s="768">
        <v>18</v>
      </c>
      <c r="K564" s="782"/>
      <c r="L564" s="768" t="s">
        <v>816</v>
      </c>
      <c r="M564" s="768" t="s">
        <v>106</v>
      </c>
      <c r="N564" s="768">
        <v>1</v>
      </c>
      <c r="O564" s="783"/>
      <c r="P564" s="784" t="str">
        <f t="shared" si="44"/>
        <v>Included</v>
      </c>
      <c r="Q564" s="296">
        <f t="shared" si="45"/>
        <v>0</v>
      </c>
      <c r="R564" s="267">
        <f t="shared" si="46"/>
        <v>0</v>
      </c>
      <c r="S564" s="267">
        <f t="shared" si="47"/>
        <v>0</v>
      </c>
      <c r="T564" s="297">
        <f t="shared" si="48"/>
        <v>0</v>
      </c>
      <c r="U564" s="297"/>
      <c r="AD564" s="298"/>
    </row>
    <row r="565" spans="1:30" s="267" customFormat="1" ht="48" customHeight="1" x14ac:dyDescent="0.3">
      <c r="A565" s="292">
        <v>543</v>
      </c>
      <c r="B565" s="768">
        <v>7000031890</v>
      </c>
      <c r="C565" s="768">
        <v>10</v>
      </c>
      <c r="D565" s="768">
        <v>20</v>
      </c>
      <c r="E565" s="768">
        <v>230</v>
      </c>
      <c r="F565" s="768" t="s">
        <v>740</v>
      </c>
      <c r="G565" s="768">
        <v>170005341</v>
      </c>
      <c r="H565" s="768">
        <v>998734</v>
      </c>
      <c r="I565" s="783"/>
      <c r="J565" s="768">
        <v>18</v>
      </c>
      <c r="K565" s="782"/>
      <c r="L565" s="768" t="s">
        <v>345</v>
      </c>
      <c r="M565" s="768" t="s">
        <v>106</v>
      </c>
      <c r="N565" s="768">
        <v>2</v>
      </c>
      <c r="O565" s="783"/>
      <c r="P565" s="784" t="str">
        <f t="shared" si="44"/>
        <v>Included</v>
      </c>
      <c r="Q565" s="296">
        <f t="shared" si="45"/>
        <v>0</v>
      </c>
      <c r="R565" s="267">
        <f t="shared" si="46"/>
        <v>0</v>
      </c>
      <c r="S565" s="267">
        <f t="shared" si="47"/>
        <v>0</v>
      </c>
      <c r="T565" s="297">
        <f t="shared" si="48"/>
        <v>0</v>
      </c>
      <c r="U565" s="297"/>
      <c r="AD565" s="298"/>
    </row>
    <row r="566" spans="1:30" s="267" customFormat="1" ht="48" customHeight="1" x14ac:dyDescent="0.3">
      <c r="A566" s="292">
        <v>544</v>
      </c>
      <c r="B566" s="768">
        <v>7000031890</v>
      </c>
      <c r="C566" s="768">
        <v>10</v>
      </c>
      <c r="D566" s="768">
        <v>20</v>
      </c>
      <c r="E566" s="768">
        <v>240</v>
      </c>
      <c r="F566" s="768" t="s">
        <v>740</v>
      </c>
      <c r="G566" s="768">
        <v>170005452</v>
      </c>
      <c r="H566" s="768">
        <v>998734</v>
      </c>
      <c r="I566" s="783"/>
      <c r="J566" s="768">
        <v>18</v>
      </c>
      <c r="K566" s="782"/>
      <c r="L566" s="768" t="s">
        <v>817</v>
      </c>
      <c r="M566" s="768" t="s">
        <v>106</v>
      </c>
      <c r="N566" s="768">
        <v>2</v>
      </c>
      <c r="O566" s="783"/>
      <c r="P566" s="784" t="str">
        <f t="shared" si="44"/>
        <v>Included</v>
      </c>
      <c r="Q566" s="296">
        <f t="shared" si="45"/>
        <v>0</v>
      </c>
      <c r="R566" s="267">
        <f t="shared" si="46"/>
        <v>0</v>
      </c>
      <c r="S566" s="267">
        <f t="shared" si="47"/>
        <v>0</v>
      </c>
      <c r="T566" s="297">
        <f t="shared" si="48"/>
        <v>0</v>
      </c>
      <c r="U566" s="297"/>
      <c r="AD566" s="298"/>
    </row>
    <row r="567" spans="1:30" s="267" customFormat="1" ht="48" customHeight="1" x14ac:dyDescent="0.3">
      <c r="A567" s="292">
        <v>545</v>
      </c>
      <c r="B567" s="768">
        <v>7000031890</v>
      </c>
      <c r="C567" s="768">
        <v>10</v>
      </c>
      <c r="D567" s="768">
        <v>20</v>
      </c>
      <c r="E567" s="768">
        <v>250</v>
      </c>
      <c r="F567" s="768" t="s">
        <v>740</v>
      </c>
      <c r="G567" s="768">
        <v>170005453</v>
      </c>
      <c r="H567" s="768">
        <v>998734</v>
      </c>
      <c r="I567" s="783"/>
      <c r="J567" s="768">
        <v>18</v>
      </c>
      <c r="K567" s="782"/>
      <c r="L567" s="768" t="s">
        <v>818</v>
      </c>
      <c r="M567" s="768" t="s">
        <v>105</v>
      </c>
      <c r="N567" s="768">
        <v>1</v>
      </c>
      <c r="O567" s="783"/>
      <c r="P567" s="784" t="str">
        <f t="shared" si="44"/>
        <v>Included</v>
      </c>
      <c r="Q567" s="296">
        <f t="shared" si="45"/>
        <v>0</v>
      </c>
      <c r="R567" s="267">
        <f t="shared" si="46"/>
        <v>0</v>
      </c>
      <c r="S567" s="267">
        <f t="shared" si="47"/>
        <v>0</v>
      </c>
      <c r="T567" s="297">
        <f t="shared" si="48"/>
        <v>0</v>
      </c>
      <c r="U567" s="297"/>
      <c r="AD567" s="298"/>
    </row>
    <row r="568" spans="1:30" s="267" customFormat="1" ht="48" customHeight="1" x14ac:dyDescent="0.3">
      <c r="A568" s="292">
        <v>546</v>
      </c>
      <c r="B568" s="768">
        <v>7000031890</v>
      </c>
      <c r="C568" s="768">
        <v>10</v>
      </c>
      <c r="D568" s="768">
        <v>20</v>
      </c>
      <c r="E568" s="768">
        <v>260</v>
      </c>
      <c r="F568" s="768" t="s">
        <v>740</v>
      </c>
      <c r="G568" s="768">
        <v>170005454</v>
      </c>
      <c r="H568" s="768">
        <v>998734</v>
      </c>
      <c r="I568" s="783"/>
      <c r="J568" s="768">
        <v>18</v>
      </c>
      <c r="K568" s="782"/>
      <c r="L568" s="768" t="s">
        <v>824</v>
      </c>
      <c r="M568" s="768" t="s">
        <v>105</v>
      </c>
      <c r="N568" s="768">
        <v>1</v>
      </c>
      <c r="O568" s="783"/>
      <c r="P568" s="784" t="str">
        <f t="shared" si="44"/>
        <v>Included</v>
      </c>
      <c r="Q568" s="296">
        <f t="shared" si="45"/>
        <v>0</v>
      </c>
      <c r="R568" s="267">
        <f t="shared" si="46"/>
        <v>0</v>
      </c>
      <c r="S568" s="267">
        <f t="shared" si="47"/>
        <v>0</v>
      </c>
      <c r="T568" s="297">
        <f t="shared" si="48"/>
        <v>0</v>
      </c>
      <c r="U568" s="297"/>
      <c r="AD568" s="298"/>
    </row>
    <row r="569" spans="1:30" s="267" customFormat="1" ht="48" customHeight="1" x14ac:dyDescent="0.3">
      <c r="A569" s="292">
        <v>547</v>
      </c>
      <c r="B569" s="768">
        <v>7000031890</v>
      </c>
      <c r="C569" s="768">
        <v>10</v>
      </c>
      <c r="D569" s="768">
        <v>20</v>
      </c>
      <c r="E569" s="768">
        <v>270</v>
      </c>
      <c r="F569" s="768" t="s">
        <v>740</v>
      </c>
      <c r="G569" s="768">
        <v>170005456</v>
      </c>
      <c r="H569" s="768">
        <v>998734</v>
      </c>
      <c r="I569" s="783"/>
      <c r="J569" s="768">
        <v>18</v>
      </c>
      <c r="K569" s="782"/>
      <c r="L569" s="768" t="s">
        <v>819</v>
      </c>
      <c r="M569" s="768" t="s">
        <v>106</v>
      </c>
      <c r="N569" s="768">
        <v>4</v>
      </c>
      <c r="O569" s="783"/>
      <c r="P569" s="784" t="str">
        <f t="shared" si="44"/>
        <v>Included</v>
      </c>
      <c r="Q569" s="296">
        <f t="shared" si="45"/>
        <v>0</v>
      </c>
      <c r="R569" s="267">
        <f t="shared" si="46"/>
        <v>0</v>
      </c>
      <c r="S569" s="267">
        <f t="shared" si="47"/>
        <v>0</v>
      </c>
      <c r="T569" s="297">
        <f t="shared" si="48"/>
        <v>0</v>
      </c>
      <c r="U569" s="297"/>
      <c r="AD569" s="298"/>
    </row>
    <row r="570" spans="1:30" s="267" customFormat="1" ht="48" customHeight="1" x14ac:dyDescent="0.3">
      <c r="A570" s="292">
        <v>548</v>
      </c>
      <c r="B570" s="768">
        <v>7000031890</v>
      </c>
      <c r="C570" s="768">
        <v>10</v>
      </c>
      <c r="D570" s="768">
        <v>20</v>
      </c>
      <c r="E570" s="768">
        <v>300</v>
      </c>
      <c r="F570" s="768" t="s">
        <v>740</v>
      </c>
      <c r="G570" s="768">
        <v>170005465</v>
      </c>
      <c r="H570" s="768">
        <v>998734</v>
      </c>
      <c r="I570" s="783"/>
      <c r="J570" s="768">
        <v>18</v>
      </c>
      <c r="K570" s="782"/>
      <c r="L570" s="768" t="s">
        <v>820</v>
      </c>
      <c r="M570" s="768" t="s">
        <v>110</v>
      </c>
      <c r="N570" s="768">
        <v>1</v>
      </c>
      <c r="O570" s="783"/>
      <c r="P570" s="784" t="str">
        <f t="shared" si="44"/>
        <v>Included</v>
      </c>
      <c r="Q570" s="296">
        <f t="shared" si="45"/>
        <v>0</v>
      </c>
      <c r="R570" s="267">
        <f t="shared" si="46"/>
        <v>0</v>
      </c>
      <c r="S570" s="267">
        <f t="shared" si="47"/>
        <v>0</v>
      </c>
      <c r="T570" s="297">
        <f t="shared" si="48"/>
        <v>0</v>
      </c>
      <c r="U570" s="297"/>
      <c r="AD570" s="298"/>
    </row>
    <row r="571" spans="1:30" s="267" customFormat="1" ht="48" customHeight="1" x14ac:dyDescent="0.3">
      <c r="A571" s="292">
        <v>549</v>
      </c>
      <c r="B571" s="768">
        <v>7000031890</v>
      </c>
      <c r="C571" s="768">
        <v>10</v>
      </c>
      <c r="D571" s="768">
        <v>20</v>
      </c>
      <c r="E571" s="768">
        <v>310</v>
      </c>
      <c r="F571" s="768" t="s">
        <v>740</v>
      </c>
      <c r="G571" s="768">
        <v>100007217</v>
      </c>
      <c r="H571" s="768">
        <v>998734</v>
      </c>
      <c r="I571" s="783"/>
      <c r="J571" s="768">
        <v>18</v>
      </c>
      <c r="K571" s="782"/>
      <c r="L571" s="768" t="s">
        <v>158</v>
      </c>
      <c r="M571" s="768" t="s">
        <v>106</v>
      </c>
      <c r="N571" s="768">
        <v>1</v>
      </c>
      <c r="O571" s="783"/>
      <c r="P571" s="784" t="str">
        <f t="shared" si="44"/>
        <v>Included</v>
      </c>
      <c r="Q571" s="296">
        <f t="shared" si="45"/>
        <v>0</v>
      </c>
      <c r="R571" s="267">
        <f t="shared" si="46"/>
        <v>0</v>
      </c>
      <c r="S571" s="267">
        <f t="shared" si="47"/>
        <v>0</v>
      </c>
      <c r="T571" s="297">
        <f t="shared" si="48"/>
        <v>0</v>
      </c>
      <c r="U571" s="297"/>
      <c r="AD571" s="298"/>
    </row>
    <row r="572" spans="1:30" s="267" customFormat="1" ht="48" customHeight="1" x14ac:dyDescent="0.3">
      <c r="A572" s="292">
        <v>550</v>
      </c>
      <c r="B572" s="768">
        <v>7000031890</v>
      </c>
      <c r="C572" s="768">
        <v>10</v>
      </c>
      <c r="D572" s="768">
        <v>20</v>
      </c>
      <c r="E572" s="768">
        <v>320</v>
      </c>
      <c r="F572" s="768" t="s">
        <v>740</v>
      </c>
      <c r="G572" s="768">
        <v>170005416</v>
      </c>
      <c r="H572" s="768">
        <v>998734</v>
      </c>
      <c r="I572" s="783"/>
      <c r="J572" s="768">
        <v>18</v>
      </c>
      <c r="K572" s="782"/>
      <c r="L572" s="768" t="s">
        <v>821</v>
      </c>
      <c r="M572" s="768" t="s">
        <v>106</v>
      </c>
      <c r="N572" s="768">
        <v>1</v>
      </c>
      <c r="O572" s="783"/>
      <c r="P572" s="784" t="str">
        <f t="shared" si="44"/>
        <v>Included</v>
      </c>
      <c r="Q572" s="296">
        <f t="shared" si="45"/>
        <v>0</v>
      </c>
      <c r="R572" s="267">
        <f t="shared" si="46"/>
        <v>0</v>
      </c>
      <c r="S572" s="267">
        <f t="shared" si="47"/>
        <v>0</v>
      </c>
      <c r="T572" s="297">
        <f t="shared" si="48"/>
        <v>0</v>
      </c>
      <c r="U572" s="297"/>
      <c r="AD572" s="298"/>
    </row>
    <row r="573" spans="1:30" s="267" customFormat="1" ht="48" customHeight="1" x14ac:dyDescent="0.3">
      <c r="A573" s="292">
        <v>551</v>
      </c>
      <c r="B573" s="768">
        <v>7000031890</v>
      </c>
      <c r="C573" s="768">
        <v>10</v>
      </c>
      <c r="D573" s="768">
        <v>20</v>
      </c>
      <c r="E573" s="768">
        <v>330</v>
      </c>
      <c r="F573" s="768" t="s">
        <v>740</v>
      </c>
      <c r="G573" s="768">
        <v>170005590</v>
      </c>
      <c r="H573" s="768">
        <v>998336</v>
      </c>
      <c r="I573" s="783"/>
      <c r="J573" s="768">
        <v>18</v>
      </c>
      <c r="K573" s="782"/>
      <c r="L573" s="768" t="s">
        <v>822</v>
      </c>
      <c r="M573" s="768" t="s">
        <v>106</v>
      </c>
      <c r="N573" s="768">
        <v>2</v>
      </c>
      <c r="O573" s="783"/>
      <c r="P573" s="784" t="str">
        <f t="shared" si="44"/>
        <v>Included</v>
      </c>
      <c r="Q573" s="296">
        <f t="shared" si="45"/>
        <v>0</v>
      </c>
      <c r="R573" s="267">
        <f t="shared" si="46"/>
        <v>0</v>
      </c>
      <c r="S573" s="267">
        <f t="shared" si="47"/>
        <v>0</v>
      </c>
      <c r="T573" s="297">
        <f t="shared" si="48"/>
        <v>0</v>
      </c>
      <c r="U573" s="297"/>
      <c r="AD573" s="298"/>
    </row>
    <row r="574" spans="1:30" s="267" customFormat="1" ht="48" customHeight="1" x14ac:dyDescent="0.3">
      <c r="A574" s="292">
        <v>552</v>
      </c>
      <c r="B574" s="768">
        <v>7000031894</v>
      </c>
      <c r="C574" s="768">
        <v>10</v>
      </c>
      <c r="D574" s="768">
        <v>70</v>
      </c>
      <c r="E574" s="768">
        <v>10</v>
      </c>
      <c r="F574" s="768" t="s">
        <v>741</v>
      </c>
      <c r="G574" s="768">
        <v>170005405</v>
      </c>
      <c r="H574" s="768">
        <v>998736</v>
      </c>
      <c r="I574" s="783"/>
      <c r="J574" s="768">
        <v>18</v>
      </c>
      <c r="K574" s="782"/>
      <c r="L574" s="768" t="s">
        <v>802</v>
      </c>
      <c r="M574" s="768" t="s">
        <v>106</v>
      </c>
      <c r="N574" s="768">
        <v>1</v>
      </c>
      <c r="O574" s="783"/>
      <c r="P574" s="784" t="str">
        <f t="shared" si="44"/>
        <v>Included</v>
      </c>
      <c r="Q574" s="296">
        <f t="shared" si="45"/>
        <v>0</v>
      </c>
      <c r="R574" s="267">
        <f t="shared" si="46"/>
        <v>0</v>
      </c>
      <c r="S574" s="267">
        <f t="shared" si="47"/>
        <v>0</v>
      </c>
      <c r="T574" s="297">
        <f t="shared" si="48"/>
        <v>0</v>
      </c>
      <c r="U574" s="297"/>
      <c r="AD574" s="298"/>
    </row>
    <row r="575" spans="1:30" s="267" customFormat="1" ht="48" customHeight="1" x14ac:dyDescent="0.3">
      <c r="A575" s="292">
        <v>553</v>
      </c>
      <c r="B575" s="768">
        <v>7000031894</v>
      </c>
      <c r="C575" s="768">
        <v>10</v>
      </c>
      <c r="D575" s="768">
        <v>70</v>
      </c>
      <c r="E575" s="768">
        <v>20</v>
      </c>
      <c r="F575" s="768" t="s">
        <v>741</v>
      </c>
      <c r="G575" s="768">
        <v>170005421</v>
      </c>
      <c r="H575" s="768">
        <v>998336</v>
      </c>
      <c r="I575" s="783"/>
      <c r="J575" s="768">
        <v>18</v>
      </c>
      <c r="K575" s="782"/>
      <c r="L575" s="768" t="s">
        <v>803</v>
      </c>
      <c r="M575" s="768" t="s">
        <v>105</v>
      </c>
      <c r="N575" s="768">
        <v>1</v>
      </c>
      <c r="O575" s="783"/>
      <c r="P575" s="784" t="str">
        <f t="shared" si="44"/>
        <v>Included</v>
      </c>
      <c r="Q575" s="296">
        <f t="shared" si="45"/>
        <v>0</v>
      </c>
      <c r="R575" s="267">
        <f t="shared" si="46"/>
        <v>0</v>
      </c>
      <c r="S575" s="267">
        <f t="shared" si="47"/>
        <v>0</v>
      </c>
      <c r="T575" s="297">
        <f t="shared" si="48"/>
        <v>0</v>
      </c>
      <c r="U575" s="297"/>
      <c r="AD575" s="298"/>
    </row>
    <row r="576" spans="1:30" s="267" customFormat="1" ht="48" customHeight="1" x14ac:dyDescent="0.3">
      <c r="A576" s="292">
        <v>554</v>
      </c>
      <c r="B576" s="768">
        <v>7000031894</v>
      </c>
      <c r="C576" s="768">
        <v>10</v>
      </c>
      <c r="D576" s="768">
        <v>70</v>
      </c>
      <c r="E576" s="768">
        <v>30</v>
      </c>
      <c r="F576" s="768" t="s">
        <v>741</v>
      </c>
      <c r="G576" s="768">
        <v>170005316</v>
      </c>
      <c r="H576" s="768">
        <v>998734</v>
      </c>
      <c r="I576" s="783"/>
      <c r="J576" s="768">
        <v>18</v>
      </c>
      <c r="K576" s="782"/>
      <c r="L576" s="768" t="s">
        <v>804</v>
      </c>
      <c r="M576" s="768" t="s">
        <v>106</v>
      </c>
      <c r="N576" s="768">
        <v>1</v>
      </c>
      <c r="O576" s="783"/>
      <c r="P576" s="784" t="str">
        <f t="shared" si="44"/>
        <v>Included</v>
      </c>
      <c r="Q576" s="296">
        <f t="shared" si="45"/>
        <v>0</v>
      </c>
      <c r="R576" s="267">
        <f t="shared" si="46"/>
        <v>0</v>
      </c>
      <c r="S576" s="267">
        <f t="shared" si="47"/>
        <v>0</v>
      </c>
      <c r="T576" s="297">
        <f t="shared" si="48"/>
        <v>0</v>
      </c>
      <c r="U576" s="297"/>
      <c r="AD576" s="298"/>
    </row>
    <row r="577" spans="1:30" s="267" customFormat="1" ht="48" customHeight="1" x14ac:dyDescent="0.3">
      <c r="A577" s="292">
        <v>555</v>
      </c>
      <c r="B577" s="768">
        <v>7000031894</v>
      </c>
      <c r="C577" s="768">
        <v>10</v>
      </c>
      <c r="D577" s="768">
        <v>70</v>
      </c>
      <c r="E577" s="768">
        <v>40</v>
      </c>
      <c r="F577" s="768" t="s">
        <v>741</v>
      </c>
      <c r="G577" s="768">
        <v>170005418</v>
      </c>
      <c r="H577" s="768">
        <v>998736</v>
      </c>
      <c r="I577" s="783"/>
      <c r="J577" s="768">
        <v>18</v>
      </c>
      <c r="K577" s="782"/>
      <c r="L577" s="768" t="s">
        <v>805</v>
      </c>
      <c r="M577" s="768" t="s">
        <v>106</v>
      </c>
      <c r="N577" s="768">
        <v>30</v>
      </c>
      <c r="O577" s="783"/>
      <c r="P577" s="784" t="str">
        <f t="shared" si="44"/>
        <v>Included</v>
      </c>
      <c r="Q577" s="296">
        <f t="shared" si="45"/>
        <v>0</v>
      </c>
      <c r="R577" s="267">
        <f t="shared" si="46"/>
        <v>0</v>
      </c>
      <c r="S577" s="267">
        <f t="shared" si="47"/>
        <v>0</v>
      </c>
      <c r="T577" s="297">
        <f t="shared" si="48"/>
        <v>0</v>
      </c>
      <c r="U577" s="297"/>
      <c r="AD577" s="298"/>
    </row>
    <row r="578" spans="1:30" s="267" customFormat="1" ht="48" customHeight="1" x14ac:dyDescent="0.3">
      <c r="A578" s="292">
        <v>556</v>
      </c>
      <c r="B578" s="768">
        <v>7000031894</v>
      </c>
      <c r="C578" s="768">
        <v>10</v>
      </c>
      <c r="D578" s="768">
        <v>70</v>
      </c>
      <c r="E578" s="768">
        <v>50</v>
      </c>
      <c r="F578" s="768" t="s">
        <v>741</v>
      </c>
      <c r="G578" s="768">
        <v>170005419</v>
      </c>
      <c r="H578" s="768">
        <v>998736</v>
      </c>
      <c r="I578" s="783"/>
      <c r="J578" s="768">
        <v>18</v>
      </c>
      <c r="K578" s="782"/>
      <c r="L578" s="768" t="s">
        <v>806</v>
      </c>
      <c r="M578" s="768" t="s">
        <v>106</v>
      </c>
      <c r="N578" s="768">
        <v>152</v>
      </c>
      <c r="O578" s="783"/>
      <c r="P578" s="784" t="str">
        <f t="shared" si="44"/>
        <v>Included</v>
      </c>
      <c r="Q578" s="296">
        <f t="shared" si="45"/>
        <v>0</v>
      </c>
      <c r="R578" s="267">
        <f t="shared" si="46"/>
        <v>0</v>
      </c>
      <c r="S578" s="267">
        <f t="shared" si="47"/>
        <v>0</v>
      </c>
      <c r="T578" s="297">
        <f t="shared" si="48"/>
        <v>0</v>
      </c>
      <c r="U578" s="297"/>
      <c r="AD578" s="298"/>
    </row>
    <row r="579" spans="1:30" s="267" customFormat="1" ht="48" customHeight="1" x14ac:dyDescent="0.3">
      <c r="A579" s="292">
        <v>557</v>
      </c>
      <c r="B579" s="768">
        <v>7000031894</v>
      </c>
      <c r="C579" s="768">
        <v>10</v>
      </c>
      <c r="D579" s="768">
        <v>70</v>
      </c>
      <c r="E579" s="768">
        <v>60</v>
      </c>
      <c r="F579" s="768" t="s">
        <v>741</v>
      </c>
      <c r="G579" s="768">
        <v>170005402</v>
      </c>
      <c r="H579" s="768">
        <v>998734</v>
      </c>
      <c r="I579" s="783"/>
      <c r="J579" s="768">
        <v>18</v>
      </c>
      <c r="K579" s="782"/>
      <c r="L579" s="768" t="s">
        <v>807</v>
      </c>
      <c r="M579" s="768" t="s">
        <v>106</v>
      </c>
      <c r="N579" s="768">
        <v>1</v>
      </c>
      <c r="O579" s="783"/>
      <c r="P579" s="784" t="str">
        <f t="shared" si="44"/>
        <v>Included</v>
      </c>
      <c r="Q579" s="296">
        <f t="shared" si="45"/>
        <v>0</v>
      </c>
      <c r="R579" s="267">
        <f t="shared" si="46"/>
        <v>0</v>
      </c>
      <c r="S579" s="267">
        <f t="shared" si="47"/>
        <v>0</v>
      </c>
      <c r="T579" s="297">
        <f t="shared" si="48"/>
        <v>0</v>
      </c>
      <c r="U579" s="297"/>
      <c r="AD579" s="298"/>
    </row>
    <row r="580" spans="1:30" s="267" customFormat="1" ht="48" customHeight="1" x14ac:dyDescent="0.3">
      <c r="A580" s="292">
        <v>558</v>
      </c>
      <c r="B580" s="768">
        <v>7000031894</v>
      </c>
      <c r="C580" s="768">
        <v>10</v>
      </c>
      <c r="D580" s="768">
        <v>70</v>
      </c>
      <c r="E580" s="768">
        <v>70</v>
      </c>
      <c r="F580" s="768" t="s">
        <v>741</v>
      </c>
      <c r="G580" s="768">
        <v>170005318</v>
      </c>
      <c r="H580" s="768">
        <v>998734</v>
      </c>
      <c r="I580" s="783"/>
      <c r="J580" s="768">
        <v>18</v>
      </c>
      <c r="K580" s="782"/>
      <c r="L580" s="768" t="s">
        <v>808</v>
      </c>
      <c r="M580" s="768" t="s">
        <v>106</v>
      </c>
      <c r="N580" s="768">
        <v>212</v>
      </c>
      <c r="O580" s="783"/>
      <c r="P580" s="784" t="str">
        <f t="shared" si="44"/>
        <v>Included</v>
      </c>
      <c r="Q580" s="296">
        <f t="shared" si="45"/>
        <v>0</v>
      </c>
      <c r="R580" s="267">
        <f t="shared" si="46"/>
        <v>0</v>
      </c>
      <c r="S580" s="267">
        <f t="shared" si="47"/>
        <v>0</v>
      </c>
      <c r="T580" s="297">
        <f t="shared" si="48"/>
        <v>0</v>
      </c>
      <c r="U580" s="297"/>
      <c r="AD580" s="298"/>
    </row>
    <row r="581" spans="1:30" s="267" customFormat="1" ht="48" customHeight="1" x14ac:dyDescent="0.3">
      <c r="A581" s="292">
        <v>559</v>
      </c>
      <c r="B581" s="768">
        <v>7000031894</v>
      </c>
      <c r="C581" s="768">
        <v>10</v>
      </c>
      <c r="D581" s="768">
        <v>70</v>
      </c>
      <c r="E581" s="768">
        <v>110</v>
      </c>
      <c r="F581" s="768" t="s">
        <v>741</v>
      </c>
      <c r="G581" s="768">
        <v>170005422</v>
      </c>
      <c r="H581" s="768">
        <v>998336</v>
      </c>
      <c r="I581" s="783"/>
      <c r="J581" s="768">
        <v>18</v>
      </c>
      <c r="K581" s="782"/>
      <c r="L581" s="768" t="s">
        <v>809</v>
      </c>
      <c r="M581" s="768" t="s">
        <v>105</v>
      </c>
      <c r="N581" s="768">
        <v>1</v>
      </c>
      <c r="O581" s="783"/>
      <c r="P581" s="784" t="str">
        <f t="shared" si="44"/>
        <v>Included</v>
      </c>
      <c r="Q581" s="296">
        <f t="shared" si="45"/>
        <v>0</v>
      </c>
      <c r="R581" s="267">
        <f t="shared" si="46"/>
        <v>0</v>
      </c>
      <c r="S581" s="267">
        <f t="shared" si="47"/>
        <v>0</v>
      </c>
      <c r="T581" s="297">
        <f t="shared" si="48"/>
        <v>0</v>
      </c>
      <c r="U581" s="297"/>
      <c r="AD581" s="298"/>
    </row>
    <row r="582" spans="1:30" s="267" customFormat="1" ht="48" customHeight="1" x14ac:dyDescent="0.3">
      <c r="A582" s="292">
        <v>560</v>
      </c>
      <c r="B582" s="768">
        <v>7000031894</v>
      </c>
      <c r="C582" s="768">
        <v>10</v>
      </c>
      <c r="D582" s="768">
        <v>70</v>
      </c>
      <c r="E582" s="768">
        <v>120</v>
      </c>
      <c r="F582" s="768" t="s">
        <v>741</v>
      </c>
      <c r="G582" s="768">
        <v>170005403</v>
      </c>
      <c r="H582" s="768">
        <v>998734</v>
      </c>
      <c r="I582" s="783"/>
      <c r="J582" s="768">
        <v>18</v>
      </c>
      <c r="K582" s="782"/>
      <c r="L582" s="768" t="s">
        <v>810</v>
      </c>
      <c r="M582" s="768" t="s">
        <v>106</v>
      </c>
      <c r="N582" s="768">
        <v>152</v>
      </c>
      <c r="O582" s="783"/>
      <c r="P582" s="784" t="str">
        <f t="shared" si="44"/>
        <v>Included</v>
      </c>
      <c r="Q582" s="296">
        <f t="shared" si="45"/>
        <v>0</v>
      </c>
      <c r="R582" s="267">
        <f t="shared" si="46"/>
        <v>0</v>
      </c>
      <c r="S582" s="267">
        <f t="shared" si="47"/>
        <v>0</v>
      </c>
      <c r="T582" s="297">
        <f t="shared" si="48"/>
        <v>0</v>
      </c>
      <c r="U582" s="297"/>
      <c r="AD582" s="298"/>
    </row>
    <row r="583" spans="1:30" s="267" customFormat="1" ht="48" customHeight="1" x14ac:dyDescent="0.3">
      <c r="A583" s="292">
        <v>561</v>
      </c>
      <c r="B583" s="768">
        <v>7000031894</v>
      </c>
      <c r="C583" s="768">
        <v>10</v>
      </c>
      <c r="D583" s="768">
        <v>70</v>
      </c>
      <c r="E583" s="768">
        <v>130</v>
      </c>
      <c r="F583" s="768" t="s">
        <v>741</v>
      </c>
      <c r="G583" s="768">
        <v>170005329</v>
      </c>
      <c r="H583" s="768">
        <v>998734</v>
      </c>
      <c r="I583" s="783"/>
      <c r="J583" s="768">
        <v>18</v>
      </c>
      <c r="K583" s="782"/>
      <c r="L583" s="768" t="s">
        <v>811</v>
      </c>
      <c r="M583" s="768" t="s">
        <v>110</v>
      </c>
      <c r="N583" s="768">
        <v>152</v>
      </c>
      <c r="O583" s="783"/>
      <c r="P583" s="784" t="str">
        <f t="shared" si="44"/>
        <v>Included</v>
      </c>
      <c r="Q583" s="296">
        <f t="shared" si="45"/>
        <v>0</v>
      </c>
      <c r="R583" s="267">
        <f t="shared" si="46"/>
        <v>0</v>
      </c>
      <c r="S583" s="267">
        <f t="shared" si="47"/>
        <v>0</v>
      </c>
      <c r="T583" s="297">
        <f t="shared" si="48"/>
        <v>0</v>
      </c>
      <c r="U583" s="297"/>
      <c r="AD583" s="298"/>
    </row>
    <row r="584" spans="1:30" s="267" customFormat="1" ht="48" customHeight="1" x14ac:dyDescent="0.3">
      <c r="A584" s="292">
        <v>562</v>
      </c>
      <c r="B584" s="768">
        <v>7000031894</v>
      </c>
      <c r="C584" s="768">
        <v>10</v>
      </c>
      <c r="D584" s="768">
        <v>70</v>
      </c>
      <c r="E584" s="768">
        <v>140</v>
      </c>
      <c r="F584" s="768" t="s">
        <v>741</v>
      </c>
      <c r="G584" s="768">
        <v>170005323</v>
      </c>
      <c r="H584" s="768">
        <v>998734</v>
      </c>
      <c r="I584" s="783"/>
      <c r="J584" s="768">
        <v>18</v>
      </c>
      <c r="K584" s="782"/>
      <c r="L584" s="768" t="s">
        <v>812</v>
      </c>
      <c r="M584" s="768" t="s">
        <v>106</v>
      </c>
      <c r="N584" s="768">
        <v>2</v>
      </c>
      <c r="O584" s="783"/>
      <c r="P584" s="784" t="str">
        <f t="shared" si="44"/>
        <v>Included</v>
      </c>
      <c r="Q584" s="296">
        <f t="shared" si="45"/>
        <v>0</v>
      </c>
      <c r="R584" s="267">
        <f t="shared" si="46"/>
        <v>0</v>
      </c>
      <c r="S584" s="267">
        <f t="shared" si="47"/>
        <v>0</v>
      </c>
      <c r="T584" s="297">
        <f t="shared" si="48"/>
        <v>0</v>
      </c>
      <c r="U584" s="297"/>
      <c r="AD584" s="298"/>
    </row>
    <row r="585" spans="1:30" s="267" customFormat="1" ht="48" customHeight="1" x14ac:dyDescent="0.3">
      <c r="A585" s="292">
        <v>563</v>
      </c>
      <c r="B585" s="768">
        <v>7000031894</v>
      </c>
      <c r="C585" s="768">
        <v>10</v>
      </c>
      <c r="D585" s="768">
        <v>70</v>
      </c>
      <c r="E585" s="768">
        <v>150</v>
      </c>
      <c r="F585" s="768" t="s">
        <v>741</v>
      </c>
      <c r="G585" s="768">
        <v>170005324</v>
      </c>
      <c r="H585" s="768">
        <v>998734</v>
      </c>
      <c r="I585" s="783"/>
      <c r="J585" s="768">
        <v>18</v>
      </c>
      <c r="K585" s="782"/>
      <c r="L585" s="768" t="s">
        <v>813</v>
      </c>
      <c r="M585" s="768" t="s">
        <v>106</v>
      </c>
      <c r="N585" s="768">
        <v>2</v>
      </c>
      <c r="O585" s="783"/>
      <c r="P585" s="784" t="str">
        <f t="shared" si="44"/>
        <v>Included</v>
      </c>
      <c r="Q585" s="296">
        <f t="shared" si="45"/>
        <v>0</v>
      </c>
      <c r="R585" s="267">
        <f t="shared" si="46"/>
        <v>0</v>
      </c>
      <c r="S585" s="267">
        <f t="shared" si="47"/>
        <v>0</v>
      </c>
      <c r="T585" s="297">
        <f t="shared" si="48"/>
        <v>0</v>
      </c>
      <c r="U585" s="297"/>
      <c r="AD585" s="298"/>
    </row>
    <row r="586" spans="1:30" s="267" customFormat="1" ht="48" customHeight="1" x14ac:dyDescent="0.3">
      <c r="A586" s="292">
        <v>564</v>
      </c>
      <c r="B586" s="768">
        <v>7000031894</v>
      </c>
      <c r="C586" s="768">
        <v>10</v>
      </c>
      <c r="D586" s="768">
        <v>70</v>
      </c>
      <c r="E586" s="768">
        <v>170</v>
      </c>
      <c r="F586" s="768" t="s">
        <v>741</v>
      </c>
      <c r="G586" s="768">
        <v>170005423</v>
      </c>
      <c r="H586" s="768">
        <v>998336</v>
      </c>
      <c r="I586" s="783"/>
      <c r="J586" s="768">
        <v>18</v>
      </c>
      <c r="K586" s="782"/>
      <c r="L586" s="768" t="s">
        <v>814</v>
      </c>
      <c r="M586" s="768" t="s">
        <v>105</v>
      </c>
      <c r="N586" s="768">
        <v>1</v>
      </c>
      <c r="O586" s="783"/>
      <c r="P586" s="784" t="str">
        <f t="shared" si="44"/>
        <v>Included</v>
      </c>
      <c r="Q586" s="296">
        <f t="shared" si="45"/>
        <v>0</v>
      </c>
      <c r="R586" s="267">
        <f t="shared" si="46"/>
        <v>0</v>
      </c>
      <c r="S586" s="267">
        <f t="shared" si="47"/>
        <v>0</v>
      </c>
      <c r="T586" s="297">
        <f t="shared" si="48"/>
        <v>0</v>
      </c>
      <c r="U586" s="297"/>
      <c r="AD586" s="298"/>
    </row>
    <row r="587" spans="1:30" s="267" customFormat="1" ht="48" customHeight="1" x14ac:dyDescent="0.3">
      <c r="A587" s="292">
        <v>565</v>
      </c>
      <c r="B587" s="768">
        <v>7000031894</v>
      </c>
      <c r="C587" s="768">
        <v>10</v>
      </c>
      <c r="D587" s="768">
        <v>70</v>
      </c>
      <c r="E587" s="768">
        <v>180</v>
      </c>
      <c r="F587" s="768" t="s">
        <v>741</v>
      </c>
      <c r="G587" s="768">
        <v>170005328</v>
      </c>
      <c r="H587" s="768">
        <v>998734</v>
      </c>
      <c r="I587" s="783"/>
      <c r="J587" s="768">
        <v>18</v>
      </c>
      <c r="K587" s="782"/>
      <c r="L587" s="768" t="s">
        <v>815</v>
      </c>
      <c r="M587" s="768" t="s">
        <v>106</v>
      </c>
      <c r="N587" s="768">
        <v>1</v>
      </c>
      <c r="O587" s="783"/>
      <c r="P587" s="784" t="str">
        <f t="shared" si="44"/>
        <v>Included</v>
      </c>
      <c r="Q587" s="296">
        <f t="shared" si="45"/>
        <v>0</v>
      </c>
      <c r="R587" s="267">
        <f t="shared" si="46"/>
        <v>0</v>
      </c>
      <c r="S587" s="267">
        <f t="shared" si="47"/>
        <v>0</v>
      </c>
      <c r="T587" s="297">
        <f t="shared" si="48"/>
        <v>0</v>
      </c>
      <c r="U587" s="297"/>
      <c r="AD587" s="298"/>
    </row>
    <row r="588" spans="1:30" s="267" customFormat="1" ht="48" customHeight="1" x14ac:dyDescent="0.3">
      <c r="A588" s="292">
        <v>566</v>
      </c>
      <c r="B588" s="768">
        <v>7000031894</v>
      </c>
      <c r="C588" s="768">
        <v>10</v>
      </c>
      <c r="D588" s="768">
        <v>70</v>
      </c>
      <c r="E588" s="768">
        <v>190</v>
      </c>
      <c r="F588" s="768" t="s">
        <v>741</v>
      </c>
      <c r="G588" s="768">
        <v>100002843</v>
      </c>
      <c r="H588" s="768">
        <v>998734</v>
      </c>
      <c r="I588" s="783"/>
      <c r="J588" s="768">
        <v>18</v>
      </c>
      <c r="K588" s="782"/>
      <c r="L588" s="768" t="s">
        <v>161</v>
      </c>
      <c r="M588" s="768" t="s">
        <v>110</v>
      </c>
      <c r="N588" s="768">
        <v>1</v>
      </c>
      <c r="O588" s="783"/>
      <c r="P588" s="784" t="str">
        <f t="shared" si="44"/>
        <v>Included</v>
      </c>
      <c r="Q588" s="296">
        <f t="shared" si="45"/>
        <v>0</v>
      </c>
      <c r="R588" s="267">
        <f t="shared" si="46"/>
        <v>0</v>
      </c>
      <c r="S588" s="267">
        <f t="shared" si="47"/>
        <v>0</v>
      </c>
      <c r="T588" s="297">
        <f t="shared" si="48"/>
        <v>0</v>
      </c>
      <c r="U588" s="297"/>
      <c r="AD588" s="298"/>
    </row>
    <row r="589" spans="1:30" s="267" customFormat="1" ht="48" customHeight="1" x14ac:dyDescent="0.3">
      <c r="A589" s="292">
        <v>567</v>
      </c>
      <c r="B589" s="768">
        <v>7000031894</v>
      </c>
      <c r="C589" s="768">
        <v>10</v>
      </c>
      <c r="D589" s="768">
        <v>70</v>
      </c>
      <c r="E589" s="768">
        <v>200</v>
      </c>
      <c r="F589" s="768" t="s">
        <v>741</v>
      </c>
      <c r="G589" s="768">
        <v>100007246</v>
      </c>
      <c r="H589" s="768">
        <v>998734</v>
      </c>
      <c r="I589" s="783"/>
      <c r="J589" s="768">
        <v>18</v>
      </c>
      <c r="K589" s="782"/>
      <c r="L589" s="768" t="s">
        <v>159</v>
      </c>
      <c r="M589" s="768" t="s">
        <v>106</v>
      </c>
      <c r="N589" s="768">
        <v>1</v>
      </c>
      <c r="O589" s="783"/>
      <c r="P589" s="784" t="str">
        <f t="shared" si="44"/>
        <v>Included</v>
      </c>
      <c r="Q589" s="296">
        <f t="shared" si="45"/>
        <v>0</v>
      </c>
      <c r="R589" s="267">
        <f t="shared" si="46"/>
        <v>0</v>
      </c>
      <c r="S589" s="267">
        <f t="shared" si="47"/>
        <v>0</v>
      </c>
      <c r="T589" s="297">
        <f t="shared" si="48"/>
        <v>0</v>
      </c>
      <c r="U589" s="297"/>
      <c r="AD589" s="298"/>
    </row>
    <row r="590" spans="1:30" s="267" customFormat="1" ht="48" customHeight="1" x14ac:dyDescent="0.3">
      <c r="A590" s="292">
        <v>568</v>
      </c>
      <c r="B590" s="768">
        <v>7000031894</v>
      </c>
      <c r="C590" s="768">
        <v>10</v>
      </c>
      <c r="D590" s="768">
        <v>70</v>
      </c>
      <c r="E590" s="768">
        <v>210</v>
      </c>
      <c r="F590" s="768" t="s">
        <v>741</v>
      </c>
      <c r="G590" s="768">
        <v>170003250</v>
      </c>
      <c r="H590" s="768">
        <v>998734</v>
      </c>
      <c r="I590" s="783"/>
      <c r="J590" s="768">
        <v>18</v>
      </c>
      <c r="K590" s="782"/>
      <c r="L590" s="768" t="s">
        <v>160</v>
      </c>
      <c r="M590" s="768" t="s">
        <v>106</v>
      </c>
      <c r="N590" s="768">
        <v>1</v>
      </c>
      <c r="O590" s="783"/>
      <c r="P590" s="784" t="str">
        <f t="shared" si="44"/>
        <v>Included</v>
      </c>
      <c r="Q590" s="296">
        <f t="shared" si="45"/>
        <v>0</v>
      </c>
      <c r="R590" s="267">
        <f t="shared" si="46"/>
        <v>0</v>
      </c>
      <c r="S590" s="267">
        <f t="shared" si="47"/>
        <v>0</v>
      </c>
      <c r="T590" s="297">
        <f t="shared" si="48"/>
        <v>0</v>
      </c>
      <c r="U590" s="297"/>
      <c r="AD590" s="298"/>
    </row>
    <row r="591" spans="1:30" s="267" customFormat="1" ht="48" customHeight="1" x14ac:dyDescent="0.3">
      <c r="A591" s="292">
        <v>569</v>
      </c>
      <c r="B591" s="768">
        <v>7000031894</v>
      </c>
      <c r="C591" s="768">
        <v>10</v>
      </c>
      <c r="D591" s="768">
        <v>70</v>
      </c>
      <c r="E591" s="768">
        <v>220</v>
      </c>
      <c r="F591" s="768" t="s">
        <v>741</v>
      </c>
      <c r="G591" s="768">
        <v>170005441</v>
      </c>
      <c r="H591" s="768">
        <v>998734</v>
      </c>
      <c r="I591" s="783"/>
      <c r="J591" s="768">
        <v>18</v>
      </c>
      <c r="K591" s="782"/>
      <c r="L591" s="768" t="s">
        <v>816</v>
      </c>
      <c r="M591" s="768" t="s">
        <v>106</v>
      </c>
      <c r="N591" s="768">
        <v>1</v>
      </c>
      <c r="O591" s="783"/>
      <c r="P591" s="784" t="str">
        <f t="shared" si="44"/>
        <v>Included</v>
      </c>
      <c r="Q591" s="296">
        <f t="shared" si="45"/>
        <v>0</v>
      </c>
      <c r="R591" s="267">
        <f t="shared" si="46"/>
        <v>0</v>
      </c>
      <c r="S591" s="267">
        <f t="shared" si="47"/>
        <v>0</v>
      </c>
      <c r="T591" s="297">
        <f t="shared" si="48"/>
        <v>0</v>
      </c>
      <c r="U591" s="297"/>
      <c r="AD591" s="298"/>
    </row>
    <row r="592" spans="1:30" s="267" customFormat="1" ht="48" customHeight="1" x14ac:dyDescent="0.3">
      <c r="A592" s="292">
        <v>570</v>
      </c>
      <c r="B592" s="768">
        <v>7000031894</v>
      </c>
      <c r="C592" s="768">
        <v>10</v>
      </c>
      <c r="D592" s="768">
        <v>70</v>
      </c>
      <c r="E592" s="768">
        <v>240</v>
      </c>
      <c r="F592" s="768" t="s">
        <v>741</v>
      </c>
      <c r="G592" s="768">
        <v>170005452</v>
      </c>
      <c r="H592" s="768">
        <v>998734</v>
      </c>
      <c r="I592" s="783"/>
      <c r="J592" s="768">
        <v>18</v>
      </c>
      <c r="K592" s="782"/>
      <c r="L592" s="768" t="s">
        <v>817</v>
      </c>
      <c r="M592" s="768" t="s">
        <v>106</v>
      </c>
      <c r="N592" s="768">
        <v>2</v>
      </c>
      <c r="O592" s="783"/>
      <c r="P592" s="784" t="str">
        <f t="shared" si="44"/>
        <v>Included</v>
      </c>
      <c r="Q592" s="296">
        <f t="shared" si="45"/>
        <v>0</v>
      </c>
      <c r="R592" s="267">
        <f t="shared" si="46"/>
        <v>0</v>
      </c>
      <c r="S592" s="267">
        <f t="shared" si="47"/>
        <v>0</v>
      </c>
      <c r="T592" s="297">
        <f t="shared" si="48"/>
        <v>0</v>
      </c>
      <c r="U592" s="297"/>
      <c r="AD592" s="298"/>
    </row>
    <row r="593" spans="1:30" s="267" customFormat="1" ht="48" customHeight="1" x14ac:dyDescent="0.3">
      <c r="A593" s="292">
        <v>571</v>
      </c>
      <c r="B593" s="768">
        <v>7000031894</v>
      </c>
      <c r="C593" s="768">
        <v>10</v>
      </c>
      <c r="D593" s="768">
        <v>70</v>
      </c>
      <c r="E593" s="768">
        <v>250</v>
      </c>
      <c r="F593" s="768" t="s">
        <v>741</v>
      </c>
      <c r="G593" s="768">
        <v>170005453</v>
      </c>
      <c r="H593" s="768">
        <v>998734</v>
      </c>
      <c r="I593" s="783"/>
      <c r="J593" s="768">
        <v>18</v>
      </c>
      <c r="K593" s="782"/>
      <c r="L593" s="768" t="s">
        <v>818</v>
      </c>
      <c r="M593" s="768" t="s">
        <v>105</v>
      </c>
      <c r="N593" s="768">
        <v>1</v>
      </c>
      <c r="O593" s="783"/>
      <c r="P593" s="784" t="str">
        <f t="shared" si="44"/>
        <v>Included</v>
      </c>
      <c r="Q593" s="296">
        <f t="shared" si="45"/>
        <v>0</v>
      </c>
      <c r="R593" s="267">
        <f t="shared" si="46"/>
        <v>0</v>
      </c>
      <c r="S593" s="267">
        <f t="shared" si="47"/>
        <v>0</v>
      </c>
      <c r="T593" s="297">
        <f t="shared" si="48"/>
        <v>0</v>
      </c>
      <c r="U593" s="297"/>
      <c r="AD593" s="298"/>
    </row>
    <row r="594" spans="1:30" s="267" customFormat="1" ht="48" customHeight="1" x14ac:dyDescent="0.3">
      <c r="A594" s="292">
        <v>572</v>
      </c>
      <c r="B594" s="768">
        <v>7000031894</v>
      </c>
      <c r="C594" s="768">
        <v>10</v>
      </c>
      <c r="D594" s="768">
        <v>70</v>
      </c>
      <c r="E594" s="768">
        <v>270</v>
      </c>
      <c r="F594" s="768" t="s">
        <v>741</v>
      </c>
      <c r="G594" s="768">
        <v>170005456</v>
      </c>
      <c r="H594" s="768">
        <v>998734</v>
      </c>
      <c r="I594" s="783"/>
      <c r="J594" s="768">
        <v>18</v>
      </c>
      <c r="K594" s="782"/>
      <c r="L594" s="768" t="s">
        <v>819</v>
      </c>
      <c r="M594" s="768" t="s">
        <v>106</v>
      </c>
      <c r="N594" s="768">
        <v>1</v>
      </c>
      <c r="O594" s="783"/>
      <c r="P594" s="784" t="str">
        <f t="shared" si="44"/>
        <v>Included</v>
      </c>
      <c r="Q594" s="296">
        <f t="shared" si="45"/>
        <v>0</v>
      </c>
      <c r="R594" s="267">
        <f t="shared" si="46"/>
        <v>0</v>
      </c>
      <c r="S594" s="267">
        <f t="shared" si="47"/>
        <v>0</v>
      </c>
      <c r="T594" s="297">
        <f t="shared" si="48"/>
        <v>0</v>
      </c>
      <c r="U594" s="297"/>
      <c r="AD594" s="298"/>
    </row>
    <row r="595" spans="1:30" s="267" customFormat="1" ht="48" customHeight="1" x14ac:dyDescent="0.3">
      <c r="A595" s="292">
        <v>573</v>
      </c>
      <c r="B595" s="768">
        <v>7000031894</v>
      </c>
      <c r="C595" s="768">
        <v>10</v>
      </c>
      <c r="D595" s="768">
        <v>70</v>
      </c>
      <c r="E595" s="768">
        <v>280</v>
      </c>
      <c r="F595" s="768" t="s">
        <v>741</v>
      </c>
      <c r="G595" s="768">
        <v>170005465</v>
      </c>
      <c r="H595" s="768">
        <v>998734</v>
      </c>
      <c r="I595" s="783"/>
      <c r="J595" s="768">
        <v>18</v>
      </c>
      <c r="K595" s="782"/>
      <c r="L595" s="768" t="s">
        <v>820</v>
      </c>
      <c r="M595" s="768" t="s">
        <v>110</v>
      </c>
      <c r="N595" s="768">
        <v>1</v>
      </c>
      <c r="O595" s="783"/>
      <c r="P595" s="784" t="str">
        <f t="shared" si="44"/>
        <v>Included</v>
      </c>
      <c r="Q595" s="296">
        <f t="shared" si="45"/>
        <v>0</v>
      </c>
      <c r="R595" s="267">
        <f t="shared" si="46"/>
        <v>0</v>
      </c>
      <c r="S595" s="267">
        <f t="shared" si="47"/>
        <v>0</v>
      </c>
      <c r="T595" s="297">
        <f t="shared" si="48"/>
        <v>0</v>
      </c>
      <c r="U595" s="297"/>
      <c r="AD595" s="298"/>
    </row>
    <row r="596" spans="1:30" s="267" customFormat="1" ht="48" customHeight="1" x14ac:dyDescent="0.3">
      <c r="A596" s="292">
        <v>574</v>
      </c>
      <c r="B596" s="768">
        <v>7000031894</v>
      </c>
      <c r="C596" s="768">
        <v>10</v>
      </c>
      <c r="D596" s="768">
        <v>70</v>
      </c>
      <c r="E596" s="768">
        <v>290</v>
      </c>
      <c r="F596" s="768" t="s">
        <v>741</v>
      </c>
      <c r="G596" s="768">
        <v>100007217</v>
      </c>
      <c r="H596" s="768">
        <v>998734</v>
      </c>
      <c r="I596" s="783"/>
      <c r="J596" s="768">
        <v>18</v>
      </c>
      <c r="K596" s="782"/>
      <c r="L596" s="768" t="s">
        <v>158</v>
      </c>
      <c r="M596" s="768" t="s">
        <v>106</v>
      </c>
      <c r="N596" s="768">
        <v>1</v>
      </c>
      <c r="O596" s="783"/>
      <c r="P596" s="784" t="str">
        <f t="shared" ref="P596:P659" si="49">IF(O596=0, "Included", IF(ISERROR(N596*O596), O596, N596*O596))</f>
        <v>Included</v>
      </c>
      <c r="Q596" s="296">
        <f t="shared" ref="Q596:Q659" si="50">S596</f>
        <v>0</v>
      </c>
      <c r="R596" s="267">
        <f t="shared" ref="R596:R659" si="51">IF(P596="Included",0,P596)</f>
        <v>0</v>
      </c>
      <c r="S596" s="267">
        <f t="shared" ref="S596:S659" si="52">IF(K596="",(R596*J596/100),(R596*K596))</f>
        <v>0</v>
      </c>
      <c r="T596" s="297">
        <f t="shared" ref="T596:T659" si="53">+N596*O596</f>
        <v>0</v>
      </c>
      <c r="U596" s="297"/>
      <c r="AD596" s="298"/>
    </row>
    <row r="597" spans="1:30" s="267" customFormat="1" ht="48" customHeight="1" x14ac:dyDescent="0.3">
      <c r="A597" s="292">
        <v>575</v>
      </c>
      <c r="B597" s="768">
        <v>7000031894</v>
      </c>
      <c r="C597" s="768">
        <v>10</v>
      </c>
      <c r="D597" s="768">
        <v>70</v>
      </c>
      <c r="E597" s="768">
        <v>300</v>
      </c>
      <c r="F597" s="768" t="s">
        <v>741</v>
      </c>
      <c r="G597" s="768">
        <v>170005416</v>
      </c>
      <c r="H597" s="768">
        <v>998734</v>
      </c>
      <c r="I597" s="783"/>
      <c r="J597" s="768">
        <v>18</v>
      </c>
      <c r="K597" s="782"/>
      <c r="L597" s="768" t="s">
        <v>821</v>
      </c>
      <c r="M597" s="768" t="s">
        <v>106</v>
      </c>
      <c r="N597" s="768">
        <v>1</v>
      </c>
      <c r="O597" s="783"/>
      <c r="P597" s="784" t="str">
        <f t="shared" si="49"/>
        <v>Included</v>
      </c>
      <c r="Q597" s="296">
        <f t="shared" si="50"/>
        <v>0</v>
      </c>
      <c r="R597" s="267">
        <f t="shared" si="51"/>
        <v>0</v>
      </c>
      <c r="S597" s="267">
        <f t="shared" si="52"/>
        <v>0</v>
      </c>
      <c r="T597" s="297">
        <f t="shared" si="53"/>
        <v>0</v>
      </c>
      <c r="U597" s="297"/>
      <c r="AD597" s="298"/>
    </row>
    <row r="598" spans="1:30" s="267" customFormat="1" ht="48" customHeight="1" x14ac:dyDescent="0.3">
      <c r="A598" s="292">
        <v>576</v>
      </c>
      <c r="B598" s="768">
        <v>7000031894</v>
      </c>
      <c r="C598" s="768">
        <v>10</v>
      </c>
      <c r="D598" s="768">
        <v>70</v>
      </c>
      <c r="E598" s="768">
        <v>310</v>
      </c>
      <c r="F598" s="768" t="s">
        <v>741</v>
      </c>
      <c r="G598" s="768">
        <v>170005590</v>
      </c>
      <c r="H598" s="768">
        <v>998336</v>
      </c>
      <c r="I598" s="783"/>
      <c r="J598" s="768">
        <v>18</v>
      </c>
      <c r="K598" s="782"/>
      <c r="L598" s="768" t="s">
        <v>822</v>
      </c>
      <c r="M598" s="768" t="s">
        <v>106</v>
      </c>
      <c r="N598" s="768">
        <v>2</v>
      </c>
      <c r="O598" s="783"/>
      <c r="P598" s="784" t="str">
        <f t="shared" si="49"/>
        <v>Included</v>
      </c>
      <c r="Q598" s="296">
        <f t="shared" si="50"/>
        <v>0</v>
      </c>
      <c r="R598" s="267">
        <f t="shared" si="51"/>
        <v>0</v>
      </c>
      <c r="S598" s="267">
        <f t="shared" si="52"/>
        <v>0</v>
      </c>
      <c r="T598" s="297">
        <f t="shared" si="53"/>
        <v>0</v>
      </c>
      <c r="U598" s="297"/>
      <c r="AD598" s="298"/>
    </row>
    <row r="599" spans="1:30" s="267" customFormat="1" ht="48" customHeight="1" x14ac:dyDescent="0.3">
      <c r="A599" s="292">
        <v>577</v>
      </c>
      <c r="B599" s="768">
        <v>7000031898</v>
      </c>
      <c r="C599" s="768">
        <v>10</v>
      </c>
      <c r="D599" s="768">
        <v>120</v>
      </c>
      <c r="E599" s="768">
        <v>10</v>
      </c>
      <c r="F599" s="768" t="s">
        <v>742</v>
      </c>
      <c r="G599" s="768">
        <v>170005405</v>
      </c>
      <c r="H599" s="768">
        <v>998736</v>
      </c>
      <c r="I599" s="783"/>
      <c r="J599" s="768">
        <v>18</v>
      </c>
      <c r="K599" s="782"/>
      <c r="L599" s="768" t="s">
        <v>802</v>
      </c>
      <c r="M599" s="768" t="s">
        <v>106</v>
      </c>
      <c r="N599" s="768">
        <v>1</v>
      </c>
      <c r="O599" s="783"/>
      <c r="P599" s="784" t="str">
        <f t="shared" si="49"/>
        <v>Included</v>
      </c>
      <c r="Q599" s="296">
        <f t="shared" si="50"/>
        <v>0</v>
      </c>
      <c r="R599" s="267">
        <f t="shared" si="51"/>
        <v>0</v>
      </c>
      <c r="S599" s="267">
        <f t="shared" si="52"/>
        <v>0</v>
      </c>
      <c r="T599" s="297">
        <f t="shared" si="53"/>
        <v>0</v>
      </c>
      <c r="U599" s="297"/>
      <c r="AD599" s="298"/>
    </row>
    <row r="600" spans="1:30" s="267" customFormat="1" ht="48" customHeight="1" x14ac:dyDescent="0.3">
      <c r="A600" s="292">
        <v>578</v>
      </c>
      <c r="B600" s="768">
        <v>7000031898</v>
      </c>
      <c r="C600" s="768">
        <v>10</v>
      </c>
      <c r="D600" s="768">
        <v>120</v>
      </c>
      <c r="E600" s="768">
        <v>20</v>
      </c>
      <c r="F600" s="768" t="s">
        <v>742</v>
      </c>
      <c r="G600" s="768">
        <v>170005421</v>
      </c>
      <c r="H600" s="768">
        <v>998336</v>
      </c>
      <c r="I600" s="783"/>
      <c r="J600" s="768">
        <v>18</v>
      </c>
      <c r="K600" s="782"/>
      <c r="L600" s="768" t="s">
        <v>803</v>
      </c>
      <c r="M600" s="768" t="s">
        <v>105</v>
      </c>
      <c r="N600" s="768">
        <v>1</v>
      </c>
      <c r="O600" s="783"/>
      <c r="P600" s="784" t="str">
        <f t="shared" si="49"/>
        <v>Included</v>
      </c>
      <c r="Q600" s="296">
        <f t="shared" si="50"/>
        <v>0</v>
      </c>
      <c r="R600" s="267">
        <f t="shared" si="51"/>
        <v>0</v>
      </c>
      <c r="S600" s="267">
        <f t="shared" si="52"/>
        <v>0</v>
      </c>
      <c r="T600" s="297">
        <f t="shared" si="53"/>
        <v>0</v>
      </c>
      <c r="U600" s="297"/>
      <c r="AD600" s="298"/>
    </row>
    <row r="601" spans="1:30" s="267" customFormat="1" ht="48" customHeight="1" x14ac:dyDescent="0.3">
      <c r="A601" s="292">
        <v>579</v>
      </c>
      <c r="B601" s="768">
        <v>7000031898</v>
      </c>
      <c r="C601" s="768">
        <v>10</v>
      </c>
      <c r="D601" s="768">
        <v>120</v>
      </c>
      <c r="E601" s="768">
        <v>30</v>
      </c>
      <c r="F601" s="768" t="s">
        <v>742</v>
      </c>
      <c r="G601" s="768">
        <v>170005316</v>
      </c>
      <c r="H601" s="768">
        <v>998734</v>
      </c>
      <c r="I601" s="783"/>
      <c r="J601" s="768">
        <v>18</v>
      </c>
      <c r="K601" s="782"/>
      <c r="L601" s="768" t="s">
        <v>804</v>
      </c>
      <c r="M601" s="768" t="s">
        <v>106</v>
      </c>
      <c r="N601" s="768">
        <v>1</v>
      </c>
      <c r="O601" s="783"/>
      <c r="P601" s="784" t="str">
        <f t="shared" si="49"/>
        <v>Included</v>
      </c>
      <c r="Q601" s="296">
        <f t="shared" si="50"/>
        <v>0</v>
      </c>
      <c r="R601" s="267">
        <f t="shared" si="51"/>
        <v>0</v>
      </c>
      <c r="S601" s="267">
        <f t="shared" si="52"/>
        <v>0</v>
      </c>
      <c r="T601" s="297">
        <f t="shared" si="53"/>
        <v>0</v>
      </c>
      <c r="U601" s="297"/>
      <c r="AD601" s="298"/>
    </row>
    <row r="602" spans="1:30" s="267" customFormat="1" ht="48" customHeight="1" x14ac:dyDescent="0.3">
      <c r="A602" s="292">
        <v>580</v>
      </c>
      <c r="B602" s="768">
        <v>7000031898</v>
      </c>
      <c r="C602" s="768">
        <v>10</v>
      </c>
      <c r="D602" s="768">
        <v>120</v>
      </c>
      <c r="E602" s="768">
        <v>40</v>
      </c>
      <c r="F602" s="768" t="s">
        <v>742</v>
      </c>
      <c r="G602" s="768">
        <v>170005402</v>
      </c>
      <c r="H602" s="768">
        <v>998734</v>
      </c>
      <c r="I602" s="783"/>
      <c r="J602" s="768">
        <v>18</v>
      </c>
      <c r="K602" s="782"/>
      <c r="L602" s="768" t="s">
        <v>807</v>
      </c>
      <c r="M602" s="768" t="s">
        <v>106</v>
      </c>
      <c r="N602" s="768">
        <v>1</v>
      </c>
      <c r="O602" s="783"/>
      <c r="P602" s="784" t="str">
        <f t="shared" si="49"/>
        <v>Included</v>
      </c>
      <c r="Q602" s="296">
        <f t="shared" si="50"/>
        <v>0</v>
      </c>
      <c r="R602" s="267">
        <f t="shared" si="51"/>
        <v>0</v>
      </c>
      <c r="S602" s="267">
        <f t="shared" si="52"/>
        <v>0</v>
      </c>
      <c r="T602" s="297">
        <f t="shared" si="53"/>
        <v>0</v>
      </c>
      <c r="U602" s="297"/>
      <c r="AD602" s="298"/>
    </row>
    <row r="603" spans="1:30" s="267" customFormat="1" ht="48" customHeight="1" x14ac:dyDescent="0.3">
      <c r="A603" s="292">
        <v>581</v>
      </c>
      <c r="B603" s="768">
        <v>7000031898</v>
      </c>
      <c r="C603" s="768">
        <v>10</v>
      </c>
      <c r="D603" s="768">
        <v>120</v>
      </c>
      <c r="E603" s="768">
        <v>60</v>
      </c>
      <c r="F603" s="768" t="s">
        <v>742</v>
      </c>
      <c r="G603" s="768">
        <v>170005422</v>
      </c>
      <c r="H603" s="768">
        <v>998336</v>
      </c>
      <c r="I603" s="783"/>
      <c r="J603" s="768">
        <v>18</v>
      </c>
      <c r="K603" s="782"/>
      <c r="L603" s="768" t="s">
        <v>809</v>
      </c>
      <c r="M603" s="768" t="s">
        <v>105</v>
      </c>
      <c r="N603" s="768">
        <v>1</v>
      </c>
      <c r="O603" s="783"/>
      <c r="P603" s="784" t="str">
        <f t="shared" si="49"/>
        <v>Included</v>
      </c>
      <c r="Q603" s="296">
        <f t="shared" si="50"/>
        <v>0</v>
      </c>
      <c r="R603" s="267">
        <f t="shared" si="51"/>
        <v>0</v>
      </c>
      <c r="S603" s="267">
        <f t="shared" si="52"/>
        <v>0</v>
      </c>
      <c r="T603" s="297">
        <f t="shared" si="53"/>
        <v>0</v>
      </c>
      <c r="U603" s="297"/>
      <c r="AD603" s="298"/>
    </row>
    <row r="604" spans="1:30" s="267" customFormat="1" ht="48" customHeight="1" x14ac:dyDescent="0.3">
      <c r="A604" s="292">
        <v>582</v>
      </c>
      <c r="B604" s="768">
        <v>7000031898</v>
      </c>
      <c r="C604" s="768">
        <v>10</v>
      </c>
      <c r="D604" s="768">
        <v>120</v>
      </c>
      <c r="E604" s="768">
        <v>70</v>
      </c>
      <c r="F604" s="768" t="s">
        <v>742</v>
      </c>
      <c r="G604" s="768">
        <v>170005323</v>
      </c>
      <c r="H604" s="768">
        <v>998734</v>
      </c>
      <c r="I604" s="783"/>
      <c r="J604" s="768">
        <v>18</v>
      </c>
      <c r="K604" s="782"/>
      <c r="L604" s="768" t="s">
        <v>812</v>
      </c>
      <c r="M604" s="768" t="s">
        <v>106</v>
      </c>
      <c r="N604" s="768">
        <v>2</v>
      </c>
      <c r="O604" s="783"/>
      <c r="P604" s="784" t="str">
        <f t="shared" si="49"/>
        <v>Included</v>
      </c>
      <c r="Q604" s="296">
        <f t="shared" si="50"/>
        <v>0</v>
      </c>
      <c r="R604" s="267">
        <f t="shared" si="51"/>
        <v>0</v>
      </c>
      <c r="S604" s="267">
        <f t="shared" si="52"/>
        <v>0</v>
      </c>
      <c r="T604" s="297">
        <f t="shared" si="53"/>
        <v>0</v>
      </c>
      <c r="U604" s="297"/>
      <c r="AD604" s="298"/>
    </row>
    <row r="605" spans="1:30" s="267" customFormat="1" ht="48" customHeight="1" x14ac:dyDescent="0.3">
      <c r="A605" s="292">
        <v>583</v>
      </c>
      <c r="B605" s="768">
        <v>7000031898</v>
      </c>
      <c r="C605" s="768">
        <v>10</v>
      </c>
      <c r="D605" s="768">
        <v>120</v>
      </c>
      <c r="E605" s="768">
        <v>80</v>
      </c>
      <c r="F605" s="768" t="s">
        <v>742</v>
      </c>
      <c r="G605" s="768">
        <v>170005324</v>
      </c>
      <c r="H605" s="768">
        <v>998734</v>
      </c>
      <c r="I605" s="783"/>
      <c r="J605" s="768">
        <v>18</v>
      </c>
      <c r="K605" s="782"/>
      <c r="L605" s="768" t="s">
        <v>813</v>
      </c>
      <c r="M605" s="768" t="s">
        <v>106</v>
      </c>
      <c r="N605" s="768">
        <v>2</v>
      </c>
      <c r="O605" s="783"/>
      <c r="P605" s="784" t="str">
        <f t="shared" si="49"/>
        <v>Included</v>
      </c>
      <c r="Q605" s="296">
        <f t="shared" si="50"/>
        <v>0</v>
      </c>
      <c r="R605" s="267">
        <f t="shared" si="51"/>
        <v>0</v>
      </c>
      <c r="S605" s="267">
        <f t="shared" si="52"/>
        <v>0</v>
      </c>
      <c r="T605" s="297">
        <f t="shared" si="53"/>
        <v>0</v>
      </c>
      <c r="U605" s="297"/>
      <c r="AD605" s="298"/>
    </row>
    <row r="606" spans="1:30" s="267" customFormat="1" ht="48" customHeight="1" x14ac:dyDescent="0.3">
      <c r="A606" s="292">
        <v>584</v>
      </c>
      <c r="B606" s="768">
        <v>7000031898</v>
      </c>
      <c r="C606" s="768">
        <v>10</v>
      </c>
      <c r="D606" s="768">
        <v>120</v>
      </c>
      <c r="E606" s="768">
        <v>100</v>
      </c>
      <c r="F606" s="768" t="s">
        <v>742</v>
      </c>
      <c r="G606" s="768">
        <v>170005423</v>
      </c>
      <c r="H606" s="768">
        <v>998336</v>
      </c>
      <c r="I606" s="783"/>
      <c r="J606" s="768">
        <v>18</v>
      </c>
      <c r="K606" s="782"/>
      <c r="L606" s="768" t="s">
        <v>814</v>
      </c>
      <c r="M606" s="768" t="s">
        <v>105</v>
      </c>
      <c r="N606" s="768">
        <v>1</v>
      </c>
      <c r="O606" s="783"/>
      <c r="P606" s="784" t="str">
        <f t="shared" si="49"/>
        <v>Included</v>
      </c>
      <c r="Q606" s="296">
        <f t="shared" si="50"/>
        <v>0</v>
      </c>
      <c r="R606" s="267">
        <f t="shared" si="51"/>
        <v>0</v>
      </c>
      <c r="S606" s="267">
        <f t="shared" si="52"/>
        <v>0</v>
      </c>
      <c r="T606" s="297">
        <f t="shared" si="53"/>
        <v>0</v>
      </c>
      <c r="U606" s="297"/>
      <c r="AD606" s="298"/>
    </row>
    <row r="607" spans="1:30" s="267" customFormat="1" ht="48" customHeight="1" x14ac:dyDescent="0.3">
      <c r="A607" s="292">
        <v>585</v>
      </c>
      <c r="B607" s="768">
        <v>7000031898</v>
      </c>
      <c r="C607" s="768">
        <v>10</v>
      </c>
      <c r="D607" s="768">
        <v>120</v>
      </c>
      <c r="E607" s="768">
        <v>110</v>
      </c>
      <c r="F607" s="768" t="s">
        <v>742</v>
      </c>
      <c r="G607" s="768">
        <v>170005328</v>
      </c>
      <c r="H607" s="768">
        <v>998734</v>
      </c>
      <c r="I607" s="783"/>
      <c r="J607" s="768">
        <v>18</v>
      </c>
      <c r="K607" s="782"/>
      <c r="L607" s="768" t="s">
        <v>815</v>
      </c>
      <c r="M607" s="768" t="s">
        <v>106</v>
      </c>
      <c r="N607" s="768">
        <v>1</v>
      </c>
      <c r="O607" s="783"/>
      <c r="P607" s="784" t="str">
        <f t="shared" si="49"/>
        <v>Included</v>
      </c>
      <c r="Q607" s="296">
        <f t="shared" si="50"/>
        <v>0</v>
      </c>
      <c r="R607" s="267">
        <f t="shared" si="51"/>
        <v>0</v>
      </c>
      <c r="S607" s="267">
        <f t="shared" si="52"/>
        <v>0</v>
      </c>
      <c r="T607" s="297">
        <f t="shared" si="53"/>
        <v>0</v>
      </c>
      <c r="U607" s="297"/>
      <c r="AD607" s="298"/>
    </row>
    <row r="608" spans="1:30" s="267" customFormat="1" ht="48" customHeight="1" x14ac:dyDescent="0.3">
      <c r="A608" s="292">
        <v>586</v>
      </c>
      <c r="B608" s="768">
        <v>7000031898</v>
      </c>
      <c r="C608" s="768">
        <v>10</v>
      </c>
      <c r="D608" s="768">
        <v>120</v>
      </c>
      <c r="E608" s="768">
        <v>120</v>
      </c>
      <c r="F608" s="768" t="s">
        <v>742</v>
      </c>
      <c r="G608" s="768">
        <v>100007246</v>
      </c>
      <c r="H608" s="768">
        <v>998734</v>
      </c>
      <c r="I608" s="783"/>
      <c r="J608" s="768">
        <v>18</v>
      </c>
      <c r="K608" s="782"/>
      <c r="L608" s="768" t="s">
        <v>159</v>
      </c>
      <c r="M608" s="768" t="s">
        <v>106</v>
      </c>
      <c r="N608" s="768">
        <v>1</v>
      </c>
      <c r="O608" s="783"/>
      <c r="P608" s="784" t="str">
        <f t="shared" si="49"/>
        <v>Included</v>
      </c>
      <c r="Q608" s="296">
        <f t="shared" si="50"/>
        <v>0</v>
      </c>
      <c r="R608" s="267">
        <f t="shared" si="51"/>
        <v>0</v>
      </c>
      <c r="S608" s="267">
        <f t="shared" si="52"/>
        <v>0</v>
      </c>
      <c r="T608" s="297">
        <f t="shared" si="53"/>
        <v>0</v>
      </c>
      <c r="U608" s="297"/>
      <c r="AD608" s="298"/>
    </row>
    <row r="609" spans="1:30" s="267" customFormat="1" ht="48" customHeight="1" x14ac:dyDescent="0.3">
      <c r="A609" s="292">
        <v>587</v>
      </c>
      <c r="B609" s="768">
        <v>7000031898</v>
      </c>
      <c r="C609" s="768">
        <v>10</v>
      </c>
      <c r="D609" s="768">
        <v>120</v>
      </c>
      <c r="E609" s="768">
        <v>130</v>
      </c>
      <c r="F609" s="768" t="s">
        <v>742</v>
      </c>
      <c r="G609" s="768">
        <v>170003250</v>
      </c>
      <c r="H609" s="768">
        <v>998734</v>
      </c>
      <c r="I609" s="783"/>
      <c r="J609" s="768">
        <v>18</v>
      </c>
      <c r="K609" s="782"/>
      <c r="L609" s="768" t="s">
        <v>160</v>
      </c>
      <c r="M609" s="768" t="s">
        <v>106</v>
      </c>
      <c r="N609" s="768">
        <v>1</v>
      </c>
      <c r="O609" s="783"/>
      <c r="P609" s="784" t="str">
        <f t="shared" si="49"/>
        <v>Included</v>
      </c>
      <c r="Q609" s="296">
        <f t="shared" si="50"/>
        <v>0</v>
      </c>
      <c r="R609" s="267">
        <f t="shared" si="51"/>
        <v>0</v>
      </c>
      <c r="S609" s="267">
        <f t="shared" si="52"/>
        <v>0</v>
      </c>
      <c r="T609" s="297">
        <f t="shared" si="53"/>
        <v>0</v>
      </c>
      <c r="U609" s="297"/>
      <c r="AD609" s="298"/>
    </row>
    <row r="610" spans="1:30" s="267" customFormat="1" ht="48" customHeight="1" x14ac:dyDescent="0.3">
      <c r="A610" s="292">
        <v>588</v>
      </c>
      <c r="B610" s="768">
        <v>7000031898</v>
      </c>
      <c r="C610" s="768">
        <v>10</v>
      </c>
      <c r="D610" s="768">
        <v>120</v>
      </c>
      <c r="E610" s="768">
        <v>140</v>
      </c>
      <c r="F610" s="768" t="s">
        <v>742</v>
      </c>
      <c r="G610" s="768">
        <v>170005441</v>
      </c>
      <c r="H610" s="768">
        <v>998734</v>
      </c>
      <c r="I610" s="783"/>
      <c r="J610" s="768">
        <v>18</v>
      </c>
      <c r="K610" s="782"/>
      <c r="L610" s="768" t="s">
        <v>816</v>
      </c>
      <c r="M610" s="768" t="s">
        <v>106</v>
      </c>
      <c r="N610" s="768">
        <v>1</v>
      </c>
      <c r="O610" s="783"/>
      <c r="P610" s="784" t="str">
        <f t="shared" si="49"/>
        <v>Included</v>
      </c>
      <c r="Q610" s="296">
        <f t="shared" si="50"/>
        <v>0</v>
      </c>
      <c r="R610" s="267">
        <f t="shared" si="51"/>
        <v>0</v>
      </c>
      <c r="S610" s="267">
        <f t="shared" si="52"/>
        <v>0</v>
      </c>
      <c r="T610" s="297">
        <f t="shared" si="53"/>
        <v>0</v>
      </c>
      <c r="U610" s="297"/>
      <c r="AD610" s="298"/>
    </row>
    <row r="611" spans="1:30" s="267" customFormat="1" ht="48" customHeight="1" x14ac:dyDescent="0.3">
      <c r="A611" s="292">
        <v>589</v>
      </c>
      <c r="B611" s="768">
        <v>7000031898</v>
      </c>
      <c r="C611" s="768">
        <v>10</v>
      </c>
      <c r="D611" s="768">
        <v>120</v>
      </c>
      <c r="E611" s="768">
        <v>150</v>
      </c>
      <c r="F611" s="768" t="s">
        <v>742</v>
      </c>
      <c r="G611" s="768">
        <v>170005590</v>
      </c>
      <c r="H611" s="768">
        <v>998336</v>
      </c>
      <c r="I611" s="783"/>
      <c r="J611" s="768">
        <v>18</v>
      </c>
      <c r="K611" s="782"/>
      <c r="L611" s="768" t="s">
        <v>822</v>
      </c>
      <c r="M611" s="768" t="s">
        <v>106</v>
      </c>
      <c r="N611" s="768">
        <v>2</v>
      </c>
      <c r="O611" s="783"/>
      <c r="P611" s="784" t="str">
        <f t="shared" si="49"/>
        <v>Included</v>
      </c>
      <c r="Q611" s="296">
        <f t="shared" si="50"/>
        <v>0</v>
      </c>
      <c r="R611" s="267">
        <f t="shared" si="51"/>
        <v>0</v>
      </c>
      <c r="S611" s="267">
        <f t="shared" si="52"/>
        <v>0</v>
      </c>
      <c r="T611" s="297">
        <f t="shared" si="53"/>
        <v>0</v>
      </c>
      <c r="U611" s="297"/>
      <c r="AD611" s="298"/>
    </row>
    <row r="612" spans="1:30" s="267" customFormat="1" ht="48" customHeight="1" x14ac:dyDescent="0.3">
      <c r="A612" s="292">
        <v>590</v>
      </c>
      <c r="B612" s="768">
        <v>7000031901</v>
      </c>
      <c r="C612" s="768">
        <v>10</v>
      </c>
      <c r="D612" s="768">
        <v>160</v>
      </c>
      <c r="E612" s="768">
        <v>10</v>
      </c>
      <c r="F612" s="768" t="s">
        <v>743</v>
      </c>
      <c r="G612" s="768">
        <v>170005405</v>
      </c>
      <c r="H612" s="768">
        <v>998736</v>
      </c>
      <c r="I612" s="783"/>
      <c r="J612" s="768">
        <v>18</v>
      </c>
      <c r="K612" s="782"/>
      <c r="L612" s="768" t="s">
        <v>802</v>
      </c>
      <c r="M612" s="768" t="s">
        <v>106</v>
      </c>
      <c r="N612" s="768">
        <v>1</v>
      </c>
      <c r="O612" s="783"/>
      <c r="P612" s="784" t="str">
        <f t="shared" si="49"/>
        <v>Included</v>
      </c>
      <c r="Q612" s="296">
        <f t="shared" si="50"/>
        <v>0</v>
      </c>
      <c r="R612" s="267">
        <f t="shared" si="51"/>
        <v>0</v>
      </c>
      <c r="S612" s="267">
        <f t="shared" si="52"/>
        <v>0</v>
      </c>
      <c r="T612" s="297">
        <f t="shared" si="53"/>
        <v>0</v>
      </c>
      <c r="U612" s="297"/>
      <c r="AD612" s="298"/>
    </row>
    <row r="613" spans="1:30" s="267" customFormat="1" ht="48" customHeight="1" x14ac:dyDescent="0.3">
      <c r="A613" s="292">
        <v>591</v>
      </c>
      <c r="B613" s="768">
        <v>7000031901</v>
      </c>
      <c r="C613" s="768">
        <v>10</v>
      </c>
      <c r="D613" s="768">
        <v>160</v>
      </c>
      <c r="E613" s="768">
        <v>20</v>
      </c>
      <c r="F613" s="768" t="s">
        <v>743</v>
      </c>
      <c r="G613" s="768">
        <v>170005421</v>
      </c>
      <c r="H613" s="768">
        <v>998336</v>
      </c>
      <c r="I613" s="783"/>
      <c r="J613" s="768">
        <v>18</v>
      </c>
      <c r="K613" s="782"/>
      <c r="L613" s="768" t="s">
        <v>803</v>
      </c>
      <c r="M613" s="768" t="s">
        <v>105</v>
      </c>
      <c r="N613" s="768">
        <v>1</v>
      </c>
      <c r="O613" s="783"/>
      <c r="P613" s="784" t="str">
        <f t="shared" si="49"/>
        <v>Included</v>
      </c>
      <c r="Q613" s="296">
        <f t="shared" si="50"/>
        <v>0</v>
      </c>
      <c r="R613" s="267">
        <f t="shared" si="51"/>
        <v>0</v>
      </c>
      <c r="S613" s="267">
        <f t="shared" si="52"/>
        <v>0</v>
      </c>
      <c r="T613" s="297">
        <f t="shared" si="53"/>
        <v>0</v>
      </c>
      <c r="U613" s="297"/>
      <c r="AD613" s="298"/>
    </row>
    <row r="614" spans="1:30" s="267" customFormat="1" ht="48" customHeight="1" x14ac:dyDescent="0.3">
      <c r="A614" s="292">
        <v>592</v>
      </c>
      <c r="B614" s="768">
        <v>7000031901</v>
      </c>
      <c r="C614" s="768">
        <v>10</v>
      </c>
      <c r="D614" s="768">
        <v>160</v>
      </c>
      <c r="E614" s="768">
        <v>30</v>
      </c>
      <c r="F614" s="768" t="s">
        <v>743</v>
      </c>
      <c r="G614" s="768">
        <v>170005316</v>
      </c>
      <c r="H614" s="768">
        <v>998734</v>
      </c>
      <c r="I614" s="783"/>
      <c r="J614" s="768">
        <v>18</v>
      </c>
      <c r="K614" s="782"/>
      <c r="L614" s="768" t="s">
        <v>804</v>
      </c>
      <c r="M614" s="768" t="s">
        <v>106</v>
      </c>
      <c r="N614" s="768">
        <v>1</v>
      </c>
      <c r="O614" s="783"/>
      <c r="P614" s="784" t="str">
        <f t="shared" si="49"/>
        <v>Included</v>
      </c>
      <c r="Q614" s="296">
        <f t="shared" si="50"/>
        <v>0</v>
      </c>
      <c r="R614" s="267">
        <f t="shared" si="51"/>
        <v>0</v>
      </c>
      <c r="S614" s="267">
        <f t="shared" si="52"/>
        <v>0</v>
      </c>
      <c r="T614" s="297">
        <f t="shared" si="53"/>
        <v>0</v>
      </c>
      <c r="U614" s="297"/>
      <c r="AD614" s="298"/>
    </row>
    <row r="615" spans="1:30" s="267" customFormat="1" ht="48" customHeight="1" x14ac:dyDescent="0.3">
      <c r="A615" s="292">
        <v>593</v>
      </c>
      <c r="B615" s="768">
        <v>7000031901</v>
      </c>
      <c r="C615" s="768">
        <v>10</v>
      </c>
      <c r="D615" s="768">
        <v>160</v>
      </c>
      <c r="E615" s="768">
        <v>40</v>
      </c>
      <c r="F615" s="768" t="s">
        <v>743</v>
      </c>
      <c r="G615" s="768">
        <v>170005418</v>
      </c>
      <c r="H615" s="768">
        <v>998736</v>
      </c>
      <c r="I615" s="783"/>
      <c r="J615" s="768">
        <v>18</v>
      </c>
      <c r="K615" s="782"/>
      <c r="L615" s="768" t="s">
        <v>805</v>
      </c>
      <c r="M615" s="768" t="s">
        <v>106</v>
      </c>
      <c r="N615" s="768">
        <v>27</v>
      </c>
      <c r="O615" s="783"/>
      <c r="P615" s="784" t="str">
        <f t="shared" si="49"/>
        <v>Included</v>
      </c>
      <c r="Q615" s="296">
        <f t="shared" si="50"/>
        <v>0</v>
      </c>
      <c r="R615" s="267">
        <f t="shared" si="51"/>
        <v>0</v>
      </c>
      <c r="S615" s="267">
        <f t="shared" si="52"/>
        <v>0</v>
      </c>
      <c r="T615" s="297">
        <f t="shared" si="53"/>
        <v>0</v>
      </c>
      <c r="U615" s="297"/>
      <c r="AD615" s="298"/>
    </row>
    <row r="616" spans="1:30" s="267" customFormat="1" ht="48" customHeight="1" x14ac:dyDescent="0.3">
      <c r="A616" s="292">
        <v>594</v>
      </c>
      <c r="B616" s="768">
        <v>7000031901</v>
      </c>
      <c r="C616" s="768">
        <v>10</v>
      </c>
      <c r="D616" s="768">
        <v>160</v>
      </c>
      <c r="E616" s="768">
        <v>50</v>
      </c>
      <c r="F616" s="768" t="s">
        <v>743</v>
      </c>
      <c r="G616" s="768">
        <v>170005419</v>
      </c>
      <c r="H616" s="768">
        <v>998736</v>
      </c>
      <c r="I616" s="783"/>
      <c r="J616" s="768">
        <v>18</v>
      </c>
      <c r="K616" s="782"/>
      <c r="L616" s="768" t="s">
        <v>806</v>
      </c>
      <c r="M616" s="768" t="s">
        <v>106</v>
      </c>
      <c r="N616" s="768">
        <v>54</v>
      </c>
      <c r="O616" s="783"/>
      <c r="P616" s="784" t="str">
        <f t="shared" si="49"/>
        <v>Included</v>
      </c>
      <c r="Q616" s="296">
        <f t="shared" si="50"/>
        <v>0</v>
      </c>
      <c r="R616" s="267">
        <f t="shared" si="51"/>
        <v>0</v>
      </c>
      <c r="S616" s="267">
        <f t="shared" si="52"/>
        <v>0</v>
      </c>
      <c r="T616" s="297">
        <f t="shared" si="53"/>
        <v>0</v>
      </c>
      <c r="U616" s="297"/>
      <c r="AD616" s="298"/>
    </row>
    <row r="617" spans="1:30" s="267" customFormat="1" ht="48" customHeight="1" x14ac:dyDescent="0.3">
      <c r="A617" s="292">
        <v>595</v>
      </c>
      <c r="B617" s="768">
        <v>7000031901</v>
      </c>
      <c r="C617" s="768">
        <v>10</v>
      </c>
      <c r="D617" s="768">
        <v>160</v>
      </c>
      <c r="E617" s="768">
        <v>60</v>
      </c>
      <c r="F617" s="768" t="s">
        <v>743</v>
      </c>
      <c r="G617" s="768">
        <v>170005402</v>
      </c>
      <c r="H617" s="768">
        <v>998734</v>
      </c>
      <c r="I617" s="783"/>
      <c r="J617" s="768">
        <v>18</v>
      </c>
      <c r="K617" s="782"/>
      <c r="L617" s="768" t="s">
        <v>807</v>
      </c>
      <c r="M617" s="768" t="s">
        <v>106</v>
      </c>
      <c r="N617" s="768">
        <v>1</v>
      </c>
      <c r="O617" s="783"/>
      <c r="P617" s="784" t="str">
        <f t="shared" si="49"/>
        <v>Included</v>
      </c>
      <c r="Q617" s="296">
        <f t="shared" si="50"/>
        <v>0</v>
      </c>
      <c r="R617" s="267">
        <f t="shared" si="51"/>
        <v>0</v>
      </c>
      <c r="S617" s="267">
        <f t="shared" si="52"/>
        <v>0</v>
      </c>
      <c r="T617" s="297">
        <f t="shared" si="53"/>
        <v>0</v>
      </c>
      <c r="U617" s="297"/>
      <c r="AD617" s="298"/>
    </row>
    <row r="618" spans="1:30" s="267" customFormat="1" ht="48" customHeight="1" x14ac:dyDescent="0.3">
      <c r="A618" s="292">
        <v>596</v>
      </c>
      <c r="B618" s="768">
        <v>7000031901</v>
      </c>
      <c r="C618" s="768">
        <v>10</v>
      </c>
      <c r="D618" s="768">
        <v>160</v>
      </c>
      <c r="E618" s="768">
        <v>70</v>
      </c>
      <c r="F618" s="768" t="s">
        <v>743</v>
      </c>
      <c r="G618" s="768">
        <v>170005318</v>
      </c>
      <c r="H618" s="768">
        <v>998734</v>
      </c>
      <c r="I618" s="783"/>
      <c r="J618" s="768">
        <v>18</v>
      </c>
      <c r="K618" s="782"/>
      <c r="L618" s="768" t="s">
        <v>808</v>
      </c>
      <c r="M618" s="768" t="s">
        <v>106</v>
      </c>
      <c r="N618" s="768">
        <v>150</v>
      </c>
      <c r="O618" s="783"/>
      <c r="P618" s="784" t="str">
        <f t="shared" si="49"/>
        <v>Included</v>
      </c>
      <c r="Q618" s="296">
        <f t="shared" si="50"/>
        <v>0</v>
      </c>
      <c r="R618" s="267">
        <f t="shared" si="51"/>
        <v>0</v>
      </c>
      <c r="S618" s="267">
        <f t="shared" si="52"/>
        <v>0</v>
      </c>
      <c r="T618" s="297">
        <f t="shared" si="53"/>
        <v>0</v>
      </c>
      <c r="U618" s="297"/>
      <c r="AD618" s="298"/>
    </row>
    <row r="619" spans="1:30" s="267" customFormat="1" ht="48" customHeight="1" x14ac:dyDescent="0.3">
      <c r="A619" s="292">
        <v>597</v>
      </c>
      <c r="B619" s="768">
        <v>7000031901</v>
      </c>
      <c r="C619" s="768">
        <v>10</v>
      </c>
      <c r="D619" s="768">
        <v>160</v>
      </c>
      <c r="E619" s="768">
        <v>110</v>
      </c>
      <c r="F619" s="768" t="s">
        <v>743</v>
      </c>
      <c r="G619" s="768">
        <v>170005422</v>
      </c>
      <c r="H619" s="768">
        <v>998336</v>
      </c>
      <c r="I619" s="783"/>
      <c r="J619" s="768">
        <v>18</v>
      </c>
      <c r="K619" s="782"/>
      <c r="L619" s="768" t="s">
        <v>809</v>
      </c>
      <c r="M619" s="768" t="s">
        <v>105</v>
      </c>
      <c r="N619" s="768">
        <v>1</v>
      </c>
      <c r="O619" s="783"/>
      <c r="P619" s="784" t="str">
        <f t="shared" si="49"/>
        <v>Included</v>
      </c>
      <c r="Q619" s="296">
        <f t="shared" si="50"/>
        <v>0</v>
      </c>
      <c r="R619" s="267">
        <f t="shared" si="51"/>
        <v>0</v>
      </c>
      <c r="S619" s="267">
        <f t="shared" si="52"/>
        <v>0</v>
      </c>
      <c r="T619" s="297">
        <f t="shared" si="53"/>
        <v>0</v>
      </c>
      <c r="U619" s="297"/>
      <c r="AD619" s="298"/>
    </row>
    <row r="620" spans="1:30" s="267" customFormat="1" ht="48" customHeight="1" x14ac:dyDescent="0.3">
      <c r="A620" s="292">
        <v>598</v>
      </c>
      <c r="B620" s="768">
        <v>7000031901</v>
      </c>
      <c r="C620" s="768">
        <v>10</v>
      </c>
      <c r="D620" s="768">
        <v>160</v>
      </c>
      <c r="E620" s="768">
        <v>120</v>
      </c>
      <c r="F620" s="768" t="s">
        <v>743</v>
      </c>
      <c r="G620" s="768">
        <v>170005403</v>
      </c>
      <c r="H620" s="768">
        <v>998734</v>
      </c>
      <c r="I620" s="783"/>
      <c r="J620" s="768">
        <v>18</v>
      </c>
      <c r="K620" s="782"/>
      <c r="L620" s="768" t="s">
        <v>810</v>
      </c>
      <c r="M620" s="768" t="s">
        <v>106</v>
      </c>
      <c r="N620" s="768">
        <v>54</v>
      </c>
      <c r="O620" s="783"/>
      <c r="P620" s="784" t="str">
        <f t="shared" si="49"/>
        <v>Included</v>
      </c>
      <c r="Q620" s="296">
        <f t="shared" si="50"/>
        <v>0</v>
      </c>
      <c r="R620" s="267">
        <f t="shared" si="51"/>
        <v>0</v>
      </c>
      <c r="S620" s="267">
        <f t="shared" si="52"/>
        <v>0</v>
      </c>
      <c r="T620" s="297">
        <f t="shared" si="53"/>
        <v>0</v>
      </c>
      <c r="U620" s="297"/>
      <c r="AD620" s="298"/>
    </row>
    <row r="621" spans="1:30" s="267" customFormat="1" ht="48" customHeight="1" x14ac:dyDescent="0.3">
      <c r="A621" s="292">
        <v>599</v>
      </c>
      <c r="B621" s="768">
        <v>7000031901</v>
      </c>
      <c r="C621" s="768">
        <v>10</v>
      </c>
      <c r="D621" s="768">
        <v>160</v>
      </c>
      <c r="E621" s="768">
        <v>130</v>
      </c>
      <c r="F621" s="768" t="s">
        <v>743</v>
      </c>
      <c r="G621" s="768">
        <v>170005329</v>
      </c>
      <c r="H621" s="768">
        <v>998734</v>
      </c>
      <c r="I621" s="783"/>
      <c r="J621" s="768">
        <v>18</v>
      </c>
      <c r="K621" s="782"/>
      <c r="L621" s="768" t="s">
        <v>811</v>
      </c>
      <c r="M621" s="768" t="s">
        <v>110</v>
      </c>
      <c r="N621" s="768">
        <v>54</v>
      </c>
      <c r="O621" s="783"/>
      <c r="P621" s="784" t="str">
        <f t="shared" si="49"/>
        <v>Included</v>
      </c>
      <c r="Q621" s="296">
        <f t="shared" si="50"/>
        <v>0</v>
      </c>
      <c r="R621" s="267">
        <f t="shared" si="51"/>
        <v>0</v>
      </c>
      <c r="S621" s="267">
        <f t="shared" si="52"/>
        <v>0</v>
      </c>
      <c r="T621" s="297">
        <f t="shared" si="53"/>
        <v>0</v>
      </c>
      <c r="U621" s="297"/>
      <c r="AD621" s="298"/>
    </row>
    <row r="622" spans="1:30" s="267" customFormat="1" ht="48" customHeight="1" x14ac:dyDescent="0.3">
      <c r="A622" s="292">
        <v>600</v>
      </c>
      <c r="B622" s="768">
        <v>7000031901</v>
      </c>
      <c r="C622" s="768">
        <v>10</v>
      </c>
      <c r="D622" s="768">
        <v>160</v>
      </c>
      <c r="E622" s="768">
        <v>140</v>
      </c>
      <c r="F622" s="768" t="s">
        <v>743</v>
      </c>
      <c r="G622" s="768">
        <v>170005323</v>
      </c>
      <c r="H622" s="768">
        <v>998734</v>
      </c>
      <c r="I622" s="783"/>
      <c r="J622" s="768">
        <v>18</v>
      </c>
      <c r="K622" s="782"/>
      <c r="L622" s="768" t="s">
        <v>812</v>
      </c>
      <c r="M622" s="768" t="s">
        <v>106</v>
      </c>
      <c r="N622" s="768">
        <v>2</v>
      </c>
      <c r="O622" s="783"/>
      <c r="P622" s="784" t="str">
        <f t="shared" si="49"/>
        <v>Included</v>
      </c>
      <c r="Q622" s="296">
        <f t="shared" si="50"/>
        <v>0</v>
      </c>
      <c r="R622" s="267">
        <f t="shared" si="51"/>
        <v>0</v>
      </c>
      <c r="S622" s="267">
        <f t="shared" si="52"/>
        <v>0</v>
      </c>
      <c r="T622" s="297">
        <f t="shared" si="53"/>
        <v>0</v>
      </c>
      <c r="U622" s="297"/>
      <c r="AD622" s="298"/>
    </row>
    <row r="623" spans="1:30" s="267" customFormat="1" ht="48" customHeight="1" x14ac:dyDescent="0.3">
      <c r="A623" s="292">
        <v>601</v>
      </c>
      <c r="B623" s="768">
        <v>7000031901</v>
      </c>
      <c r="C623" s="768">
        <v>10</v>
      </c>
      <c r="D623" s="768">
        <v>160</v>
      </c>
      <c r="E623" s="768">
        <v>150</v>
      </c>
      <c r="F623" s="768" t="s">
        <v>743</v>
      </c>
      <c r="G623" s="768">
        <v>170005324</v>
      </c>
      <c r="H623" s="768">
        <v>998734</v>
      </c>
      <c r="I623" s="783"/>
      <c r="J623" s="768">
        <v>18</v>
      </c>
      <c r="K623" s="782"/>
      <c r="L623" s="768" t="s">
        <v>813</v>
      </c>
      <c r="M623" s="768" t="s">
        <v>106</v>
      </c>
      <c r="N623" s="768">
        <v>2</v>
      </c>
      <c r="O623" s="783"/>
      <c r="P623" s="784" t="str">
        <f t="shared" si="49"/>
        <v>Included</v>
      </c>
      <c r="Q623" s="296">
        <f t="shared" si="50"/>
        <v>0</v>
      </c>
      <c r="R623" s="267">
        <f t="shared" si="51"/>
        <v>0</v>
      </c>
      <c r="S623" s="267">
        <f t="shared" si="52"/>
        <v>0</v>
      </c>
      <c r="T623" s="297">
        <f t="shared" si="53"/>
        <v>0</v>
      </c>
      <c r="U623" s="297"/>
      <c r="AD623" s="298"/>
    </row>
    <row r="624" spans="1:30" s="267" customFormat="1" ht="48" customHeight="1" x14ac:dyDescent="0.3">
      <c r="A624" s="292">
        <v>602</v>
      </c>
      <c r="B624" s="768">
        <v>7000031901</v>
      </c>
      <c r="C624" s="768">
        <v>10</v>
      </c>
      <c r="D624" s="768">
        <v>160</v>
      </c>
      <c r="E624" s="768">
        <v>170</v>
      </c>
      <c r="F624" s="768" t="s">
        <v>743</v>
      </c>
      <c r="G624" s="768">
        <v>170005328</v>
      </c>
      <c r="H624" s="768">
        <v>998734</v>
      </c>
      <c r="I624" s="783"/>
      <c r="J624" s="768">
        <v>18</v>
      </c>
      <c r="K624" s="782"/>
      <c r="L624" s="768" t="s">
        <v>815</v>
      </c>
      <c r="M624" s="768" t="s">
        <v>106</v>
      </c>
      <c r="N624" s="768">
        <v>1</v>
      </c>
      <c r="O624" s="783"/>
      <c r="P624" s="784" t="str">
        <f t="shared" si="49"/>
        <v>Included</v>
      </c>
      <c r="Q624" s="296">
        <f t="shared" si="50"/>
        <v>0</v>
      </c>
      <c r="R624" s="267">
        <f t="shared" si="51"/>
        <v>0</v>
      </c>
      <c r="S624" s="267">
        <f t="shared" si="52"/>
        <v>0</v>
      </c>
      <c r="T624" s="297">
        <f t="shared" si="53"/>
        <v>0</v>
      </c>
      <c r="U624" s="297"/>
      <c r="AD624" s="298"/>
    </row>
    <row r="625" spans="1:30" s="267" customFormat="1" ht="48" customHeight="1" x14ac:dyDescent="0.3">
      <c r="A625" s="292">
        <v>603</v>
      </c>
      <c r="B625" s="768">
        <v>7000031901</v>
      </c>
      <c r="C625" s="768">
        <v>10</v>
      </c>
      <c r="D625" s="768">
        <v>160</v>
      </c>
      <c r="E625" s="768">
        <v>180</v>
      </c>
      <c r="F625" s="768" t="s">
        <v>743</v>
      </c>
      <c r="G625" s="768">
        <v>100002843</v>
      </c>
      <c r="H625" s="768">
        <v>998734</v>
      </c>
      <c r="I625" s="783"/>
      <c r="J625" s="768">
        <v>18</v>
      </c>
      <c r="K625" s="782"/>
      <c r="L625" s="768" t="s">
        <v>161</v>
      </c>
      <c r="M625" s="768" t="s">
        <v>110</v>
      </c>
      <c r="N625" s="768">
        <v>1</v>
      </c>
      <c r="O625" s="783"/>
      <c r="P625" s="784" t="str">
        <f t="shared" si="49"/>
        <v>Included</v>
      </c>
      <c r="Q625" s="296">
        <f t="shared" si="50"/>
        <v>0</v>
      </c>
      <c r="R625" s="267">
        <f t="shared" si="51"/>
        <v>0</v>
      </c>
      <c r="S625" s="267">
        <f t="shared" si="52"/>
        <v>0</v>
      </c>
      <c r="T625" s="297">
        <f t="shared" si="53"/>
        <v>0</v>
      </c>
      <c r="U625" s="297"/>
      <c r="AD625" s="298"/>
    </row>
    <row r="626" spans="1:30" s="267" customFormat="1" ht="48" customHeight="1" x14ac:dyDescent="0.3">
      <c r="A626" s="292">
        <v>604</v>
      </c>
      <c r="B626" s="768">
        <v>7000031901</v>
      </c>
      <c r="C626" s="768">
        <v>10</v>
      </c>
      <c r="D626" s="768">
        <v>160</v>
      </c>
      <c r="E626" s="768">
        <v>190</v>
      </c>
      <c r="F626" s="768" t="s">
        <v>743</v>
      </c>
      <c r="G626" s="768">
        <v>100007246</v>
      </c>
      <c r="H626" s="768">
        <v>998734</v>
      </c>
      <c r="I626" s="783"/>
      <c r="J626" s="768">
        <v>18</v>
      </c>
      <c r="K626" s="782"/>
      <c r="L626" s="768" t="s">
        <v>159</v>
      </c>
      <c r="M626" s="768" t="s">
        <v>106</v>
      </c>
      <c r="N626" s="768">
        <v>1</v>
      </c>
      <c r="O626" s="783"/>
      <c r="P626" s="784" t="str">
        <f t="shared" si="49"/>
        <v>Included</v>
      </c>
      <c r="Q626" s="296">
        <f t="shared" si="50"/>
        <v>0</v>
      </c>
      <c r="R626" s="267">
        <f t="shared" si="51"/>
        <v>0</v>
      </c>
      <c r="S626" s="267">
        <f t="shared" si="52"/>
        <v>0</v>
      </c>
      <c r="T626" s="297">
        <f t="shared" si="53"/>
        <v>0</v>
      </c>
      <c r="U626" s="297"/>
      <c r="AD626" s="298"/>
    </row>
    <row r="627" spans="1:30" s="267" customFormat="1" ht="48" customHeight="1" x14ac:dyDescent="0.3">
      <c r="A627" s="292">
        <v>605</v>
      </c>
      <c r="B627" s="768">
        <v>7000031901</v>
      </c>
      <c r="C627" s="768">
        <v>10</v>
      </c>
      <c r="D627" s="768">
        <v>160</v>
      </c>
      <c r="E627" s="768">
        <v>200</v>
      </c>
      <c r="F627" s="768" t="s">
        <v>743</v>
      </c>
      <c r="G627" s="768">
        <v>170003250</v>
      </c>
      <c r="H627" s="768">
        <v>998734</v>
      </c>
      <c r="I627" s="783"/>
      <c r="J627" s="768">
        <v>18</v>
      </c>
      <c r="K627" s="782"/>
      <c r="L627" s="768" t="s">
        <v>160</v>
      </c>
      <c r="M627" s="768" t="s">
        <v>106</v>
      </c>
      <c r="N627" s="768">
        <v>1</v>
      </c>
      <c r="O627" s="783"/>
      <c r="P627" s="784" t="str">
        <f t="shared" si="49"/>
        <v>Included</v>
      </c>
      <c r="Q627" s="296">
        <f t="shared" si="50"/>
        <v>0</v>
      </c>
      <c r="R627" s="267">
        <f t="shared" si="51"/>
        <v>0</v>
      </c>
      <c r="S627" s="267">
        <f t="shared" si="52"/>
        <v>0</v>
      </c>
      <c r="T627" s="297">
        <f t="shared" si="53"/>
        <v>0</v>
      </c>
      <c r="U627" s="297"/>
      <c r="AD627" s="298"/>
    </row>
    <row r="628" spans="1:30" s="267" customFormat="1" ht="48" customHeight="1" x14ac:dyDescent="0.3">
      <c r="A628" s="292">
        <v>606</v>
      </c>
      <c r="B628" s="768">
        <v>7000031901</v>
      </c>
      <c r="C628" s="768">
        <v>10</v>
      </c>
      <c r="D628" s="768">
        <v>160</v>
      </c>
      <c r="E628" s="768">
        <v>161</v>
      </c>
      <c r="F628" s="768" t="s">
        <v>743</v>
      </c>
      <c r="G628" s="768">
        <v>170005423</v>
      </c>
      <c r="H628" s="768">
        <v>998336</v>
      </c>
      <c r="I628" s="783"/>
      <c r="J628" s="768">
        <v>18</v>
      </c>
      <c r="K628" s="782"/>
      <c r="L628" s="768" t="s">
        <v>814</v>
      </c>
      <c r="M628" s="768" t="s">
        <v>105</v>
      </c>
      <c r="N628" s="768">
        <v>1</v>
      </c>
      <c r="O628" s="783"/>
      <c r="P628" s="784" t="str">
        <f t="shared" si="49"/>
        <v>Included</v>
      </c>
      <c r="Q628" s="296">
        <f t="shared" si="50"/>
        <v>0</v>
      </c>
      <c r="R628" s="267">
        <f t="shared" si="51"/>
        <v>0</v>
      </c>
      <c r="S628" s="267">
        <f t="shared" si="52"/>
        <v>0</v>
      </c>
      <c r="T628" s="297">
        <f t="shared" si="53"/>
        <v>0</v>
      </c>
      <c r="U628" s="297"/>
      <c r="AD628" s="298"/>
    </row>
    <row r="629" spans="1:30" s="267" customFormat="1" ht="48" customHeight="1" x14ac:dyDescent="0.3">
      <c r="A629" s="292">
        <v>607</v>
      </c>
      <c r="B629" s="768">
        <v>7000031901</v>
      </c>
      <c r="C629" s="768">
        <v>10</v>
      </c>
      <c r="D629" s="768">
        <v>160</v>
      </c>
      <c r="E629" s="768">
        <v>210</v>
      </c>
      <c r="F629" s="768" t="s">
        <v>743</v>
      </c>
      <c r="G629" s="768">
        <v>170005441</v>
      </c>
      <c r="H629" s="768">
        <v>998734</v>
      </c>
      <c r="I629" s="783"/>
      <c r="J629" s="768">
        <v>18</v>
      </c>
      <c r="K629" s="782"/>
      <c r="L629" s="768" t="s">
        <v>816</v>
      </c>
      <c r="M629" s="768" t="s">
        <v>106</v>
      </c>
      <c r="N629" s="768">
        <v>1</v>
      </c>
      <c r="O629" s="783"/>
      <c r="P629" s="784" t="str">
        <f t="shared" si="49"/>
        <v>Included</v>
      </c>
      <c r="Q629" s="296">
        <f t="shared" si="50"/>
        <v>0</v>
      </c>
      <c r="R629" s="267">
        <f t="shared" si="51"/>
        <v>0</v>
      </c>
      <c r="S629" s="267">
        <f t="shared" si="52"/>
        <v>0</v>
      </c>
      <c r="T629" s="297">
        <f t="shared" si="53"/>
        <v>0</v>
      </c>
      <c r="U629" s="297"/>
      <c r="AD629" s="298"/>
    </row>
    <row r="630" spans="1:30" s="267" customFormat="1" ht="48" customHeight="1" x14ac:dyDescent="0.3">
      <c r="A630" s="292">
        <v>608</v>
      </c>
      <c r="B630" s="768">
        <v>7000031901</v>
      </c>
      <c r="C630" s="768">
        <v>10</v>
      </c>
      <c r="D630" s="768">
        <v>160</v>
      </c>
      <c r="E630" s="768">
        <v>230</v>
      </c>
      <c r="F630" s="768" t="s">
        <v>743</v>
      </c>
      <c r="G630" s="768">
        <v>170005452</v>
      </c>
      <c r="H630" s="768">
        <v>998734</v>
      </c>
      <c r="I630" s="783"/>
      <c r="J630" s="768">
        <v>18</v>
      </c>
      <c r="K630" s="782"/>
      <c r="L630" s="768" t="s">
        <v>817</v>
      </c>
      <c r="M630" s="768" t="s">
        <v>106</v>
      </c>
      <c r="N630" s="768">
        <v>2</v>
      </c>
      <c r="O630" s="783"/>
      <c r="P630" s="784" t="str">
        <f t="shared" si="49"/>
        <v>Included</v>
      </c>
      <c r="Q630" s="296">
        <f t="shared" si="50"/>
        <v>0</v>
      </c>
      <c r="R630" s="267">
        <f t="shared" si="51"/>
        <v>0</v>
      </c>
      <c r="S630" s="267">
        <f t="shared" si="52"/>
        <v>0</v>
      </c>
      <c r="T630" s="297">
        <f t="shared" si="53"/>
        <v>0</v>
      </c>
      <c r="U630" s="297"/>
      <c r="AD630" s="298"/>
    </row>
    <row r="631" spans="1:30" s="267" customFormat="1" ht="48" customHeight="1" x14ac:dyDescent="0.3">
      <c r="A631" s="292">
        <v>609</v>
      </c>
      <c r="B631" s="768">
        <v>7000031901</v>
      </c>
      <c r="C631" s="768">
        <v>10</v>
      </c>
      <c r="D631" s="768">
        <v>160</v>
      </c>
      <c r="E631" s="768">
        <v>240</v>
      </c>
      <c r="F631" s="768" t="s">
        <v>743</v>
      </c>
      <c r="G631" s="768">
        <v>170005453</v>
      </c>
      <c r="H631" s="768">
        <v>998734</v>
      </c>
      <c r="I631" s="783"/>
      <c r="J631" s="768">
        <v>18</v>
      </c>
      <c r="K631" s="782"/>
      <c r="L631" s="768" t="s">
        <v>818</v>
      </c>
      <c r="M631" s="768" t="s">
        <v>105</v>
      </c>
      <c r="N631" s="768">
        <v>1</v>
      </c>
      <c r="O631" s="783"/>
      <c r="P631" s="784" t="str">
        <f t="shared" si="49"/>
        <v>Included</v>
      </c>
      <c r="Q631" s="296">
        <f t="shared" si="50"/>
        <v>0</v>
      </c>
      <c r="R631" s="267">
        <f t="shared" si="51"/>
        <v>0</v>
      </c>
      <c r="S631" s="267">
        <f t="shared" si="52"/>
        <v>0</v>
      </c>
      <c r="T631" s="297">
        <f t="shared" si="53"/>
        <v>0</v>
      </c>
      <c r="U631" s="297"/>
      <c r="AD631" s="298"/>
    </row>
    <row r="632" spans="1:30" s="267" customFormat="1" ht="48" customHeight="1" x14ac:dyDescent="0.3">
      <c r="A632" s="292">
        <v>610</v>
      </c>
      <c r="B632" s="768">
        <v>7000031901</v>
      </c>
      <c r="C632" s="768">
        <v>10</v>
      </c>
      <c r="D632" s="768">
        <v>160</v>
      </c>
      <c r="E632" s="768">
        <v>260</v>
      </c>
      <c r="F632" s="768" t="s">
        <v>743</v>
      </c>
      <c r="G632" s="768">
        <v>170005456</v>
      </c>
      <c r="H632" s="768">
        <v>998734</v>
      </c>
      <c r="I632" s="783"/>
      <c r="J632" s="768">
        <v>18</v>
      </c>
      <c r="K632" s="782"/>
      <c r="L632" s="768" t="s">
        <v>819</v>
      </c>
      <c r="M632" s="768" t="s">
        <v>106</v>
      </c>
      <c r="N632" s="768">
        <v>1</v>
      </c>
      <c r="O632" s="783"/>
      <c r="P632" s="784" t="str">
        <f t="shared" si="49"/>
        <v>Included</v>
      </c>
      <c r="Q632" s="296">
        <f t="shared" si="50"/>
        <v>0</v>
      </c>
      <c r="R632" s="267">
        <f t="shared" si="51"/>
        <v>0</v>
      </c>
      <c r="S632" s="267">
        <f t="shared" si="52"/>
        <v>0</v>
      </c>
      <c r="T632" s="297">
        <f t="shared" si="53"/>
        <v>0</v>
      </c>
      <c r="U632" s="297"/>
      <c r="AD632" s="298"/>
    </row>
    <row r="633" spans="1:30" s="267" customFormat="1" ht="48" customHeight="1" x14ac:dyDescent="0.3">
      <c r="A633" s="292">
        <v>611</v>
      </c>
      <c r="B633" s="768">
        <v>7000031901</v>
      </c>
      <c r="C633" s="768">
        <v>10</v>
      </c>
      <c r="D633" s="768">
        <v>160</v>
      </c>
      <c r="E633" s="768">
        <v>270</v>
      </c>
      <c r="F633" s="768" t="s">
        <v>743</v>
      </c>
      <c r="G633" s="768">
        <v>170005465</v>
      </c>
      <c r="H633" s="768">
        <v>998734</v>
      </c>
      <c r="I633" s="783"/>
      <c r="J633" s="768">
        <v>18</v>
      </c>
      <c r="K633" s="782"/>
      <c r="L633" s="768" t="s">
        <v>820</v>
      </c>
      <c r="M633" s="768" t="s">
        <v>110</v>
      </c>
      <c r="N633" s="768">
        <v>1</v>
      </c>
      <c r="O633" s="783"/>
      <c r="P633" s="784" t="str">
        <f t="shared" si="49"/>
        <v>Included</v>
      </c>
      <c r="Q633" s="296">
        <f t="shared" si="50"/>
        <v>0</v>
      </c>
      <c r="R633" s="267">
        <f t="shared" si="51"/>
        <v>0</v>
      </c>
      <c r="S633" s="267">
        <f t="shared" si="52"/>
        <v>0</v>
      </c>
      <c r="T633" s="297">
        <f t="shared" si="53"/>
        <v>0</v>
      </c>
      <c r="U633" s="297"/>
      <c r="AD633" s="298"/>
    </row>
    <row r="634" spans="1:30" s="267" customFormat="1" ht="48" customHeight="1" x14ac:dyDescent="0.3">
      <c r="A634" s="292">
        <v>612</v>
      </c>
      <c r="B634" s="768">
        <v>7000031901</v>
      </c>
      <c r="C634" s="768">
        <v>10</v>
      </c>
      <c r="D634" s="768">
        <v>160</v>
      </c>
      <c r="E634" s="768">
        <v>280</v>
      </c>
      <c r="F634" s="768" t="s">
        <v>743</v>
      </c>
      <c r="G634" s="768">
        <v>100007217</v>
      </c>
      <c r="H634" s="768">
        <v>998734</v>
      </c>
      <c r="I634" s="783"/>
      <c r="J634" s="768">
        <v>18</v>
      </c>
      <c r="K634" s="782"/>
      <c r="L634" s="768" t="s">
        <v>158</v>
      </c>
      <c r="M634" s="768" t="s">
        <v>106</v>
      </c>
      <c r="N634" s="768">
        <v>1</v>
      </c>
      <c r="O634" s="783"/>
      <c r="P634" s="784" t="str">
        <f t="shared" si="49"/>
        <v>Included</v>
      </c>
      <c r="Q634" s="296">
        <f t="shared" si="50"/>
        <v>0</v>
      </c>
      <c r="R634" s="267">
        <f t="shared" si="51"/>
        <v>0</v>
      </c>
      <c r="S634" s="267">
        <f t="shared" si="52"/>
        <v>0</v>
      </c>
      <c r="T634" s="297">
        <f t="shared" si="53"/>
        <v>0</v>
      </c>
      <c r="U634" s="297"/>
      <c r="AD634" s="298"/>
    </row>
    <row r="635" spans="1:30" s="267" customFormat="1" ht="48" customHeight="1" x14ac:dyDescent="0.3">
      <c r="A635" s="292">
        <v>613</v>
      </c>
      <c r="B635" s="768">
        <v>7000031901</v>
      </c>
      <c r="C635" s="768">
        <v>10</v>
      </c>
      <c r="D635" s="768">
        <v>160</v>
      </c>
      <c r="E635" s="768">
        <v>290</v>
      </c>
      <c r="F635" s="768" t="s">
        <v>743</v>
      </c>
      <c r="G635" s="768">
        <v>170005415</v>
      </c>
      <c r="H635" s="768">
        <v>998734</v>
      </c>
      <c r="I635" s="783"/>
      <c r="J635" s="768">
        <v>18</v>
      </c>
      <c r="K635" s="782"/>
      <c r="L635" s="768" t="s">
        <v>821</v>
      </c>
      <c r="M635" s="768" t="s">
        <v>106</v>
      </c>
      <c r="N635" s="768">
        <v>1</v>
      </c>
      <c r="O635" s="783"/>
      <c r="P635" s="784" t="str">
        <f t="shared" si="49"/>
        <v>Included</v>
      </c>
      <c r="Q635" s="296">
        <f t="shared" si="50"/>
        <v>0</v>
      </c>
      <c r="R635" s="267">
        <f t="shared" si="51"/>
        <v>0</v>
      </c>
      <c r="S635" s="267">
        <f t="shared" si="52"/>
        <v>0</v>
      </c>
      <c r="T635" s="297">
        <f t="shared" si="53"/>
        <v>0</v>
      </c>
      <c r="U635" s="297"/>
      <c r="AD635" s="298"/>
    </row>
    <row r="636" spans="1:30" s="267" customFormat="1" ht="48" customHeight="1" x14ac:dyDescent="0.3">
      <c r="A636" s="292">
        <v>614</v>
      </c>
      <c r="B636" s="768">
        <v>7000031901</v>
      </c>
      <c r="C636" s="768">
        <v>10</v>
      </c>
      <c r="D636" s="768">
        <v>160</v>
      </c>
      <c r="E636" s="768">
        <v>300</v>
      </c>
      <c r="F636" s="768" t="s">
        <v>743</v>
      </c>
      <c r="G636" s="768">
        <v>170005590</v>
      </c>
      <c r="H636" s="768">
        <v>998336</v>
      </c>
      <c r="I636" s="783"/>
      <c r="J636" s="768">
        <v>18</v>
      </c>
      <c r="K636" s="782"/>
      <c r="L636" s="768" t="s">
        <v>822</v>
      </c>
      <c r="M636" s="768" t="s">
        <v>106</v>
      </c>
      <c r="N636" s="768">
        <v>2</v>
      </c>
      <c r="O636" s="783"/>
      <c r="P636" s="784" t="str">
        <f t="shared" si="49"/>
        <v>Included</v>
      </c>
      <c r="Q636" s="296">
        <f t="shared" si="50"/>
        <v>0</v>
      </c>
      <c r="R636" s="267">
        <f t="shared" si="51"/>
        <v>0</v>
      </c>
      <c r="S636" s="267">
        <f t="shared" si="52"/>
        <v>0</v>
      </c>
      <c r="T636" s="297">
        <f t="shared" si="53"/>
        <v>0</v>
      </c>
      <c r="U636" s="297"/>
      <c r="AD636" s="298"/>
    </row>
    <row r="637" spans="1:30" s="267" customFormat="1" ht="48" customHeight="1" x14ac:dyDescent="0.3">
      <c r="A637" s="292">
        <v>615</v>
      </c>
      <c r="B637" s="768">
        <v>7000031905</v>
      </c>
      <c r="C637" s="768">
        <v>10</v>
      </c>
      <c r="D637" s="768">
        <v>210</v>
      </c>
      <c r="E637" s="768">
        <v>10</v>
      </c>
      <c r="F637" s="768" t="s">
        <v>744</v>
      </c>
      <c r="G637" s="768">
        <v>170005405</v>
      </c>
      <c r="H637" s="768">
        <v>998736</v>
      </c>
      <c r="I637" s="783"/>
      <c r="J637" s="768">
        <v>18</v>
      </c>
      <c r="K637" s="782"/>
      <c r="L637" s="768" t="s">
        <v>802</v>
      </c>
      <c r="M637" s="768" t="s">
        <v>106</v>
      </c>
      <c r="N637" s="768">
        <v>1</v>
      </c>
      <c r="O637" s="783"/>
      <c r="P637" s="784" t="str">
        <f t="shared" si="49"/>
        <v>Included</v>
      </c>
      <c r="Q637" s="296">
        <f t="shared" si="50"/>
        <v>0</v>
      </c>
      <c r="R637" s="267">
        <f t="shared" si="51"/>
        <v>0</v>
      </c>
      <c r="S637" s="267">
        <f t="shared" si="52"/>
        <v>0</v>
      </c>
      <c r="T637" s="297">
        <f t="shared" si="53"/>
        <v>0</v>
      </c>
      <c r="U637" s="297"/>
      <c r="AD637" s="298"/>
    </row>
    <row r="638" spans="1:30" s="267" customFormat="1" ht="48" customHeight="1" x14ac:dyDescent="0.3">
      <c r="A638" s="292">
        <v>616</v>
      </c>
      <c r="B638" s="768">
        <v>7000031905</v>
      </c>
      <c r="C638" s="768">
        <v>10</v>
      </c>
      <c r="D638" s="768">
        <v>210</v>
      </c>
      <c r="E638" s="768">
        <v>20</v>
      </c>
      <c r="F638" s="768" t="s">
        <v>744</v>
      </c>
      <c r="G638" s="768">
        <v>170005421</v>
      </c>
      <c r="H638" s="768">
        <v>998336</v>
      </c>
      <c r="I638" s="783"/>
      <c r="J638" s="768">
        <v>18</v>
      </c>
      <c r="K638" s="782"/>
      <c r="L638" s="768" t="s">
        <v>803</v>
      </c>
      <c r="M638" s="768" t="s">
        <v>105</v>
      </c>
      <c r="N638" s="768">
        <v>1</v>
      </c>
      <c r="O638" s="783"/>
      <c r="P638" s="784" t="str">
        <f t="shared" si="49"/>
        <v>Included</v>
      </c>
      <c r="Q638" s="296">
        <f t="shared" si="50"/>
        <v>0</v>
      </c>
      <c r="R638" s="267">
        <f t="shared" si="51"/>
        <v>0</v>
      </c>
      <c r="S638" s="267">
        <f t="shared" si="52"/>
        <v>0</v>
      </c>
      <c r="T638" s="297">
        <f t="shared" si="53"/>
        <v>0</v>
      </c>
      <c r="U638" s="297"/>
      <c r="AD638" s="298"/>
    </row>
    <row r="639" spans="1:30" s="267" customFormat="1" ht="48" customHeight="1" x14ac:dyDescent="0.3">
      <c r="A639" s="292">
        <v>617</v>
      </c>
      <c r="B639" s="768">
        <v>7000031905</v>
      </c>
      <c r="C639" s="768">
        <v>10</v>
      </c>
      <c r="D639" s="768">
        <v>210</v>
      </c>
      <c r="E639" s="768">
        <v>30</v>
      </c>
      <c r="F639" s="768" t="s">
        <v>744</v>
      </c>
      <c r="G639" s="768">
        <v>170005316</v>
      </c>
      <c r="H639" s="768">
        <v>998734</v>
      </c>
      <c r="I639" s="783"/>
      <c r="J639" s="768">
        <v>18</v>
      </c>
      <c r="K639" s="782"/>
      <c r="L639" s="768" t="s">
        <v>804</v>
      </c>
      <c r="M639" s="768" t="s">
        <v>106</v>
      </c>
      <c r="N639" s="768">
        <v>1</v>
      </c>
      <c r="O639" s="783"/>
      <c r="P639" s="784" t="str">
        <f t="shared" si="49"/>
        <v>Included</v>
      </c>
      <c r="Q639" s="296">
        <f t="shared" si="50"/>
        <v>0</v>
      </c>
      <c r="R639" s="267">
        <f t="shared" si="51"/>
        <v>0</v>
      </c>
      <c r="S639" s="267">
        <f t="shared" si="52"/>
        <v>0</v>
      </c>
      <c r="T639" s="297">
        <f t="shared" si="53"/>
        <v>0</v>
      </c>
      <c r="U639" s="297"/>
      <c r="AD639" s="298"/>
    </row>
    <row r="640" spans="1:30" s="267" customFormat="1" ht="48" customHeight="1" x14ac:dyDescent="0.3">
      <c r="A640" s="292">
        <v>618</v>
      </c>
      <c r="B640" s="768">
        <v>7000031905</v>
      </c>
      <c r="C640" s="768">
        <v>10</v>
      </c>
      <c r="D640" s="768">
        <v>210</v>
      </c>
      <c r="E640" s="768">
        <v>40</v>
      </c>
      <c r="F640" s="768" t="s">
        <v>744</v>
      </c>
      <c r="G640" s="768">
        <v>170005418</v>
      </c>
      <c r="H640" s="768">
        <v>998736</v>
      </c>
      <c r="I640" s="783"/>
      <c r="J640" s="768">
        <v>18</v>
      </c>
      <c r="K640" s="782"/>
      <c r="L640" s="768" t="s">
        <v>805</v>
      </c>
      <c r="M640" s="768" t="s">
        <v>106</v>
      </c>
      <c r="N640" s="768">
        <v>30</v>
      </c>
      <c r="O640" s="783"/>
      <c r="P640" s="784" t="str">
        <f t="shared" si="49"/>
        <v>Included</v>
      </c>
      <c r="Q640" s="296">
        <f t="shared" si="50"/>
        <v>0</v>
      </c>
      <c r="R640" s="267">
        <f t="shared" si="51"/>
        <v>0</v>
      </c>
      <c r="S640" s="267">
        <f t="shared" si="52"/>
        <v>0</v>
      </c>
      <c r="T640" s="297">
        <f t="shared" si="53"/>
        <v>0</v>
      </c>
      <c r="U640" s="297"/>
      <c r="AD640" s="298"/>
    </row>
    <row r="641" spans="1:30" s="267" customFormat="1" ht="48" customHeight="1" x14ac:dyDescent="0.3">
      <c r="A641" s="292">
        <v>619</v>
      </c>
      <c r="B641" s="768">
        <v>7000031905</v>
      </c>
      <c r="C641" s="768">
        <v>10</v>
      </c>
      <c r="D641" s="768">
        <v>210</v>
      </c>
      <c r="E641" s="768">
        <v>50</v>
      </c>
      <c r="F641" s="768" t="s">
        <v>744</v>
      </c>
      <c r="G641" s="768">
        <v>170005419</v>
      </c>
      <c r="H641" s="768">
        <v>998736</v>
      </c>
      <c r="I641" s="783"/>
      <c r="J641" s="768">
        <v>18</v>
      </c>
      <c r="K641" s="782"/>
      <c r="L641" s="768" t="s">
        <v>806</v>
      </c>
      <c r="M641" s="768" t="s">
        <v>106</v>
      </c>
      <c r="N641" s="768">
        <v>152</v>
      </c>
      <c r="O641" s="783"/>
      <c r="P641" s="784" t="str">
        <f t="shared" si="49"/>
        <v>Included</v>
      </c>
      <c r="Q641" s="296">
        <f t="shared" si="50"/>
        <v>0</v>
      </c>
      <c r="R641" s="267">
        <f t="shared" si="51"/>
        <v>0</v>
      </c>
      <c r="S641" s="267">
        <f t="shared" si="52"/>
        <v>0</v>
      </c>
      <c r="T641" s="297">
        <f t="shared" si="53"/>
        <v>0</v>
      </c>
      <c r="U641" s="297"/>
      <c r="AD641" s="298"/>
    </row>
    <row r="642" spans="1:30" s="267" customFormat="1" ht="48" customHeight="1" x14ac:dyDescent="0.3">
      <c r="A642" s="292">
        <v>620</v>
      </c>
      <c r="B642" s="768">
        <v>7000031905</v>
      </c>
      <c r="C642" s="768">
        <v>10</v>
      </c>
      <c r="D642" s="768">
        <v>210</v>
      </c>
      <c r="E642" s="768">
        <v>60</v>
      </c>
      <c r="F642" s="768" t="s">
        <v>744</v>
      </c>
      <c r="G642" s="768">
        <v>170005402</v>
      </c>
      <c r="H642" s="768">
        <v>998734</v>
      </c>
      <c r="I642" s="783"/>
      <c r="J642" s="768">
        <v>18</v>
      </c>
      <c r="K642" s="782"/>
      <c r="L642" s="768" t="s">
        <v>807</v>
      </c>
      <c r="M642" s="768" t="s">
        <v>106</v>
      </c>
      <c r="N642" s="768">
        <v>1</v>
      </c>
      <c r="O642" s="783"/>
      <c r="P642" s="784" t="str">
        <f t="shared" si="49"/>
        <v>Included</v>
      </c>
      <c r="Q642" s="296">
        <f t="shared" si="50"/>
        <v>0</v>
      </c>
      <c r="R642" s="267">
        <f t="shared" si="51"/>
        <v>0</v>
      </c>
      <c r="S642" s="267">
        <f t="shared" si="52"/>
        <v>0</v>
      </c>
      <c r="T642" s="297">
        <f t="shared" si="53"/>
        <v>0</v>
      </c>
      <c r="U642" s="297"/>
      <c r="AD642" s="298"/>
    </row>
    <row r="643" spans="1:30" s="267" customFormat="1" ht="48" customHeight="1" x14ac:dyDescent="0.3">
      <c r="A643" s="292">
        <v>621</v>
      </c>
      <c r="B643" s="768">
        <v>7000031905</v>
      </c>
      <c r="C643" s="768">
        <v>10</v>
      </c>
      <c r="D643" s="768">
        <v>210</v>
      </c>
      <c r="E643" s="768">
        <v>70</v>
      </c>
      <c r="F643" s="768" t="s">
        <v>744</v>
      </c>
      <c r="G643" s="768">
        <v>170005318</v>
      </c>
      <c r="H643" s="768">
        <v>998734</v>
      </c>
      <c r="I643" s="783"/>
      <c r="J643" s="768">
        <v>18</v>
      </c>
      <c r="K643" s="782"/>
      <c r="L643" s="768" t="s">
        <v>808</v>
      </c>
      <c r="M643" s="768" t="s">
        <v>106</v>
      </c>
      <c r="N643" s="768">
        <v>84</v>
      </c>
      <c r="O643" s="783"/>
      <c r="P643" s="784" t="str">
        <f t="shared" si="49"/>
        <v>Included</v>
      </c>
      <c r="Q643" s="296">
        <f t="shared" si="50"/>
        <v>0</v>
      </c>
      <c r="R643" s="267">
        <f t="shared" si="51"/>
        <v>0</v>
      </c>
      <c r="S643" s="267">
        <f t="shared" si="52"/>
        <v>0</v>
      </c>
      <c r="T643" s="297">
        <f t="shared" si="53"/>
        <v>0</v>
      </c>
      <c r="U643" s="297"/>
      <c r="AD643" s="298"/>
    </row>
    <row r="644" spans="1:30" s="267" customFormat="1" ht="48" customHeight="1" x14ac:dyDescent="0.3">
      <c r="A644" s="292">
        <v>622</v>
      </c>
      <c r="B644" s="768">
        <v>7000031905</v>
      </c>
      <c r="C644" s="768">
        <v>10</v>
      </c>
      <c r="D644" s="768">
        <v>210</v>
      </c>
      <c r="E644" s="768">
        <v>110</v>
      </c>
      <c r="F644" s="768" t="s">
        <v>744</v>
      </c>
      <c r="G644" s="768">
        <v>170005422</v>
      </c>
      <c r="H644" s="768">
        <v>998336</v>
      </c>
      <c r="I644" s="783"/>
      <c r="J644" s="768">
        <v>18</v>
      </c>
      <c r="K644" s="782"/>
      <c r="L644" s="768" t="s">
        <v>809</v>
      </c>
      <c r="M644" s="768" t="s">
        <v>105</v>
      </c>
      <c r="N644" s="768">
        <v>1</v>
      </c>
      <c r="O644" s="783"/>
      <c r="P644" s="784" t="str">
        <f t="shared" si="49"/>
        <v>Included</v>
      </c>
      <c r="Q644" s="296">
        <f t="shared" si="50"/>
        <v>0</v>
      </c>
      <c r="R644" s="267">
        <f t="shared" si="51"/>
        <v>0</v>
      </c>
      <c r="S644" s="267">
        <f t="shared" si="52"/>
        <v>0</v>
      </c>
      <c r="T644" s="297">
        <f t="shared" si="53"/>
        <v>0</v>
      </c>
      <c r="U644" s="297"/>
      <c r="AD644" s="298"/>
    </row>
    <row r="645" spans="1:30" s="267" customFormat="1" ht="48" customHeight="1" x14ac:dyDescent="0.3">
      <c r="A645" s="292">
        <v>623</v>
      </c>
      <c r="B645" s="768">
        <v>7000031905</v>
      </c>
      <c r="C645" s="768">
        <v>10</v>
      </c>
      <c r="D645" s="768">
        <v>210</v>
      </c>
      <c r="E645" s="768">
        <v>120</v>
      </c>
      <c r="F645" s="768" t="s">
        <v>744</v>
      </c>
      <c r="G645" s="768">
        <v>170005403</v>
      </c>
      <c r="H645" s="768">
        <v>998734</v>
      </c>
      <c r="I645" s="783"/>
      <c r="J645" s="768">
        <v>18</v>
      </c>
      <c r="K645" s="782"/>
      <c r="L645" s="768" t="s">
        <v>810</v>
      </c>
      <c r="M645" s="768" t="s">
        <v>106</v>
      </c>
      <c r="N645" s="768">
        <v>152</v>
      </c>
      <c r="O645" s="783"/>
      <c r="P645" s="784" t="str">
        <f t="shared" si="49"/>
        <v>Included</v>
      </c>
      <c r="Q645" s="296">
        <f t="shared" si="50"/>
        <v>0</v>
      </c>
      <c r="R645" s="267">
        <f t="shared" si="51"/>
        <v>0</v>
      </c>
      <c r="S645" s="267">
        <f t="shared" si="52"/>
        <v>0</v>
      </c>
      <c r="T645" s="297">
        <f t="shared" si="53"/>
        <v>0</v>
      </c>
      <c r="U645" s="297"/>
      <c r="AD645" s="298"/>
    </row>
    <row r="646" spans="1:30" s="267" customFormat="1" ht="48" customHeight="1" x14ac:dyDescent="0.3">
      <c r="A646" s="292">
        <v>624</v>
      </c>
      <c r="B646" s="768">
        <v>7000031905</v>
      </c>
      <c r="C646" s="768">
        <v>10</v>
      </c>
      <c r="D646" s="768">
        <v>210</v>
      </c>
      <c r="E646" s="768">
        <v>130</v>
      </c>
      <c r="F646" s="768" t="s">
        <v>744</v>
      </c>
      <c r="G646" s="768">
        <v>170005329</v>
      </c>
      <c r="H646" s="768">
        <v>998734</v>
      </c>
      <c r="I646" s="783"/>
      <c r="J646" s="768">
        <v>18</v>
      </c>
      <c r="K646" s="782"/>
      <c r="L646" s="768" t="s">
        <v>811</v>
      </c>
      <c r="M646" s="768" t="s">
        <v>110</v>
      </c>
      <c r="N646" s="768">
        <v>152</v>
      </c>
      <c r="O646" s="783"/>
      <c r="P646" s="784" t="str">
        <f t="shared" si="49"/>
        <v>Included</v>
      </c>
      <c r="Q646" s="296">
        <f t="shared" si="50"/>
        <v>0</v>
      </c>
      <c r="R646" s="267">
        <f t="shared" si="51"/>
        <v>0</v>
      </c>
      <c r="S646" s="267">
        <f t="shared" si="52"/>
        <v>0</v>
      </c>
      <c r="T646" s="297">
        <f t="shared" si="53"/>
        <v>0</v>
      </c>
      <c r="U646" s="297"/>
      <c r="AD646" s="298"/>
    </row>
    <row r="647" spans="1:30" s="267" customFormat="1" ht="48" customHeight="1" x14ac:dyDescent="0.3">
      <c r="A647" s="292">
        <v>625</v>
      </c>
      <c r="B647" s="768">
        <v>7000031905</v>
      </c>
      <c r="C647" s="768">
        <v>10</v>
      </c>
      <c r="D647" s="768">
        <v>210</v>
      </c>
      <c r="E647" s="768">
        <v>140</v>
      </c>
      <c r="F647" s="768" t="s">
        <v>744</v>
      </c>
      <c r="G647" s="768">
        <v>170005323</v>
      </c>
      <c r="H647" s="768">
        <v>998734</v>
      </c>
      <c r="I647" s="783"/>
      <c r="J647" s="768">
        <v>18</v>
      </c>
      <c r="K647" s="782"/>
      <c r="L647" s="768" t="s">
        <v>812</v>
      </c>
      <c r="M647" s="768" t="s">
        <v>106</v>
      </c>
      <c r="N647" s="768">
        <v>2</v>
      </c>
      <c r="O647" s="783"/>
      <c r="P647" s="784" t="str">
        <f t="shared" si="49"/>
        <v>Included</v>
      </c>
      <c r="Q647" s="296">
        <f t="shared" si="50"/>
        <v>0</v>
      </c>
      <c r="R647" s="267">
        <f t="shared" si="51"/>
        <v>0</v>
      </c>
      <c r="S647" s="267">
        <f t="shared" si="52"/>
        <v>0</v>
      </c>
      <c r="T647" s="297">
        <f t="shared" si="53"/>
        <v>0</v>
      </c>
      <c r="U647" s="297"/>
      <c r="AD647" s="298"/>
    </row>
    <row r="648" spans="1:30" s="267" customFormat="1" ht="48" customHeight="1" x14ac:dyDescent="0.3">
      <c r="A648" s="292">
        <v>626</v>
      </c>
      <c r="B648" s="768">
        <v>7000031905</v>
      </c>
      <c r="C648" s="768">
        <v>10</v>
      </c>
      <c r="D648" s="768">
        <v>210</v>
      </c>
      <c r="E648" s="768">
        <v>150</v>
      </c>
      <c r="F648" s="768" t="s">
        <v>744</v>
      </c>
      <c r="G648" s="768">
        <v>170005324</v>
      </c>
      <c r="H648" s="768">
        <v>998734</v>
      </c>
      <c r="I648" s="783"/>
      <c r="J648" s="768">
        <v>18</v>
      </c>
      <c r="K648" s="782"/>
      <c r="L648" s="768" t="s">
        <v>813</v>
      </c>
      <c r="M648" s="768" t="s">
        <v>106</v>
      </c>
      <c r="N648" s="768">
        <v>2</v>
      </c>
      <c r="O648" s="783"/>
      <c r="P648" s="784" t="str">
        <f t="shared" si="49"/>
        <v>Included</v>
      </c>
      <c r="Q648" s="296">
        <f t="shared" si="50"/>
        <v>0</v>
      </c>
      <c r="R648" s="267">
        <f t="shared" si="51"/>
        <v>0</v>
      </c>
      <c r="S648" s="267">
        <f t="shared" si="52"/>
        <v>0</v>
      </c>
      <c r="T648" s="297">
        <f t="shared" si="53"/>
        <v>0</v>
      </c>
      <c r="U648" s="297"/>
      <c r="AD648" s="298"/>
    </row>
    <row r="649" spans="1:30" s="267" customFormat="1" ht="48" customHeight="1" x14ac:dyDescent="0.3">
      <c r="A649" s="292">
        <v>627</v>
      </c>
      <c r="B649" s="768">
        <v>7000031905</v>
      </c>
      <c r="C649" s="768">
        <v>10</v>
      </c>
      <c r="D649" s="768">
        <v>210</v>
      </c>
      <c r="E649" s="768">
        <v>170</v>
      </c>
      <c r="F649" s="768" t="s">
        <v>744</v>
      </c>
      <c r="G649" s="768">
        <v>170005423</v>
      </c>
      <c r="H649" s="768">
        <v>998336</v>
      </c>
      <c r="I649" s="783"/>
      <c r="J649" s="768">
        <v>18</v>
      </c>
      <c r="K649" s="782"/>
      <c r="L649" s="768" t="s">
        <v>814</v>
      </c>
      <c r="M649" s="768" t="s">
        <v>105</v>
      </c>
      <c r="N649" s="768">
        <v>1</v>
      </c>
      <c r="O649" s="783"/>
      <c r="P649" s="784" t="str">
        <f t="shared" si="49"/>
        <v>Included</v>
      </c>
      <c r="Q649" s="296">
        <f t="shared" si="50"/>
        <v>0</v>
      </c>
      <c r="R649" s="267">
        <f t="shared" si="51"/>
        <v>0</v>
      </c>
      <c r="S649" s="267">
        <f t="shared" si="52"/>
        <v>0</v>
      </c>
      <c r="T649" s="297">
        <f t="shared" si="53"/>
        <v>0</v>
      </c>
      <c r="U649" s="297"/>
      <c r="AD649" s="298"/>
    </row>
    <row r="650" spans="1:30" s="267" customFormat="1" ht="48" customHeight="1" x14ac:dyDescent="0.3">
      <c r="A650" s="292">
        <v>628</v>
      </c>
      <c r="B650" s="768">
        <v>7000031905</v>
      </c>
      <c r="C650" s="768">
        <v>10</v>
      </c>
      <c r="D650" s="768">
        <v>210</v>
      </c>
      <c r="E650" s="768">
        <v>180</v>
      </c>
      <c r="F650" s="768" t="s">
        <v>744</v>
      </c>
      <c r="G650" s="768">
        <v>170005328</v>
      </c>
      <c r="H650" s="768">
        <v>998734</v>
      </c>
      <c r="I650" s="783"/>
      <c r="J650" s="768">
        <v>18</v>
      </c>
      <c r="K650" s="782"/>
      <c r="L650" s="768" t="s">
        <v>815</v>
      </c>
      <c r="M650" s="768" t="s">
        <v>106</v>
      </c>
      <c r="N650" s="768">
        <v>1</v>
      </c>
      <c r="O650" s="783"/>
      <c r="P650" s="784" t="str">
        <f t="shared" si="49"/>
        <v>Included</v>
      </c>
      <c r="Q650" s="296">
        <f t="shared" si="50"/>
        <v>0</v>
      </c>
      <c r="R650" s="267">
        <f t="shared" si="51"/>
        <v>0</v>
      </c>
      <c r="S650" s="267">
        <f t="shared" si="52"/>
        <v>0</v>
      </c>
      <c r="T650" s="297">
        <f t="shared" si="53"/>
        <v>0</v>
      </c>
      <c r="U650" s="297"/>
      <c r="AD650" s="298"/>
    </row>
    <row r="651" spans="1:30" s="267" customFormat="1" ht="48" customHeight="1" x14ac:dyDescent="0.3">
      <c r="A651" s="292">
        <v>629</v>
      </c>
      <c r="B651" s="768">
        <v>7000031905</v>
      </c>
      <c r="C651" s="768">
        <v>10</v>
      </c>
      <c r="D651" s="768">
        <v>210</v>
      </c>
      <c r="E651" s="768">
        <v>190</v>
      </c>
      <c r="F651" s="768" t="s">
        <v>744</v>
      </c>
      <c r="G651" s="768">
        <v>100002843</v>
      </c>
      <c r="H651" s="768">
        <v>998734</v>
      </c>
      <c r="I651" s="783"/>
      <c r="J651" s="768">
        <v>18</v>
      </c>
      <c r="K651" s="782"/>
      <c r="L651" s="768" t="s">
        <v>161</v>
      </c>
      <c r="M651" s="768" t="s">
        <v>110</v>
      </c>
      <c r="N651" s="768">
        <v>1</v>
      </c>
      <c r="O651" s="783"/>
      <c r="P651" s="784" t="str">
        <f t="shared" si="49"/>
        <v>Included</v>
      </c>
      <c r="Q651" s="296">
        <f t="shared" si="50"/>
        <v>0</v>
      </c>
      <c r="R651" s="267">
        <f t="shared" si="51"/>
        <v>0</v>
      </c>
      <c r="S651" s="267">
        <f t="shared" si="52"/>
        <v>0</v>
      </c>
      <c r="T651" s="297">
        <f t="shared" si="53"/>
        <v>0</v>
      </c>
      <c r="U651" s="297"/>
      <c r="AD651" s="298"/>
    </row>
    <row r="652" spans="1:30" s="267" customFormat="1" ht="48" customHeight="1" x14ac:dyDescent="0.3">
      <c r="A652" s="292">
        <v>630</v>
      </c>
      <c r="B652" s="768">
        <v>7000031905</v>
      </c>
      <c r="C652" s="768">
        <v>10</v>
      </c>
      <c r="D652" s="768">
        <v>210</v>
      </c>
      <c r="E652" s="768">
        <v>200</v>
      </c>
      <c r="F652" s="768" t="s">
        <v>744</v>
      </c>
      <c r="G652" s="768">
        <v>100007246</v>
      </c>
      <c r="H652" s="768">
        <v>998734</v>
      </c>
      <c r="I652" s="783"/>
      <c r="J652" s="768">
        <v>18</v>
      </c>
      <c r="K652" s="782"/>
      <c r="L652" s="768" t="s">
        <v>159</v>
      </c>
      <c r="M652" s="768" t="s">
        <v>106</v>
      </c>
      <c r="N652" s="768">
        <v>1</v>
      </c>
      <c r="O652" s="783"/>
      <c r="P652" s="784" t="str">
        <f t="shared" si="49"/>
        <v>Included</v>
      </c>
      <c r="Q652" s="296">
        <f t="shared" si="50"/>
        <v>0</v>
      </c>
      <c r="R652" s="267">
        <f t="shared" si="51"/>
        <v>0</v>
      </c>
      <c r="S652" s="267">
        <f t="shared" si="52"/>
        <v>0</v>
      </c>
      <c r="T652" s="297">
        <f t="shared" si="53"/>
        <v>0</v>
      </c>
      <c r="U652" s="297"/>
      <c r="AD652" s="298"/>
    </row>
    <row r="653" spans="1:30" s="267" customFormat="1" ht="48" customHeight="1" x14ac:dyDescent="0.3">
      <c r="A653" s="292">
        <v>631</v>
      </c>
      <c r="B653" s="768">
        <v>7000031905</v>
      </c>
      <c r="C653" s="768">
        <v>10</v>
      </c>
      <c r="D653" s="768">
        <v>210</v>
      </c>
      <c r="E653" s="768">
        <v>210</v>
      </c>
      <c r="F653" s="768" t="s">
        <v>744</v>
      </c>
      <c r="G653" s="768">
        <v>170003250</v>
      </c>
      <c r="H653" s="768">
        <v>998734</v>
      </c>
      <c r="I653" s="783"/>
      <c r="J653" s="768">
        <v>18</v>
      </c>
      <c r="K653" s="782"/>
      <c r="L653" s="768" t="s">
        <v>160</v>
      </c>
      <c r="M653" s="768" t="s">
        <v>106</v>
      </c>
      <c r="N653" s="768">
        <v>1</v>
      </c>
      <c r="O653" s="783"/>
      <c r="P653" s="784" t="str">
        <f t="shared" si="49"/>
        <v>Included</v>
      </c>
      <c r="Q653" s="296">
        <f t="shared" si="50"/>
        <v>0</v>
      </c>
      <c r="R653" s="267">
        <f t="shared" si="51"/>
        <v>0</v>
      </c>
      <c r="S653" s="267">
        <f t="shared" si="52"/>
        <v>0</v>
      </c>
      <c r="T653" s="297">
        <f t="shared" si="53"/>
        <v>0</v>
      </c>
      <c r="U653" s="297"/>
      <c r="AD653" s="298"/>
    </row>
    <row r="654" spans="1:30" s="267" customFormat="1" ht="48" customHeight="1" x14ac:dyDescent="0.3">
      <c r="A654" s="292">
        <v>632</v>
      </c>
      <c r="B654" s="768">
        <v>7000031905</v>
      </c>
      <c r="C654" s="768">
        <v>10</v>
      </c>
      <c r="D654" s="768">
        <v>210</v>
      </c>
      <c r="E654" s="768">
        <v>220</v>
      </c>
      <c r="F654" s="768" t="s">
        <v>744</v>
      </c>
      <c r="G654" s="768">
        <v>170005441</v>
      </c>
      <c r="H654" s="768">
        <v>998734</v>
      </c>
      <c r="I654" s="783"/>
      <c r="J654" s="768">
        <v>18</v>
      </c>
      <c r="K654" s="782"/>
      <c r="L654" s="768" t="s">
        <v>816</v>
      </c>
      <c r="M654" s="768" t="s">
        <v>106</v>
      </c>
      <c r="N654" s="768">
        <v>1</v>
      </c>
      <c r="O654" s="783"/>
      <c r="P654" s="784" t="str">
        <f t="shared" si="49"/>
        <v>Included</v>
      </c>
      <c r="Q654" s="296">
        <f t="shared" si="50"/>
        <v>0</v>
      </c>
      <c r="R654" s="267">
        <f t="shared" si="51"/>
        <v>0</v>
      </c>
      <c r="S654" s="267">
        <f t="shared" si="52"/>
        <v>0</v>
      </c>
      <c r="T654" s="297">
        <f t="shared" si="53"/>
        <v>0</v>
      </c>
      <c r="U654" s="297"/>
      <c r="AD654" s="298"/>
    </row>
    <row r="655" spans="1:30" s="267" customFormat="1" ht="48" customHeight="1" x14ac:dyDescent="0.3">
      <c r="A655" s="292">
        <v>633</v>
      </c>
      <c r="B655" s="768">
        <v>7000031905</v>
      </c>
      <c r="C655" s="768">
        <v>10</v>
      </c>
      <c r="D655" s="768">
        <v>210</v>
      </c>
      <c r="E655" s="768">
        <v>240</v>
      </c>
      <c r="F655" s="768" t="s">
        <v>744</v>
      </c>
      <c r="G655" s="768">
        <v>170005452</v>
      </c>
      <c r="H655" s="768">
        <v>998734</v>
      </c>
      <c r="I655" s="783"/>
      <c r="J655" s="768">
        <v>18</v>
      </c>
      <c r="K655" s="782"/>
      <c r="L655" s="768" t="s">
        <v>817</v>
      </c>
      <c r="M655" s="768" t="s">
        <v>106</v>
      </c>
      <c r="N655" s="768">
        <v>2</v>
      </c>
      <c r="O655" s="783"/>
      <c r="P655" s="784" t="str">
        <f t="shared" si="49"/>
        <v>Included</v>
      </c>
      <c r="Q655" s="296">
        <f t="shared" si="50"/>
        <v>0</v>
      </c>
      <c r="R655" s="267">
        <f t="shared" si="51"/>
        <v>0</v>
      </c>
      <c r="S655" s="267">
        <f t="shared" si="52"/>
        <v>0</v>
      </c>
      <c r="T655" s="297">
        <f t="shared" si="53"/>
        <v>0</v>
      </c>
      <c r="U655" s="297"/>
      <c r="AD655" s="298"/>
    </row>
    <row r="656" spans="1:30" s="267" customFormat="1" ht="48" customHeight="1" x14ac:dyDescent="0.3">
      <c r="A656" s="292">
        <v>634</v>
      </c>
      <c r="B656" s="768">
        <v>7000031905</v>
      </c>
      <c r="C656" s="768">
        <v>10</v>
      </c>
      <c r="D656" s="768">
        <v>210</v>
      </c>
      <c r="E656" s="768">
        <v>250</v>
      </c>
      <c r="F656" s="768" t="s">
        <v>744</v>
      </c>
      <c r="G656" s="768">
        <v>170005453</v>
      </c>
      <c r="H656" s="768">
        <v>998734</v>
      </c>
      <c r="I656" s="783"/>
      <c r="J656" s="768">
        <v>18</v>
      </c>
      <c r="K656" s="782"/>
      <c r="L656" s="768" t="s">
        <v>818</v>
      </c>
      <c r="M656" s="768" t="s">
        <v>105</v>
      </c>
      <c r="N656" s="768">
        <v>1</v>
      </c>
      <c r="O656" s="783"/>
      <c r="P656" s="784" t="str">
        <f t="shared" si="49"/>
        <v>Included</v>
      </c>
      <c r="Q656" s="296">
        <f t="shared" si="50"/>
        <v>0</v>
      </c>
      <c r="R656" s="267">
        <f t="shared" si="51"/>
        <v>0</v>
      </c>
      <c r="S656" s="267">
        <f t="shared" si="52"/>
        <v>0</v>
      </c>
      <c r="T656" s="297">
        <f t="shared" si="53"/>
        <v>0</v>
      </c>
      <c r="U656" s="297"/>
      <c r="AD656" s="298"/>
    </row>
    <row r="657" spans="1:30" s="267" customFormat="1" ht="48" customHeight="1" x14ac:dyDescent="0.3">
      <c r="A657" s="292">
        <v>635</v>
      </c>
      <c r="B657" s="768">
        <v>7000031905</v>
      </c>
      <c r="C657" s="768">
        <v>10</v>
      </c>
      <c r="D657" s="768">
        <v>210</v>
      </c>
      <c r="E657" s="768">
        <v>270</v>
      </c>
      <c r="F657" s="768" t="s">
        <v>744</v>
      </c>
      <c r="G657" s="768">
        <v>170005456</v>
      </c>
      <c r="H657" s="768">
        <v>998734</v>
      </c>
      <c r="I657" s="783"/>
      <c r="J657" s="768">
        <v>18</v>
      </c>
      <c r="K657" s="782"/>
      <c r="L657" s="768" t="s">
        <v>819</v>
      </c>
      <c r="M657" s="768" t="s">
        <v>106</v>
      </c>
      <c r="N657" s="768">
        <v>1</v>
      </c>
      <c r="O657" s="783"/>
      <c r="P657" s="784" t="str">
        <f t="shared" si="49"/>
        <v>Included</v>
      </c>
      <c r="Q657" s="296">
        <f t="shared" si="50"/>
        <v>0</v>
      </c>
      <c r="R657" s="267">
        <f t="shared" si="51"/>
        <v>0</v>
      </c>
      <c r="S657" s="267">
        <f t="shared" si="52"/>
        <v>0</v>
      </c>
      <c r="T657" s="297">
        <f t="shared" si="53"/>
        <v>0</v>
      </c>
      <c r="U657" s="297"/>
      <c r="AD657" s="298"/>
    </row>
    <row r="658" spans="1:30" s="267" customFormat="1" ht="48" customHeight="1" x14ac:dyDescent="0.3">
      <c r="A658" s="292">
        <v>636</v>
      </c>
      <c r="B658" s="768">
        <v>7000031905</v>
      </c>
      <c r="C658" s="768">
        <v>10</v>
      </c>
      <c r="D658" s="768">
        <v>210</v>
      </c>
      <c r="E658" s="768">
        <v>280</v>
      </c>
      <c r="F658" s="768" t="s">
        <v>744</v>
      </c>
      <c r="G658" s="768">
        <v>170005465</v>
      </c>
      <c r="H658" s="768">
        <v>998734</v>
      </c>
      <c r="I658" s="783"/>
      <c r="J658" s="768">
        <v>18</v>
      </c>
      <c r="K658" s="782"/>
      <c r="L658" s="768" t="s">
        <v>820</v>
      </c>
      <c r="M658" s="768" t="s">
        <v>110</v>
      </c>
      <c r="N658" s="768">
        <v>1</v>
      </c>
      <c r="O658" s="783"/>
      <c r="P658" s="784" t="str">
        <f t="shared" si="49"/>
        <v>Included</v>
      </c>
      <c r="Q658" s="296">
        <f t="shared" si="50"/>
        <v>0</v>
      </c>
      <c r="R658" s="267">
        <f t="shared" si="51"/>
        <v>0</v>
      </c>
      <c r="S658" s="267">
        <f t="shared" si="52"/>
        <v>0</v>
      </c>
      <c r="T658" s="297">
        <f t="shared" si="53"/>
        <v>0</v>
      </c>
      <c r="U658" s="297"/>
      <c r="AD658" s="298"/>
    </row>
    <row r="659" spans="1:30" s="267" customFormat="1" ht="48" customHeight="1" x14ac:dyDescent="0.3">
      <c r="A659" s="292">
        <v>637</v>
      </c>
      <c r="B659" s="768">
        <v>7000031905</v>
      </c>
      <c r="C659" s="768">
        <v>10</v>
      </c>
      <c r="D659" s="768">
        <v>210</v>
      </c>
      <c r="E659" s="768">
        <v>290</v>
      </c>
      <c r="F659" s="768" t="s">
        <v>744</v>
      </c>
      <c r="G659" s="768">
        <v>100007217</v>
      </c>
      <c r="H659" s="768">
        <v>998734</v>
      </c>
      <c r="I659" s="783"/>
      <c r="J659" s="768">
        <v>18</v>
      </c>
      <c r="K659" s="782"/>
      <c r="L659" s="768" t="s">
        <v>158</v>
      </c>
      <c r="M659" s="768" t="s">
        <v>106</v>
      </c>
      <c r="N659" s="768">
        <v>1</v>
      </c>
      <c r="O659" s="783"/>
      <c r="P659" s="784" t="str">
        <f t="shared" si="49"/>
        <v>Included</v>
      </c>
      <c r="Q659" s="296">
        <f t="shared" si="50"/>
        <v>0</v>
      </c>
      <c r="R659" s="267">
        <f t="shared" si="51"/>
        <v>0</v>
      </c>
      <c r="S659" s="267">
        <f t="shared" si="52"/>
        <v>0</v>
      </c>
      <c r="T659" s="297">
        <f t="shared" si="53"/>
        <v>0</v>
      </c>
      <c r="U659" s="297"/>
      <c r="AD659" s="298"/>
    </row>
    <row r="660" spans="1:30" s="267" customFormat="1" ht="48" customHeight="1" x14ac:dyDescent="0.3">
      <c r="A660" s="292">
        <v>638</v>
      </c>
      <c r="B660" s="768">
        <v>7000031905</v>
      </c>
      <c r="C660" s="768">
        <v>10</v>
      </c>
      <c r="D660" s="768">
        <v>210</v>
      </c>
      <c r="E660" s="768">
        <v>300</v>
      </c>
      <c r="F660" s="768" t="s">
        <v>744</v>
      </c>
      <c r="G660" s="768">
        <v>170005415</v>
      </c>
      <c r="H660" s="768">
        <v>998734</v>
      </c>
      <c r="I660" s="783"/>
      <c r="J660" s="768">
        <v>18</v>
      </c>
      <c r="K660" s="782"/>
      <c r="L660" s="768" t="s">
        <v>821</v>
      </c>
      <c r="M660" s="768" t="s">
        <v>106</v>
      </c>
      <c r="N660" s="768">
        <v>1</v>
      </c>
      <c r="O660" s="783"/>
      <c r="P660" s="784" t="str">
        <f t="shared" ref="P660:P723" si="54">IF(O660=0, "Included", IF(ISERROR(N660*O660), O660, N660*O660))</f>
        <v>Included</v>
      </c>
      <c r="Q660" s="296">
        <f t="shared" ref="Q660:Q723" si="55">S660</f>
        <v>0</v>
      </c>
      <c r="R660" s="267">
        <f t="shared" ref="R660:R723" si="56">IF(P660="Included",0,P660)</f>
        <v>0</v>
      </c>
      <c r="S660" s="267">
        <f t="shared" ref="S660:S723" si="57">IF(K660="",(R660*J660/100),(R660*K660))</f>
        <v>0</v>
      </c>
      <c r="T660" s="297">
        <f t="shared" ref="T660:T723" si="58">+N660*O660</f>
        <v>0</v>
      </c>
      <c r="U660" s="297"/>
      <c r="AD660" s="298"/>
    </row>
    <row r="661" spans="1:30" s="267" customFormat="1" ht="48" customHeight="1" x14ac:dyDescent="0.3">
      <c r="A661" s="292">
        <v>639</v>
      </c>
      <c r="B661" s="768">
        <v>7000031905</v>
      </c>
      <c r="C661" s="768">
        <v>10</v>
      </c>
      <c r="D661" s="768">
        <v>210</v>
      </c>
      <c r="E661" s="768">
        <v>310</v>
      </c>
      <c r="F661" s="768" t="s">
        <v>744</v>
      </c>
      <c r="G661" s="768">
        <v>170005590</v>
      </c>
      <c r="H661" s="768">
        <v>998336</v>
      </c>
      <c r="I661" s="783"/>
      <c r="J661" s="768">
        <v>18</v>
      </c>
      <c r="K661" s="782"/>
      <c r="L661" s="768" t="s">
        <v>822</v>
      </c>
      <c r="M661" s="768" t="s">
        <v>106</v>
      </c>
      <c r="N661" s="768">
        <v>2</v>
      </c>
      <c r="O661" s="783"/>
      <c r="P661" s="784" t="str">
        <f t="shared" si="54"/>
        <v>Included</v>
      </c>
      <c r="Q661" s="296">
        <f t="shared" si="55"/>
        <v>0</v>
      </c>
      <c r="R661" s="267">
        <f t="shared" si="56"/>
        <v>0</v>
      </c>
      <c r="S661" s="267">
        <f t="shared" si="57"/>
        <v>0</v>
      </c>
      <c r="T661" s="297">
        <f t="shared" si="58"/>
        <v>0</v>
      </c>
      <c r="U661" s="297"/>
      <c r="AD661" s="298"/>
    </row>
    <row r="662" spans="1:30" s="267" customFormat="1" ht="48" customHeight="1" x14ac:dyDescent="0.3">
      <c r="A662" s="292">
        <v>640</v>
      </c>
      <c r="B662" s="768">
        <v>7000031909</v>
      </c>
      <c r="C662" s="768">
        <v>10</v>
      </c>
      <c r="D662" s="768">
        <v>260</v>
      </c>
      <c r="E662" s="768">
        <v>10</v>
      </c>
      <c r="F662" s="768" t="s">
        <v>745</v>
      </c>
      <c r="G662" s="768">
        <v>170005405</v>
      </c>
      <c r="H662" s="768">
        <v>998736</v>
      </c>
      <c r="I662" s="783"/>
      <c r="J662" s="768">
        <v>18</v>
      </c>
      <c r="K662" s="782"/>
      <c r="L662" s="768" t="s">
        <v>802</v>
      </c>
      <c r="M662" s="768" t="s">
        <v>106</v>
      </c>
      <c r="N662" s="768">
        <v>1</v>
      </c>
      <c r="O662" s="783"/>
      <c r="P662" s="784" t="str">
        <f t="shared" si="54"/>
        <v>Included</v>
      </c>
      <c r="Q662" s="296">
        <f t="shared" si="55"/>
        <v>0</v>
      </c>
      <c r="R662" s="267">
        <f t="shared" si="56"/>
        <v>0</v>
      </c>
      <c r="S662" s="267">
        <f t="shared" si="57"/>
        <v>0</v>
      </c>
      <c r="T662" s="297">
        <f t="shared" si="58"/>
        <v>0</v>
      </c>
      <c r="U662" s="297"/>
      <c r="AD662" s="298"/>
    </row>
    <row r="663" spans="1:30" s="267" customFormat="1" ht="48" customHeight="1" x14ac:dyDescent="0.3">
      <c r="A663" s="292">
        <v>641</v>
      </c>
      <c r="B663" s="768">
        <v>7000031909</v>
      </c>
      <c r="C663" s="768">
        <v>10</v>
      </c>
      <c r="D663" s="768">
        <v>260</v>
      </c>
      <c r="E663" s="768">
        <v>20</v>
      </c>
      <c r="F663" s="768" t="s">
        <v>745</v>
      </c>
      <c r="G663" s="768">
        <v>170005421</v>
      </c>
      <c r="H663" s="768">
        <v>998336</v>
      </c>
      <c r="I663" s="783"/>
      <c r="J663" s="768">
        <v>18</v>
      </c>
      <c r="K663" s="782"/>
      <c r="L663" s="768" t="s">
        <v>803</v>
      </c>
      <c r="M663" s="768" t="s">
        <v>105</v>
      </c>
      <c r="N663" s="768">
        <v>1</v>
      </c>
      <c r="O663" s="783"/>
      <c r="P663" s="784" t="str">
        <f t="shared" si="54"/>
        <v>Included</v>
      </c>
      <c r="Q663" s="296">
        <f t="shared" si="55"/>
        <v>0</v>
      </c>
      <c r="R663" s="267">
        <f t="shared" si="56"/>
        <v>0</v>
      </c>
      <c r="S663" s="267">
        <f t="shared" si="57"/>
        <v>0</v>
      </c>
      <c r="T663" s="297">
        <f t="shared" si="58"/>
        <v>0</v>
      </c>
      <c r="U663" s="297"/>
      <c r="AD663" s="298"/>
    </row>
    <row r="664" spans="1:30" s="267" customFormat="1" ht="48" customHeight="1" x14ac:dyDescent="0.3">
      <c r="A664" s="292">
        <v>642</v>
      </c>
      <c r="B664" s="768">
        <v>7000031909</v>
      </c>
      <c r="C664" s="768">
        <v>10</v>
      </c>
      <c r="D664" s="768">
        <v>260</v>
      </c>
      <c r="E664" s="768">
        <v>30</v>
      </c>
      <c r="F664" s="768" t="s">
        <v>745</v>
      </c>
      <c r="G664" s="768">
        <v>170005316</v>
      </c>
      <c r="H664" s="768">
        <v>998734</v>
      </c>
      <c r="I664" s="783"/>
      <c r="J664" s="768">
        <v>18</v>
      </c>
      <c r="K664" s="782"/>
      <c r="L664" s="768" t="s">
        <v>804</v>
      </c>
      <c r="M664" s="768" t="s">
        <v>106</v>
      </c>
      <c r="N664" s="768">
        <v>1</v>
      </c>
      <c r="O664" s="783"/>
      <c r="P664" s="784" t="str">
        <f t="shared" si="54"/>
        <v>Included</v>
      </c>
      <c r="Q664" s="296">
        <f t="shared" si="55"/>
        <v>0</v>
      </c>
      <c r="R664" s="267">
        <f t="shared" si="56"/>
        <v>0</v>
      </c>
      <c r="S664" s="267">
        <f t="shared" si="57"/>
        <v>0</v>
      </c>
      <c r="T664" s="297">
        <f t="shared" si="58"/>
        <v>0</v>
      </c>
      <c r="U664" s="297"/>
      <c r="AD664" s="298"/>
    </row>
    <row r="665" spans="1:30" s="267" customFormat="1" ht="48" customHeight="1" x14ac:dyDescent="0.3">
      <c r="A665" s="292">
        <v>643</v>
      </c>
      <c r="B665" s="768">
        <v>7000031909</v>
      </c>
      <c r="C665" s="768">
        <v>10</v>
      </c>
      <c r="D665" s="768">
        <v>260</v>
      </c>
      <c r="E665" s="768">
        <v>40</v>
      </c>
      <c r="F665" s="768" t="s">
        <v>745</v>
      </c>
      <c r="G665" s="768">
        <v>170005402</v>
      </c>
      <c r="H665" s="768">
        <v>998734</v>
      </c>
      <c r="I665" s="783"/>
      <c r="J665" s="768">
        <v>18</v>
      </c>
      <c r="K665" s="782"/>
      <c r="L665" s="768" t="s">
        <v>807</v>
      </c>
      <c r="M665" s="768" t="s">
        <v>106</v>
      </c>
      <c r="N665" s="768">
        <v>1</v>
      </c>
      <c r="O665" s="783"/>
      <c r="P665" s="784" t="str">
        <f t="shared" si="54"/>
        <v>Included</v>
      </c>
      <c r="Q665" s="296">
        <f t="shared" si="55"/>
        <v>0</v>
      </c>
      <c r="R665" s="267">
        <f t="shared" si="56"/>
        <v>0</v>
      </c>
      <c r="S665" s="267">
        <f t="shared" si="57"/>
        <v>0</v>
      </c>
      <c r="T665" s="297">
        <f t="shared" si="58"/>
        <v>0</v>
      </c>
      <c r="U665" s="297"/>
      <c r="AD665" s="298"/>
    </row>
    <row r="666" spans="1:30" s="267" customFormat="1" ht="48" customHeight="1" x14ac:dyDescent="0.3">
      <c r="A666" s="292">
        <v>644</v>
      </c>
      <c r="B666" s="768">
        <v>7000031909</v>
      </c>
      <c r="C666" s="768">
        <v>10</v>
      </c>
      <c r="D666" s="768">
        <v>260</v>
      </c>
      <c r="E666" s="768">
        <v>60</v>
      </c>
      <c r="F666" s="768" t="s">
        <v>745</v>
      </c>
      <c r="G666" s="768">
        <v>170005422</v>
      </c>
      <c r="H666" s="768">
        <v>998336</v>
      </c>
      <c r="I666" s="783"/>
      <c r="J666" s="768">
        <v>18</v>
      </c>
      <c r="K666" s="782"/>
      <c r="L666" s="768" t="s">
        <v>809</v>
      </c>
      <c r="M666" s="768" t="s">
        <v>105</v>
      </c>
      <c r="N666" s="768">
        <v>1</v>
      </c>
      <c r="O666" s="783"/>
      <c r="P666" s="784" t="str">
        <f t="shared" si="54"/>
        <v>Included</v>
      </c>
      <c r="Q666" s="296">
        <f t="shared" si="55"/>
        <v>0</v>
      </c>
      <c r="R666" s="267">
        <f t="shared" si="56"/>
        <v>0</v>
      </c>
      <c r="S666" s="267">
        <f t="shared" si="57"/>
        <v>0</v>
      </c>
      <c r="T666" s="297">
        <f t="shared" si="58"/>
        <v>0</v>
      </c>
      <c r="U666" s="297"/>
      <c r="AD666" s="298"/>
    </row>
    <row r="667" spans="1:30" s="267" customFormat="1" ht="48" customHeight="1" x14ac:dyDescent="0.3">
      <c r="A667" s="292">
        <v>645</v>
      </c>
      <c r="B667" s="768">
        <v>7000031909</v>
      </c>
      <c r="C667" s="768">
        <v>10</v>
      </c>
      <c r="D667" s="768">
        <v>260</v>
      </c>
      <c r="E667" s="768">
        <v>70</v>
      </c>
      <c r="F667" s="768" t="s">
        <v>745</v>
      </c>
      <c r="G667" s="768">
        <v>170005323</v>
      </c>
      <c r="H667" s="768">
        <v>998734</v>
      </c>
      <c r="I667" s="783"/>
      <c r="J667" s="768">
        <v>18</v>
      </c>
      <c r="K667" s="782"/>
      <c r="L667" s="768" t="s">
        <v>812</v>
      </c>
      <c r="M667" s="768" t="s">
        <v>106</v>
      </c>
      <c r="N667" s="768">
        <v>2</v>
      </c>
      <c r="O667" s="783"/>
      <c r="P667" s="784" t="str">
        <f t="shared" si="54"/>
        <v>Included</v>
      </c>
      <c r="Q667" s="296">
        <f t="shared" si="55"/>
        <v>0</v>
      </c>
      <c r="R667" s="267">
        <f t="shared" si="56"/>
        <v>0</v>
      </c>
      <c r="S667" s="267">
        <f t="shared" si="57"/>
        <v>0</v>
      </c>
      <c r="T667" s="297">
        <f t="shared" si="58"/>
        <v>0</v>
      </c>
      <c r="U667" s="297"/>
      <c r="AD667" s="298"/>
    </row>
    <row r="668" spans="1:30" s="267" customFormat="1" ht="48" customHeight="1" x14ac:dyDescent="0.3">
      <c r="A668" s="292">
        <v>646</v>
      </c>
      <c r="B668" s="768">
        <v>7000031909</v>
      </c>
      <c r="C668" s="768">
        <v>10</v>
      </c>
      <c r="D668" s="768">
        <v>260</v>
      </c>
      <c r="E668" s="768">
        <v>80</v>
      </c>
      <c r="F668" s="768" t="s">
        <v>745</v>
      </c>
      <c r="G668" s="768">
        <v>170005324</v>
      </c>
      <c r="H668" s="768">
        <v>998734</v>
      </c>
      <c r="I668" s="783"/>
      <c r="J668" s="768">
        <v>18</v>
      </c>
      <c r="K668" s="782"/>
      <c r="L668" s="768" t="s">
        <v>813</v>
      </c>
      <c r="M668" s="768" t="s">
        <v>106</v>
      </c>
      <c r="N668" s="768">
        <v>2</v>
      </c>
      <c r="O668" s="783"/>
      <c r="P668" s="784" t="str">
        <f t="shared" si="54"/>
        <v>Included</v>
      </c>
      <c r="Q668" s="296">
        <f t="shared" si="55"/>
        <v>0</v>
      </c>
      <c r="R668" s="267">
        <f t="shared" si="56"/>
        <v>0</v>
      </c>
      <c r="S668" s="267">
        <f t="shared" si="57"/>
        <v>0</v>
      </c>
      <c r="T668" s="297">
        <f t="shared" si="58"/>
        <v>0</v>
      </c>
      <c r="U668" s="297"/>
      <c r="AD668" s="298"/>
    </row>
    <row r="669" spans="1:30" s="267" customFormat="1" ht="48" customHeight="1" x14ac:dyDescent="0.3">
      <c r="A669" s="292">
        <v>647</v>
      </c>
      <c r="B669" s="768">
        <v>7000031909</v>
      </c>
      <c r="C669" s="768">
        <v>10</v>
      </c>
      <c r="D669" s="768">
        <v>260</v>
      </c>
      <c r="E669" s="768">
        <v>100</v>
      </c>
      <c r="F669" s="768" t="s">
        <v>745</v>
      </c>
      <c r="G669" s="768">
        <v>170005423</v>
      </c>
      <c r="H669" s="768">
        <v>998336</v>
      </c>
      <c r="I669" s="783"/>
      <c r="J669" s="768">
        <v>18</v>
      </c>
      <c r="K669" s="782"/>
      <c r="L669" s="768" t="s">
        <v>814</v>
      </c>
      <c r="M669" s="768" t="s">
        <v>105</v>
      </c>
      <c r="N669" s="768">
        <v>1</v>
      </c>
      <c r="O669" s="783"/>
      <c r="P669" s="784" t="str">
        <f t="shared" si="54"/>
        <v>Included</v>
      </c>
      <c r="Q669" s="296">
        <f t="shared" si="55"/>
        <v>0</v>
      </c>
      <c r="R669" s="267">
        <f t="shared" si="56"/>
        <v>0</v>
      </c>
      <c r="S669" s="267">
        <f t="shared" si="57"/>
        <v>0</v>
      </c>
      <c r="T669" s="297">
        <f t="shared" si="58"/>
        <v>0</v>
      </c>
      <c r="U669" s="297"/>
      <c r="AD669" s="298"/>
    </row>
    <row r="670" spans="1:30" s="267" customFormat="1" ht="48" customHeight="1" x14ac:dyDescent="0.3">
      <c r="A670" s="292">
        <v>648</v>
      </c>
      <c r="B670" s="768">
        <v>7000031909</v>
      </c>
      <c r="C670" s="768">
        <v>10</v>
      </c>
      <c r="D670" s="768">
        <v>260</v>
      </c>
      <c r="E670" s="768">
        <v>110</v>
      </c>
      <c r="F670" s="768" t="s">
        <v>745</v>
      </c>
      <c r="G670" s="768">
        <v>170005328</v>
      </c>
      <c r="H670" s="768">
        <v>998734</v>
      </c>
      <c r="I670" s="783"/>
      <c r="J670" s="768">
        <v>18</v>
      </c>
      <c r="K670" s="782"/>
      <c r="L670" s="768" t="s">
        <v>815</v>
      </c>
      <c r="M670" s="768" t="s">
        <v>106</v>
      </c>
      <c r="N670" s="768">
        <v>1</v>
      </c>
      <c r="O670" s="783"/>
      <c r="P670" s="784" t="str">
        <f t="shared" si="54"/>
        <v>Included</v>
      </c>
      <c r="Q670" s="296">
        <f t="shared" si="55"/>
        <v>0</v>
      </c>
      <c r="R670" s="267">
        <f t="shared" si="56"/>
        <v>0</v>
      </c>
      <c r="S670" s="267">
        <f t="shared" si="57"/>
        <v>0</v>
      </c>
      <c r="T670" s="297">
        <f t="shared" si="58"/>
        <v>0</v>
      </c>
      <c r="U670" s="297"/>
      <c r="AD670" s="298"/>
    </row>
    <row r="671" spans="1:30" s="267" customFormat="1" ht="48" customHeight="1" x14ac:dyDescent="0.3">
      <c r="A671" s="292">
        <v>649</v>
      </c>
      <c r="B671" s="768">
        <v>7000031909</v>
      </c>
      <c r="C671" s="768">
        <v>10</v>
      </c>
      <c r="D671" s="768">
        <v>260</v>
      </c>
      <c r="E671" s="768">
        <v>120</v>
      </c>
      <c r="F671" s="768" t="s">
        <v>745</v>
      </c>
      <c r="G671" s="768">
        <v>100007246</v>
      </c>
      <c r="H671" s="768">
        <v>998734</v>
      </c>
      <c r="I671" s="783"/>
      <c r="J671" s="768">
        <v>18</v>
      </c>
      <c r="K671" s="782"/>
      <c r="L671" s="768" t="s">
        <v>159</v>
      </c>
      <c r="M671" s="768" t="s">
        <v>106</v>
      </c>
      <c r="N671" s="768">
        <v>1</v>
      </c>
      <c r="O671" s="783"/>
      <c r="P671" s="784" t="str">
        <f t="shared" si="54"/>
        <v>Included</v>
      </c>
      <c r="Q671" s="296">
        <f t="shared" si="55"/>
        <v>0</v>
      </c>
      <c r="R671" s="267">
        <f t="shared" si="56"/>
        <v>0</v>
      </c>
      <c r="S671" s="267">
        <f t="shared" si="57"/>
        <v>0</v>
      </c>
      <c r="T671" s="297">
        <f t="shared" si="58"/>
        <v>0</v>
      </c>
      <c r="U671" s="297"/>
      <c r="AD671" s="298"/>
    </row>
    <row r="672" spans="1:30" s="267" customFormat="1" ht="48" customHeight="1" x14ac:dyDescent="0.3">
      <c r="A672" s="292">
        <v>650</v>
      </c>
      <c r="B672" s="768">
        <v>7000031909</v>
      </c>
      <c r="C672" s="768">
        <v>10</v>
      </c>
      <c r="D672" s="768">
        <v>260</v>
      </c>
      <c r="E672" s="768">
        <v>130</v>
      </c>
      <c r="F672" s="768" t="s">
        <v>745</v>
      </c>
      <c r="G672" s="768">
        <v>170003250</v>
      </c>
      <c r="H672" s="768">
        <v>998734</v>
      </c>
      <c r="I672" s="783"/>
      <c r="J672" s="768">
        <v>18</v>
      </c>
      <c r="K672" s="782"/>
      <c r="L672" s="768" t="s">
        <v>160</v>
      </c>
      <c r="M672" s="768" t="s">
        <v>106</v>
      </c>
      <c r="N672" s="768">
        <v>1</v>
      </c>
      <c r="O672" s="783"/>
      <c r="P672" s="784" t="str">
        <f t="shared" si="54"/>
        <v>Included</v>
      </c>
      <c r="Q672" s="296">
        <f t="shared" si="55"/>
        <v>0</v>
      </c>
      <c r="R672" s="267">
        <f t="shared" si="56"/>
        <v>0</v>
      </c>
      <c r="S672" s="267">
        <f t="shared" si="57"/>
        <v>0</v>
      </c>
      <c r="T672" s="297">
        <f t="shared" si="58"/>
        <v>0</v>
      </c>
      <c r="U672" s="297"/>
      <c r="AD672" s="298"/>
    </row>
    <row r="673" spans="1:30" s="267" customFormat="1" ht="48" customHeight="1" x14ac:dyDescent="0.3">
      <c r="A673" s="292">
        <v>651</v>
      </c>
      <c r="B673" s="768">
        <v>7000031909</v>
      </c>
      <c r="C673" s="768">
        <v>10</v>
      </c>
      <c r="D673" s="768">
        <v>260</v>
      </c>
      <c r="E673" s="768">
        <v>140</v>
      </c>
      <c r="F673" s="768" t="s">
        <v>745</v>
      </c>
      <c r="G673" s="768">
        <v>170005441</v>
      </c>
      <c r="H673" s="768">
        <v>998734</v>
      </c>
      <c r="I673" s="783"/>
      <c r="J673" s="768">
        <v>18</v>
      </c>
      <c r="K673" s="782"/>
      <c r="L673" s="768" t="s">
        <v>816</v>
      </c>
      <c r="M673" s="768" t="s">
        <v>106</v>
      </c>
      <c r="N673" s="768">
        <v>1</v>
      </c>
      <c r="O673" s="783"/>
      <c r="P673" s="784" t="str">
        <f t="shared" si="54"/>
        <v>Included</v>
      </c>
      <c r="Q673" s="296">
        <f t="shared" si="55"/>
        <v>0</v>
      </c>
      <c r="R673" s="267">
        <f t="shared" si="56"/>
        <v>0</v>
      </c>
      <c r="S673" s="267">
        <f t="shared" si="57"/>
        <v>0</v>
      </c>
      <c r="T673" s="297">
        <f t="shared" si="58"/>
        <v>0</v>
      </c>
      <c r="U673" s="297"/>
      <c r="AD673" s="298"/>
    </row>
    <row r="674" spans="1:30" s="267" customFormat="1" ht="48" customHeight="1" x14ac:dyDescent="0.3">
      <c r="A674" s="292">
        <v>652</v>
      </c>
      <c r="B674" s="768">
        <v>7000031909</v>
      </c>
      <c r="C674" s="768">
        <v>10</v>
      </c>
      <c r="D674" s="768">
        <v>260</v>
      </c>
      <c r="E674" s="768">
        <v>150</v>
      </c>
      <c r="F674" s="768" t="s">
        <v>745</v>
      </c>
      <c r="G674" s="768">
        <v>170005590</v>
      </c>
      <c r="H674" s="768">
        <v>998336</v>
      </c>
      <c r="I674" s="783"/>
      <c r="J674" s="768">
        <v>18</v>
      </c>
      <c r="K674" s="782"/>
      <c r="L674" s="768" t="s">
        <v>822</v>
      </c>
      <c r="M674" s="768" t="s">
        <v>106</v>
      </c>
      <c r="N674" s="768">
        <v>2</v>
      </c>
      <c r="O674" s="783"/>
      <c r="P674" s="784" t="str">
        <f t="shared" si="54"/>
        <v>Included</v>
      </c>
      <c r="Q674" s="296">
        <f t="shared" si="55"/>
        <v>0</v>
      </c>
      <c r="R674" s="267">
        <f t="shared" si="56"/>
        <v>0</v>
      </c>
      <c r="S674" s="267">
        <f t="shared" si="57"/>
        <v>0</v>
      </c>
      <c r="T674" s="297">
        <f t="shared" si="58"/>
        <v>0</v>
      </c>
      <c r="U674" s="297"/>
      <c r="AD674" s="298"/>
    </row>
    <row r="675" spans="1:30" s="267" customFormat="1" ht="48" customHeight="1" x14ac:dyDescent="0.3">
      <c r="A675" s="292">
        <v>653</v>
      </c>
      <c r="B675" s="768">
        <v>7000031912</v>
      </c>
      <c r="C675" s="768">
        <v>10</v>
      </c>
      <c r="D675" s="768">
        <v>300</v>
      </c>
      <c r="E675" s="768">
        <v>10</v>
      </c>
      <c r="F675" s="768" t="s">
        <v>746</v>
      </c>
      <c r="G675" s="768">
        <v>170005405</v>
      </c>
      <c r="H675" s="768">
        <v>998736</v>
      </c>
      <c r="I675" s="783"/>
      <c r="J675" s="768">
        <v>18</v>
      </c>
      <c r="K675" s="782"/>
      <c r="L675" s="768" t="s">
        <v>802</v>
      </c>
      <c r="M675" s="768" t="s">
        <v>106</v>
      </c>
      <c r="N675" s="768">
        <v>2</v>
      </c>
      <c r="O675" s="783"/>
      <c r="P675" s="784" t="str">
        <f t="shared" si="54"/>
        <v>Included</v>
      </c>
      <c r="Q675" s="296">
        <f t="shared" si="55"/>
        <v>0</v>
      </c>
      <c r="R675" s="267">
        <f t="shared" si="56"/>
        <v>0</v>
      </c>
      <c r="S675" s="267">
        <f t="shared" si="57"/>
        <v>0</v>
      </c>
      <c r="T675" s="297">
        <f t="shared" si="58"/>
        <v>0</v>
      </c>
      <c r="U675" s="297"/>
      <c r="AD675" s="298"/>
    </row>
    <row r="676" spans="1:30" s="267" customFormat="1" ht="48" customHeight="1" x14ac:dyDescent="0.3">
      <c r="A676" s="292">
        <v>654</v>
      </c>
      <c r="B676" s="768">
        <v>7000031912</v>
      </c>
      <c r="C676" s="768">
        <v>10</v>
      </c>
      <c r="D676" s="768">
        <v>300</v>
      </c>
      <c r="E676" s="768">
        <v>20</v>
      </c>
      <c r="F676" s="768" t="s">
        <v>746</v>
      </c>
      <c r="G676" s="768">
        <v>170005421</v>
      </c>
      <c r="H676" s="768">
        <v>998336</v>
      </c>
      <c r="I676" s="783"/>
      <c r="J676" s="768">
        <v>18</v>
      </c>
      <c r="K676" s="782"/>
      <c r="L676" s="768" t="s">
        <v>803</v>
      </c>
      <c r="M676" s="768" t="s">
        <v>105</v>
      </c>
      <c r="N676" s="768">
        <v>1</v>
      </c>
      <c r="O676" s="783"/>
      <c r="P676" s="784" t="str">
        <f t="shared" si="54"/>
        <v>Included</v>
      </c>
      <c r="Q676" s="296">
        <f t="shared" si="55"/>
        <v>0</v>
      </c>
      <c r="R676" s="267">
        <f t="shared" si="56"/>
        <v>0</v>
      </c>
      <c r="S676" s="267">
        <f t="shared" si="57"/>
        <v>0</v>
      </c>
      <c r="T676" s="297">
        <f t="shared" si="58"/>
        <v>0</v>
      </c>
      <c r="U676" s="297"/>
      <c r="AD676" s="298"/>
    </row>
    <row r="677" spans="1:30" s="267" customFormat="1" ht="48" customHeight="1" x14ac:dyDescent="0.3">
      <c r="A677" s="292">
        <v>655</v>
      </c>
      <c r="B677" s="768">
        <v>7000031912</v>
      </c>
      <c r="C677" s="768">
        <v>10</v>
      </c>
      <c r="D677" s="768">
        <v>300</v>
      </c>
      <c r="E677" s="768">
        <v>30</v>
      </c>
      <c r="F677" s="768" t="s">
        <v>746</v>
      </c>
      <c r="G677" s="768">
        <v>170005316</v>
      </c>
      <c r="H677" s="768">
        <v>998734</v>
      </c>
      <c r="I677" s="783"/>
      <c r="J677" s="768">
        <v>18</v>
      </c>
      <c r="K677" s="782"/>
      <c r="L677" s="768" t="s">
        <v>804</v>
      </c>
      <c r="M677" s="768" t="s">
        <v>106</v>
      </c>
      <c r="N677" s="768">
        <v>2</v>
      </c>
      <c r="O677" s="783"/>
      <c r="P677" s="784" t="str">
        <f t="shared" si="54"/>
        <v>Included</v>
      </c>
      <c r="Q677" s="296">
        <f t="shared" si="55"/>
        <v>0</v>
      </c>
      <c r="R677" s="267">
        <f t="shared" si="56"/>
        <v>0</v>
      </c>
      <c r="S677" s="267">
        <f t="shared" si="57"/>
        <v>0</v>
      </c>
      <c r="T677" s="297">
        <f t="shared" si="58"/>
        <v>0</v>
      </c>
      <c r="U677" s="297"/>
      <c r="AD677" s="298"/>
    </row>
    <row r="678" spans="1:30" s="267" customFormat="1" ht="48" customHeight="1" x14ac:dyDescent="0.3">
      <c r="A678" s="292">
        <v>656</v>
      </c>
      <c r="B678" s="768">
        <v>7000031912</v>
      </c>
      <c r="C678" s="768">
        <v>10</v>
      </c>
      <c r="D678" s="768">
        <v>300</v>
      </c>
      <c r="E678" s="768">
        <v>40</v>
      </c>
      <c r="F678" s="768" t="s">
        <v>746</v>
      </c>
      <c r="G678" s="768">
        <v>170005402</v>
      </c>
      <c r="H678" s="768">
        <v>998734</v>
      </c>
      <c r="I678" s="783"/>
      <c r="J678" s="768">
        <v>18</v>
      </c>
      <c r="K678" s="782"/>
      <c r="L678" s="768" t="s">
        <v>807</v>
      </c>
      <c r="M678" s="768" t="s">
        <v>106</v>
      </c>
      <c r="N678" s="768">
        <v>1</v>
      </c>
      <c r="O678" s="783"/>
      <c r="P678" s="784" t="str">
        <f t="shared" si="54"/>
        <v>Included</v>
      </c>
      <c r="Q678" s="296">
        <f t="shared" si="55"/>
        <v>0</v>
      </c>
      <c r="R678" s="267">
        <f t="shared" si="56"/>
        <v>0</v>
      </c>
      <c r="S678" s="267">
        <f t="shared" si="57"/>
        <v>0</v>
      </c>
      <c r="T678" s="297">
        <f t="shared" si="58"/>
        <v>0</v>
      </c>
      <c r="U678" s="297"/>
      <c r="AD678" s="298"/>
    </row>
    <row r="679" spans="1:30" s="267" customFormat="1" ht="48" customHeight="1" x14ac:dyDescent="0.3">
      <c r="A679" s="292">
        <v>657</v>
      </c>
      <c r="B679" s="768">
        <v>7000031912</v>
      </c>
      <c r="C679" s="768">
        <v>10</v>
      </c>
      <c r="D679" s="768">
        <v>300</v>
      </c>
      <c r="E679" s="768">
        <v>60</v>
      </c>
      <c r="F679" s="768" t="s">
        <v>746</v>
      </c>
      <c r="G679" s="768">
        <v>170005422</v>
      </c>
      <c r="H679" s="768">
        <v>998336</v>
      </c>
      <c r="I679" s="783"/>
      <c r="J679" s="768">
        <v>18</v>
      </c>
      <c r="K679" s="782"/>
      <c r="L679" s="768" t="s">
        <v>809</v>
      </c>
      <c r="M679" s="768" t="s">
        <v>105</v>
      </c>
      <c r="N679" s="768">
        <v>1</v>
      </c>
      <c r="O679" s="783"/>
      <c r="P679" s="784" t="str">
        <f t="shared" si="54"/>
        <v>Included</v>
      </c>
      <c r="Q679" s="296">
        <f t="shared" si="55"/>
        <v>0</v>
      </c>
      <c r="R679" s="267">
        <f t="shared" si="56"/>
        <v>0</v>
      </c>
      <c r="S679" s="267">
        <f t="shared" si="57"/>
        <v>0</v>
      </c>
      <c r="T679" s="297">
        <f t="shared" si="58"/>
        <v>0</v>
      </c>
      <c r="U679" s="297"/>
      <c r="AD679" s="298"/>
    </row>
    <row r="680" spans="1:30" s="267" customFormat="1" ht="48" customHeight="1" x14ac:dyDescent="0.3">
      <c r="A680" s="292">
        <v>658</v>
      </c>
      <c r="B680" s="768">
        <v>7000031912</v>
      </c>
      <c r="C680" s="768">
        <v>10</v>
      </c>
      <c r="D680" s="768">
        <v>300</v>
      </c>
      <c r="E680" s="768">
        <v>70</v>
      </c>
      <c r="F680" s="768" t="s">
        <v>746</v>
      </c>
      <c r="G680" s="768">
        <v>170005323</v>
      </c>
      <c r="H680" s="768">
        <v>998734</v>
      </c>
      <c r="I680" s="783"/>
      <c r="J680" s="768">
        <v>18</v>
      </c>
      <c r="K680" s="782"/>
      <c r="L680" s="768" t="s">
        <v>812</v>
      </c>
      <c r="M680" s="768" t="s">
        <v>106</v>
      </c>
      <c r="N680" s="768">
        <v>2</v>
      </c>
      <c r="O680" s="783"/>
      <c r="P680" s="784" t="str">
        <f t="shared" si="54"/>
        <v>Included</v>
      </c>
      <c r="Q680" s="296">
        <f t="shared" si="55"/>
        <v>0</v>
      </c>
      <c r="R680" s="267">
        <f t="shared" si="56"/>
        <v>0</v>
      </c>
      <c r="S680" s="267">
        <f t="shared" si="57"/>
        <v>0</v>
      </c>
      <c r="T680" s="297">
        <f t="shared" si="58"/>
        <v>0</v>
      </c>
      <c r="U680" s="297"/>
      <c r="AD680" s="298"/>
    </row>
    <row r="681" spans="1:30" s="267" customFormat="1" ht="48" customHeight="1" x14ac:dyDescent="0.3">
      <c r="A681" s="292">
        <v>659</v>
      </c>
      <c r="B681" s="768">
        <v>7000031912</v>
      </c>
      <c r="C681" s="768">
        <v>10</v>
      </c>
      <c r="D681" s="768">
        <v>300</v>
      </c>
      <c r="E681" s="768">
        <v>80</v>
      </c>
      <c r="F681" s="768" t="s">
        <v>746</v>
      </c>
      <c r="G681" s="768">
        <v>170005324</v>
      </c>
      <c r="H681" s="768">
        <v>998734</v>
      </c>
      <c r="I681" s="783"/>
      <c r="J681" s="768">
        <v>18</v>
      </c>
      <c r="K681" s="782"/>
      <c r="L681" s="768" t="s">
        <v>813</v>
      </c>
      <c r="M681" s="768" t="s">
        <v>106</v>
      </c>
      <c r="N681" s="768">
        <v>2</v>
      </c>
      <c r="O681" s="783"/>
      <c r="P681" s="784" t="str">
        <f t="shared" si="54"/>
        <v>Included</v>
      </c>
      <c r="Q681" s="296">
        <f t="shared" si="55"/>
        <v>0</v>
      </c>
      <c r="R681" s="267">
        <f t="shared" si="56"/>
        <v>0</v>
      </c>
      <c r="S681" s="267">
        <f t="shared" si="57"/>
        <v>0</v>
      </c>
      <c r="T681" s="297">
        <f t="shared" si="58"/>
        <v>0</v>
      </c>
      <c r="U681" s="297"/>
      <c r="AD681" s="298"/>
    </row>
    <row r="682" spans="1:30" s="267" customFormat="1" ht="48" customHeight="1" x14ac:dyDescent="0.3">
      <c r="A682" s="292">
        <v>660</v>
      </c>
      <c r="B682" s="768">
        <v>7000031912</v>
      </c>
      <c r="C682" s="768">
        <v>10</v>
      </c>
      <c r="D682" s="768">
        <v>300</v>
      </c>
      <c r="E682" s="768">
        <v>100</v>
      </c>
      <c r="F682" s="768" t="s">
        <v>746</v>
      </c>
      <c r="G682" s="768">
        <v>170005423</v>
      </c>
      <c r="H682" s="768">
        <v>998336</v>
      </c>
      <c r="I682" s="783"/>
      <c r="J682" s="768">
        <v>18</v>
      </c>
      <c r="K682" s="782"/>
      <c r="L682" s="768" t="s">
        <v>814</v>
      </c>
      <c r="M682" s="768" t="s">
        <v>105</v>
      </c>
      <c r="N682" s="768">
        <v>1</v>
      </c>
      <c r="O682" s="783"/>
      <c r="P682" s="784" t="str">
        <f t="shared" si="54"/>
        <v>Included</v>
      </c>
      <c r="Q682" s="296">
        <f t="shared" si="55"/>
        <v>0</v>
      </c>
      <c r="R682" s="267">
        <f t="shared" si="56"/>
        <v>0</v>
      </c>
      <c r="S682" s="267">
        <f t="shared" si="57"/>
        <v>0</v>
      </c>
      <c r="T682" s="297">
        <f t="shared" si="58"/>
        <v>0</v>
      </c>
      <c r="U682" s="297"/>
      <c r="AD682" s="298"/>
    </row>
    <row r="683" spans="1:30" s="267" customFormat="1" ht="48" customHeight="1" x14ac:dyDescent="0.3">
      <c r="A683" s="292">
        <v>661</v>
      </c>
      <c r="B683" s="768">
        <v>7000031912</v>
      </c>
      <c r="C683" s="768">
        <v>10</v>
      </c>
      <c r="D683" s="768">
        <v>300</v>
      </c>
      <c r="E683" s="768">
        <v>110</v>
      </c>
      <c r="F683" s="768" t="s">
        <v>746</v>
      </c>
      <c r="G683" s="768">
        <v>170005328</v>
      </c>
      <c r="H683" s="768">
        <v>998734</v>
      </c>
      <c r="I683" s="783"/>
      <c r="J683" s="768">
        <v>18</v>
      </c>
      <c r="K683" s="782"/>
      <c r="L683" s="768" t="s">
        <v>815</v>
      </c>
      <c r="M683" s="768" t="s">
        <v>106</v>
      </c>
      <c r="N683" s="768">
        <v>1</v>
      </c>
      <c r="O683" s="783"/>
      <c r="P683" s="784" t="str">
        <f t="shared" si="54"/>
        <v>Included</v>
      </c>
      <c r="Q683" s="296">
        <f t="shared" si="55"/>
        <v>0</v>
      </c>
      <c r="R683" s="267">
        <f t="shared" si="56"/>
        <v>0</v>
      </c>
      <c r="S683" s="267">
        <f t="shared" si="57"/>
        <v>0</v>
      </c>
      <c r="T683" s="297">
        <f t="shared" si="58"/>
        <v>0</v>
      </c>
      <c r="U683" s="297"/>
      <c r="AD683" s="298"/>
    </row>
    <row r="684" spans="1:30" s="267" customFormat="1" ht="48" customHeight="1" x14ac:dyDescent="0.3">
      <c r="A684" s="292">
        <v>662</v>
      </c>
      <c r="B684" s="768">
        <v>7000031912</v>
      </c>
      <c r="C684" s="768">
        <v>10</v>
      </c>
      <c r="D684" s="768">
        <v>300</v>
      </c>
      <c r="E684" s="768">
        <v>120</v>
      </c>
      <c r="F684" s="768" t="s">
        <v>746</v>
      </c>
      <c r="G684" s="768">
        <v>100007246</v>
      </c>
      <c r="H684" s="768">
        <v>998734</v>
      </c>
      <c r="I684" s="783"/>
      <c r="J684" s="768">
        <v>18</v>
      </c>
      <c r="K684" s="782"/>
      <c r="L684" s="768" t="s">
        <v>159</v>
      </c>
      <c r="M684" s="768" t="s">
        <v>106</v>
      </c>
      <c r="N684" s="768">
        <v>1</v>
      </c>
      <c r="O684" s="783"/>
      <c r="P684" s="784" t="str">
        <f t="shared" si="54"/>
        <v>Included</v>
      </c>
      <c r="Q684" s="296">
        <f t="shared" si="55"/>
        <v>0</v>
      </c>
      <c r="R684" s="267">
        <f t="shared" si="56"/>
        <v>0</v>
      </c>
      <c r="S684" s="267">
        <f t="shared" si="57"/>
        <v>0</v>
      </c>
      <c r="T684" s="297">
        <f t="shared" si="58"/>
        <v>0</v>
      </c>
      <c r="U684" s="297"/>
      <c r="AD684" s="298"/>
    </row>
    <row r="685" spans="1:30" s="267" customFormat="1" ht="48" customHeight="1" x14ac:dyDescent="0.3">
      <c r="A685" s="292">
        <v>663</v>
      </c>
      <c r="B685" s="768">
        <v>7000031912</v>
      </c>
      <c r="C685" s="768">
        <v>10</v>
      </c>
      <c r="D685" s="768">
        <v>300</v>
      </c>
      <c r="E685" s="768">
        <v>130</v>
      </c>
      <c r="F685" s="768" t="s">
        <v>746</v>
      </c>
      <c r="G685" s="768">
        <v>170003250</v>
      </c>
      <c r="H685" s="768">
        <v>998734</v>
      </c>
      <c r="I685" s="783"/>
      <c r="J685" s="768">
        <v>18</v>
      </c>
      <c r="K685" s="782"/>
      <c r="L685" s="768" t="s">
        <v>160</v>
      </c>
      <c r="M685" s="768" t="s">
        <v>106</v>
      </c>
      <c r="N685" s="768">
        <v>1</v>
      </c>
      <c r="O685" s="783"/>
      <c r="P685" s="784" t="str">
        <f t="shared" si="54"/>
        <v>Included</v>
      </c>
      <c r="Q685" s="296">
        <f t="shared" si="55"/>
        <v>0</v>
      </c>
      <c r="R685" s="267">
        <f t="shared" si="56"/>
        <v>0</v>
      </c>
      <c r="S685" s="267">
        <f t="shared" si="57"/>
        <v>0</v>
      </c>
      <c r="T685" s="297">
        <f t="shared" si="58"/>
        <v>0</v>
      </c>
      <c r="U685" s="297"/>
      <c r="AD685" s="298"/>
    </row>
    <row r="686" spans="1:30" s="267" customFormat="1" ht="48" customHeight="1" x14ac:dyDescent="0.3">
      <c r="A686" s="292">
        <v>664</v>
      </c>
      <c r="B686" s="768">
        <v>7000031912</v>
      </c>
      <c r="C686" s="768">
        <v>10</v>
      </c>
      <c r="D686" s="768">
        <v>300</v>
      </c>
      <c r="E686" s="768">
        <v>140</v>
      </c>
      <c r="F686" s="768" t="s">
        <v>746</v>
      </c>
      <c r="G686" s="768">
        <v>170005441</v>
      </c>
      <c r="H686" s="768">
        <v>998734</v>
      </c>
      <c r="I686" s="783"/>
      <c r="J686" s="768">
        <v>18</v>
      </c>
      <c r="K686" s="782"/>
      <c r="L686" s="768" t="s">
        <v>816</v>
      </c>
      <c r="M686" s="768" t="s">
        <v>106</v>
      </c>
      <c r="N686" s="768">
        <v>1</v>
      </c>
      <c r="O686" s="783"/>
      <c r="P686" s="784" t="str">
        <f t="shared" si="54"/>
        <v>Included</v>
      </c>
      <c r="Q686" s="296">
        <f t="shared" si="55"/>
        <v>0</v>
      </c>
      <c r="R686" s="267">
        <f t="shared" si="56"/>
        <v>0</v>
      </c>
      <c r="S686" s="267">
        <f t="shared" si="57"/>
        <v>0</v>
      </c>
      <c r="T686" s="297">
        <f t="shared" si="58"/>
        <v>0</v>
      </c>
      <c r="U686" s="297"/>
      <c r="AD686" s="298"/>
    </row>
    <row r="687" spans="1:30" s="267" customFormat="1" ht="48" customHeight="1" x14ac:dyDescent="0.3">
      <c r="A687" s="292">
        <v>665</v>
      </c>
      <c r="B687" s="768">
        <v>7000031912</v>
      </c>
      <c r="C687" s="768">
        <v>10</v>
      </c>
      <c r="D687" s="768">
        <v>300</v>
      </c>
      <c r="E687" s="768">
        <v>150</v>
      </c>
      <c r="F687" s="768" t="s">
        <v>746</v>
      </c>
      <c r="G687" s="768">
        <v>170005590</v>
      </c>
      <c r="H687" s="768">
        <v>998336</v>
      </c>
      <c r="I687" s="783"/>
      <c r="J687" s="768">
        <v>18</v>
      </c>
      <c r="K687" s="782"/>
      <c r="L687" s="768" t="s">
        <v>822</v>
      </c>
      <c r="M687" s="768" t="s">
        <v>106</v>
      </c>
      <c r="N687" s="768">
        <v>2</v>
      </c>
      <c r="O687" s="783"/>
      <c r="P687" s="784" t="str">
        <f t="shared" si="54"/>
        <v>Included</v>
      </c>
      <c r="Q687" s="296">
        <f t="shared" si="55"/>
        <v>0</v>
      </c>
      <c r="R687" s="267">
        <f t="shared" si="56"/>
        <v>0</v>
      </c>
      <c r="S687" s="267">
        <f t="shared" si="57"/>
        <v>0</v>
      </c>
      <c r="T687" s="297">
        <f t="shared" si="58"/>
        <v>0</v>
      </c>
      <c r="U687" s="297"/>
      <c r="AD687" s="298"/>
    </row>
    <row r="688" spans="1:30" s="267" customFormat="1" ht="48" customHeight="1" x14ac:dyDescent="0.3">
      <c r="A688" s="292">
        <v>666</v>
      </c>
      <c r="B688" s="768">
        <v>7000031915</v>
      </c>
      <c r="C688" s="768">
        <v>10</v>
      </c>
      <c r="D688" s="768">
        <v>340</v>
      </c>
      <c r="E688" s="768">
        <v>10</v>
      </c>
      <c r="F688" s="768" t="s">
        <v>747</v>
      </c>
      <c r="G688" s="768">
        <v>170005405</v>
      </c>
      <c r="H688" s="768">
        <v>998736</v>
      </c>
      <c r="I688" s="783"/>
      <c r="J688" s="768">
        <v>18</v>
      </c>
      <c r="K688" s="782"/>
      <c r="L688" s="768" t="s">
        <v>802</v>
      </c>
      <c r="M688" s="768" t="s">
        <v>106</v>
      </c>
      <c r="N688" s="768">
        <v>2</v>
      </c>
      <c r="O688" s="783"/>
      <c r="P688" s="784" t="str">
        <f t="shared" si="54"/>
        <v>Included</v>
      </c>
      <c r="Q688" s="296">
        <f t="shared" si="55"/>
        <v>0</v>
      </c>
      <c r="R688" s="267">
        <f t="shared" si="56"/>
        <v>0</v>
      </c>
      <c r="S688" s="267">
        <f t="shared" si="57"/>
        <v>0</v>
      </c>
      <c r="T688" s="297">
        <f t="shared" si="58"/>
        <v>0</v>
      </c>
      <c r="U688" s="297"/>
      <c r="AD688" s="298"/>
    </row>
    <row r="689" spans="1:30" s="267" customFormat="1" ht="48" customHeight="1" x14ac:dyDescent="0.3">
      <c r="A689" s="292">
        <v>667</v>
      </c>
      <c r="B689" s="768">
        <v>7000031915</v>
      </c>
      <c r="C689" s="768">
        <v>10</v>
      </c>
      <c r="D689" s="768">
        <v>340</v>
      </c>
      <c r="E689" s="768">
        <v>20</v>
      </c>
      <c r="F689" s="768" t="s">
        <v>747</v>
      </c>
      <c r="G689" s="768">
        <v>170005421</v>
      </c>
      <c r="H689" s="768">
        <v>998336</v>
      </c>
      <c r="I689" s="783"/>
      <c r="J689" s="768">
        <v>18</v>
      </c>
      <c r="K689" s="782"/>
      <c r="L689" s="768" t="s">
        <v>803</v>
      </c>
      <c r="M689" s="768" t="s">
        <v>105</v>
      </c>
      <c r="N689" s="768">
        <v>1</v>
      </c>
      <c r="O689" s="783"/>
      <c r="P689" s="784" t="str">
        <f t="shared" si="54"/>
        <v>Included</v>
      </c>
      <c r="Q689" s="296">
        <f t="shared" si="55"/>
        <v>0</v>
      </c>
      <c r="R689" s="267">
        <f t="shared" si="56"/>
        <v>0</v>
      </c>
      <c r="S689" s="267">
        <f t="shared" si="57"/>
        <v>0</v>
      </c>
      <c r="T689" s="297">
        <f t="shared" si="58"/>
        <v>0</v>
      </c>
      <c r="U689" s="297"/>
      <c r="AD689" s="298"/>
    </row>
    <row r="690" spans="1:30" s="267" customFormat="1" ht="48" customHeight="1" x14ac:dyDescent="0.3">
      <c r="A690" s="292">
        <v>668</v>
      </c>
      <c r="B690" s="768">
        <v>7000031915</v>
      </c>
      <c r="C690" s="768">
        <v>10</v>
      </c>
      <c r="D690" s="768">
        <v>340</v>
      </c>
      <c r="E690" s="768">
        <v>30</v>
      </c>
      <c r="F690" s="768" t="s">
        <v>747</v>
      </c>
      <c r="G690" s="768">
        <v>170005316</v>
      </c>
      <c r="H690" s="768">
        <v>998734</v>
      </c>
      <c r="I690" s="783"/>
      <c r="J690" s="768">
        <v>18</v>
      </c>
      <c r="K690" s="782"/>
      <c r="L690" s="768" t="s">
        <v>804</v>
      </c>
      <c r="M690" s="768" t="s">
        <v>106</v>
      </c>
      <c r="N690" s="768">
        <v>2</v>
      </c>
      <c r="O690" s="783"/>
      <c r="P690" s="784" t="str">
        <f t="shared" si="54"/>
        <v>Included</v>
      </c>
      <c r="Q690" s="296">
        <f t="shared" si="55"/>
        <v>0</v>
      </c>
      <c r="R690" s="267">
        <f t="shared" si="56"/>
        <v>0</v>
      </c>
      <c r="S690" s="267">
        <f t="shared" si="57"/>
        <v>0</v>
      </c>
      <c r="T690" s="297">
        <f t="shared" si="58"/>
        <v>0</v>
      </c>
      <c r="U690" s="297"/>
      <c r="AD690" s="298"/>
    </row>
    <row r="691" spans="1:30" s="267" customFormat="1" ht="48" customHeight="1" x14ac:dyDescent="0.3">
      <c r="A691" s="292">
        <v>669</v>
      </c>
      <c r="B691" s="768">
        <v>7000031915</v>
      </c>
      <c r="C691" s="768">
        <v>10</v>
      </c>
      <c r="D691" s="768">
        <v>340</v>
      </c>
      <c r="E691" s="768">
        <v>40</v>
      </c>
      <c r="F691" s="768" t="s">
        <v>747</v>
      </c>
      <c r="G691" s="768">
        <v>170005402</v>
      </c>
      <c r="H691" s="768">
        <v>998734</v>
      </c>
      <c r="I691" s="783"/>
      <c r="J691" s="768">
        <v>18</v>
      </c>
      <c r="K691" s="782"/>
      <c r="L691" s="768" t="s">
        <v>807</v>
      </c>
      <c r="M691" s="768" t="s">
        <v>106</v>
      </c>
      <c r="N691" s="768">
        <v>1</v>
      </c>
      <c r="O691" s="783"/>
      <c r="P691" s="784" t="str">
        <f t="shared" si="54"/>
        <v>Included</v>
      </c>
      <c r="Q691" s="296">
        <f t="shared" si="55"/>
        <v>0</v>
      </c>
      <c r="R691" s="267">
        <f t="shared" si="56"/>
        <v>0</v>
      </c>
      <c r="S691" s="267">
        <f t="shared" si="57"/>
        <v>0</v>
      </c>
      <c r="T691" s="297">
        <f t="shared" si="58"/>
        <v>0</v>
      </c>
      <c r="U691" s="297"/>
      <c r="AD691" s="298"/>
    </row>
    <row r="692" spans="1:30" s="267" customFormat="1" ht="48" customHeight="1" x14ac:dyDescent="0.3">
      <c r="A692" s="292">
        <v>670</v>
      </c>
      <c r="B692" s="768">
        <v>7000031915</v>
      </c>
      <c r="C692" s="768">
        <v>10</v>
      </c>
      <c r="D692" s="768">
        <v>340</v>
      </c>
      <c r="E692" s="768">
        <v>60</v>
      </c>
      <c r="F692" s="768" t="s">
        <v>747</v>
      </c>
      <c r="G692" s="768">
        <v>170005422</v>
      </c>
      <c r="H692" s="768">
        <v>998336</v>
      </c>
      <c r="I692" s="783"/>
      <c r="J692" s="768">
        <v>18</v>
      </c>
      <c r="K692" s="782"/>
      <c r="L692" s="768" t="s">
        <v>809</v>
      </c>
      <c r="M692" s="768" t="s">
        <v>105</v>
      </c>
      <c r="N692" s="768">
        <v>1</v>
      </c>
      <c r="O692" s="783"/>
      <c r="P692" s="784" t="str">
        <f t="shared" si="54"/>
        <v>Included</v>
      </c>
      <c r="Q692" s="296">
        <f t="shared" si="55"/>
        <v>0</v>
      </c>
      <c r="R692" s="267">
        <f t="shared" si="56"/>
        <v>0</v>
      </c>
      <c r="S692" s="267">
        <f t="shared" si="57"/>
        <v>0</v>
      </c>
      <c r="T692" s="297">
        <f t="shared" si="58"/>
        <v>0</v>
      </c>
      <c r="U692" s="297"/>
      <c r="AD692" s="298"/>
    </row>
    <row r="693" spans="1:30" s="267" customFormat="1" ht="48" customHeight="1" x14ac:dyDescent="0.3">
      <c r="A693" s="292">
        <v>671</v>
      </c>
      <c r="B693" s="768">
        <v>7000031915</v>
      </c>
      <c r="C693" s="768">
        <v>10</v>
      </c>
      <c r="D693" s="768">
        <v>340</v>
      </c>
      <c r="E693" s="768">
        <v>70</v>
      </c>
      <c r="F693" s="768" t="s">
        <v>747</v>
      </c>
      <c r="G693" s="768">
        <v>170005323</v>
      </c>
      <c r="H693" s="768">
        <v>998734</v>
      </c>
      <c r="I693" s="783"/>
      <c r="J693" s="768">
        <v>18</v>
      </c>
      <c r="K693" s="782"/>
      <c r="L693" s="768" t="s">
        <v>812</v>
      </c>
      <c r="M693" s="768" t="s">
        <v>106</v>
      </c>
      <c r="N693" s="768">
        <v>2</v>
      </c>
      <c r="O693" s="783"/>
      <c r="P693" s="784" t="str">
        <f t="shared" si="54"/>
        <v>Included</v>
      </c>
      <c r="Q693" s="296">
        <f t="shared" si="55"/>
        <v>0</v>
      </c>
      <c r="R693" s="267">
        <f t="shared" si="56"/>
        <v>0</v>
      </c>
      <c r="S693" s="267">
        <f t="shared" si="57"/>
        <v>0</v>
      </c>
      <c r="T693" s="297">
        <f t="shared" si="58"/>
        <v>0</v>
      </c>
      <c r="U693" s="297"/>
      <c r="AD693" s="298"/>
    </row>
    <row r="694" spans="1:30" s="267" customFormat="1" ht="48" customHeight="1" x14ac:dyDescent="0.3">
      <c r="A694" s="292">
        <v>672</v>
      </c>
      <c r="B694" s="768">
        <v>7000031915</v>
      </c>
      <c r="C694" s="768">
        <v>10</v>
      </c>
      <c r="D694" s="768">
        <v>340</v>
      </c>
      <c r="E694" s="768">
        <v>80</v>
      </c>
      <c r="F694" s="768" t="s">
        <v>747</v>
      </c>
      <c r="G694" s="768">
        <v>170005324</v>
      </c>
      <c r="H694" s="768">
        <v>998734</v>
      </c>
      <c r="I694" s="783"/>
      <c r="J694" s="768">
        <v>18</v>
      </c>
      <c r="K694" s="782"/>
      <c r="L694" s="768" t="s">
        <v>813</v>
      </c>
      <c r="M694" s="768" t="s">
        <v>106</v>
      </c>
      <c r="N694" s="768">
        <v>2</v>
      </c>
      <c r="O694" s="783"/>
      <c r="P694" s="784" t="str">
        <f t="shared" si="54"/>
        <v>Included</v>
      </c>
      <c r="Q694" s="296">
        <f t="shared" si="55"/>
        <v>0</v>
      </c>
      <c r="R694" s="267">
        <f t="shared" si="56"/>
        <v>0</v>
      </c>
      <c r="S694" s="267">
        <f t="shared" si="57"/>
        <v>0</v>
      </c>
      <c r="T694" s="297">
        <f t="shared" si="58"/>
        <v>0</v>
      </c>
      <c r="U694" s="297"/>
      <c r="AD694" s="298"/>
    </row>
    <row r="695" spans="1:30" s="267" customFormat="1" ht="48" customHeight="1" x14ac:dyDescent="0.3">
      <c r="A695" s="292">
        <v>673</v>
      </c>
      <c r="B695" s="768">
        <v>7000031915</v>
      </c>
      <c r="C695" s="768">
        <v>10</v>
      </c>
      <c r="D695" s="768">
        <v>340</v>
      </c>
      <c r="E695" s="768">
        <v>100</v>
      </c>
      <c r="F695" s="768" t="s">
        <v>747</v>
      </c>
      <c r="G695" s="768">
        <v>170005423</v>
      </c>
      <c r="H695" s="768">
        <v>998336</v>
      </c>
      <c r="I695" s="783"/>
      <c r="J695" s="768">
        <v>18</v>
      </c>
      <c r="K695" s="782"/>
      <c r="L695" s="768" t="s">
        <v>814</v>
      </c>
      <c r="M695" s="768" t="s">
        <v>105</v>
      </c>
      <c r="N695" s="768">
        <v>1</v>
      </c>
      <c r="O695" s="783"/>
      <c r="P695" s="784" t="str">
        <f t="shared" si="54"/>
        <v>Included</v>
      </c>
      <c r="Q695" s="296">
        <f t="shared" si="55"/>
        <v>0</v>
      </c>
      <c r="R695" s="267">
        <f t="shared" si="56"/>
        <v>0</v>
      </c>
      <c r="S695" s="267">
        <f t="shared" si="57"/>
        <v>0</v>
      </c>
      <c r="T695" s="297">
        <f t="shared" si="58"/>
        <v>0</v>
      </c>
      <c r="U695" s="297"/>
      <c r="AD695" s="298"/>
    </row>
    <row r="696" spans="1:30" s="267" customFormat="1" ht="48" customHeight="1" x14ac:dyDescent="0.3">
      <c r="A696" s="292">
        <v>674</v>
      </c>
      <c r="B696" s="768">
        <v>7000031915</v>
      </c>
      <c r="C696" s="768">
        <v>10</v>
      </c>
      <c r="D696" s="768">
        <v>340</v>
      </c>
      <c r="E696" s="768">
        <v>110</v>
      </c>
      <c r="F696" s="768" t="s">
        <v>747</v>
      </c>
      <c r="G696" s="768">
        <v>170005328</v>
      </c>
      <c r="H696" s="768">
        <v>998734</v>
      </c>
      <c r="I696" s="783"/>
      <c r="J696" s="768">
        <v>18</v>
      </c>
      <c r="K696" s="782"/>
      <c r="L696" s="768" t="s">
        <v>815</v>
      </c>
      <c r="M696" s="768" t="s">
        <v>106</v>
      </c>
      <c r="N696" s="768">
        <v>1</v>
      </c>
      <c r="O696" s="783"/>
      <c r="P696" s="784" t="str">
        <f t="shared" si="54"/>
        <v>Included</v>
      </c>
      <c r="Q696" s="296">
        <f t="shared" si="55"/>
        <v>0</v>
      </c>
      <c r="R696" s="267">
        <f t="shared" si="56"/>
        <v>0</v>
      </c>
      <c r="S696" s="267">
        <f t="shared" si="57"/>
        <v>0</v>
      </c>
      <c r="T696" s="297">
        <f t="shared" si="58"/>
        <v>0</v>
      </c>
      <c r="U696" s="297"/>
      <c r="AD696" s="298"/>
    </row>
    <row r="697" spans="1:30" s="267" customFormat="1" ht="48" customHeight="1" x14ac:dyDescent="0.3">
      <c r="A697" s="292">
        <v>675</v>
      </c>
      <c r="B697" s="768">
        <v>7000031915</v>
      </c>
      <c r="C697" s="768">
        <v>10</v>
      </c>
      <c r="D697" s="768">
        <v>340</v>
      </c>
      <c r="E697" s="768">
        <v>120</v>
      </c>
      <c r="F697" s="768" t="s">
        <v>747</v>
      </c>
      <c r="G697" s="768">
        <v>100007246</v>
      </c>
      <c r="H697" s="768">
        <v>998734</v>
      </c>
      <c r="I697" s="783"/>
      <c r="J697" s="768">
        <v>18</v>
      </c>
      <c r="K697" s="782"/>
      <c r="L697" s="768" t="s">
        <v>159</v>
      </c>
      <c r="M697" s="768" t="s">
        <v>106</v>
      </c>
      <c r="N697" s="768">
        <v>1</v>
      </c>
      <c r="O697" s="783"/>
      <c r="P697" s="784" t="str">
        <f t="shared" si="54"/>
        <v>Included</v>
      </c>
      <c r="Q697" s="296">
        <f t="shared" si="55"/>
        <v>0</v>
      </c>
      <c r="R697" s="267">
        <f t="shared" si="56"/>
        <v>0</v>
      </c>
      <c r="S697" s="267">
        <f t="shared" si="57"/>
        <v>0</v>
      </c>
      <c r="T697" s="297">
        <f t="shared" si="58"/>
        <v>0</v>
      </c>
      <c r="U697" s="297"/>
      <c r="AD697" s="298"/>
    </row>
    <row r="698" spans="1:30" s="267" customFormat="1" ht="48" customHeight="1" x14ac:dyDescent="0.3">
      <c r="A698" s="292">
        <v>676</v>
      </c>
      <c r="B698" s="768">
        <v>7000031915</v>
      </c>
      <c r="C698" s="768">
        <v>10</v>
      </c>
      <c r="D698" s="768">
        <v>340</v>
      </c>
      <c r="E698" s="768">
        <v>130</v>
      </c>
      <c r="F698" s="768" t="s">
        <v>747</v>
      </c>
      <c r="G698" s="768">
        <v>170003250</v>
      </c>
      <c r="H698" s="768">
        <v>998734</v>
      </c>
      <c r="I698" s="783"/>
      <c r="J698" s="768">
        <v>18</v>
      </c>
      <c r="K698" s="782"/>
      <c r="L698" s="768" t="s">
        <v>160</v>
      </c>
      <c r="M698" s="768" t="s">
        <v>106</v>
      </c>
      <c r="N698" s="768">
        <v>1</v>
      </c>
      <c r="O698" s="783"/>
      <c r="P698" s="784" t="str">
        <f t="shared" si="54"/>
        <v>Included</v>
      </c>
      <c r="Q698" s="296">
        <f t="shared" si="55"/>
        <v>0</v>
      </c>
      <c r="R698" s="267">
        <f t="shared" si="56"/>
        <v>0</v>
      </c>
      <c r="S698" s="267">
        <f t="shared" si="57"/>
        <v>0</v>
      </c>
      <c r="T698" s="297">
        <f t="shared" si="58"/>
        <v>0</v>
      </c>
      <c r="U698" s="297"/>
      <c r="AD698" s="298"/>
    </row>
    <row r="699" spans="1:30" s="267" customFormat="1" ht="48" customHeight="1" x14ac:dyDescent="0.3">
      <c r="A699" s="292">
        <v>677</v>
      </c>
      <c r="B699" s="768">
        <v>7000031915</v>
      </c>
      <c r="C699" s="768">
        <v>10</v>
      </c>
      <c r="D699" s="768">
        <v>340</v>
      </c>
      <c r="E699" s="768">
        <v>140</v>
      </c>
      <c r="F699" s="768" t="s">
        <v>747</v>
      </c>
      <c r="G699" s="768">
        <v>170005441</v>
      </c>
      <c r="H699" s="768">
        <v>998734</v>
      </c>
      <c r="I699" s="783"/>
      <c r="J699" s="768">
        <v>18</v>
      </c>
      <c r="K699" s="782"/>
      <c r="L699" s="768" t="s">
        <v>816</v>
      </c>
      <c r="M699" s="768" t="s">
        <v>106</v>
      </c>
      <c r="N699" s="768">
        <v>1</v>
      </c>
      <c r="O699" s="783"/>
      <c r="P699" s="784" t="str">
        <f t="shared" si="54"/>
        <v>Included</v>
      </c>
      <c r="Q699" s="296">
        <f t="shared" si="55"/>
        <v>0</v>
      </c>
      <c r="R699" s="267">
        <f t="shared" si="56"/>
        <v>0</v>
      </c>
      <c r="S699" s="267">
        <f t="shared" si="57"/>
        <v>0</v>
      </c>
      <c r="T699" s="297">
        <f t="shared" si="58"/>
        <v>0</v>
      </c>
      <c r="U699" s="297"/>
      <c r="AD699" s="298"/>
    </row>
    <row r="700" spans="1:30" s="267" customFormat="1" ht="48" customHeight="1" x14ac:dyDescent="0.3">
      <c r="A700" s="292">
        <v>678</v>
      </c>
      <c r="B700" s="768">
        <v>7000031915</v>
      </c>
      <c r="C700" s="768">
        <v>10</v>
      </c>
      <c r="D700" s="768">
        <v>340</v>
      </c>
      <c r="E700" s="768">
        <v>150</v>
      </c>
      <c r="F700" s="768" t="s">
        <v>747</v>
      </c>
      <c r="G700" s="768">
        <v>170005403</v>
      </c>
      <c r="H700" s="768">
        <v>998734</v>
      </c>
      <c r="I700" s="783"/>
      <c r="J700" s="768">
        <v>18</v>
      </c>
      <c r="K700" s="782"/>
      <c r="L700" s="768" t="s">
        <v>810</v>
      </c>
      <c r="M700" s="768" t="s">
        <v>106</v>
      </c>
      <c r="N700" s="768">
        <v>1</v>
      </c>
      <c r="O700" s="783"/>
      <c r="P700" s="784" t="str">
        <f t="shared" si="54"/>
        <v>Included</v>
      </c>
      <c r="Q700" s="296">
        <f t="shared" si="55"/>
        <v>0</v>
      </c>
      <c r="R700" s="267">
        <f t="shared" si="56"/>
        <v>0</v>
      </c>
      <c r="S700" s="267">
        <f t="shared" si="57"/>
        <v>0</v>
      </c>
      <c r="T700" s="297">
        <f t="shared" si="58"/>
        <v>0</v>
      </c>
      <c r="U700" s="297"/>
      <c r="AD700" s="298"/>
    </row>
    <row r="701" spans="1:30" s="267" customFormat="1" ht="48" customHeight="1" x14ac:dyDescent="0.3">
      <c r="A701" s="292">
        <v>679</v>
      </c>
      <c r="B701" s="768">
        <v>7000031915</v>
      </c>
      <c r="C701" s="768">
        <v>10</v>
      </c>
      <c r="D701" s="768">
        <v>340</v>
      </c>
      <c r="E701" s="768">
        <v>160</v>
      </c>
      <c r="F701" s="768" t="s">
        <v>747</v>
      </c>
      <c r="G701" s="768">
        <v>170005329</v>
      </c>
      <c r="H701" s="768">
        <v>998734</v>
      </c>
      <c r="I701" s="783"/>
      <c r="J701" s="768">
        <v>18</v>
      </c>
      <c r="K701" s="782"/>
      <c r="L701" s="768" t="s">
        <v>811</v>
      </c>
      <c r="M701" s="768" t="s">
        <v>110</v>
      </c>
      <c r="N701" s="768">
        <v>1</v>
      </c>
      <c r="O701" s="783"/>
      <c r="P701" s="784" t="str">
        <f t="shared" si="54"/>
        <v>Included</v>
      </c>
      <c r="Q701" s="296">
        <f t="shared" si="55"/>
        <v>0</v>
      </c>
      <c r="R701" s="267">
        <f t="shared" si="56"/>
        <v>0</v>
      </c>
      <c r="S701" s="267">
        <f t="shared" si="57"/>
        <v>0</v>
      </c>
      <c r="T701" s="297">
        <f t="shared" si="58"/>
        <v>0</v>
      </c>
      <c r="U701" s="297"/>
      <c r="AD701" s="298"/>
    </row>
    <row r="702" spans="1:30" s="267" customFormat="1" ht="48" customHeight="1" x14ac:dyDescent="0.3">
      <c r="A702" s="292">
        <v>680</v>
      </c>
      <c r="B702" s="768">
        <v>7000031915</v>
      </c>
      <c r="C702" s="768">
        <v>10</v>
      </c>
      <c r="D702" s="768">
        <v>340</v>
      </c>
      <c r="E702" s="768">
        <v>170</v>
      </c>
      <c r="F702" s="768" t="s">
        <v>747</v>
      </c>
      <c r="G702" s="768">
        <v>170005590</v>
      </c>
      <c r="H702" s="768">
        <v>998336</v>
      </c>
      <c r="I702" s="783"/>
      <c r="J702" s="768">
        <v>18</v>
      </c>
      <c r="K702" s="782"/>
      <c r="L702" s="768" t="s">
        <v>822</v>
      </c>
      <c r="M702" s="768" t="s">
        <v>106</v>
      </c>
      <c r="N702" s="768">
        <v>2</v>
      </c>
      <c r="O702" s="783"/>
      <c r="P702" s="784" t="str">
        <f t="shared" si="54"/>
        <v>Included</v>
      </c>
      <c r="Q702" s="296">
        <f t="shared" si="55"/>
        <v>0</v>
      </c>
      <c r="R702" s="267">
        <f t="shared" si="56"/>
        <v>0</v>
      </c>
      <c r="S702" s="267">
        <f t="shared" si="57"/>
        <v>0</v>
      </c>
      <c r="T702" s="297">
        <f t="shared" si="58"/>
        <v>0</v>
      </c>
      <c r="U702" s="297"/>
      <c r="AD702" s="298"/>
    </row>
    <row r="703" spans="1:30" s="267" customFormat="1" ht="48" customHeight="1" x14ac:dyDescent="0.3">
      <c r="A703" s="292">
        <v>681</v>
      </c>
      <c r="B703" s="768">
        <v>7000031925</v>
      </c>
      <c r="C703" s="768">
        <v>10</v>
      </c>
      <c r="D703" s="768">
        <v>380</v>
      </c>
      <c r="E703" s="768">
        <v>10</v>
      </c>
      <c r="F703" s="768" t="s">
        <v>748</v>
      </c>
      <c r="G703" s="768">
        <v>170005405</v>
      </c>
      <c r="H703" s="768">
        <v>998736</v>
      </c>
      <c r="I703" s="783"/>
      <c r="J703" s="768">
        <v>18</v>
      </c>
      <c r="K703" s="782"/>
      <c r="L703" s="768" t="s">
        <v>802</v>
      </c>
      <c r="M703" s="768" t="s">
        <v>106</v>
      </c>
      <c r="N703" s="768">
        <v>2</v>
      </c>
      <c r="O703" s="783"/>
      <c r="P703" s="784" t="str">
        <f t="shared" si="54"/>
        <v>Included</v>
      </c>
      <c r="Q703" s="296">
        <f t="shared" si="55"/>
        <v>0</v>
      </c>
      <c r="R703" s="267">
        <f t="shared" si="56"/>
        <v>0</v>
      </c>
      <c r="S703" s="267">
        <f t="shared" si="57"/>
        <v>0</v>
      </c>
      <c r="T703" s="297">
        <f t="shared" si="58"/>
        <v>0</v>
      </c>
      <c r="U703" s="297"/>
      <c r="AD703" s="298"/>
    </row>
    <row r="704" spans="1:30" s="267" customFormat="1" ht="48" customHeight="1" x14ac:dyDescent="0.3">
      <c r="A704" s="292">
        <v>682</v>
      </c>
      <c r="B704" s="768">
        <v>7000031925</v>
      </c>
      <c r="C704" s="768">
        <v>10</v>
      </c>
      <c r="D704" s="768">
        <v>380</v>
      </c>
      <c r="E704" s="768">
        <v>20</v>
      </c>
      <c r="F704" s="768" t="s">
        <v>748</v>
      </c>
      <c r="G704" s="768">
        <v>170005421</v>
      </c>
      <c r="H704" s="768">
        <v>998336</v>
      </c>
      <c r="I704" s="783"/>
      <c r="J704" s="768">
        <v>18</v>
      </c>
      <c r="K704" s="782"/>
      <c r="L704" s="768" t="s">
        <v>803</v>
      </c>
      <c r="M704" s="768" t="s">
        <v>105</v>
      </c>
      <c r="N704" s="768">
        <v>1</v>
      </c>
      <c r="O704" s="783"/>
      <c r="P704" s="784" t="str">
        <f t="shared" si="54"/>
        <v>Included</v>
      </c>
      <c r="Q704" s="296">
        <f t="shared" si="55"/>
        <v>0</v>
      </c>
      <c r="R704" s="267">
        <f t="shared" si="56"/>
        <v>0</v>
      </c>
      <c r="S704" s="267">
        <f t="shared" si="57"/>
        <v>0</v>
      </c>
      <c r="T704" s="297">
        <f t="shared" si="58"/>
        <v>0</v>
      </c>
      <c r="U704" s="297"/>
      <c r="AD704" s="298"/>
    </row>
    <row r="705" spans="1:30" s="267" customFormat="1" ht="48" customHeight="1" x14ac:dyDescent="0.3">
      <c r="A705" s="292">
        <v>683</v>
      </c>
      <c r="B705" s="768">
        <v>7000031925</v>
      </c>
      <c r="C705" s="768">
        <v>10</v>
      </c>
      <c r="D705" s="768">
        <v>380</v>
      </c>
      <c r="E705" s="768">
        <v>30</v>
      </c>
      <c r="F705" s="768" t="s">
        <v>748</v>
      </c>
      <c r="G705" s="768">
        <v>170005316</v>
      </c>
      <c r="H705" s="768">
        <v>998734</v>
      </c>
      <c r="I705" s="783"/>
      <c r="J705" s="768">
        <v>18</v>
      </c>
      <c r="K705" s="782"/>
      <c r="L705" s="768" t="s">
        <v>804</v>
      </c>
      <c r="M705" s="768" t="s">
        <v>106</v>
      </c>
      <c r="N705" s="768">
        <v>2</v>
      </c>
      <c r="O705" s="783"/>
      <c r="P705" s="784" t="str">
        <f t="shared" si="54"/>
        <v>Included</v>
      </c>
      <c r="Q705" s="296">
        <f t="shared" si="55"/>
        <v>0</v>
      </c>
      <c r="R705" s="267">
        <f t="shared" si="56"/>
        <v>0</v>
      </c>
      <c r="S705" s="267">
        <f t="shared" si="57"/>
        <v>0</v>
      </c>
      <c r="T705" s="297">
        <f t="shared" si="58"/>
        <v>0</v>
      </c>
      <c r="U705" s="297"/>
      <c r="AD705" s="298"/>
    </row>
    <row r="706" spans="1:30" s="267" customFormat="1" ht="48" customHeight="1" x14ac:dyDescent="0.3">
      <c r="A706" s="292">
        <v>684</v>
      </c>
      <c r="B706" s="768">
        <v>7000031925</v>
      </c>
      <c r="C706" s="768">
        <v>10</v>
      </c>
      <c r="D706" s="768">
        <v>380</v>
      </c>
      <c r="E706" s="768">
        <v>50</v>
      </c>
      <c r="F706" s="768" t="s">
        <v>748</v>
      </c>
      <c r="G706" s="768">
        <v>170005402</v>
      </c>
      <c r="H706" s="768">
        <v>998734</v>
      </c>
      <c r="I706" s="783"/>
      <c r="J706" s="768">
        <v>18</v>
      </c>
      <c r="K706" s="782"/>
      <c r="L706" s="768" t="s">
        <v>807</v>
      </c>
      <c r="M706" s="768" t="s">
        <v>106</v>
      </c>
      <c r="N706" s="768">
        <v>1</v>
      </c>
      <c r="O706" s="783"/>
      <c r="P706" s="784" t="str">
        <f t="shared" si="54"/>
        <v>Included</v>
      </c>
      <c r="Q706" s="296">
        <f t="shared" si="55"/>
        <v>0</v>
      </c>
      <c r="R706" s="267">
        <f t="shared" si="56"/>
        <v>0</v>
      </c>
      <c r="S706" s="267">
        <f t="shared" si="57"/>
        <v>0</v>
      </c>
      <c r="T706" s="297">
        <f t="shared" si="58"/>
        <v>0</v>
      </c>
      <c r="U706" s="297"/>
      <c r="AD706" s="298"/>
    </row>
    <row r="707" spans="1:30" s="267" customFormat="1" ht="48" customHeight="1" x14ac:dyDescent="0.3">
      <c r="A707" s="292">
        <v>685</v>
      </c>
      <c r="B707" s="768">
        <v>7000031925</v>
      </c>
      <c r="C707" s="768">
        <v>10</v>
      </c>
      <c r="D707" s="768">
        <v>380</v>
      </c>
      <c r="E707" s="768">
        <v>80</v>
      </c>
      <c r="F707" s="768" t="s">
        <v>748</v>
      </c>
      <c r="G707" s="768">
        <v>170005422</v>
      </c>
      <c r="H707" s="768">
        <v>998336</v>
      </c>
      <c r="I707" s="783"/>
      <c r="J707" s="768">
        <v>18</v>
      </c>
      <c r="K707" s="782"/>
      <c r="L707" s="768" t="s">
        <v>809</v>
      </c>
      <c r="M707" s="768" t="s">
        <v>105</v>
      </c>
      <c r="N707" s="768">
        <v>1</v>
      </c>
      <c r="O707" s="783"/>
      <c r="P707" s="784" t="str">
        <f t="shared" si="54"/>
        <v>Included</v>
      </c>
      <c r="Q707" s="296">
        <f t="shared" si="55"/>
        <v>0</v>
      </c>
      <c r="R707" s="267">
        <f t="shared" si="56"/>
        <v>0</v>
      </c>
      <c r="S707" s="267">
        <f t="shared" si="57"/>
        <v>0</v>
      </c>
      <c r="T707" s="297">
        <f t="shared" si="58"/>
        <v>0</v>
      </c>
      <c r="U707" s="297"/>
      <c r="AD707" s="298"/>
    </row>
    <row r="708" spans="1:30" s="267" customFormat="1" ht="48" customHeight="1" x14ac:dyDescent="0.3">
      <c r="A708" s="292">
        <v>686</v>
      </c>
      <c r="B708" s="768">
        <v>7000031925</v>
      </c>
      <c r="C708" s="768">
        <v>10</v>
      </c>
      <c r="D708" s="768">
        <v>380</v>
      </c>
      <c r="E708" s="768">
        <v>90</v>
      </c>
      <c r="F708" s="768" t="s">
        <v>748</v>
      </c>
      <c r="G708" s="768">
        <v>170005323</v>
      </c>
      <c r="H708" s="768">
        <v>998734</v>
      </c>
      <c r="I708" s="783"/>
      <c r="J708" s="768">
        <v>18</v>
      </c>
      <c r="K708" s="782"/>
      <c r="L708" s="768" t="s">
        <v>812</v>
      </c>
      <c r="M708" s="768" t="s">
        <v>106</v>
      </c>
      <c r="N708" s="768">
        <v>6</v>
      </c>
      <c r="O708" s="783"/>
      <c r="P708" s="784" t="str">
        <f t="shared" si="54"/>
        <v>Included</v>
      </c>
      <c r="Q708" s="296">
        <f t="shared" si="55"/>
        <v>0</v>
      </c>
      <c r="R708" s="267">
        <f t="shared" si="56"/>
        <v>0</v>
      </c>
      <c r="S708" s="267">
        <f t="shared" si="57"/>
        <v>0</v>
      </c>
      <c r="T708" s="297">
        <f t="shared" si="58"/>
        <v>0</v>
      </c>
      <c r="U708" s="297"/>
      <c r="AD708" s="298"/>
    </row>
    <row r="709" spans="1:30" s="267" customFormat="1" ht="48" customHeight="1" x14ac:dyDescent="0.3">
      <c r="A709" s="292">
        <v>687</v>
      </c>
      <c r="B709" s="768">
        <v>7000031925</v>
      </c>
      <c r="C709" s="768">
        <v>10</v>
      </c>
      <c r="D709" s="768">
        <v>380</v>
      </c>
      <c r="E709" s="768">
        <v>100</v>
      </c>
      <c r="F709" s="768" t="s">
        <v>748</v>
      </c>
      <c r="G709" s="768">
        <v>170005324</v>
      </c>
      <c r="H709" s="768">
        <v>998734</v>
      </c>
      <c r="I709" s="783"/>
      <c r="J709" s="768">
        <v>18</v>
      </c>
      <c r="K709" s="782"/>
      <c r="L709" s="768" t="s">
        <v>813</v>
      </c>
      <c r="M709" s="768" t="s">
        <v>106</v>
      </c>
      <c r="N709" s="768">
        <v>4</v>
      </c>
      <c r="O709" s="783"/>
      <c r="P709" s="784" t="str">
        <f t="shared" si="54"/>
        <v>Included</v>
      </c>
      <c r="Q709" s="296">
        <f t="shared" si="55"/>
        <v>0</v>
      </c>
      <c r="R709" s="267">
        <f t="shared" si="56"/>
        <v>0</v>
      </c>
      <c r="S709" s="267">
        <f t="shared" si="57"/>
        <v>0</v>
      </c>
      <c r="T709" s="297">
        <f t="shared" si="58"/>
        <v>0</v>
      </c>
      <c r="U709" s="297"/>
      <c r="AD709" s="298"/>
    </row>
    <row r="710" spans="1:30" s="267" customFormat="1" ht="48" customHeight="1" x14ac:dyDescent="0.3">
      <c r="A710" s="292">
        <v>688</v>
      </c>
      <c r="B710" s="768">
        <v>7000031925</v>
      </c>
      <c r="C710" s="768">
        <v>10</v>
      </c>
      <c r="D710" s="768">
        <v>380</v>
      </c>
      <c r="E710" s="768">
        <v>120</v>
      </c>
      <c r="F710" s="768" t="s">
        <v>748</v>
      </c>
      <c r="G710" s="768">
        <v>170005423</v>
      </c>
      <c r="H710" s="768">
        <v>998336</v>
      </c>
      <c r="I710" s="783"/>
      <c r="J710" s="768">
        <v>18</v>
      </c>
      <c r="K710" s="782"/>
      <c r="L710" s="768" t="s">
        <v>814</v>
      </c>
      <c r="M710" s="768" t="s">
        <v>105</v>
      </c>
      <c r="N710" s="768">
        <v>1</v>
      </c>
      <c r="O710" s="783"/>
      <c r="P710" s="784" t="str">
        <f t="shared" si="54"/>
        <v>Included</v>
      </c>
      <c r="Q710" s="296">
        <f t="shared" si="55"/>
        <v>0</v>
      </c>
      <c r="R710" s="267">
        <f t="shared" si="56"/>
        <v>0</v>
      </c>
      <c r="S710" s="267">
        <f t="shared" si="57"/>
        <v>0</v>
      </c>
      <c r="T710" s="297">
        <f t="shared" si="58"/>
        <v>0</v>
      </c>
      <c r="U710" s="297"/>
      <c r="AD710" s="298"/>
    </row>
    <row r="711" spans="1:30" s="267" customFormat="1" ht="48" customHeight="1" x14ac:dyDescent="0.3">
      <c r="A711" s="292">
        <v>689</v>
      </c>
      <c r="B711" s="768">
        <v>7000031925</v>
      </c>
      <c r="C711" s="768">
        <v>10</v>
      </c>
      <c r="D711" s="768">
        <v>380</v>
      </c>
      <c r="E711" s="768">
        <v>140</v>
      </c>
      <c r="F711" s="768" t="s">
        <v>748</v>
      </c>
      <c r="G711" s="768">
        <v>170005424</v>
      </c>
      <c r="H711" s="768">
        <v>998336</v>
      </c>
      <c r="I711" s="783"/>
      <c r="J711" s="768">
        <v>18</v>
      </c>
      <c r="K711" s="782"/>
      <c r="L711" s="768" t="s">
        <v>827</v>
      </c>
      <c r="M711" s="768" t="s">
        <v>105</v>
      </c>
      <c r="N711" s="768">
        <v>1</v>
      </c>
      <c r="O711" s="783"/>
      <c r="P711" s="784" t="str">
        <f t="shared" si="54"/>
        <v>Included</v>
      </c>
      <c r="Q711" s="296">
        <f t="shared" si="55"/>
        <v>0</v>
      </c>
      <c r="R711" s="267">
        <f t="shared" si="56"/>
        <v>0</v>
      </c>
      <c r="S711" s="267">
        <f t="shared" si="57"/>
        <v>0</v>
      </c>
      <c r="T711" s="297">
        <f t="shared" si="58"/>
        <v>0</v>
      </c>
      <c r="U711" s="297"/>
      <c r="AD711" s="298"/>
    </row>
    <row r="712" spans="1:30" s="267" customFormat="1" ht="48" customHeight="1" x14ac:dyDescent="0.3">
      <c r="A712" s="292">
        <v>690</v>
      </c>
      <c r="B712" s="768">
        <v>7000031925</v>
      </c>
      <c r="C712" s="768">
        <v>10</v>
      </c>
      <c r="D712" s="768">
        <v>380</v>
      </c>
      <c r="E712" s="768">
        <v>150</v>
      </c>
      <c r="F712" s="768" t="s">
        <v>748</v>
      </c>
      <c r="G712" s="768">
        <v>170005327</v>
      </c>
      <c r="H712" s="768">
        <v>998734</v>
      </c>
      <c r="I712" s="783"/>
      <c r="J712" s="768">
        <v>18</v>
      </c>
      <c r="K712" s="782"/>
      <c r="L712" s="768" t="s">
        <v>828</v>
      </c>
      <c r="M712" s="768" t="s">
        <v>106</v>
      </c>
      <c r="N712" s="768">
        <v>2</v>
      </c>
      <c r="O712" s="783"/>
      <c r="P712" s="784" t="str">
        <f t="shared" si="54"/>
        <v>Included</v>
      </c>
      <c r="Q712" s="296">
        <f t="shared" si="55"/>
        <v>0</v>
      </c>
      <c r="R712" s="267">
        <f t="shared" si="56"/>
        <v>0</v>
      </c>
      <c r="S712" s="267">
        <f t="shared" si="57"/>
        <v>0</v>
      </c>
      <c r="T712" s="297">
        <f t="shared" si="58"/>
        <v>0</v>
      </c>
      <c r="U712" s="297"/>
      <c r="AD712" s="298"/>
    </row>
    <row r="713" spans="1:30" s="267" customFormat="1" ht="48" customHeight="1" x14ac:dyDescent="0.3">
      <c r="A713" s="292">
        <v>691</v>
      </c>
      <c r="B713" s="768">
        <v>7000031925</v>
      </c>
      <c r="C713" s="768">
        <v>10</v>
      </c>
      <c r="D713" s="768">
        <v>380</v>
      </c>
      <c r="E713" s="768">
        <v>160</v>
      </c>
      <c r="F713" s="768" t="s">
        <v>748</v>
      </c>
      <c r="G713" s="768">
        <v>170005311</v>
      </c>
      <c r="H713" s="768">
        <v>998336</v>
      </c>
      <c r="I713" s="783"/>
      <c r="J713" s="768">
        <v>18</v>
      </c>
      <c r="K713" s="782"/>
      <c r="L713" s="768" t="s">
        <v>829</v>
      </c>
      <c r="M713" s="768" t="s">
        <v>105</v>
      </c>
      <c r="N713" s="768">
        <v>1</v>
      </c>
      <c r="O713" s="783"/>
      <c r="P713" s="784" t="str">
        <f t="shared" si="54"/>
        <v>Included</v>
      </c>
      <c r="Q713" s="296">
        <f t="shared" si="55"/>
        <v>0</v>
      </c>
      <c r="R713" s="267">
        <f t="shared" si="56"/>
        <v>0</v>
      </c>
      <c r="S713" s="267">
        <f t="shared" si="57"/>
        <v>0</v>
      </c>
      <c r="T713" s="297">
        <f t="shared" si="58"/>
        <v>0</v>
      </c>
      <c r="U713" s="297"/>
      <c r="AD713" s="298"/>
    </row>
    <row r="714" spans="1:30" s="267" customFormat="1" ht="48" customHeight="1" x14ac:dyDescent="0.3">
      <c r="A714" s="292">
        <v>692</v>
      </c>
      <c r="B714" s="768">
        <v>7000031925</v>
      </c>
      <c r="C714" s="768">
        <v>10</v>
      </c>
      <c r="D714" s="768">
        <v>380</v>
      </c>
      <c r="E714" s="768">
        <v>170</v>
      </c>
      <c r="F714" s="768" t="s">
        <v>748</v>
      </c>
      <c r="G714" s="768">
        <v>170005328</v>
      </c>
      <c r="H714" s="768">
        <v>998734</v>
      </c>
      <c r="I714" s="783"/>
      <c r="J714" s="768">
        <v>18</v>
      </c>
      <c r="K714" s="782"/>
      <c r="L714" s="768" t="s">
        <v>815</v>
      </c>
      <c r="M714" s="768" t="s">
        <v>106</v>
      </c>
      <c r="N714" s="768">
        <v>1</v>
      </c>
      <c r="O714" s="783"/>
      <c r="P714" s="784" t="str">
        <f t="shared" si="54"/>
        <v>Included</v>
      </c>
      <c r="Q714" s="296">
        <f t="shared" si="55"/>
        <v>0</v>
      </c>
      <c r="R714" s="267">
        <f t="shared" si="56"/>
        <v>0</v>
      </c>
      <c r="S714" s="267">
        <f t="shared" si="57"/>
        <v>0</v>
      </c>
      <c r="T714" s="297">
        <f t="shared" si="58"/>
        <v>0</v>
      </c>
      <c r="U714" s="297"/>
      <c r="AD714" s="298"/>
    </row>
    <row r="715" spans="1:30" s="267" customFormat="1" ht="48" customHeight="1" x14ac:dyDescent="0.3">
      <c r="A715" s="292">
        <v>693</v>
      </c>
      <c r="B715" s="768">
        <v>7000031925</v>
      </c>
      <c r="C715" s="768">
        <v>10</v>
      </c>
      <c r="D715" s="768">
        <v>380</v>
      </c>
      <c r="E715" s="768">
        <v>190</v>
      </c>
      <c r="F715" s="768" t="s">
        <v>748</v>
      </c>
      <c r="G715" s="768">
        <v>100007246</v>
      </c>
      <c r="H715" s="768">
        <v>998734</v>
      </c>
      <c r="I715" s="783"/>
      <c r="J715" s="768">
        <v>18</v>
      </c>
      <c r="K715" s="782"/>
      <c r="L715" s="768" t="s">
        <v>159</v>
      </c>
      <c r="M715" s="768" t="s">
        <v>106</v>
      </c>
      <c r="N715" s="768">
        <v>1</v>
      </c>
      <c r="O715" s="783"/>
      <c r="P715" s="784" t="str">
        <f t="shared" si="54"/>
        <v>Included</v>
      </c>
      <c r="Q715" s="296">
        <f t="shared" si="55"/>
        <v>0</v>
      </c>
      <c r="R715" s="267">
        <f t="shared" si="56"/>
        <v>0</v>
      </c>
      <c r="S715" s="267">
        <f t="shared" si="57"/>
        <v>0</v>
      </c>
      <c r="T715" s="297">
        <f t="shared" si="58"/>
        <v>0</v>
      </c>
      <c r="U715" s="297"/>
      <c r="AD715" s="298"/>
    </row>
    <row r="716" spans="1:30" s="267" customFormat="1" ht="48" customHeight="1" x14ac:dyDescent="0.3">
      <c r="A716" s="292">
        <v>694</v>
      </c>
      <c r="B716" s="768">
        <v>7000031925</v>
      </c>
      <c r="C716" s="768">
        <v>10</v>
      </c>
      <c r="D716" s="768">
        <v>380</v>
      </c>
      <c r="E716" s="768">
        <v>200</v>
      </c>
      <c r="F716" s="768" t="s">
        <v>748</v>
      </c>
      <c r="G716" s="768">
        <v>170003250</v>
      </c>
      <c r="H716" s="768">
        <v>998734</v>
      </c>
      <c r="I716" s="783"/>
      <c r="J716" s="768">
        <v>18</v>
      </c>
      <c r="K716" s="782"/>
      <c r="L716" s="768" t="s">
        <v>160</v>
      </c>
      <c r="M716" s="768" t="s">
        <v>106</v>
      </c>
      <c r="N716" s="768">
        <v>1</v>
      </c>
      <c r="O716" s="783"/>
      <c r="P716" s="784" t="str">
        <f t="shared" si="54"/>
        <v>Included</v>
      </c>
      <c r="Q716" s="296">
        <f t="shared" si="55"/>
        <v>0</v>
      </c>
      <c r="R716" s="267">
        <f t="shared" si="56"/>
        <v>0</v>
      </c>
      <c r="S716" s="267">
        <f t="shared" si="57"/>
        <v>0</v>
      </c>
      <c r="T716" s="297">
        <f t="shared" si="58"/>
        <v>0</v>
      </c>
      <c r="U716" s="297"/>
      <c r="AD716" s="298"/>
    </row>
    <row r="717" spans="1:30" s="267" customFormat="1" ht="48" customHeight="1" x14ac:dyDescent="0.3">
      <c r="A717" s="292">
        <v>695</v>
      </c>
      <c r="B717" s="768">
        <v>7000031925</v>
      </c>
      <c r="C717" s="768">
        <v>10</v>
      </c>
      <c r="D717" s="768">
        <v>380</v>
      </c>
      <c r="E717" s="768">
        <v>210</v>
      </c>
      <c r="F717" s="768" t="s">
        <v>748</v>
      </c>
      <c r="G717" s="768">
        <v>170005441</v>
      </c>
      <c r="H717" s="768">
        <v>998734</v>
      </c>
      <c r="I717" s="783"/>
      <c r="J717" s="768">
        <v>18</v>
      </c>
      <c r="K717" s="782"/>
      <c r="L717" s="768" t="s">
        <v>816</v>
      </c>
      <c r="M717" s="768" t="s">
        <v>106</v>
      </c>
      <c r="N717" s="768">
        <v>1</v>
      </c>
      <c r="O717" s="783"/>
      <c r="P717" s="784" t="str">
        <f t="shared" si="54"/>
        <v>Included</v>
      </c>
      <c r="Q717" s="296">
        <f t="shared" si="55"/>
        <v>0</v>
      </c>
      <c r="R717" s="267">
        <f t="shared" si="56"/>
        <v>0</v>
      </c>
      <c r="S717" s="267">
        <f t="shared" si="57"/>
        <v>0</v>
      </c>
      <c r="T717" s="297">
        <f t="shared" si="58"/>
        <v>0</v>
      </c>
      <c r="U717" s="297"/>
      <c r="AD717" s="298"/>
    </row>
    <row r="718" spans="1:30" s="267" customFormat="1" ht="48" customHeight="1" x14ac:dyDescent="0.3">
      <c r="A718" s="292">
        <v>696</v>
      </c>
      <c r="B718" s="768">
        <v>7000031925</v>
      </c>
      <c r="C718" s="768">
        <v>10</v>
      </c>
      <c r="D718" s="768">
        <v>380</v>
      </c>
      <c r="E718" s="768">
        <v>220</v>
      </c>
      <c r="F718" s="768" t="s">
        <v>748</v>
      </c>
      <c r="G718" s="768">
        <v>170005341</v>
      </c>
      <c r="H718" s="768">
        <v>998734</v>
      </c>
      <c r="I718" s="783"/>
      <c r="J718" s="768">
        <v>18</v>
      </c>
      <c r="K718" s="782"/>
      <c r="L718" s="768" t="s">
        <v>345</v>
      </c>
      <c r="M718" s="768" t="s">
        <v>106</v>
      </c>
      <c r="N718" s="768">
        <v>3</v>
      </c>
      <c r="O718" s="783"/>
      <c r="P718" s="784" t="str">
        <f t="shared" si="54"/>
        <v>Included</v>
      </c>
      <c r="Q718" s="296">
        <f t="shared" si="55"/>
        <v>0</v>
      </c>
      <c r="R718" s="267">
        <f t="shared" si="56"/>
        <v>0</v>
      </c>
      <c r="S718" s="267">
        <f t="shared" si="57"/>
        <v>0</v>
      </c>
      <c r="T718" s="297">
        <f t="shared" si="58"/>
        <v>0</v>
      </c>
      <c r="U718" s="297"/>
      <c r="AD718" s="298"/>
    </row>
    <row r="719" spans="1:30" s="267" customFormat="1" ht="48" customHeight="1" x14ac:dyDescent="0.3">
      <c r="A719" s="292">
        <v>697</v>
      </c>
      <c r="B719" s="768">
        <v>7000031925</v>
      </c>
      <c r="C719" s="768">
        <v>10</v>
      </c>
      <c r="D719" s="768">
        <v>380</v>
      </c>
      <c r="E719" s="768">
        <v>240</v>
      </c>
      <c r="F719" s="768" t="s">
        <v>748</v>
      </c>
      <c r="G719" s="768">
        <v>170005455</v>
      </c>
      <c r="H719" s="768">
        <v>998734</v>
      </c>
      <c r="I719" s="783"/>
      <c r="J719" s="768">
        <v>18</v>
      </c>
      <c r="K719" s="782"/>
      <c r="L719" s="768" t="s">
        <v>830</v>
      </c>
      <c r="M719" s="768" t="s">
        <v>106</v>
      </c>
      <c r="N719" s="768">
        <v>2</v>
      </c>
      <c r="O719" s="783"/>
      <c r="P719" s="784" t="str">
        <f t="shared" si="54"/>
        <v>Included</v>
      </c>
      <c r="Q719" s="296">
        <f t="shared" si="55"/>
        <v>0</v>
      </c>
      <c r="R719" s="267">
        <f t="shared" si="56"/>
        <v>0</v>
      </c>
      <c r="S719" s="267">
        <f t="shared" si="57"/>
        <v>0</v>
      </c>
      <c r="T719" s="297">
        <f t="shared" si="58"/>
        <v>0</v>
      </c>
      <c r="U719" s="297"/>
      <c r="AD719" s="298"/>
    </row>
    <row r="720" spans="1:30" s="267" customFormat="1" ht="48" customHeight="1" x14ac:dyDescent="0.3">
      <c r="A720" s="292">
        <v>698</v>
      </c>
      <c r="B720" s="768">
        <v>7000031925</v>
      </c>
      <c r="C720" s="768">
        <v>10</v>
      </c>
      <c r="D720" s="768">
        <v>380</v>
      </c>
      <c r="E720" s="768">
        <v>260</v>
      </c>
      <c r="F720" s="768" t="s">
        <v>748</v>
      </c>
      <c r="G720" s="768">
        <v>100007217</v>
      </c>
      <c r="H720" s="768">
        <v>998734</v>
      </c>
      <c r="I720" s="783"/>
      <c r="J720" s="768">
        <v>18</v>
      </c>
      <c r="K720" s="782"/>
      <c r="L720" s="768" t="s">
        <v>158</v>
      </c>
      <c r="M720" s="768" t="s">
        <v>106</v>
      </c>
      <c r="N720" s="768">
        <v>1</v>
      </c>
      <c r="O720" s="783"/>
      <c r="P720" s="784" t="str">
        <f t="shared" si="54"/>
        <v>Included</v>
      </c>
      <c r="Q720" s="296">
        <f t="shared" si="55"/>
        <v>0</v>
      </c>
      <c r="R720" s="267">
        <f t="shared" si="56"/>
        <v>0</v>
      </c>
      <c r="S720" s="267">
        <f t="shared" si="57"/>
        <v>0</v>
      </c>
      <c r="T720" s="297">
        <f t="shared" si="58"/>
        <v>0</v>
      </c>
      <c r="U720" s="297"/>
      <c r="AD720" s="298"/>
    </row>
    <row r="721" spans="1:30" s="267" customFormat="1" ht="48" customHeight="1" x14ac:dyDescent="0.3">
      <c r="A721" s="292">
        <v>699</v>
      </c>
      <c r="B721" s="768">
        <v>7000031925</v>
      </c>
      <c r="C721" s="768">
        <v>10</v>
      </c>
      <c r="D721" s="768">
        <v>380</v>
      </c>
      <c r="E721" s="768">
        <v>270</v>
      </c>
      <c r="F721" s="768" t="s">
        <v>748</v>
      </c>
      <c r="G721" s="768">
        <v>170005416</v>
      </c>
      <c r="H721" s="768">
        <v>998734</v>
      </c>
      <c r="I721" s="783"/>
      <c r="J721" s="768">
        <v>18</v>
      </c>
      <c r="K721" s="782"/>
      <c r="L721" s="768" t="s">
        <v>821</v>
      </c>
      <c r="M721" s="768" t="s">
        <v>106</v>
      </c>
      <c r="N721" s="768">
        <v>1</v>
      </c>
      <c r="O721" s="783"/>
      <c r="P721" s="784" t="str">
        <f t="shared" si="54"/>
        <v>Included</v>
      </c>
      <c r="Q721" s="296">
        <f t="shared" si="55"/>
        <v>0</v>
      </c>
      <c r="R721" s="267">
        <f t="shared" si="56"/>
        <v>0</v>
      </c>
      <c r="S721" s="267">
        <f t="shared" si="57"/>
        <v>0</v>
      </c>
      <c r="T721" s="297">
        <f t="shared" si="58"/>
        <v>0</v>
      </c>
      <c r="U721" s="297"/>
      <c r="AD721" s="298"/>
    </row>
    <row r="722" spans="1:30" s="267" customFormat="1" ht="48" customHeight="1" x14ac:dyDescent="0.3">
      <c r="A722" s="292">
        <v>700</v>
      </c>
      <c r="B722" s="768">
        <v>7000031925</v>
      </c>
      <c r="C722" s="768">
        <v>10</v>
      </c>
      <c r="D722" s="768">
        <v>380</v>
      </c>
      <c r="E722" s="768">
        <v>280</v>
      </c>
      <c r="F722" s="768" t="s">
        <v>748</v>
      </c>
      <c r="G722" s="768">
        <v>170005590</v>
      </c>
      <c r="H722" s="768">
        <v>998336</v>
      </c>
      <c r="I722" s="783"/>
      <c r="J722" s="768">
        <v>18</v>
      </c>
      <c r="K722" s="782"/>
      <c r="L722" s="768" t="s">
        <v>822</v>
      </c>
      <c r="M722" s="768" t="s">
        <v>106</v>
      </c>
      <c r="N722" s="768">
        <v>2</v>
      </c>
      <c r="O722" s="783"/>
      <c r="P722" s="784" t="str">
        <f t="shared" si="54"/>
        <v>Included</v>
      </c>
      <c r="Q722" s="296">
        <f t="shared" si="55"/>
        <v>0</v>
      </c>
      <c r="R722" s="267">
        <f t="shared" si="56"/>
        <v>0</v>
      </c>
      <c r="S722" s="267">
        <f t="shared" si="57"/>
        <v>0</v>
      </c>
      <c r="T722" s="297">
        <f t="shared" si="58"/>
        <v>0</v>
      </c>
      <c r="U722" s="297"/>
      <c r="AD722" s="298"/>
    </row>
    <row r="723" spans="1:30" s="267" customFormat="1" ht="48" customHeight="1" x14ac:dyDescent="0.3">
      <c r="A723" s="292">
        <v>701</v>
      </c>
      <c r="B723" s="768">
        <v>7000031925</v>
      </c>
      <c r="C723" s="768">
        <v>10</v>
      </c>
      <c r="D723" s="768">
        <v>380</v>
      </c>
      <c r="E723" s="768">
        <v>290</v>
      </c>
      <c r="F723" s="768" t="s">
        <v>748</v>
      </c>
      <c r="G723" s="768">
        <v>170005403</v>
      </c>
      <c r="H723" s="768">
        <v>998734</v>
      </c>
      <c r="I723" s="783"/>
      <c r="J723" s="768">
        <v>18</v>
      </c>
      <c r="K723" s="782"/>
      <c r="L723" s="768" t="s">
        <v>810</v>
      </c>
      <c r="M723" s="768" t="s">
        <v>106</v>
      </c>
      <c r="N723" s="768">
        <v>1</v>
      </c>
      <c r="O723" s="783"/>
      <c r="P723" s="784" t="str">
        <f t="shared" si="54"/>
        <v>Included</v>
      </c>
      <c r="Q723" s="296">
        <f t="shared" si="55"/>
        <v>0</v>
      </c>
      <c r="R723" s="267">
        <f t="shared" si="56"/>
        <v>0</v>
      </c>
      <c r="S723" s="267">
        <f t="shared" si="57"/>
        <v>0</v>
      </c>
      <c r="T723" s="297">
        <f t="shared" si="58"/>
        <v>0</v>
      </c>
      <c r="U723" s="297"/>
      <c r="AD723" s="298"/>
    </row>
    <row r="724" spans="1:30" s="267" customFormat="1" ht="48" customHeight="1" x14ac:dyDescent="0.3">
      <c r="A724" s="292">
        <v>702</v>
      </c>
      <c r="B724" s="768">
        <v>7000031925</v>
      </c>
      <c r="C724" s="768">
        <v>10</v>
      </c>
      <c r="D724" s="768">
        <v>380</v>
      </c>
      <c r="E724" s="768">
        <v>300</v>
      </c>
      <c r="F724" s="768" t="s">
        <v>748</v>
      </c>
      <c r="G724" s="768">
        <v>170005329</v>
      </c>
      <c r="H724" s="768">
        <v>998734</v>
      </c>
      <c r="I724" s="783"/>
      <c r="J724" s="768">
        <v>18</v>
      </c>
      <c r="K724" s="782"/>
      <c r="L724" s="768" t="s">
        <v>811</v>
      </c>
      <c r="M724" s="768" t="s">
        <v>110</v>
      </c>
      <c r="N724" s="768">
        <v>1</v>
      </c>
      <c r="O724" s="783"/>
      <c r="P724" s="784" t="str">
        <f t="shared" ref="P724:P787" si="59">IF(O724=0, "Included", IF(ISERROR(N724*O724), O724, N724*O724))</f>
        <v>Included</v>
      </c>
      <c r="Q724" s="296">
        <f t="shared" ref="Q724:Q787" si="60">S724</f>
        <v>0</v>
      </c>
      <c r="R724" s="267">
        <f t="shared" ref="R724:R787" si="61">IF(P724="Included",0,P724)</f>
        <v>0</v>
      </c>
      <c r="S724" s="267">
        <f t="shared" ref="S724:S787" si="62">IF(K724="",(R724*J724/100),(R724*K724))</f>
        <v>0</v>
      </c>
      <c r="T724" s="297">
        <f t="shared" ref="T724:T787" si="63">+N724*O724</f>
        <v>0</v>
      </c>
      <c r="U724" s="297"/>
      <c r="AD724" s="298"/>
    </row>
    <row r="725" spans="1:30" s="267" customFormat="1" ht="48" customHeight="1" x14ac:dyDescent="0.3">
      <c r="A725" s="292">
        <v>703</v>
      </c>
      <c r="B725" s="768">
        <v>7000031921</v>
      </c>
      <c r="C725" s="768">
        <v>10</v>
      </c>
      <c r="D725" s="768">
        <v>430</v>
      </c>
      <c r="E725" s="768">
        <v>10</v>
      </c>
      <c r="F725" s="768" t="s">
        <v>739</v>
      </c>
      <c r="G725" s="768">
        <v>170005402</v>
      </c>
      <c r="H725" s="768">
        <v>998734</v>
      </c>
      <c r="I725" s="783"/>
      <c r="J725" s="768">
        <v>18</v>
      </c>
      <c r="K725" s="782"/>
      <c r="L725" s="768" t="s">
        <v>807</v>
      </c>
      <c r="M725" s="768" t="s">
        <v>106</v>
      </c>
      <c r="N725" s="768">
        <v>6</v>
      </c>
      <c r="O725" s="783"/>
      <c r="P725" s="784" t="str">
        <f t="shared" si="59"/>
        <v>Included</v>
      </c>
      <c r="Q725" s="296">
        <f t="shared" si="60"/>
        <v>0</v>
      </c>
      <c r="R725" s="267">
        <f t="shared" si="61"/>
        <v>0</v>
      </c>
      <c r="S725" s="267">
        <f t="shared" si="62"/>
        <v>0</v>
      </c>
      <c r="T725" s="297">
        <f t="shared" si="63"/>
        <v>0</v>
      </c>
      <c r="U725" s="297"/>
      <c r="AD725" s="298"/>
    </row>
    <row r="726" spans="1:30" s="267" customFormat="1" ht="48" customHeight="1" x14ac:dyDescent="0.3">
      <c r="A726" s="292">
        <v>704</v>
      </c>
      <c r="B726" s="768">
        <v>7000031922</v>
      </c>
      <c r="C726" s="768">
        <v>10</v>
      </c>
      <c r="D726" s="768">
        <v>450</v>
      </c>
      <c r="E726" s="768">
        <v>10</v>
      </c>
      <c r="F726" s="768" t="s">
        <v>749</v>
      </c>
      <c r="G726" s="768">
        <v>170005405</v>
      </c>
      <c r="H726" s="768">
        <v>998736</v>
      </c>
      <c r="I726" s="783"/>
      <c r="J726" s="768">
        <v>18</v>
      </c>
      <c r="K726" s="782"/>
      <c r="L726" s="768" t="s">
        <v>802</v>
      </c>
      <c r="M726" s="768" t="s">
        <v>106</v>
      </c>
      <c r="N726" s="768">
        <v>1</v>
      </c>
      <c r="O726" s="783"/>
      <c r="P726" s="784" t="str">
        <f t="shared" si="59"/>
        <v>Included</v>
      </c>
      <c r="Q726" s="296">
        <f t="shared" si="60"/>
        <v>0</v>
      </c>
      <c r="R726" s="267">
        <f t="shared" si="61"/>
        <v>0</v>
      </c>
      <c r="S726" s="267">
        <f t="shared" si="62"/>
        <v>0</v>
      </c>
      <c r="T726" s="297">
        <f t="shared" si="63"/>
        <v>0</v>
      </c>
      <c r="U726" s="297"/>
      <c r="AD726" s="298"/>
    </row>
    <row r="727" spans="1:30" s="267" customFormat="1" ht="48" customHeight="1" x14ac:dyDescent="0.3">
      <c r="A727" s="292">
        <v>705</v>
      </c>
      <c r="B727" s="768">
        <v>7000031922</v>
      </c>
      <c r="C727" s="768">
        <v>10</v>
      </c>
      <c r="D727" s="768">
        <v>450</v>
      </c>
      <c r="E727" s="768">
        <v>20</v>
      </c>
      <c r="F727" s="768" t="s">
        <v>749</v>
      </c>
      <c r="G727" s="768">
        <v>170005421</v>
      </c>
      <c r="H727" s="768">
        <v>998336</v>
      </c>
      <c r="I727" s="783"/>
      <c r="J727" s="768">
        <v>18</v>
      </c>
      <c r="K727" s="782"/>
      <c r="L727" s="768" t="s">
        <v>803</v>
      </c>
      <c r="M727" s="768" t="s">
        <v>105</v>
      </c>
      <c r="N727" s="768">
        <v>1</v>
      </c>
      <c r="O727" s="783"/>
      <c r="P727" s="784" t="str">
        <f t="shared" si="59"/>
        <v>Included</v>
      </c>
      <c r="Q727" s="296">
        <f t="shared" si="60"/>
        <v>0</v>
      </c>
      <c r="R727" s="267">
        <f t="shared" si="61"/>
        <v>0</v>
      </c>
      <c r="S727" s="267">
        <f t="shared" si="62"/>
        <v>0</v>
      </c>
      <c r="T727" s="297">
        <f t="shared" si="63"/>
        <v>0</v>
      </c>
      <c r="U727" s="297"/>
      <c r="AD727" s="298"/>
    </row>
    <row r="728" spans="1:30" s="267" customFormat="1" ht="48" customHeight="1" x14ac:dyDescent="0.3">
      <c r="A728" s="292">
        <v>706</v>
      </c>
      <c r="B728" s="768">
        <v>7000031922</v>
      </c>
      <c r="C728" s="768">
        <v>10</v>
      </c>
      <c r="D728" s="768">
        <v>450</v>
      </c>
      <c r="E728" s="768">
        <v>30</v>
      </c>
      <c r="F728" s="768" t="s">
        <v>749</v>
      </c>
      <c r="G728" s="768">
        <v>170005316</v>
      </c>
      <c r="H728" s="768">
        <v>998734</v>
      </c>
      <c r="I728" s="783"/>
      <c r="J728" s="768">
        <v>18</v>
      </c>
      <c r="K728" s="782"/>
      <c r="L728" s="768" t="s">
        <v>804</v>
      </c>
      <c r="M728" s="768" t="s">
        <v>106</v>
      </c>
      <c r="N728" s="768">
        <v>1</v>
      </c>
      <c r="O728" s="783"/>
      <c r="P728" s="784" t="str">
        <f t="shared" si="59"/>
        <v>Included</v>
      </c>
      <c r="Q728" s="296">
        <f t="shared" si="60"/>
        <v>0</v>
      </c>
      <c r="R728" s="267">
        <f t="shared" si="61"/>
        <v>0</v>
      </c>
      <c r="S728" s="267">
        <f t="shared" si="62"/>
        <v>0</v>
      </c>
      <c r="T728" s="297">
        <f t="shared" si="63"/>
        <v>0</v>
      </c>
      <c r="U728" s="297"/>
      <c r="AD728" s="298"/>
    </row>
    <row r="729" spans="1:30" s="267" customFormat="1" ht="48" customHeight="1" x14ac:dyDescent="0.3">
      <c r="A729" s="292">
        <v>707</v>
      </c>
      <c r="B729" s="768">
        <v>7000031922</v>
      </c>
      <c r="C729" s="768">
        <v>10</v>
      </c>
      <c r="D729" s="768">
        <v>450</v>
      </c>
      <c r="E729" s="768">
        <v>40</v>
      </c>
      <c r="F729" s="768" t="s">
        <v>749</v>
      </c>
      <c r="G729" s="768">
        <v>170005402</v>
      </c>
      <c r="H729" s="768">
        <v>998734</v>
      </c>
      <c r="I729" s="783"/>
      <c r="J729" s="768">
        <v>18</v>
      </c>
      <c r="K729" s="782"/>
      <c r="L729" s="768" t="s">
        <v>807</v>
      </c>
      <c r="M729" s="768" t="s">
        <v>106</v>
      </c>
      <c r="N729" s="768">
        <v>1</v>
      </c>
      <c r="O729" s="783"/>
      <c r="P729" s="784" t="str">
        <f t="shared" si="59"/>
        <v>Included</v>
      </c>
      <c r="Q729" s="296">
        <f t="shared" si="60"/>
        <v>0</v>
      </c>
      <c r="R729" s="267">
        <f t="shared" si="61"/>
        <v>0</v>
      </c>
      <c r="S729" s="267">
        <f t="shared" si="62"/>
        <v>0</v>
      </c>
      <c r="T729" s="297">
        <f t="shared" si="63"/>
        <v>0</v>
      </c>
      <c r="U729" s="297"/>
      <c r="AD729" s="298"/>
    </row>
    <row r="730" spans="1:30" s="267" customFormat="1" ht="48" customHeight="1" x14ac:dyDescent="0.3">
      <c r="A730" s="292">
        <v>708</v>
      </c>
      <c r="B730" s="768">
        <v>7000031922</v>
      </c>
      <c r="C730" s="768">
        <v>10</v>
      </c>
      <c r="D730" s="768">
        <v>450</v>
      </c>
      <c r="E730" s="768">
        <v>50</v>
      </c>
      <c r="F730" s="768" t="s">
        <v>749</v>
      </c>
      <c r="G730" s="768">
        <v>170005422</v>
      </c>
      <c r="H730" s="768">
        <v>998336</v>
      </c>
      <c r="I730" s="783"/>
      <c r="J730" s="768">
        <v>18</v>
      </c>
      <c r="K730" s="782"/>
      <c r="L730" s="768" t="s">
        <v>809</v>
      </c>
      <c r="M730" s="768" t="s">
        <v>105</v>
      </c>
      <c r="N730" s="768">
        <v>1</v>
      </c>
      <c r="O730" s="783"/>
      <c r="P730" s="784" t="str">
        <f t="shared" si="59"/>
        <v>Included</v>
      </c>
      <c r="Q730" s="296">
        <f t="shared" si="60"/>
        <v>0</v>
      </c>
      <c r="R730" s="267">
        <f t="shared" si="61"/>
        <v>0</v>
      </c>
      <c r="S730" s="267">
        <f t="shared" si="62"/>
        <v>0</v>
      </c>
      <c r="T730" s="297">
        <f t="shared" si="63"/>
        <v>0</v>
      </c>
      <c r="U730" s="297"/>
      <c r="AD730" s="298"/>
    </row>
    <row r="731" spans="1:30" s="267" customFormat="1" ht="48" customHeight="1" x14ac:dyDescent="0.3">
      <c r="A731" s="292">
        <v>709</v>
      </c>
      <c r="B731" s="768">
        <v>7000031922</v>
      </c>
      <c r="C731" s="768">
        <v>10</v>
      </c>
      <c r="D731" s="768">
        <v>450</v>
      </c>
      <c r="E731" s="768">
        <v>60</v>
      </c>
      <c r="F731" s="768" t="s">
        <v>749</v>
      </c>
      <c r="G731" s="768">
        <v>170005323</v>
      </c>
      <c r="H731" s="768">
        <v>998734</v>
      </c>
      <c r="I731" s="783"/>
      <c r="J731" s="768">
        <v>18</v>
      </c>
      <c r="K731" s="782"/>
      <c r="L731" s="768" t="s">
        <v>812</v>
      </c>
      <c r="M731" s="768" t="s">
        <v>106</v>
      </c>
      <c r="N731" s="768">
        <v>2</v>
      </c>
      <c r="O731" s="783"/>
      <c r="P731" s="784" t="str">
        <f t="shared" si="59"/>
        <v>Included</v>
      </c>
      <c r="Q731" s="296">
        <f t="shared" si="60"/>
        <v>0</v>
      </c>
      <c r="R731" s="267">
        <f t="shared" si="61"/>
        <v>0</v>
      </c>
      <c r="S731" s="267">
        <f t="shared" si="62"/>
        <v>0</v>
      </c>
      <c r="T731" s="297">
        <f t="shared" si="63"/>
        <v>0</v>
      </c>
      <c r="U731" s="297"/>
      <c r="AD731" s="298"/>
    </row>
    <row r="732" spans="1:30" s="267" customFormat="1" ht="48" customHeight="1" x14ac:dyDescent="0.3">
      <c r="A732" s="292">
        <v>710</v>
      </c>
      <c r="B732" s="768">
        <v>7000031922</v>
      </c>
      <c r="C732" s="768">
        <v>10</v>
      </c>
      <c r="D732" s="768">
        <v>450</v>
      </c>
      <c r="E732" s="768">
        <v>70</v>
      </c>
      <c r="F732" s="768" t="s">
        <v>749</v>
      </c>
      <c r="G732" s="768">
        <v>170005324</v>
      </c>
      <c r="H732" s="768">
        <v>998734</v>
      </c>
      <c r="I732" s="783"/>
      <c r="J732" s="768">
        <v>18</v>
      </c>
      <c r="K732" s="782"/>
      <c r="L732" s="768" t="s">
        <v>813</v>
      </c>
      <c r="M732" s="768" t="s">
        <v>106</v>
      </c>
      <c r="N732" s="768">
        <v>2</v>
      </c>
      <c r="O732" s="783"/>
      <c r="P732" s="784" t="str">
        <f t="shared" si="59"/>
        <v>Included</v>
      </c>
      <c r="Q732" s="296">
        <f t="shared" si="60"/>
        <v>0</v>
      </c>
      <c r="R732" s="267">
        <f t="shared" si="61"/>
        <v>0</v>
      </c>
      <c r="S732" s="267">
        <f t="shared" si="62"/>
        <v>0</v>
      </c>
      <c r="T732" s="297">
        <f t="shared" si="63"/>
        <v>0</v>
      </c>
      <c r="U732" s="297"/>
      <c r="AD732" s="298"/>
    </row>
    <row r="733" spans="1:30" s="267" customFormat="1" ht="48" customHeight="1" x14ac:dyDescent="0.3">
      <c r="A733" s="292">
        <v>711</v>
      </c>
      <c r="B733" s="768">
        <v>7000031922</v>
      </c>
      <c r="C733" s="768">
        <v>10</v>
      </c>
      <c r="D733" s="768">
        <v>450</v>
      </c>
      <c r="E733" s="768">
        <v>80</v>
      </c>
      <c r="F733" s="768" t="s">
        <v>749</v>
      </c>
      <c r="G733" s="768">
        <v>170005423</v>
      </c>
      <c r="H733" s="768">
        <v>998336</v>
      </c>
      <c r="I733" s="783"/>
      <c r="J733" s="768">
        <v>18</v>
      </c>
      <c r="K733" s="782"/>
      <c r="L733" s="768" t="s">
        <v>814</v>
      </c>
      <c r="M733" s="768" t="s">
        <v>105</v>
      </c>
      <c r="N733" s="768">
        <v>1</v>
      </c>
      <c r="O733" s="783"/>
      <c r="P733" s="784" t="str">
        <f t="shared" si="59"/>
        <v>Included</v>
      </c>
      <c r="Q733" s="296">
        <f t="shared" si="60"/>
        <v>0</v>
      </c>
      <c r="R733" s="267">
        <f t="shared" si="61"/>
        <v>0</v>
      </c>
      <c r="S733" s="267">
        <f t="shared" si="62"/>
        <v>0</v>
      </c>
      <c r="T733" s="297">
        <f t="shared" si="63"/>
        <v>0</v>
      </c>
      <c r="U733" s="297"/>
      <c r="AD733" s="298"/>
    </row>
    <row r="734" spans="1:30" s="267" customFormat="1" ht="48" customHeight="1" x14ac:dyDescent="0.3">
      <c r="A734" s="292">
        <v>712</v>
      </c>
      <c r="B734" s="768">
        <v>7000031922</v>
      </c>
      <c r="C734" s="768">
        <v>10</v>
      </c>
      <c r="D734" s="768">
        <v>450</v>
      </c>
      <c r="E734" s="768">
        <v>90</v>
      </c>
      <c r="F734" s="768" t="s">
        <v>749</v>
      </c>
      <c r="G734" s="768">
        <v>100007246</v>
      </c>
      <c r="H734" s="768">
        <v>998734</v>
      </c>
      <c r="I734" s="783"/>
      <c r="J734" s="768">
        <v>18</v>
      </c>
      <c r="K734" s="782"/>
      <c r="L734" s="768" t="s">
        <v>159</v>
      </c>
      <c r="M734" s="768" t="s">
        <v>106</v>
      </c>
      <c r="N734" s="768">
        <v>1</v>
      </c>
      <c r="O734" s="783"/>
      <c r="P734" s="784" t="str">
        <f t="shared" si="59"/>
        <v>Included</v>
      </c>
      <c r="Q734" s="296">
        <f t="shared" si="60"/>
        <v>0</v>
      </c>
      <c r="R734" s="267">
        <f t="shared" si="61"/>
        <v>0</v>
      </c>
      <c r="S734" s="267">
        <f t="shared" si="62"/>
        <v>0</v>
      </c>
      <c r="T734" s="297">
        <f t="shared" si="63"/>
        <v>0</v>
      </c>
      <c r="U734" s="297"/>
      <c r="AD734" s="298"/>
    </row>
    <row r="735" spans="1:30" s="267" customFormat="1" ht="48" customHeight="1" x14ac:dyDescent="0.3">
      <c r="A735" s="292">
        <v>713</v>
      </c>
      <c r="B735" s="768">
        <v>7000031922</v>
      </c>
      <c r="C735" s="768">
        <v>10</v>
      </c>
      <c r="D735" s="768">
        <v>450</v>
      </c>
      <c r="E735" s="768">
        <v>100</v>
      </c>
      <c r="F735" s="768" t="s">
        <v>749</v>
      </c>
      <c r="G735" s="768">
        <v>170003250</v>
      </c>
      <c r="H735" s="768">
        <v>998734</v>
      </c>
      <c r="I735" s="783"/>
      <c r="J735" s="768">
        <v>18</v>
      </c>
      <c r="K735" s="782"/>
      <c r="L735" s="768" t="s">
        <v>160</v>
      </c>
      <c r="M735" s="768" t="s">
        <v>106</v>
      </c>
      <c r="N735" s="768">
        <v>1</v>
      </c>
      <c r="O735" s="783"/>
      <c r="P735" s="784" t="str">
        <f t="shared" si="59"/>
        <v>Included</v>
      </c>
      <c r="Q735" s="296">
        <f t="shared" si="60"/>
        <v>0</v>
      </c>
      <c r="R735" s="267">
        <f t="shared" si="61"/>
        <v>0</v>
      </c>
      <c r="S735" s="267">
        <f t="shared" si="62"/>
        <v>0</v>
      </c>
      <c r="T735" s="297">
        <f t="shared" si="63"/>
        <v>0</v>
      </c>
      <c r="U735" s="297"/>
      <c r="AD735" s="298"/>
    </row>
    <row r="736" spans="1:30" s="267" customFormat="1" ht="48" customHeight="1" x14ac:dyDescent="0.3">
      <c r="A736" s="292">
        <v>714</v>
      </c>
      <c r="B736" s="768">
        <v>7000031922</v>
      </c>
      <c r="C736" s="768">
        <v>10</v>
      </c>
      <c r="D736" s="768">
        <v>450</v>
      </c>
      <c r="E736" s="768">
        <v>110</v>
      </c>
      <c r="F736" s="768" t="s">
        <v>749</v>
      </c>
      <c r="G736" s="768">
        <v>170005418</v>
      </c>
      <c r="H736" s="768">
        <v>998736</v>
      </c>
      <c r="I736" s="783"/>
      <c r="J736" s="768">
        <v>18</v>
      </c>
      <c r="K736" s="782"/>
      <c r="L736" s="768" t="s">
        <v>805</v>
      </c>
      <c r="M736" s="768" t="s">
        <v>106</v>
      </c>
      <c r="N736" s="768">
        <v>17</v>
      </c>
      <c r="O736" s="783"/>
      <c r="P736" s="784" t="str">
        <f t="shared" si="59"/>
        <v>Included</v>
      </c>
      <c r="Q736" s="296">
        <f t="shared" si="60"/>
        <v>0</v>
      </c>
      <c r="R736" s="267">
        <f t="shared" si="61"/>
        <v>0</v>
      </c>
      <c r="S736" s="267">
        <f t="shared" si="62"/>
        <v>0</v>
      </c>
      <c r="T736" s="297">
        <f t="shared" si="63"/>
        <v>0</v>
      </c>
      <c r="U736" s="297"/>
      <c r="AD736" s="298"/>
    </row>
    <row r="737" spans="1:30" s="267" customFormat="1" ht="48" customHeight="1" x14ac:dyDescent="0.3">
      <c r="A737" s="292">
        <v>715</v>
      </c>
      <c r="B737" s="768">
        <v>7000031922</v>
      </c>
      <c r="C737" s="768">
        <v>10</v>
      </c>
      <c r="D737" s="768">
        <v>450</v>
      </c>
      <c r="E737" s="768">
        <v>120</v>
      </c>
      <c r="F737" s="768" t="s">
        <v>749</v>
      </c>
      <c r="G737" s="768">
        <v>170005419</v>
      </c>
      <c r="H737" s="768">
        <v>998736</v>
      </c>
      <c r="I737" s="783"/>
      <c r="J737" s="768">
        <v>18</v>
      </c>
      <c r="K737" s="782"/>
      <c r="L737" s="768" t="s">
        <v>806</v>
      </c>
      <c r="M737" s="768" t="s">
        <v>106</v>
      </c>
      <c r="N737" s="768">
        <v>70</v>
      </c>
      <c r="O737" s="783"/>
      <c r="P737" s="784" t="str">
        <f t="shared" si="59"/>
        <v>Included</v>
      </c>
      <c r="Q737" s="296">
        <f t="shared" si="60"/>
        <v>0</v>
      </c>
      <c r="R737" s="267">
        <f t="shared" si="61"/>
        <v>0</v>
      </c>
      <c r="S737" s="267">
        <f t="shared" si="62"/>
        <v>0</v>
      </c>
      <c r="T737" s="297">
        <f t="shared" si="63"/>
        <v>0</v>
      </c>
      <c r="U737" s="297"/>
      <c r="AD737" s="298"/>
    </row>
    <row r="738" spans="1:30" s="267" customFormat="1" ht="48" customHeight="1" x14ac:dyDescent="0.3">
      <c r="A738" s="292">
        <v>716</v>
      </c>
      <c r="B738" s="768">
        <v>7000031922</v>
      </c>
      <c r="C738" s="768">
        <v>10</v>
      </c>
      <c r="D738" s="768">
        <v>450</v>
      </c>
      <c r="E738" s="768">
        <v>130</v>
      </c>
      <c r="F738" s="768" t="s">
        <v>749</v>
      </c>
      <c r="G738" s="768">
        <v>170005318</v>
      </c>
      <c r="H738" s="768">
        <v>998734</v>
      </c>
      <c r="I738" s="783"/>
      <c r="J738" s="768">
        <v>18</v>
      </c>
      <c r="K738" s="782"/>
      <c r="L738" s="768" t="s">
        <v>808</v>
      </c>
      <c r="M738" s="768" t="s">
        <v>106</v>
      </c>
      <c r="N738" s="768">
        <v>150</v>
      </c>
      <c r="O738" s="783"/>
      <c r="P738" s="784" t="str">
        <f t="shared" si="59"/>
        <v>Included</v>
      </c>
      <c r="Q738" s="296">
        <f t="shared" si="60"/>
        <v>0</v>
      </c>
      <c r="R738" s="267">
        <f t="shared" si="61"/>
        <v>0</v>
      </c>
      <c r="S738" s="267">
        <f t="shared" si="62"/>
        <v>0</v>
      </c>
      <c r="T738" s="297">
        <f t="shared" si="63"/>
        <v>0</v>
      </c>
      <c r="U738" s="297"/>
      <c r="AD738" s="298"/>
    </row>
    <row r="739" spans="1:30" s="267" customFormat="1" ht="48" customHeight="1" x14ac:dyDescent="0.3">
      <c r="A739" s="292">
        <v>717</v>
      </c>
      <c r="B739" s="768">
        <v>7000031922</v>
      </c>
      <c r="C739" s="768">
        <v>10</v>
      </c>
      <c r="D739" s="768">
        <v>450</v>
      </c>
      <c r="E739" s="768">
        <v>140</v>
      </c>
      <c r="F739" s="768" t="s">
        <v>749</v>
      </c>
      <c r="G739" s="768">
        <v>170005403</v>
      </c>
      <c r="H739" s="768">
        <v>998734</v>
      </c>
      <c r="I739" s="783"/>
      <c r="J739" s="768">
        <v>18</v>
      </c>
      <c r="K739" s="782"/>
      <c r="L739" s="768" t="s">
        <v>810</v>
      </c>
      <c r="M739" s="768" t="s">
        <v>106</v>
      </c>
      <c r="N739" s="768">
        <v>70</v>
      </c>
      <c r="O739" s="783"/>
      <c r="P739" s="784" t="str">
        <f t="shared" si="59"/>
        <v>Included</v>
      </c>
      <c r="Q739" s="296">
        <f t="shared" si="60"/>
        <v>0</v>
      </c>
      <c r="R739" s="267">
        <f t="shared" si="61"/>
        <v>0</v>
      </c>
      <c r="S739" s="267">
        <f t="shared" si="62"/>
        <v>0</v>
      </c>
      <c r="T739" s="297">
        <f t="shared" si="63"/>
        <v>0</v>
      </c>
      <c r="U739" s="297"/>
      <c r="AD739" s="298"/>
    </row>
    <row r="740" spans="1:30" s="267" customFormat="1" ht="48" customHeight="1" x14ac:dyDescent="0.3">
      <c r="A740" s="292">
        <v>718</v>
      </c>
      <c r="B740" s="768">
        <v>7000031922</v>
      </c>
      <c r="C740" s="768">
        <v>10</v>
      </c>
      <c r="D740" s="768">
        <v>450</v>
      </c>
      <c r="E740" s="768">
        <v>150</v>
      </c>
      <c r="F740" s="768" t="s">
        <v>749</v>
      </c>
      <c r="G740" s="768">
        <v>170005329</v>
      </c>
      <c r="H740" s="768">
        <v>998734</v>
      </c>
      <c r="I740" s="783"/>
      <c r="J740" s="768">
        <v>18</v>
      </c>
      <c r="K740" s="782"/>
      <c r="L740" s="768" t="s">
        <v>811</v>
      </c>
      <c r="M740" s="768" t="s">
        <v>110</v>
      </c>
      <c r="N740" s="768">
        <v>70</v>
      </c>
      <c r="O740" s="783"/>
      <c r="P740" s="784" t="str">
        <f t="shared" si="59"/>
        <v>Included</v>
      </c>
      <c r="Q740" s="296">
        <f t="shared" si="60"/>
        <v>0</v>
      </c>
      <c r="R740" s="267">
        <f t="shared" si="61"/>
        <v>0</v>
      </c>
      <c r="S740" s="267">
        <f t="shared" si="62"/>
        <v>0</v>
      </c>
      <c r="T740" s="297">
        <f t="shared" si="63"/>
        <v>0</v>
      </c>
      <c r="U740" s="297"/>
      <c r="AD740" s="298"/>
    </row>
    <row r="741" spans="1:30" s="267" customFormat="1" ht="48" customHeight="1" x14ac:dyDescent="0.3">
      <c r="A741" s="292">
        <v>719</v>
      </c>
      <c r="B741" s="768">
        <v>7000031922</v>
      </c>
      <c r="C741" s="768">
        <v>10</v>
      </c>
      <c r="D741" s="768">
        <v>450</v>
      </c>
      <c r="E741" s="768">
        <v>160</v>
      </c>
      <c r="F741" s="768" t="s">
        <v>749</v>
      </c>
      <c r="G741" s="768">
        <v>100002843</v>
      </c>
      <c r="H741" s="768">
        <v>998734</v>
      </c>
      <c r="I741" s="783"/>
      <c r="J741" s="768">
        <v>18</v>
      </c>
      <c r="K741" s="782"/>
      <c r="L741" s="768" t="s">
        <v>161</v>
      </c>
      <c r="M741" s="768" t="s">
        <v>110</v>
      </c>
      <c r="N741" s="768">
        <v>1</v>
      </c>
      <c r="O741" s="783"/>
      <c r="P741" s="784" t="str">
        <f t="shared" si="59"/>
        <v>Included</v>
      </c>
      <c r="Q741" s="296">
        <f t="shared" si="60"/>
        <v>0</v>
      </c>
      <c r="R741" s="267">
        <f t="shared" si="61"/>
        <v>0</v>
      </c>
      <c r="S741" s="267">
        <f t="shared" si="62"/>
        <v>0</v>
      </c>
      <c r="T741" s="297">
        <f t="shared" si="63"/>
        <v>0</v>
      </c>
      <c r="U741" s="297"/>
      <c r="AD741" s="298"/>
    </row>
    <row r="742" spans="1:30" s="267" customFormat="1" ht="48" customHeight="1" x14ac:dyDescent="0.3">
      <c r="A742" s="292">
        <v>720</v>
      </c>
      <c r="B742" s="768">
        <v>7000031922</v>
      </c>
      <c r="C742" s="768">
        <v>10</v>
      </c>
      <c r="D742" s="768">
        <v>450</v>
      </c>
      <c r="E742" s="768">
        <v>170</v>
      </c>
      <c r="F742" s="768" t="s">
        <v>749</v>
      </c>
      <c r="G742" s="768">
        <v>170005441</v>
      </c>
      <c r="H742" s="768">
        <v>998734</v>
      </c>
      <c r="I742" s="783"/>
      <c r="J742" s="768">
        <v>18</v>
      </c>
      <c r="K742" s="782"/>
      <c r="L742" s="768" t="s">
        <v>816</v>
      </c>
      <c r="M742" s="768" t="s">
        <v>106</v>
      </c>
      <c r="N742" s="768">
        <v>1</v>
      </c>
      <c r="O742" s="783"/>
      <c r="P742" s="784" t="str">
        <f t="shared" si="59"/>
        <v>Included</v>
      </c>
      <c r="Q742" s="296">
        <f t="shared" si="60"/>
        <v>0</v>
      </c>
      <c r="R742" s="267">
        <f t="shared" si="61"/>
        <v>0</v>
      </c>
      <c r="S742" s="267">
        <f t="shared" si="62"/>
        <v>0</v>
      </c>
      <c r="T742" s="297">
        <f t="shared" si="63"/>
        <v>0</v>
      </c>
      <c r="U742" s="297"/>
      <c r="AD742" s="298"/>
    </row>
    <row r="743" spans="1:30" s="267" customFormat="1" ht="48" customHeight="1" x14ac:dyDescent="0.3">
      <c r="A743" s="292">
        <v>721</v>
      </c>
      <c r="B743" s="768">
        <v>7000031922</v>
      </c>
      <c r="C743" s="768">
        <v>10</v>
      </c>
      <c r="D743" s="768">
        <v>450</v>
      </c>
      <c r="E743" s="768">
        <v>180</v>
      </c>
      <c r="F743" s="768" t="s">
        <v>749</v>
      </c>
      <c r="G743" s="768">
        <v>170005465</v>
      </c>
      <c r="H743" s="768">
        <v>998734</v>
      </c>
      <c r="I743" s="783"/>
      <c r="J743" s="768">
        <v>18</v>
      </c>
      <c r="K743" s="782"/>
      <c r="L743" s="768" t="s">
        <v>820</v>
      </c>
      <c r="M743" s="768" t="s">
        <v>110</v>
      </c>
      <c r="N743" s="768">
        <v>1</v>
      </c>
      <c r="O743" s="783"/>
      <c r="P743" s="784" t="str">
        <f t="shared" si="59"/>
        <v>Included</v>
      </c>
      <c r="Q743" s="296">
        <f t="shared" si="60"/>
        <v>0</v>
      </c>
      <c r="R743" s="267">
        <f t="shared" si="61"/>
        <v>0</v>
      </c>
      <c r="S743" s="267">
        <f t="shared" si="62"/>
        <v>0</v>
      </c>
      <c r="T743" s="297">
        <f t="shared" si="63"/>
        <v>0</v>
      </c>
      <c r="U743" s="297"/>
      <c r="AD743" s="298"/>
    </row>
    <row r="744" spans="1:30" s="267" customFormat="1" ht="48" customHeight="1" x14ac:dyDescent="0.3">
      <c r="A744" s="292">
        <v>722</v>
      </c>
      <c r="B744" s="768">
        <v>7000031922</v>
      </c>
      <c r="C744" s="768">
        <v>10</v>
      </c>
      <c r="D744" s="768">
        <v>450</v>
      </c>
      <c r="E744" s="768">
        <v>190</v>
      </c>
      <c r="F744" s="768" t="s">
        <v>749</v>
      </c>
      <c r="G744" s="768">
        <v>170005328</v>
      </c>
      <c r="H744" s="768">
        <v>998734</v>
      </c>
      <c r="I744" s="783"/>
      <c r="J744" s="768">
        <v>18</v>
      </c>
      <c r="K744" s="782"/>
      <c r="L744" s="768" t="s">
        <v>815</v>
      </c>
      <c r="M744" s="768" t="s">
        <v>106</v>
      </c>
      <c r="N744" s="768">
        <v>1</v>
      </c>
      <c r="O744" s="783"/>
      <c r="P744" s="784" t="str">
        <f t="shared" si="59"/>
        <v>Included</v>
      </c>
      <c r="Q744" s="296">
        <f t="shared" si="60"/>
        <v>0</v>
      </c>
      <c r="R744" s="267">
        <f t="shared" si="61"/>
        <v>0</v>
      </c>
      <c r="S744" s="267">
        <f t="shared" si="62"/>
        <v>0</v>
      </c>
      <c r="T744" s="297">
        <f t="shared" si="63"/>
        <v>0</v>
      </c>
      <c r="U744" s="297"/>
      <c r="AD744" s="298"/>
    </row>
    <row r="745" spans="1:30" s="267" customFormat="1" ht="48" customHeight="1" x14ac:dyDescent="0.3">
      <c r="A745" s="292">
        <v>723</v>
      </c>
      <c r="B745" s="768">
        <v>7000031922</v>
      </c>
      <c r="C745" s="768">
        <v>10</v>
      </c>
      <c r="D745" s="768">
        <v>450</v>
      </c>
      <c r="E745" s="768">
        <v>200</v>
      </c>
      <c r="F745" s="768" t="s">
        <v>749</v>
      </c>
      <c r="G745" s="768">
        <v>170005590</v>
      </c>
      <c r="H745" s="768">
        <v>998336</v>
      </c>
      <c r="I745" s="783"/>
      <c r="J745" s="768">
        <v>18</v>
      </c>
      <c r="K745" s="782"/>
      <c r="L745" s="768" t="s">
        <v>822</v>
      </c>
      <c r="M745" s="768" t="s">
        <v>106</v>
      </c>
      <c r="N745" s="768">
        <v>2</v>
      </c>
      <c r="O745" s="783"/>
      <c r="P745" s="784" t="str">
        <f t="shared" si="59"/>
        <v>Included</v>
      </c>
      <c r="Q745" s="296">
        <f t="shared" si="60"/>
        <v>0</v>
      </c>
      <c r="R745" s="267">
        <f t="shared" si="61"/>
        <v>0</v>
      </c>
      <c r="S745" s="267">
        <f t="shared" si="62"/>
        <v>0</v>
      </c>
      <c r="T745" s="297">
        <f t="shared" si="63"/>
        <v>0</v>
      </c>
      <c r="U745" s="297"/>
      <c r="AD745" s="298"/>
    </row>
    <row r="746" spans="1:30" s="267" customFormat="1" ht="25.5" customHeight="1" x14ac:dyDescent="0.3">
      <c r="A746" s="775" t="s">
        <v>339</v>
      </c>
      <c r="B746" s="785" t="s">
        <v>355</v>
      </c>
      <c r="C746" s="775"/>
      <c r="D746" s="775"/>
      <c r="E746" s="775"/>
      <c r="F746" s="775"/>
      <c r="G746" s="775"/>
      <c r="H746" s="775"/>
      <c r="I746" s="775"/>
      <c r="J746" s="775"/>
      <c r="K746" s="775"/>
      <c r="L746" s="775"/>
      <c r="M746" s="775"/>
      <c r="N746" s="775"/>
      <c r="O746" s="775"/>
      <c r="P746" s="775"/>
      <c r="Q746" s="775"/>
      <c r="T746" s="297"/>
      <c r="U746" s="297"/>
      <c r="AD746" s="298"/>
    </row>
    <row r="747" spans="1:30" s="267" customFormat="1" ht="48" customHeight="1" x14ac:dyDescent="0.3">
      <c r="A747" s="292">
        <v>724</v>
      </c>
      <c r="B747" s="768">
        <v>7000032132</v>
      </c>
      <c r="C747" s="768">
        <v>10</v>
      </c>
      <c r="D747" s="768">
        <v>20</v>
      </c>
      <c r="E747" s="768">
        <v>10</v>
      </c>
      <c r="F747" s="768" t="s">
        <v>750</v>
      </c>
      <c r="G747" s="768">
        <v>170005405</v>
      </c>
      <c r="H747" s="768">
        <v>998736</v>
      </c>
      <c r="I747" s="783"/>
      <c r="J747" s="768">
        <v>18</v>
      </c>
      <c r="K747" s="782"/>
      <c r="L747" s="768" t="s">
        <v>802</v>
      </c>
      <c r="M747" s="768" t="s">
        <v>106</v>
      </c>
      <c r="N747" s="768">
        <v>2</v>
      </c>
      <c r="O747" s="783"/>
      <c r="P747" s="784" t="str">
        <f t="shared" si="59"/>
        <v>Included</v>
      </c>
      <c r="Q747" s="296">
        <f t="shared" si="60"/>
        <v>0</v>
      </c>
      <c r="R747" s="267">
        <f t="shared" si="61"/>
        <v>0</v>
      </c>
      <c r="S747" s="267">
        <f t="shared" si="62"/>
        <v>0</v>
      </c>
      <c r="T747" s="297">
        <f t="shared" si="63"/>
        <v>0</v>
      </c>
      <c r="U747" s="297"/>
      <c r="AD747" s="298"/>
    </row>
    <row r="748" spans="1:30" s="267" customFormat="1" ht="48" customHeight="1" x14ac:dyDescent="0.3">
      <c r="A748" s="292">
        <v>725</v>
      </c>
      <c r="B748" s="768">
        <v>7000032132</v>
      </c>
      <c r="C748" s="768">
        <v>10</v>
      </c>
      <c r="D748" s="768">
        <v>20</v>
      </c>
      <c r="E748" s="768">
        <v>20</v>
      </c>
      <c r="F748" s="768" t="s">
        <v>750</v>
      </c>
      <c r="G748" s="768">
        <v>170005421</v>
      </c>
      <c r="H748" s="768">
        <v>998336</v>
      </c>
      <c r="I748" s="783"/>
      <c r="J748" s="768">
        <v>18</v>
      </c>
      <c r="K748" s="782"/>
      <c r="L748" s="768" t="s">
        <v>803</v>
      </c>
      <c r="M748" s="768" t="s">
        <v>105</v>
      </c>
      <c r="N748" s="768">
        <v>1</v>
      </c>
      <c r="O748" s="783"/>
      <c r="P748" s="784" t="str">
        <f t="shared" si="59"/>
        <v>Included</v>
      </c>
      <c r="Q748" s="296">
        <f t="shared" si="60"/>
        <v>0</v>
      </c>
      <c r="R748" s="267">
        <f t="shared" si="61"/>
        <v>0</v>
      </c>
      <c r="S748" s="267">
        <f t="shared" si="62"/>
        <v>0</v>
      </c>
      <c r="T748" s="297">
        <f t="shared" si="63"/>
        <v>0</v>
      </c>
      <c r="U748" s="297"/>
      <c r="AD748" s="298"/>
    </row>
    <row r="749" spans="1:30" s="267" customFormat="1" ht="48" customHeight="1" x14ac:dyDescent="0.3">
      <c r="A749" s="292">
        <v>726</v>
      </c>
      <c r="B749" s="768">
        <v>7000032132</v>
      </c>
      <c r="C749" s="768">
        <v>10</v>
      </c>
      <c r="D749" s="768">
        <v>20</v>
      </c>
      <c r="E749" s="768">
        <v>30</v>
      </c>
      <c r="F749" s="768" t="s">
        <v>750</v>
      </c>
      <c r="G749" s="768">
        <v>170005316</v>
      </c>
      <c r="H749" s="768">
        <v>998734</v>
      </c>
      <c r="I749" s="783"/>
      <c r="J749" s="768">
        <v>18</v>
      </c>
      <c r="K749" s="782"/>
      <c r="L749" s="768" t="s">
        <v>804</v>
      </c>
      <c r="M749" s="768" t="s">
        <v>106</v>
      </c>
      <c r="N749" s="768">
        <v>2</v>
      </c>
      <c r="O749" s="783"/>
      <c r="P749" s="784" t="str">
        <f t="shared" si="59"/>
        <v>Included</v>
      </c>
      <c r="Q749" s="296">
        <f t="shared" si="60"/>
        <v>0</v>
      </c>
      <c r="R749" s="267">
        <f t="shared" si="61"/>
        <v>0</v>
      </c>
      <c r="S749" s="267">
        <f t="shared" si="62"/>
        <v>0</v>
      </c>
      <c r="T749" s="297">
        <f t="shared" si="63"/>
        <v>0</v>
      </c>
      <c r="U749" s="297"/>
      <c r="AD749" s="298"/>
    </row>
    <row r="750" spans="1:30" s="267" customFormat="1" ht="48" customHeight="1" x14ac:dyDescent="0.3">
      <c r="A750" s="292">
        <v>727</v>
      </c>
      <c r="B750" s="768">
        <v>7000032132</v>
      </c>
      <c r="C750" s="768">
        <v>10</v>
      </c>
      <c r="D750" s="768">
        <v>20</v>
      </c>
      <c r="E750" s="768">
        <v>40</v>
      </c>
      <c r="F750" s="768" t="s">
        <v>750</v>
      </c>
      <c r="G750" s="768">
        <v>170005418</v>
      </c>
      <c r="H750" s="768">
        <v>998736</v>
      </c>
      <c r="I750" s="783"/>
      <c r="J750" s="768">
        <v>18</v>
      </c>
      <c r="K750" s="782"/>
      <c r="L750" s="768" t="s">
        <v>805</v>
      </c>
      <c r="M750" s="768" t="s">
        <v>106</v>
      </c>
      <c r="N750" s="768">
        <v>210</v>
      </c>
      <c r="O750" s="783"/>
      <c r="P750" s="784" t="str">
        <f t="shared" si="59"/>
        <v>Included</v>
      </c>
      <c r="Q750" s="296">
        <f t="shared" si="60"/>
        <v>0</v>
      </c>
      <c r="R750" s="267">
        <f t="shared" si="61"/>
        <v>0</v>
      </c>
      <c r="S750" s="267">
        <f t="shared" si="62"/>
        <v>0</v>
      </c>
      <c r="T750" s="297">
        <f t="shared" si="63"/>
        <v>0</v>
      </c>
      <c r="U750" s="297"/>
      <c r="AD750" s="298"/>
    </row>
    <row r="751" spans="1:30" s="267" customFormat="1" ht="48" customHeight="1" x14ac:dyDescent="0.3">
      <c r="A751" s="292">
        <v>728</v>
      </c>
      <c r="B751" s="768">
        <v>7000032132</v>
      </c>
      <c r="C751" s="768">
        <v>10</v>
      </c>
      <c r="D751" s="768">
        <v>20</v>
      </c>
      <c r="E751" s="768">
        <v>50</v>
      </c>
      <c r="F751" s="768" t="s">
        <v>750</v>
      </c>
      <c r="G751" s="768">
        <v>170005419</v>
      </c>
      <c r="H751" s="768">
        <v>998736</v>
      </c>
      <c r="I751" s="783"/>
      <c r="J751" s="768">
        <v>18</v>
      </c>
      <c r="K751" s="782"/>
      <c r="L751" s="768" t="s">
        <v>806</v>
      </c>
      <c r="M751" s="768" t="s">
        <v>106</v>
      </c>
      <c r="N751" s="768">
        <v>600</v>
      </c>
      <c r="O751" s="783"/>
      <c r="P751" s="784" t="str">
        <f t="shared" si="59"/>
        <v>Included</v>
      </c>
      <c r="Q751" s="296">
        <f t="shared" si="60"/>
        <v>0</v>
      </c>
      <c r="R751" s="267">
        <f t="shared" si="61"/>
        <v>0</v>
      </c>
      <c r="S751" s="267">
        <f t="shared" si="62"/>
        <v>0</v>
      </c>
      <c r="T751" s="297">
        <f t="shared" si="63"/>
        <v>0</v>
      </c>
      <c r="U751" s="297"/>
      <c r="AD751" s="298"/>
    </row>
    <row r="752" spans="1:30" s="267" customFormat="1" ht="48" customHeight="1" x14ac:dyDescent="0.3">
      <c r="A752" s="292">
        <v>729</v>
      </c>
      <c r="B752" s="768">
        <v>7000032132</v>
      </c>
      <c r="C752" s="768">
        <v>10</v>
      </c>
      <c r="D752" s="768">
        <v>20</v>
      </c>
      <c r="E752" s="768">
        <v>60</v>
      </c>
      <c r="F752" s="768" t="s">
        <v>750</v>
      </c>
      <c r="G752" s="768">
        <v>170005402</v>
      </c>
      <c r="H752" s="768">
        <v>998734</v>
      </c>
      <c r="I752" s="783"/>
      <c r="J752" s="768">
        <v>18</v>
      </c>
      <c r="K752" s="782"/>
      <c r="L752" s="768" t="s">
        <v>807</v>
      </c>
      <c r="M752" s="768" t="s">
        <v>106</v>
      </c>
      <c r="N752" s="768">
        <v>1</v>
      </c>
      <c r="O752" s="783"/>
      <c r="P752" s="784" t="str">
        <f t="shared" si="59"/>
        <v>Included</v>
      </c>
      <c r="Q752" s="296">
        <f t="shared" si="60"/>
        <v>0</v>
      </c>
      <c r="R752" s="267">
        <f t="shared" si="61"/>
        <v>0</v>
      </c>
      <c r="S752" s="267">
        <f t="shared" si="62"/>
        <v>0</v>
      </c>
      <c r="T752" s="297">
        <f t="shared" si="63"/>
        <v>0</v>
      </c>
      <c r="U752" s="297"/>
      <c r="AD752" s="298"/>
    </row>
    <row r="753" spans="1:30" s="267" customFormat="1" ht="48" customHeight="1" x14ac:dyDescent="0.3">
      <c r="A753" s="292">
        <v>730</v>
      </c>
      <c r="B753" s="768">
        <v>7000032132</v>
      </c>
      <c r="C753" s="768">
        <v>10</v>
      </c>
      <c r="D753" s="768">
        <v>20</v>
      </c>
      <c r="E753" s="768">
        <v>70</v>
      </c>
      <c r="F753" s="768" t="s">
        <v>750</v>
      </c>
      <c r="G753" s="768">
        <v>170005318</v>
      </c>
      <c r="H753" s="768">
        <v>998734</v>
      </c>
      <c r="I753" s="783"/>
      <c r="J753" s="768">
        <v>18</v>
      </c>
      <c r="K753" s="782"/>
      <c r="L753" s="768" t="s">
        <v>808</v>
      </c>
      <c r="M753" s="768" t="s">
        <v>106</v>
      </c>
      <c r="N753" s="768">
        <v>100</v>
      </c>
      <c r="O753" s="783"/>
      <c r="P753" s="784" t="str">
        <f t="shared" si="59"/>
        <v>Included</v>
      </c>
      <c r="Q753" s="296">
        <f t="shared" si="60"/>
        <v>0</v>
      </c>
      <c r="R753" s="267">
        <f t="shared" si="61"/>
        <v>0</v>
      </c>
      <c r="S753" s="267">
        <f t="shared" si="62"/>
        <v>0</v>
      </c>
      <c r="T753" s="297">
        <f t="shared" si="63"/>
        <v>0</v>
      </c>
      <c r="U753" s="297"/>
      <c r="AD753" s="298"/>
    </row>
    <row r="754" spans="1:30" s="267" customFormat="1" ht="48" customHeight="1" x14ac:dyDescent="0.3">
      <c r="A754" s="292">
        <v>731</v>
      </c>
      <c r="B754" s="768">
        <v>7000032132</v>
      </c>
      <c r="C754" s="768">
        <v>10</v>
      </c>
      <c r="D754" s="768">
        <v>20</v>
      </c>
      <c r="E754" s="768">
        <v>110</v>
      </c>
      <c r="F754" s="768" t="s">
        <v>750</v>
      </c>
      <c r="G754" s="768">
        <v>170005422</v>
      </c>
      <c r="H754" s="768">
        <v>998336</v>
      </c>
      <c r="I754" s="783"/>
      <c r="J754" s="768">
        <v>18</v>
      </c>
      <c r="K754" s="782"/>
      <c r="L754" s="768" t="s">
        <v>809</v>
      </c>
      <c r="M754" s="768" t="s">
        <v>105</v>
      </c>
      <c r="N754" s="768">
        <v>1</v>
      </c>
      <c r="O754" s="783"/>
      <c r="P754" s="784" t="str">
        <f t="shared" si="59"/>
        <v>Included</v>
      </c>
      <c r="Q754" s="296">
        <f t="shared" si="60"/>
        <v>0</v>
      </c>
      <c r="R754" s="267">
        <f t="shared" si="61"/>
        <v>0</v>
      </c>
      <c r="S754" s="267">
        <f t="shared" si="62"/>
        <v>0</v>
      </c>
      <c r="T754" s="297">
        <f t="shared" si="63"/>
        <v>0</v>
      </c>
      <c r="U754" s="297"/>
      <c r="AD754" s="298"/>
    </row>
    <row r="755" spans="1:30" s="267" customFormat="1" ht="48" customHeight="1" x14ac:dyDescent="0.3">
      <c r="A755" s="292">
        <v>732</v>
      </c>
      <c r="B755" s="768">
        <v>7000032132</v>
      </c>
      <c r="C755" s="768">
        <v>10</v>
      </c>
      <c r="D755" s="768">
        <v>20</v>
      </c>
      <c r="E755" s="768">
        <v>120</v>
      </c>
      <c r="F755" s="768" t="s">
        <v>750</v>
      </c>
      <c r="G755" s="768">
        <v>170005403</v>
      </c>
      <c r="H755" s="768">
        <v>998734</v>
      </c>
      <c r="I755" s="783"/>
      <c r="J755" s="768">
        <v>18</v>
      </c>
      <c r="K755" s="782"/>
      <c r="L755" s="768" t="s">
        <v>810</v>
      </c>
      <c r="M755" s="768" t="s">
        <v>106</v>
      </c>
      <c r="N755" s="768">
        <v>600</v>
      </c>
      <c r="O755" s="783"/>
      <c r="P755" s="784" t="str">
        <f t="shared" si="59"/>
        <v>Included</v>
      </c>
      <c r="Q755" s="296">
        <f t="shared" si="60"/>
        <v>0</v>
      </c>
      <c r="R755" s="267">
        <f t="shared" si="61"/>
        <v>0</v>
      </c>
      <c r="S755" s="267">
        <f t="shared" si="62"/>
        <v>0</v>
      </c>
      <c r="T755" s="297">
        <f t="shared" si="63"/>
        <v>0</v>
      </c>
      <c r="U755" s="297"/>
      <c r="AD755" s="298"/>
    </row>
    <row r="756" spans="1:30" s="267" customFormat="1" ht="48" customHeight="1" x14ac:dyDescent="0.3">
      <c r="A756" s="292">
        <v>733</v>
      </c>
      <c r="B756" s="768">
        <v>7000032132</v>
      </c>
      <c r="C756" s="768">
        <v>10</v>
      </c>
      <c r="D756" s="768">
        <v>20</v>
      </c>
      <c r="E756" s="768">
        <v>130</v>
      </c>
      <c r="F756" s="768" t="s">
        <v>750</v>
      </c>
      <c r="G756" s="768">
        <v>170005329</v>
      </c>
      <c r="H756" s="768">
        <v>998734</v>
      </c>
      <c r="I756" s="783"/>
      <c r="J756" s="768">
        <v>18</v>
      </c>
      <c r="K756" s="782"/>
      <c r="L756" s="768" t="s">
        <v>811</v>
      </c>
      <c r="M756" s="768" t="s">
        <v>110</v>
      </c>
      <c r="N756" s="768">
        <v>600</v>
      </c>
      <c r="O756" s="783"/>
      <c r="P756" s="784" t="str">
        <f t="shared" si="59"/>
        <v>Included</v>
      </c>
      <c r="Q756" s="296">
        <f t="shared" si="60"/>
        <v>0</v>
      </c>
      <c r="R756" s="267">
        <f t="shared" si="61"/>
        <v>0</v>
      </c>
      <c r="S756" s="267">
        <f t="shared" si="62"/>
        <v>0</v>
      </c>
      <c r="T756" s="297">
        <f t="shared" si="63"/>
        <v>0</v>
      </c>
      <c r="U756" s="297"/>
      <c r="AD756" s="298"/>
    </row>
    <row r="757" spans="1:30" s="267" customFormat="1" ht="48" customHeight="1" x14ac:dyDescent="0.3">
      <c r="A757" s="292">
        <v>734</v>
      </c>
      <c r="B757" s="768">
        <v>7000032132</v>
      </c>
      <c r="C757" s="768">
        <v>10</v>
      </c>
      <c r="D757" s="768">
        <v>20</v>
      </c>
      <c r="E757" s="768">
        <v>140</v>
      </c>
      <c r="F757" s="768" t="s">
        <v>750</v>
      </c>
      <c r="G757" s="768">
        <v>170005323</v>
      </c>
      <c r="H757" s="768">
        <v>998734</v>
      </c>
      <c r="I757" s="783"/>
      <c r="J757" s="768">
        <v>18</v>
      </c>
      <c r="K757" s="782"/>
      <c r="L757" s="768" t="s">
        <v>812</v>
      </c>
      <c r="M757" s="768" t="s">
        <v>106</v>
      </c>
      <c r="N757" s="768">
        <v>4</v>
      </c>
      <c r="O757" s="783"/>
      <c r="P757" s="784" t="str">
        <f t="shared" si="59"/>
        <v>Included</v>
      </c>
      <c r="Q757" s="296">
        <f t="shared" si="60"/>
        <v>0</v>
      </c>
      <c r="R757" s="267">
        <f t="shared" si="61"/>
        <v>0</v>
      </c>
      <c r="S757" s="267">
        <f t="shared" si="62"/>
        <v>0</v>
      </c>
      <c r="T757" s="297">
        <f t="shared" si="63"/>
        <v>0</v>
      </c>
      <c r="U757" s="297"/>
      <c r="AD757" s="298"/>
    </row>
    <row r="758" spans="1:30" s="267" customFormat="1" ht="48" customHeight="1" x14ac:dyDescent="0.3">
      <c r="A758" s="292">
        <v>735</v>
      </c>
      <c r="B758" s="768">
        <v>7000032132</v>
      </c>
      <c r="C758" s="768">
        <v>10</v>
      </c>
      <c r="D758" s="768">
        <v>20</v>
      </c>
      <c r="E758" s="768">
        <v>150</v>
      </c>
      <c r="F758" s="768" t="s">
        <v>750</v>
      </c>
      <c r="G758" s="768">
        <v>170005324</v>
      </c>
      <c r="H758" s="768">
        <v>998734</v>
      </c>
      <c r="I758" s="783"/>
      <c r="J758" s="768">
        <v>18</v>
      </c>
      <c r="K758" s="782"/>
      <c r="L758" s="768" t="s">
        <v>813</v>
      </c>
      <c r="M758" s="768" t="s">
        <v>106</v>
      </c>
      <c r="N758" s="768">
        <v>3</v>
      </c>
      <c r="O758" s="783"/>
      <c r="P758" s="784" t="str">
        <f t="shared" si="59"/>
        <v>Included</v>
      </c>
      <c r="Q758" s="296">
        <f t="shared" si="60"/>
        <v>0</v>
      </c>
      <c r="R758" s="267">
        <f t="shared" si="61"/>
        <v>0</v>
      </c>
      <c r="S758" s="267">
        <f t="shared" si="62"/>
        <v>0</v>
      </c>
      <c r="T758" s="297">
        <f t="shared" si="63"/>
        <v>0</v>
      </c>
      <c r="U758" s="297"/>
      <c r="AD758" s="298"/>
    </row>
    <row r="759" spans="1:30" s="267" customFormat="1" ht="48" customHeight="1" x14ac:dyDescent="0.3">
      <c r="A759" s="292">
        <v>736</v>
      </c>
      <c r="B759" s="768">
        <v>7000032132</v>
      </c>
      <c r="C759" s="768">
        <v>10</v>
      </c>
      <c r="D759" s="768">
        <v>20</v>
      </c>
      <c r="E759" s="768">
        <v>170</v>
      </c>
      <c r="F759" s="768" t="s">
        <v>750</v>
      </c>
      <c r="G759" s="768">
        <v>170005423</v>
      </c>
      <c r="H759" s="768">
        <v>998336</v>
      </c>
      <c r="I759" s="783"/>
      <c r="J759" s="768">
        <v>18</v>
      </c>
      <c r="K759" s="782"/>
      <c r="L759" s="768" t="s">
        <v>814</v>
      </c>
      <c r="M759" s="768" t="s">
        <v>105</v>
      </c>
      <c r="N759" s="768">
        <v>1</v>
      </c>
      <c r="O759" s="783"/>
      <c r="P759" s="784" t="str">
        <f t="shared" si="59"/>
        <v>Included</v>
      </c>
      <c r="Q759" s="296">
        <f t="shared" si="60"/>
        <v>0</v>
      </c>
      <c r="R759" s="267">
        <f t="shared" si="61"/>
        <v>0</v>
      </c>
      <c r="S759" s="267">
        <f t="shared" si="62"/>
        <v>0</v>
      </c>
      <c r="T759" s="297">
        <f t="shared" si="63"/>
        <v>0</v>
      </c>
      <c r="U759" s="297"/>
      <c r="AD759" s="298"/>
    </row>
    <row r="760" spans="1:30" s="267" customFormat="1" ht="48" customHeight="1" x14ac:dyDescent="0.3">
      <c r="A760" s="292">
        <v>737</v>
      </c>
      <c r="B760" s="768">
        <v>7000032132</v>
      </c>
      <c r="C760" s="768">
        <v>10</v>
      </c>
      <c r="D760" s="768">
        <v>20</v>
      </c>
      <c r="E760" s="768">
        <v>180</v>
      </c>
      <c r="F760" s="768" t="s">
        <v>750</v>
      </c>
      <c r="G760" s="768">
        <v>170005328</v>
      </c>
      <c r="H760" s="768">
        <v>998734</v>
      </c>
      <c r="I760" s="783"/>
      <c r="J760" s="768">
        <v>18</v>
      </c>
      <c r="K760" s="782"/>
      <c r="L760" s="768" t="s">
        <v>815</v>
      </c>
      <c r="M760" s="768" t="s">
        <v>106</v>
      </c>
      <c r="N760" s="768">
        <v>1</v>
      </c>
      <c r="O760" s="783"/>
      <c r="P760" s="784" t="str">
        <f t="shared" si="59"/>
        <v>Included</v>
      </c>
      <c r="Q760" s="296">
        <f t="shared" si="60"/>
        <v>0</v>
      </c>
      <c r="R760" s="267">
        <f t="shared" si="61"/>
        <v>0</v>
      </c>
      <c r="S760" s="267">
        <f t="shared" si="62"/>
        <v>0</v>
      </c>
      <c r="T760" s="297">
        <f t="shared" si="63"/>
        <v>0</v>
      </c>
      <c r="U760" s="297"/>
      <c r="AD760" s="298"/>
    </row>
    <row r="761" spans="1:30" s="267" customFormat="1" ht="48" customHeight="1" x14ac:dyDescent="0.3">
      <c r="A761" s="292">
        <v>738</v>
      </c>
      <c r="B761" s="768">
        <v>7000032132</v>
      </c>
      <c r="C761" s="768">
        <v>10</v>
      </c>
      <c r="D761" s="768">
        <v>20</v>
      </c>
      <c r="E761" s="768">
        <v>190</v>
      </c>
      <c r="F761" s="768" t="s">
        <v>750</v>
      </c>
      <c r="G761" s="768">
        <v>100002843</v>
      </c>
      <c r="H761" s="768">
        <v>998734</v>
      </c>
      <c r="I761" s="783"/>
      <c r="J761" s="768">
        <v>18</v>
      </c>
      <c r="K761" s="782"/>
      <c r="L761" s="768" t="s">
        <v>161</v>
      </c>
      <c r="M761" s="768" t="s">
        <v>110</v>
      </c>
      <c r="N761" s="768">
        <v>1</v>
      </c>
      <c r="O761" s="783"/>
      <c r="P761" s="784" t="str">
        <f t="shared" si="59"/>
        <v>Included</v>
      </c>
      <c r="Q761" s="296">
        <f t="shared" si="60"/>
        <v>0</v>
      </c>
      <c r="R761" s="267">
        <f t="shared" si="61"/>
        <v>0</v>
      </c>
      <c r="S761" s="267">
        <f t="shared" si="62"/>
        <v>0</v>
      </c>
      <c r="T761" s="297">
        <f t="shared" si="63"/>
        <v>0</v>
      </c>
      <c r="U761" s="297"/>
      <c r="AD761" s="298"/>
    </row>
    <row r="762" spans="1:30" s="267" customFormat="1" ht="48" customHeight="1" x14ac:dyDescent="0.3">
      <c r="A762" s="292">
        <v>739</v>
      </c>
      <c r="B762" s="768">
        <v>7000032132</v>
      </c>
      <c r="C762" s="768">
        <v>10</v>
      </c>
      <c r="D762" s="768">
        <v>20</v>
      </c>
      <c r="E762" s="768">
        <v>200</v>
      </c>
      <c r="F762" s="768" t="s">
        <v>750</v>
      </c>
      <c r="G762" s="768">
        <v>100007246</v>
      </c>
      <c r="H762" s="768">
        <v>998734</v>
      </c>
      <c r="I762" s="783"/>
      <c r="J762" s="768">
        <v>18</v>
      </c>
      <c r="K762" s="782"/>
      <c r="L762" s="768" t="s">
        <v>159</v>
      </c>
      <c r="M762" s="768" t="s">
        <v>106</v>
      </c>
      <c r="N762" s="768">
        <v>1</v>
      </c>
      <c r="O762" s="783"/>
      <c r="P762" s="784" t="str">
        <f t="shared" si="59"/>
        <v>Included</v>
      </c>
      <c r="Q762" s="296">
        <f t="shared" si="60"/>
        <v>0</v>
      </c>
      <c r="R762" s="267">
        <f t="shared" si="61"/>
        <v>0</v>
      </c>
      <c r="S762" s="267">
        <f t="shared" si="62"/>
        <v>0</v>
      </c>
      <c r="T762" s="297">
        <f t="shared" si="63"/>
        <v>0</v>
      </c>
      <c r="U762" s="297"/>
      <c r="AD762" s="298"/>
    </row>
    <row r="763" spans="1:30" s="267" customFormat="1" ht="48" customHeight="1" x14ac:dyDescent="0.3">
      <c r="A763" s="292">
        <v>740</v>
      </c>
      <c r="B763" s="768">
        <v>7000032132</v>
      </c>
      <c r="C763" s="768">
        <v>10</v>
      </c>
      <c r="D763" s="768">
        <v>20</v>
      </c>
      <c r="E763" s="768">
        <v>210</v>
      </c>
      <c r="F763" s="768" t="s">
        <v>750</v>
      </c>
      <c r="G763" s="768">
        <v>170003250</v>
      </c>
      <c r="H763" s="768">
        <v>998734</v>
      </c>
      <c r="I763" s="783"/>
      <c r="J763" s="768">
        <v>18</v>
      </c>
      <c r="K763" s="782"/>
      <c r="L763" s="768" t="s">
        <v>160</v>
      </c>
      <c r="M763" s="768" t="s">
        <v>106</v>
      </c>
      <c r="N763" s="768">
        <v>1</v>
      </c>
      <c r="O763" s="783"/>
      <c r="P763" s="784" t="str">
        <f t="shared" si="59"/>
        <v>Included</v>
      </c>
      <c r="Q763" s="296">
        <f t="shared" si="60"/>
        <v>0</v>
      </c>
      <c r="R763" s="267">
        <f t="shared" si="61"/>
        <v>0</v>
      </c>
      <c r="S763" s="267">
        <f t="shared" si="62"/>
        <v>0</v>
      </c>
      <c r="T763" s="297">
        <f t="shared" si="63"/>
        <v>0</v>
      </c>
      <c r="U763" s="297"/>
      <c r="AD763" s="298"/>
    </row>
    <row r="764" spans="1:30" s="267" customFormat="1" ht="48" customHeight="1" x14ac:dyDescent="0.3">
      <c r="A764" s="292">
        <v>741</v>
      </c>
      <c r="B764" s="768">
        <v>7000032132</v>
      </c>
      <c r="C764" s="768">
        <v>10</v>
      </c>
      <c r="D764" s="768">
        <v>20</v>
      </c>
      <c r="E764" s="768">
        <v>91</v>
      </c>
      <c r="F764" s="768" t="s">
        <v>750</v>
      </c>
      <c r="G764" s="768">
        <v>170005391</v>
      </c>
      <c r="H764" s="768">
        <v>998734</v>
      </c>
      <c r="I764" s="783"/>
      <c r="J764" s="768">
        <v>18</v>
      </c>
      <c r="K764" s="782"/>
      <c r="L764" s="768" t="s">
        <v>823</v>
      </c>
      <c r="M764" s="768" t="s">
        <v>106</v>
      </c>
      <c r="N764" s="768">
        <v>1</v>
      </c>
      <c r="O764" s="783"/>
      <c r="P764" s="784" t="str">
        <f t="shared" si="59"/>
        <v>Included</v>
      </c>
      <c r="Q764" s="296">
        <f t="shared" si="60"/>
        <v>0</v>
      </c>
      <c r="R764" s="267">
        <f t="shared" si="61"/>
        <v>0</v>
      </c>
      <c r="S764" s="267">
        <f t="shared" si="62"/>
        <v>0</v>
      </c>
      <c r="T764" s="297">
        <f t="shared" si="63"/>
        <v>0</v>
      </c>
      <c r="U764" s="297"/>
      <c r="AD764" s="298"/>
    </row>
    <row r="765" spans="1:30" s="267" customFormat="1" ht="48" customHeight="1" x14ac:dyDescent="0.3">
      <c r="A765" s="292">
        <v>742</v>
      </c>
      <c r="B765" s="768">
        <v>7000032132</v>
      </c>
      <c r="C765" s="768">
        <v>10</v>
      </c>
      <c r="D765" s="768">
        <v>20</v>
      </c>
      <c r="E765" s="768">
        <v>220</v>
      </c>
      <c r="F765" s="768" t="s">
        <v>750</v>
      </c>
      <c r="G765" s="768">
        <v>170005441</v>
      </c>
      <c r="H765" s="768">
        <v>998734</v>
      </c>
      <c r="I765" s="783"/>
      <c r="J765" s="768">
        <v>18</v>
      </c>
      <c r="K765" s="782"/>
      <c r="L765" s="768" t="s">
        <v>816</v>
      </c>
      <c r="M765" s="768" t="s">
        <v>106</v>
      </c>
      <c r="N765" s="768">
        <v>1</v>
      </c>
      <c r="O765" s="783"/>
      <c r="P765" s="784" t="str">
        <f t="shared" si="59"/>
        <v>Included</v>
      </c>
      <c r="Q765" s="296">
        <f t="shared" si="60"/>
        <v>0</v>
      </c>
      <c r="R765" s="267">
        <f t="shared" si="61"/>
        <v>0</v>
      </c>
      <c r="S765" s="267">
        <f t="shared" si="62"/>
        <v>0</v>
      </c>
      <c r="T765" s="297">
        <f t="shared" si="63"/>
        <v>0</v>
      </c>
      <c r="U765" s="297"/>
      <c r="AD765" s="298"/>
    </row>
    <row r="766" spans="1:30" s="267" customFormat="1" ht="48" customHeight="1" x14ac:dyDescent="0.3">
      <c r="A766" s="292">
        <v>743</v>
      </c>
      <c r="B766" s="768">
        <v>7000032132</v>
      </c>
      <c r="C766" s="768">
        <v>10</v>
      </c>
      <c r="D766" s="768">
        <v>20</v>
      </c>
      <c r="E766" s="768">
        <v>230</v>
      </c>
      <c r="F766" s="768" t="s">
        <v>750</v>
      </c>
      <c r="G766" s="768">
        <v>170005341</v>
      </c>
      <c r="H766" s="768">
        <v>998734</v>
      </c>
      <c r="I766" s="783"/>
      <c r="J766" s="768">
        <v>18</v>
      </c>
      <c r="K766" s="782"/>
      <c r="L766" s="768" t="s">
        <v>345</v>
      </c>
      <c r="M766" s="768" t="s">
        <v>106</v>
      </c>
      <c r="N766" s="768">
        <v>2</v>
      </c>
      <c r="O766" s="783"/>
      <c r="P766" s="784" t="str">
        <f t="shared" si="59"/>
        <v>Included</v>
      </c>
      <c r="Q766" s="296">
        <f t="shared" si="60"/>
        <v>0</v>
      </c>
      <c r="R766" s="267">
        <f t="shared" si="61"/>
        <v>0</v>
      </c>
      <c r="S766" s="267">
        <f t="shared" si="62"/>
        <v>0</v>
      </c>
      <c r="T766" s="297">
        <f t="shared" si="63"/>
        <v>0</v>
      </c>
      <c r="U766" s="297"/>
      <c r="AD766" s="298"/>
    </row>
    <row r="767" spans="1:30" s="267" customFormat="1" ht="48" customHeight="1" x14ac:dyDescent="0.3">
      <c r="A767" s="292">
        <v>744</v>
      </c>
      <c r="B767" s="768">
        <v>7000032132</v>
      </c>
      <c r="C767" s="768">
        <v>10</v>
      </c>
      <c r="D767" s="768">
        <v>20</v>
      </c>
      <c r="E767" s="768">
        <v>240</v>
      </c>
      <c r="F767" s="768" t="s">
        <v>750</v>
      </c>
      <c r="G767" s="768">
        <v>170005452</v>
      </c>
      <c r="H767" s="768">
        <v>998734</v>
      </c>
      <c r="I767" s="783"/>
      <c r="J767" s="768">
        <v>18</v>
      </c>
      <c r="K767" s="782"/>
      <c r="L767" s="768" t="s">
        <v>817</v>
      </c>
      <c r="M767" s="768" t="s">
        <v>106</v>
      </c>
      <c r="N767" s="768">
        <v>2</v>
      </c>
      <c r="O767" s="783"/>
      <c r="P767" s="784" t="str">
        <f t="shared" si="59"/>
        <v>Included</v>
      </c>
      <c r="Q767" s="296">
        <f t="shared" si="60"/>
        <v>0</v>
      </c>
      <c r="R767" s="267">
        <f t="shared" si="61"/>
        <v>0</v>
      </c>
      <c r="S767" s="267">
        <f t="shared" si="62"/>
        <v>0</v>
      </c>
      <c r="T767" s="297">
        <f t="shared" si="63"/>
        <v>0</v>
      </c>
      <c r="U767" s="297"/>
      <c r="AD767" s="298"/>
    </row>
    <row r="768" spans="1:30" s="267" customFormat="1" ht="48" customHeight="1" x14ac:dyDescent="0.3">
      <c r="A768" s="292">
        <v>745</v>
      </c>
      <c r="B768" s="768">
        <v>7000032132</v>
      </c>
      <c r="C768" s="768">
        <v>10</v>
      </c>
      <c r="D768" s="768">
        <v>20</v>
      </c>
      <c r="E768" s="768">
        <v>250</v>
      </c>
      <c r="F768" s="768" t="s">
        <v>750</v>
      </c>
      <c r="G768" s="768">
        <v>170005453</v>
      </c>
      <c r="H768" s="768">
        <v>998734</v>
      </c>
      <c r="I768" s="783"/>
      <c r="J768" s="768">
        <v>18</v>
      </c>
      <c r="K768" s="782"/>
      <c r="L768" s="768" t="s">
        <v>818</v>
      </c>
      <c r="M768" s="768" t="s">
        <v>105</v>
      </c>
      <c r="N768" s="768">
        <v>1</v>
      </c>
      <c r="O768" s="783"/>
      <c r="P768" s="784" t="str">
        <f t="shared" si="59"/>
        <v>Included</v>
      </c>
      <c r="Q768" s="296">
        <f t="shared" si="60"/>
        <v>0</v>
      </c>
      <c r="R768" s="267">
        <f t="shared" si="61"/>
        <v>0</v>
      </c>
      <c r="S768" s="267">
        <f t="shared" si="62"/>
        <v>0</v>
      </c>
      <c r="T768" s="297">
        <f t="shared" si="63"/>
        <v>0</v>
      </c>
      <c r="U768" s="297"/>
      <c r="AD768" s="298"/>
    </row>
    <row r="769" spans="1:30" s="267" customFormat="1" ht="48" customHeight="1" x14ac:dyDescent="0.3">
      <c r="A769" s="292">
        <v>746</v>
      </c>
      <c r="B769" s="768">
        <v>7000032132</v>
      </c>
      <c r="C769" s="768">
        <v>10</v>
      </c>
      <c r="D769" s="768">
        <v>20</v>
      </c>
      <c r="E769" s="768">
        <v>260</v>
      </c>
      <c r="F769" s="768" t="s">
        <v>750</v>
      </c>
      <c r="G769" s="768">
        <v>170005454</v>
      </c>
      <c r="H769" s="768">
        <v>998734</v>
      </c>
      <c r="I769" s="783"/>
      <c r="J769" s="768">
        <v>18</v>
      </c>
      <c r="K769" s="782"/>
      <c r="L769" s="768" t="s">
        <v>824</v>
      </c>
      <c r="M769" s="768" t="s">
        <v>105</v>
      </c>
      <c r="N769" s="768">
        <v>1</v>
      </c>
      <c r="O769" s="783"/>
      <c r="P769" s="784" t="str">
        <f t="shared" si="59"/>
        <v>Included</v>
      </c>
      <c r="Q769" s="296">
        <f t="shared" si="60"/>
        <v>0</v>
      </c>
      <c r="R769" s="267">
        <f t="shared" si="61"/>
        <v>0</v>
      </c>
      <c r="S769" s="267">
        <f t="shared" si="62"/>
        <v>0</v>
      </c>
      <c r="T769" s="297">
        <f t="shared" si="63"/>
        <v>0</v>
      </c>
      <c r="U769" s="297"/>
      <c r="AD769" s="298"/>
    </row>
    <row r="770" spans="1:30" s="267" customFormat="1" ht="48" customHeight="1" x14ac:dyDescent="0.3">
      <c r="A770" s="292">
        <v>747</v>
      </c>
      <c r="B770" s="768">
        <v>7000032132</v>
      </c>
      <c r="C770" s="768">
        <v>10</v>
      </c>
      <c r="D770" s="768">
        <v>20</v>
      </c>
      <c r="E770" s="768">
        <v>270</v>
      </c>
      <c r="F770" s="768" t="s">
        <v>750</v>
      </c>
      <c r="G770" s="768">
        <v>170005456</v>
      </c>
      <c r="H770" s="768">
        <v>998734</v>
      </c>
      <c r="I770" s="783"/>
      <c r="J770" s="768">
        <v>18</v>
      </c>
      <c r="K770" s="782"/>
      <c r="L770" s="768" t="s">
        <v>819</v>
      </c>
      <c r="M770" s="768" t="s">
        <v>106</v>
      </c>
      <c r="N770" s="768">
        <v>5</v>
      </c>
      <c r="O770" s="783"/>
      <c r="P770" s="784" t="str">
        <f t="shared" si="59"/>
        <v>Included</v>
      </c>
      <c r="Q770" s="296">
        <f t="shared" si="60"/>
        <v>0</v>
      </c>
      <c r="R770" s="267">
        <f t="shared" si="61"/>
        <v>0</v>
      </c>
      <c r="S770" s="267">
        <f t="shared" si="62"/>
        <v>0</v>
      </c>
      <c r="T770" s="297">
        <f t="shared" si="63"/>
        <v>0</v>
      </c>
      <c r="U770" s="297"/>
      <c r="AD770" s="298"/>
    </row>
    <row r="771" spans="1:30" s="267" customFormat="1" ht="48" customHeight="1" x14ac:dyDescent="0.3">
      <c r="A771" s="292">
        <v>748</v>
      </c>
      <c r="B771" s="768">
        <v>7000032132</v>
      </c>
      <c r="C771" s="768">
        <v>10</v>
      </c>
      <c r="D771" s="768">
        <v>20</v>
      </c>
      <c r="E771" s="768">
        <v>280</v>
      </c>
      <c r="F771" s="768" t="s">
        <v>750</v>
      </c>
      <c r="G771" s="768">
        <v>170005465</v>
      </c>
      <c r="H771" s="768">
        <v>998734</v>
      </c>
      <c r="I771" s="783"/>
      <c r="J771" s="768">
        <v>18</v>
      </c>
      <c r="K771" s="782"/>
      <c r="L771" s="768" t="s">
        <v>820</v>
      </c>
      <c r="M771" s="768" t="s">
        <v>110</v>
      </c>
      <c r="N771" s="768">
        <v>1</v>
      </c>
      <c r="O771" s="783"/>
      <c r="P771" s="784" t="str">
        <f t="shared" si="59"/>
        <v>Included</v>
      </c>
      <c r="Q771" s="296">
        <f t="shared" si="60"/>
        <v>0</v>
      </c>
      <c r="R771" s="267">
        <f t="shared" si="61"/>
        <v>0</v>
      </c>
      <c r="S771" s="267">
        <f t="shared" si="62"/>
        <v>0</v>
      </c>
      <c r="T771" s="297">
        <f t="shared" si="63"/>
        <v>0</v>
      </c>
      <c r="U771" s="297"/>
      <c r="AD771" s="298"/>
    </row>
    <row r="772" spans="1:30" s="267" customFormat="1" ht="48" customHeight="1" x14ac:dyDescent="0.3">
      <c r="A772" s="292">
        <v>749</v>
      </c>
      <c r="B772" s="768">
        <v>7000032132</v>
      </c>
      <c r="C772" s="768">
        <v>10</v>
      </c>
      <c r="D772" s="768">
        <v>20</v>
      </c>
      <c r="E772" s="768">
        <v>290</v>
      </c>
      <c r="F772" s="768" t="s">
        <v>750</v>
      </c>
      <c r="G772" s="768">
        <v>100007217</v>
      </c>
      <c r="H772" s="768">
        <v>998734</v>
      </c>
      <c r="I772" s="783"/>
      <c r="J772" s="768">
        <v>18</v>
      </c>
      <c r="K772" s="782"/>
      <c r="L772" s="768" t="s">
        <v>158</v>
      </c>
      <c r="M772" s="768" t="s">
        <v>106</v>
      </c>
      <c r="N772" s="768">
        <v>1</v>
      </c>
      <c r="O772" s="783"/>
      <c r="P772" s="784" t="str">
        <f t="shared" si="59"/>
        <v>Included</v>
      </c>
      <c r="Q772" s="296">
        <f t="shared" si="60"/>
        <v>0</v>
      </c>
      <c r="R772" s="267">
        <f t="shared" si="61"/>
        <v>0</v>
      </c>
      <c r="S772" s="267">
        <f t="shared" si="62"/>
        <v>0</v>
      </c>
      <c r="T772" s="297">
        <f t="shared" si="63"/>
        <v>0</v>
      </c>
      <c r="U772" s="297"/>
      <c r="AD772" s="298"/>
    </row>
    <row r="773" spans="1:30" s="267" customFormat="1" ht="48" customHeight="1" x14ac:dyDescent="0.3">
      <c r="A773" s="292">
        <v>750</v>
      </c>
      <c r="B773" s="768">
        <v>7000032132</v>
      </c>
      <c r="C773" s="768">
        <v>10</v>
      </c>
      <c r="D773" s="768">
        <v>20</v>
      </c>
      <c r="E773" s="768">
        <v>300</v>
      </c>
      <c r="F773" s="768" t="s">
        <v>750</v>
      </c>
      <c r="G773" s="768">
        <v>170005415</v>
      </c>
      <c r="H773" s="768">
        <v>998734</v>
      </c>
      <c r="I773" s="783"/>
      <c r="J773" s="768">
        <v>18</v>
      </c>
      <c r="K773" s="782"/>
      <c r="L773" s="768" t="s">
        <v>821</v>
      </c>
      <c r="M773" s="768" t="s">
        <v>106</v>
      </c>
      <c r="N773" s="768">
        <v>1</v>
      </c>
      <c r="O773" s="783"/>
      <c r="P773" s="784" t="str">
        <f t="shared" si="59"/>
        <v>Included</v>
      </c>
      <c r="Q773" s="296">
        <f t="shared" si="60"/>
        <v>0</v>
      </c>
      <c r="R773" s="267">
        <f t="shared" si="61"/>
        <v>0</v>
      </c>
      <c r="S773" s="267">
        <f t="shared" si="62"/>
        <v>0</v>
      </c>
      <c r="T773" s="297">
        <f t="shared" si="63"/>
        <v>0</v>
      </c>
      <c r="U773" s="297"/>
      <c r="AD773" s="298"/>
    </row>
    <row r="774" spans="1:30" s="267" customFormat="1" ht="48" customHeight="1" x14ac:dyDescent="0.3">
      <c r="A774" s="292">
        <v>751</v>
      </c>
      <c r="B774" s="768">
        <v>7000032132</v>
      </c>
      <c r="C774" s="768">
        <v>10</v>
      </c>
      <c r="D774" s="768">
        <v>20</v>
      </c>
      <c r="E774" s="768">
        <v>310</v>
      </c>
      <c r="F774" s="768" t="s">
        <v>750</v>
      </c>
      <c r="G774" s="768">
        <v>170005590</v>
      </c>
      <c r="H774" s="768">
        <v>998336</v>
      </c>
      <c r="I774" s="783"/>
      <c r="J774" s="768">
        <v>18</v>
      </c>
      <c r="K774" s="782"/>
      <c r="L774" s="768" t="s">
        <v>822</v>
      </c>
      <c r="M774" s="768" t="s">
        <v>106</v>
      </c>
      <c r="N774" s="768">
        <v>2</v>
      </c>
      <c r="O774" s="783"/>
      <c r="P774" s="784" t="str">
        <f t="shared" si="59"/>
        <v>Included</v>
      </c>
      <c r="Q774" s="296">
        <f t="shared" si="60"/>
        <v>0</v>
      </c>
      <c r="R774" s="267">
        <f t="shared" si="61"/>
        <v>0</v>
      </c>
      <c r="S774" s="267">
        <f t="shared" si="62"/>
        <v>0</v>
      </c>
      <c r="T774" s="297">
        <f t="shared" si="63"/>
        <v>0</v>
      </c>
      <c r="U774" s="297"/>
      <c r="AD774" s="298"/>
    </row>
    <row r="775" spans="1:30" s="267" customFormat="1" ht="48" customHeight="1" x14ac:dyDescent="0.3">
      <c r="A775" s="292">
        <v>752</v>
      </c>
      <c r="B775" s="768">
        <v>7000032136</v>
      </c>
      <c r="C775" s="768">
        <v>10</v>
      </c>
      <c r="D775" s="768">
        <v>70</v>
      </c>
      <c r="E775" s="768">
        <v>10</v>
      </c>
      <c r="F775" s="768" t="s">
        <v>751</v>
      </c>
      <c r="G775" s="768">
        <v>170005405</v>
      </c>
      <c r="H775" s="768">
        <v>998736</v>
      </c>
      <c r="I775" s="783"/>
      <c r="J775" s="768">
        <v>18</v>
      </c>
      <c r="K775" s="782"/>
      <c r="L775" s="768" t="s">
        <v>802</v>
      </c>
      <c r="M775" s="768" t="s">
        <v>106</v>
      </c>
      <c r="N775" s="768">
        <v>2</v>
      </c>
      <c r="O775" s="783"/>
      <c r="P775" s="784" t="str">
        <f t="shared" si="59"/>
        <v>Included</v>
      </c>
      <c r="Q775" s="296">
        <f t="shared" si="60"/>
        <v>0</v>
      </c>
      <c r="R775" s="267">
        <f t="shared" si="61"/>
        <v>0</v>
      </c>
      <c r="S775" s="267">
        <f t="shared" si="62"/>
        <v>0</v>
      </c>
      <c r="T775" s="297">
        <f t="shared" si="63"/>
        <v>0</v>
      </c>
      <c r="U775" s="297"/>
      <c r="AD775" s="298"/>
    </row>
    <row r="776" spans="1:30" s="267" customFormat="1" ht="48" customHeight="1" x14ac:dyDescent="0.3">
      <c r="A776" s="292">
        <v>753</v>
      </c>
      <c r="B776" s="768">
        <v>7000032136</v>
      </c>
      <c r="C776" s="768">
        <v>10</v>
      </c>
      <c r="D776" s="768">
        <v>70</v>
      </c>
      <c r="E776" s="768">
        <v>20</v>
      </c>
      <c r="F776" s="768" t="s">
        <v>751</v>
      </c>
      <c r="G776" s="768">
        <v>170005421</v>
      </c>
      <c r="H776" s="768">
        <v>998336</v>
      </c>
      <c r="I776" s="783"/>
      <c r="J776" s="768">
        <v>18</v>
      </c>
      <c r="K776" s="782"/>
      <c r="L776" s="768" t="s">
        <v>803</v>
      </c>
      <c r="M776" s="768" t="s">
        <v>105</v>
      </c>
      <c r="N776" s="768">
        <v>1</v>
      </c>
      <c r="O776" s="783"/>
      <c r="P776" s="784" t="str">
        <f t="shared" si="59"/>
        <v>Included</v>
      </c>
      <c r="Q776" s="296">
        <f t="shared" si="60"/>
        <v>0</v>
      </c>
      <c r="R776" s="267">
        <f t="shared" si="61"/>
        <v>0</v>
      </c>
      <c r="S776" s="267">
        <f t="shared" si="62"/>
        <v>0</v>
      </c>
      <c r="T776" s="297">
        <f t="shared" si="63"/>
        <v>0</v>
      </c>
      <c r="U776" s="297"/>
      <c r="AD776" s="298"/>
    </row>
    <row r="777" spans="1:30" s="267" customFormat="1" ht="48" customHeight="1" x14ac:dyDescent="0.3">
      <c r="A777" s="292">
        <v>754</v>
      </c>
      <c r="B777" s="768">
        <v>7000032136</v>
      </c>
      <c r="C777" s="768">
        <v>10</v>
      </c>
      <c r="D777" s="768">
        <v>70</v>
      </c>
      <c r="E777" s="768">
        <v>30</v>
      </c>
      <c r="F777" s="768" t="s">
        <v>751</v>
      </c>
      <c r="G777" s="768">
        <v>170005316</v>
      </c>
      <c r="H777" s="768">
        <v>998734</v>
      </c>
      <c r="I777" s="783"/>
      <c r="J777" s="768">
        <v>18</v>
      </c>
      <c r="K777" s="782"/>
      <c r="L777" s="768" t="s">
        <v>804</v>
      </c>
      <c r="M777" s="768" t="s">
        <v>106</v>
      </c>
      <c r="N777" s="768">
        <v>2</v>
      </c>
      <c r="O777" s="783"/>
      <c r="P777" s="784" t="str">
        <f t="shared" si="59"/>
        <v>Included</v>
      </c>
      <c r="Q777" s="296">
        <f t="shared" si="60"/>
        <v>0</v>
      </c>
      <c r="R777" s="267">
        <f t="shared" si="61"/>
        <v>0</v>
      </c>
      <c r="S777" s="267">
        <f t="shared" si="62"/>
        <v>0</v>
      </c>
      <c r="T777" s="297">
        <f t="shared" si="63"/>
        <v>0</v>
      </c>
      <c r="U777" s="297"/>
      <c r="AD777" s="298"/>
    </row>
    <row r="778" spans="1:30" s="267" customFormat="1" ht="48" customHeight="1" x14ac:dyDescent="0.3">
      <c r="A778" s="292">
        <v>755</v>
      </c>
      <c r="B778" s="768">
        <v>7000032136</v>
      </c>
      <c r="C778" s="768">
        <v>10</v>
      </c>
      <c r="D778" s="768">
        <v>70</v>
      </c>
      <c r="E778" s="768">
        <v>40</v>
      </c>
      <c r="F778" s="768" t="s">
        <v>751</v>
      </c>
      <c r="G778" s="768">
        <v>170005402</v>
      </c>
      <c r="H778" s="768">
        <v>998734</v>
      </c>
      <c r="I778" s="783"/>
      <c r="J778" s="768">
        <v>18</v>
      </c>
      <c r="K778" s="782"/>
      <c r="L778" s="768" t="s">
        <v>807</v>
      </c>
      <c r="M778" s="768" t="s">
        <v>106</v>
      </c>
      <c r="N778" s="768">
        <v>1</v>
      </c>
      <c r="O778" s="783"/>
      <c r="P778" s="784" t="str">
        <f t="shared" si="59"/>
        <v>Included</v>
      </c>
      <c r="Q778" s="296">
        <f t="shared" si="60"/>
        <v>0</v>
      </c>
      <c r="R778" s="267">
        <f t="shared" si="61"/>
        <v>0</v>
      </c>
      <c r="S778" s="267">
        <f t="shared" si="62"/>
        <v>0</v>
      </c>
      <c r="T778" s="297">
        <f t="shared" si="63"/>
        <v>0</v>
      </c>
      <c r="U778" s="297"/>
      <c r="AD778" s="298"/>
    </row>
    <row r="779" spans="1:30" s="267" customFormat="1" ht="48" customHeight="1" x14ac:dyDescent="0.3">
      <c r="A779" s="292">
        <v>756</v>
      </c>
      <c r="B779" s="768">
        <v>7000032136</v>
      </c>
      <c r="C779" s="768">
        <v>10</v>
      </c>
      <c r="D779" s="768">
        <v>70</v>
      </c>
      <c r="E779" s="768">
        <v>60</v>
      </c>
      <c r="F779" s="768" t="s">
        <v>751</v>
      </c>
      <c r="G779" s="768">
        <v>170005422</v>
      </c>
      <c r="H779" s="768">
        <v>998336</v>
      </c>
      <c r="I779" s="783"/>
      <c r="J779" s="768">
        <v>18</v>
      </c>
      <c r="K779" s="782"/>
      <c r="L779" s="768" t="s">
        <v>809</v>
      </c>
      <c r="M779" s="768" t="s">
        <v>105</v>
      </c>
      <c r="N779" s="768">
        <v>1</v>
      </c>
      <c r="O779" s="783"/>
      <c r="P779" s="784" t="str">
        <f t="shared" si="59"/>
        <v>Included</v>
      </c>
      <c r="Q779" s="296">
        <f t="shared" si="60"/>
        <v>0</v>
      </c>
      <c r="R779" s="267">
        <f t="shared" si="61"/>
        <v>0</v>
      </c>
      <c r="S779" s="267">
        <f t="shared" si="62"/>
        <v>0</v>
      </c>
      <c r="T779" s="297">
        <f t="shared" si="63"/>
        <v>0</v>
      </c>
      <c r="U779" s="297"/>
      <c r="AD779" s="298"/>
    </row>
    <row r="780" spans="1:30" s="267" customFormat="1" ht="48" customHeight="1" x14ac:dyDescent="0.3">
      <c r="A780" s="292">
        <v>757</v>
      </c>
      <c r="B780" s="768">
        <v>7000032136</v>
      </c>
      <c r="C780" s="768">
        <v>10</v>
      </c>
      <c r="D780" s="768">
        <v>70</v>
      </c>
      <c r="E780" s="768">
        <v>70</v>
      </c>
      <c r="F780" s="768" t="s">
        <v>751</v>
      </c>
      <c r="G780" s="768">
        <v>170005323</v>
      </c>
      <c r="H780" s="768">
        <v>998734</v>
      </c>
      <c r="I780" s="783"/>
      <c r="J780" s="768">
        <v>18</v>
      </c>
      <c r="K780" s="782"/>
      <c r="L780" s="768" t="s">
        <v>812</v>
      </c>
      <c r="M780" s="768" t="s">
        <v>106</v>
      </c>
      <c r="N780" s="768">
        <v>2</v>
      </c>
      <c r="O780" s="783"/>
      <c r="P780" s="784" t="str">
        <f t="shared" si="59"/>
        <v>Included</v>
      </c>
      <c r="Q780" s="296">
        <f t="shared" si="60"/>
        <v>0</v>
      </c>
      <c r="R780" s="267">
        <f t="shared" si="61"/>
        <v>0</v>
      </c>
      <c r="S780" s="267">
        <f t="shared" si="62"/>
        <v>0</v>
      </c>
      <c r="T780" s="297">
        <f t="shared" si="63"/>
        <v>0</v>
      </c>
      <c r="U780" s="297"/>
      <c r="AD780" s="298"/>
    </row>
    <row r="781" spans="1:30" s="267" customFormat="1" ht="48" customHeight="1" x14ac:dyDescent="0.3">
      <c r="A781" s="292">
        <v>758</v>
      </c>
      <c r="B781" s="768">
        <v>7000032136</v>
      </c>
      <c r="C781" s="768">
        <v>10</v>
      </c>
      <c r="D781" s="768">
        <v>70</v>
      </c>
      <c r="E781" s="768">
        <v>80</v>
      </c>
      <c r="F781" s="768" t="s">
        <v>751</v>
      </c>
      <c r="G781" s="768">
        <v>170005324</v>
      </c>
      <c r="H781" s="768">
        <v>998734</v>
      </c>
      <c r="I781" s="783"/>
      <c r="J781" s="768">
        <v>18</v>
      </c>
      <c r="K781" s="782"/>
      <c r="L781" s="768" t="s">
        <v>813</v>
      </c>
      <c r="M781" s="768" t="s">
        <v>106</v>
      </c>
      <c r="N781" s="768">
        <v>2</v>
      </c>
      <c r="O781" s="783"/>
      <c r="P781" s="784" t="str">
        <f t="shared" si="59"/>
        <v>Included</v>
      </c>
      <c r="Q781" s="296">
        <f t="shared" si="60"/>
        <v>0</v>
      </c>
      <c r="R781" s="267">
        <f t="shared" si="61"/>
        <v>0</v>
      </c>
      <c r="S781" s="267">
        <f t="shared" si="62"/>
        <v>0</v>
      </c>
      <c r="T781" s="297">
        <f t="shared" si="63"/>
        <v>0</v>
      </c>
      <c r="U781" s="297"/>
      <c r="AD781" s="298"/>
    </row>
    <row r="782" spans="1:30" s="267" customFormat="1" ht="48" customHeight="1" x14ac:dyDescent="0.3">
      <c r="A782" s="292">
        <v>759</v>
      </c>
      <c r="B782" s="768">
        <v>7000032136</v>
      </c>
      <c r="C782" s="768">
        <v>10</v>
      </c>
      <c r="D782" s="768">
        <v>70</v>
      </c>
      <c r="E782" s="768">
        <v>100</v>
      </c>
      <c r="F782" s="768" t="s">
        <v>751</v>
      </c>
      <c r="G782" s="768">
        <v>170005423</v>
      </c>
      <c r="H782" s="768">
        <v>998336</v>
      </c>
      <c r="I782" s="783"/>
      <c r="J782" s="768">
        <v>18</v>
      </c>
      <c r="K782" s="782"/>
      <c r="L782" s="768" t="s">
        <v>814</v>
      </c>
      <c r="M782" s="768" t="s">
        <v>105</v>
      </c>
      <c r="N782" s="768">
        <v>1</v>
      </c>
      <c r="O782" s="783"/>
      <c r="P782" s="784" t="str">
        <f t="shared" si="59"/>
        <v>Included</v>
      </c>
      <c r="Q782" s="296">
        <f t="shared" si="60"/>
        <v>0</v>
      </c>
      <c r="R782" s="267">
        <f t="shared" si="61"/>
        <v>0</v>
      </c>
      <c r="S782" s="267">
        <f t="shared" si="62"/>
        <v>0</v>
      </c>
      <c r="T782" s="297">
        <f t="shared" si="63"/>
        <v>0</v>
      </c>
      <c r="U782" s="297"/>
      <c r="AD782" s="298"/>
    </row>
    <row r="783" spans="1:30" s="267" customFormat="1" ht="48" customHeight="1" x14ac:dyDescent="0.3">
      <c r="A783" s="292">
        <v>760</v>
      </c>
      <c r="B783" s="768">
        <v>7000032136</v>
      </c>
      <c r="C783" s="768">
        <v>10</v>
      </c>
      <c r="D783" s="768">
        <v>70</v>
      </c>
      <c r="E783" s="768">
        <v>110</v>
      </c>
      <c r="F783" s="768" t="s">
        <v>751</v>
      </c>
      <c r="G783" s="768">
        <v>170005328</v>
      </c>
      <c r="H783" s="768">
        <v>998734</v>
      </c>
      <c r="I783" s="783"/>
      <c r="J783" s="768">
        <v>18</v>
      </c>
      <c r="K783" s="782"/>
      <c r="L783" s="768" t="s">
        <v>815</v>
      </c>
      <c r="M783" s="768" t="s">
        <v>106</v>
      </c>
      <c r="N783" s="768">
        <v>1</v>
      </c>
      <c r="O783" s="783"/>
      <c r="P783" s="784" t="str">
        <f t="shared" si="59"/>
        <v>Included</v>
      </c>
      <c r="Q783" s="296">
        <f t="shared" si="60"/>
        <v>0</v>
      </c>
      <c r="R783" s="267">
        <f t="shared" si="61"/>
        <v>0</v>
      </c>
      <c r="S783" s="267">
        <f t="shared" si="62"/>
        <v>0</v>
      </c>
      <c r="T783" s="297">
        <f t="shared" si="63"/>
        <v>0</v>
      </c>
      <c r="U783" s="297"/>
      <c r="AD783" s="298"/>
    </row>
    <row r="784" spans="1:30" s="267" customFormat="1" ht="48" customHeight="1" x14ac:dyDescent="0.3">
      <c r="A784" s="292">
        <v>761</v>
      </c>
      <c r="B784" s="768">
        <v>7000032136</v>
      </c>
      <c r="C784" s="768">
        <v>10</v>
      </c>
      <c r="D784" s="768">
        <v>70</v>
      </c>
      <c r="E784" s="768">
        <v>120</v>
      </c>
      <c r="F784" s="768" t="s">
        <v>751</v>
      </c>
      <c r="G784" s="768">
        <v>100007246</v>
      </c>
      <c r="H784" s="768">
        <v>998734</v>
      </c>
      <c r="I784" s="783"/>
      <c r="J784" s="768">
        <v>18</v>
      </c>
      <c r="K784" s="782"/>
      <c r="L784" s="768" t="s">
        <v>159</v>
      </c>
      <c r="M784" s="768" t="s">
        <v>106</v>
      </c>
      <c r="N784" s="768">
        <v>1</v>
      </c>
      <c r="O784" s="783"/>
      <c r="P784" s="784" t="str">
        <f t="shared" si="59"/>
        <v>Included</v>
      </c>
      <c r="Q784" s="296">
        <f t="shared" si="60"/>
        <v>0</v>
      </c>
      <c r="R784" s="267">
        <f t="shared" si="61"/>
        <v>0</v>
      </c>
      <c r="S784" s="267">
        <f t="shared" si="62"/>
        <v>0</v>
      </c>
      <c r="T784" s="297">
        <f t="shared" si="63"/>
        <v>0</v>
      </c>
      <c r="U784" s="297"/>
      <c r="AD784" s="298"/>
    </row>
    <row r="785" spans="1:30" s="267" customFormat="1" ht="48" customHeight="1" x14ac:dyDescent="0.3">
      <c r="A785" s="292">
        <v>762</v>
      </c>
      <c r="B785" s="768">
        <v>7000032136</v>
      </c>
      <c r="C785" s="768">
        <v>10</v>
      </c>
      <c r="D785" s="768">
        <v>70</v>
      </c>
      <c r="E785" s="768">
        <v>130</v>
      </c>
      <c r="F785" s="768" t="s">
        <v>751</v>
      </c>
      <c r="G785" s="768">
        <v>170003250</v>
      </c>
      <c r="H785" s="768">
        <v>998734</v>
      </c>
      <c r="I785" s="783"/>
      <c r="J785" s="768">
        <v>18</v>
      </c>
      <c r="K785" s="782"/>
      <c r="L785" s="768" t="s">
        <v>160</v>
      </c>
      <c r="M785" s="768" t="s">
        <v>106</v>
      </c>
      <c r="N785" s="768">
        <v>1</v>
      </c>
      <c r="O785" s="783"/>
      <c r="P785" s="784" t="str">
        <f t="shared" si="59"/>
        <v>Included</v>
      </c>
      <c r="Q785" s="296">
        <f t="shared" si="60"/>
        <v>0</v>
      </c>
      <c r="R785" s="267">
        <f t="shared" si="61"/>
        <v>0</v>
      </c>
      <c r="S785" s="267">
        <f t="shared" si="62"/>
        <v>0</v>
      </c>
      <c r="T785" s="297">
        <f t="shared" si="63"/>
        <v>0</v>
      </c>
      <c r="U785" s="297"/>
      <c r="AD785" s="298"/>
    </row>
    <row r="786" spans="1:30" s="267" customFormat="1" ht="48" customHeight="1" x14ac:dyDescent="0.3">
      <c r="A786" s="292">
        <v>763</v>
      </c>
      <c r="B786" s="768">
        <v>7000032136</v>
      </c>
      <c r="C786" s="768">
        <v>10</v>
      </c>
      <c r="D786" s="768">
        <v>70</v>
      </c>
      <c r="E786" s="768">
        <v>140</v>
      </c>
      <c r="F786" s="768" t="s">
        <v>751</v>
      </c>
      <c r="G786" s="768">
        <v>170005441</v>
      </c>
      <c r="H786" s="768">
        <v>998734</v>
      </c>
      <c r="I786" s="783"/>
      <c r="J786" s="768">
        <v>18</v>
      </c>
      <c r="K786" s="782"/>
      <c r="L786" s="768" t="s">
        <v>816</v>
      </c>
      <c r="M786" s="768" t="s">
        <v>106</v>
      </c>
      <c r="N786" s="768">
        <v>1</v>
      </c>
      <c r="O786" s="783"/>
      <c r="P786" s="784" t="str">
        <f t="shared" si="59"/>
        <v>Included</v>
      </c>
      <c r="Q786" s="296">
        <f t="shared" si="60"/>
        <v>0</v>
      </c>
      <c r="R786" s="267">
        <f t="shared" si="61"/>
        <v>0</v>
      </c>
      <c r="S786" s="267">
        <f t="shared" si="62"/>
        <v>0</v>
      </c>
      <c r="T786" s="297">
        <f t="shared" si="63"/>
        <v>0</v>
      </c>
      <c r="U786" s="297"/>
      <c r="AD786" s="298"/>
    </row>
    <row r="787" spans="1:30" s="267" customFormat="1" ht="48" customHeight="1" x14ac:dyDescent="0.3">
      <c r="A787" s="292">
        <v>764</v>
      </c>
      <c r="B787" s="768">
        <v>7000032136</v>
      </c>
      <c r="C787" s="768">
        <v>10</v>
      </c>
      <c r="D787" s="768">
        <v>70</v>
      </c>
      <c r="E787" s="768">
        <v>150</v>
      </c>
      <c r="F787" s="768" t="s">
        <v>751</v>
      </c>
      <c r="G787" s="768">
        <v>170005590</v>
      </c>
      <c r="H787" s="768">
        <v>998336</v>
      </c>
      <c r="I787" s="783"/>
      <c r="J787" s="768">
        <v>18</v>
      </c>
      <c r="K787" s="782"/>
      <c r="L787" s="768" t="s">
        <v>822</v>
      </c>
      <c r="M787" s="768" t="s">
        <v>106</v>
      </c>
      <c r="N787" s="768">
        <v>2</v>
      </c>
      <c r="O787" s="783"/>
      <c r="P787" s="784" t="str">
        <f t="shared" si="59"/>
        <v>Included</v>
      </c>
      <c r="Q787" s="296">
        <f t="shared" si="60"/>
        <v>0</v>
      </c>
      <c r="R787" s="267">
        <f t="shared" si="61"/>
        <v>0</v>
      </c>
      <c r="S787" s="267">
        <f t="shared" si="62"/>
        <v>0</v>
      </c>
      <c r="T787" s="297">
        <f t="shared" si="63"/>
        <v>0</v>
      </c>
      <c r="U787" s="297"/>
      <c r="AD787" s="298"/>
    </row>
    <row r="788" spans="1:30" s="267" customFormat="1" ht="48" customHeight="1" x14ac:dyDescent="0.3">
      <c r="A788" s="292">
        <v>765</v>
      </c>
      <c r="B788" s="768">
        <v>7000032139</v>
      </c>
      <c r="C788" s="768">
        <v>10</v>
      </c>
      <c r="D788" s="768">
        <v>120</v>
      </c>
      <c r="E788" s="768">
        <v>10</v>
      </c>
      <c r="F788" s="768" t="s">
        <v>752</v>
      </c>
      <c r="G788" s="768">
        <v>170005405</v>
      </c>
      <c r="H788" s="768">
        <v>998736</v>
      </c>
      <c r="I788" s="783"/>
      <c r="J788" s="768">
        <v>18</v>
      </c>
      <c r="K788" s="782"/>
      <c r="L788" s="768" t="s">
        <v>802</v>
      </c>
      <c r="M788" s="768" t="s">
        <v>106</v>
      </c>
      <c r="N788" s="768">
        <v>1</v>
      </c>
      <c r="O788" s="783"/>
      <c r="P788" s="784" t="str">
        <f t="shared" ref="P788:P851" si="64">IF(O788=0, "Included", IF(ISERROR(N788*O788), O788, N788*O788))</f>
        <v>Included</v>
      </c>
      <c r="Q788" s="296">
        <f t="shared" ref="Q788:Q851" si="65">S788</f>
        <v>0</v>
      </c>
      <c r="R788" s="267">
        <f t="shared" ref="R788:R851" si="66">IF(P788="Included",0,P788)</f>
        <v>0</v>
      </c>
      <c r="S788" s="267">
        <f t="shared" ref="S788:S851" si="67">IF(K788="",(R788*J788/100),(R788*K788))</f>
        <v>0</v>
      </c>
      <c r="T788" s="297">
        <f t="shared" ref="T788:T851" si="68">+N788*O788</f>
        <v>0</v>
      </c>
      <c r="U788" s="297"/>
      <c r="AD788" s="298"/>
    </row>
    <row r="789" spans="1:30" s="267" customFormat="1" ht="48" customHeight="1" x14ac:dyDescent="0.3">
      <c r="A789" s="292">
        <v>766</v>
      </c>
      <c r="B789" s="768">
        <v>7000032139</v>
      </c>
      <c r="C789" s="768">
        <v>10</v>
      </c>
      <c r="D789" s="768">
        <v>120</v>
      </c>
      <c r="E789" s="768">
        <v>20</v>
      </c>
      <c r="F789" s="768" t="s">
        <v>752</v>
      </c>
      <c r="G789" s="768">
        <v>170005421</v>
      </c>
      <c r="H789" s="768">
        <v>998336</v>
      </c>
      <c r="I789" s="783"/>
      <c r="J789" s="768">
        <v>18</v>
      </c>
      <c r="K789" s="782"/>
      <c r="L789" s="768" t="s">
        <v>803</v>
      </c>
      <c r="M789" s="768" t="s">
        <v>105</v>
      </c>
      <c r="N789" s="768">
        <v>1</v>
      </c>
      <c r="O789" s="783"/>
      <c r="P789" s="784" t="str">
        <f t="shared" si="64"/>
        <v>Included</v>
      </c>
      <c r="Q789" s="296">
        <f t="shared" si="65"/>
        <v>0</v>
      </c>
      <c r="R789" s="267">
        <f t="shared" si="66"/>
        <v>0</v>
      </c>
      <c r="S789" s="267">
        <f t="shared" si="67"/>
        <v>0</v>
      </c>
      <c r="T789" s="297">
        <f t="shared" si="68"/>
        <v>0</v>
      </c>
      <c r="U789" s="297"/>
      <c r="AD789" s="298"/>
    </row>
    <row r="790" spans="1:30" s="267" customFormat="1" ht="48" customHeight="1" x14ac:dyDescent="0.3">
      <c r="A790" s="292">
        <v>767</v>
      </c>
      <c r="B790" s="768">
        <v>7000032139</v>
      </c>
      <c r="C790" s="768">
        <v>10</v>
      </c>
      <c r="D790" s="768">
        <v>120</v>
      </c>
      <c r="E790" s="768">
        <v>30</v>
      </c>
      <c r="F790" s="768" t="s">
        <v>752</v>
      </c>
      <c r="G790" s="768">
        <v>170005316</v>
      </c>
      <c r="H790" s="768">
        <v>998734</v>
      </c>
      <c r="I790" s="783"/>
      <c r="J790" s="768">
        <v>18</v>
      </c>
      <c r="K790" s="782"/>
      <c r="L790" s="768" t="s">
        <v>804</v>
      </c>
      <c r="M790" s="768" t="s">
        <v>106</v>
      </c>
      <c r="N790" s="768">
        <v>1</v>
      </c>
      <c r="O790" s="783"/>
      <c r="P790" s="784" t="str">
        <f t="shared" si="64"/>
        <v>Included</v>
      </c>
      <c r="Q790" s="296">
        <f t="shared" si="65"/>
        <v>0</v>
      </c>
      <c r="R790" s="267">
        <f t="shared" si="66"/>
        <v>0</v>
      </c>
      <c r="S790" s="267">
        <f t="shared" si="67"/>
        <v>0</v>
      </c>
      <c r="T790" s="297">
        <f t="shared" si="68"/>
        <v>0</v>
      </c>
      <c r="U790" s="297"/>
      <c r="AD790" s="298"/>
    </row>
    <row r="791" spans="1:30" s="267" customFormat="1" ht="48" customHeight="1" x14ac:dyDescent="0.3">
      <c r="A791" s="292">
        <v>768</v>
      </c>
      <c r="B791" s="768">
        <v>7000032139</v>
      </c>
      <c r="C791" s="768">
        <v>10</v>
      </c>
      <c r="D791" s="768">
        <v>120</v>
      </c>
      <c r="E791" s="768">
        <v>40</v>
      </c>
      <c r="F791" s="768" t="s">
        <v>752</v>
      </c>
      <c r="G791" s="768">
        <v>170005418</v>
      </c>
      <c r="H791" s="768">
        <v>998736</v>
      </c>
      <c r="I791" s="783"/>
      <c r="J791" s="768">
        <v>18</v>
      </c>
      <c r="K791" s="782"/>
      <c r="L791" s="768" t="s">
        <v>805</v>
      </c>
      <c r="M791" s="768" t="s">
        <v>106</v>
      </c>
      <c r="N791" s="768">
        <v>30</v>
      </c>
      <c r="O791" s="783"/>
      <c r="P791" s="784" t="str">
        <f t="shared" si="64"/>
        <v>Included</v>
      </c>
      <c r="Q791" s="296">
        <f t="shared" si="65"/>
        <v>0</v>
      </c>
      <c r="R791" s="267">
        <f t="shared" si="66"/>
        <v>0</v>
      </c>
      <c r="S791" s="267">
        <f t="shared" si="67"/>
        <v>0</v>
      </c>
      <c r="T791" s="297">
        <f t="shared" si="68"/>
        <v>0</v>
      </c>
      <c r="U791" s="297"/>
      <c r="AD791" s="298"/>
    </row>
    <row r="792" spans="1:30" s="267" customFormat="1" ht="48" customHeight="1" x14ac:dyDescent="0.3">
      <c r="A792" s="292">
        <v>769</v>
      </c>
      <c r="B792" s="768">
        <v>7000032139</v>
      </c>
      <c r="C792" s="768">
        <v>10</v>
      </c>
      <c r="D792" s="768">
        <v>120</v>
      </c>
      <c r="E792" s="768">
        <v>50</v>
      </c>
      <c r="F792" s="768" t="s">
        <v>752</v>
      </c>
      <c r="G792" s="768">
        <v>170005419</v>
      </c>
      <c r="H792" s="768">
        <v>998736</v>
      </c>
      <c r="I792" s="783"/>
      <c r="J792" s="768">
        <v>18</v>
      </c>
      <c r="K792" s="782"/>
      <c r="L792" s="768" t="s">
        <v>806</v>
      </c>
      <c r="M792" s="768" t="s">
        <v>106</v>
      </c>
      <c r="N792" s="768">
        <v>40</v>
      </c>
      <c r="O792" s="783"/>
      <c r="P792" s="784" t="str">
        <f t="shared" si="64"/>
        <v>Included</v>
      </c>
      <c r="Q792" s="296">
        <f t="shared" si="65"/>
        <v>0</v>
      </c>
      <c r="R792" s="267">
        <f t="shared" si="66"/>
        <v>0</v>
      </c>
      <c r="S792" s="267">
        <f t="shared" si="67"/>
        <v>0</v>
      </c>
      <c r="T792" s="297">
        <f t="shared" si="68"/>
        <v>0</v>
      </c>
      <c r="U792" s="297"/>
      <c r="AD792" s="298"/>
    </row>
    <row r="793" spans="1:30" s="267" customFormat="1" ht="48" customHeight="1" x14ac:dyDescent="0.3">
      <c r="A793" s="292">
        <v>770</v>
      </c>
      <c r="B793" s="768">
        <v>7000032139</v>
      </c>
      <c r="C793" s="768">
        <v>10</v>
      </c>
      <c r="D793" s="768">
        <v>120</v>
      </c>
      <c r="E793" s="768">
        <v>60</v>
      </c>
      <c r="F793" s="768" t="s">
        <v>752</v>
      </c>
      <c r="G793" s="768">
        <v>170005402</v>
      </c>
      <c r="H793" s="768">
        <v>998734</v>
      </c>
      <c r="I793" s="783"/>
      <c r="J793" s="768">
        <v>18</v>
      </c>
      <c r="K793" s="782"/>
      <c r="L793" s="768" t="s">
        <v>807</v>
      </c>
      <c r="M793" s="768" t="s">
        <v>106</v>
      </c>
      <c r="N793" s="768">
        <v>1</v>
      </c>
      <c r="O793" s="783"/>
      <c r="P793" s="784" t="str">
        <f t="shared" si="64"/>
        <v>Included</v>
      </c>
      <c r="Q793" s="296">
        <f t="shared" si="65"/>
        <v>0</v>
      </c>
      <c r="R793" s="267">
        <f t="shared" si="66"/>
        <v>0</v>
      </c>
      <c r="S793" s="267">
        <f t="shared" si="67"/>
        <v>0</v>
      </c>
      <c r="T793" s="297">
        <f t="shared" si="68"/>
        <v>0</v>
      </c>
      <c r="U793" s="297"/>
      <c r="AD793" s="298"/>
    </row>
    <row r="794" spans="1:30" s="267" customFormat="1" ht="48" customHeight="1" x14ac:dyDescent="0.3">
      <c r="A794" s="292">
        <v>771</v>
      </c>
      <c r="B794" s="768">
        <v>7000032139</v>
      </c>
      <c r="C794" s="768">
        <v>10</v>
      </c>
      <c r="D794" s="768">
        <v>120</v>
      </c>
      <c r="E794" s="768">
        <v>70</v>
      </c>
      <c r="F794" s="768" t="s">
        <v>752</v>
      </c>
      <c r="G794" s="768">
        <v>170005318</v>
      </c>
      <c r="H794" s="768">
        <v>998734</v>
      </c>
      <c r="I794" s="783"/>
      <c r="J794" s="768">
        <v>18</v>
      </c>
      <c r="K794" s="782"/>
      <c r="L794" s="768" t="s">
        <v>808</v>
      </c>
      <c r="M794" s="768" t="s">
        <v>106</v>
      </c>
      <c r="N794" s="768">
        <v>24</v>
      </c>
      <c r="O794" s="783"/>
      <c r="P794" s="784" t="str">
        <f t="shared" si="64"/>
        <v>Included</v>
      </c>
      <c r="Q794" s="296">
        <f t="shared" si="65"/>
        <v>0</v>
      </c>
      <c r="R794" s="267">
        <f t="shared" si="66"/>
        <v>0</v>
      </c>
      <c r="S794" s="267">
        <f t="shared" si="67"/>
        <v>0</v>
      </c>
      <c r="T794" s="297">
        <f t="shared" si="68"/>
        <v>0</v>
      </c>
      <c r="U794" s="297"/>
      <c r="AD794" s="298"/>
    </row>
    <row r="795" spans="1:30" s="267" customFormat="1" ht="48" customHeight="1" x14ac:dyDescent="0.3">
      <c r="A795" s="292">
        <v>772</v>
      </c>
      <c r="B795" s="768">
        <v>7000032139</v>
      </c>
      <c r="C795" s="768">
        <v>10</v>
      </c>
      <c r="D795" s="768">
        <v>120</v>
      </c>
      <c r="E795" s="768">
        <v>110</v>
      </c>
      <c r="F795" s="768" t="s">
        <v>752</v>
      </c>
      <c r="G795" s="768">
        <v>170005422</v>
      </c>
      <c r="H795" s="768">
        <v>998336</v>
      </c>
      <c r="I795" s="783"/>
      <c r="J795" s="768">
        <v>18</v>
      </c>
      <c r="K795" s="782"/>
      <c r="L795" s="768" t="s">
        <v>809</v>
      </c>
      <c r="M795" s="768" t="s">
        <v>105</v>
      </c>
      <c r="N795" s="768">
        <v>1</v>
      </c>
      <c r="O795" s="783"/>
      <c r="P795" s="784" t="str">
        <f t="shared" si="64"/>
        <v>Included</v>
      </c>
      <c r="Q795" s="296">
        <f t="shared" si="65"/>
        <v>0</v>
      </c>
      <c r="R795" s="267">
        <f t="shared" si="66"/>
        <v>0</v>
      </c>
      <c r="S795" s="267">
        <f t="shared" si="67"/>
        <v>0</v>
      </c>
      <c r="T795" s="297">
        <f t="shared" si="68"/>
        <v>0</v>
      </c>
      <c r="U795" s="297"/>
      <c r="AD795" s="298"/>
    </row>
    <row r="796" spans="1:30" s="267" customFormat="1" ht="48" customHeight="1" x14ac:dyDescent="0.3">
      <c r="A796" s="292">
        <v>773</v>
      </c>
      <c r="B796" s="768">
        <v>7000032139</v>
      </c>
      <c r="C796" s="768">
        <v>10</v>
      </c>
      <c r="D796" s="768">
        <v>120</v>
      </c>
      <c r="E796" s="768">
        <v>120</v>
      </c>
      <c r="F796" s="768" t="s">
        <v>752</v>
      </c>
      <c r="G796" s="768">
        <v>170005403</v>
      </c>
      <c r="H796" s="768">
        <v>998734</v>
      </c>
      <c r="I796" s="783"/>
      <c r="J796" s="768">
        <v>18</v>
      </c>
      <c r="K796" s="782"/>
      <c r="L796" s="768" t="s">
        <v>810</v>
      </c>
      <c r="M796" s="768" t="s">
        <v>106</v>
      </c>
      <c r="N796" s="768">
        <v>40</v>
      </c>
      <c r="O796" s="783"/>
      <c r="P796" s="784" t="str">
        <f t="shared" si="64"/>
        <v>Included</v>
      </c>
      <c r="Q796" s="296">
        <f t="shared" si="65"/>
        <v>0</v>
      </c>
      <c r="R796" s="267">
        <f t="shared" si="66"/>
        <v>0</v>
      </c>
      <c r="S796" s="267">
        <f t="shared" si="67"/>
        <v>0</v>
      </c>
      <c r="T796" s="297">
        <f t="shared" si="68"/>
        <v>0</v>
      </c>
      <c r="U796" s="297"/>
      <c r="AD796" s="298"/>
    </row>
    <row r="797" spans="1:30" s="267" customFormat="1" ht="48" customHeight="1" x14ac:dyDescent="0.3">
      <c r="A797" s="292">
        <v>774</v>
      </c>
      <c r="B797" s="768">
        <v>7000032139</v>
      </c>
      <c r="C797" s="768">
        <v>10</v>
      </c>
      <c r="D797" s="768">
        <v>120</v>
      </c>
      <c r="E797" s="768">
        <v>130</v>
      </c>
      <c r="F797" s="768" t="s">
        <v>752</v>
      </c>
      <c r="G797" s="768">
        <v>170005329</v>
      </c>
      <c r="H797" s="768">
        <v>998734</v>
      </c>
      <c r="I797" s="783"/>
      <c r="J797" s="768">
        <v>18</v>
      </c>
      <c r="K797" s="782"/>
      <c r="L797" s="768" t="s">
        <v>811</v>
      </c>
      <c r="M797" s="768" t="s">
        <v>110</v>
      </c>
      <c r="N797" s="768">
        <v>40</v>
      </c>
      <c r="O797" s="783"/>
      <c r="P797" s="784" t="str">
        <f t="shared" si="64"/>
        <v>Included</v>
      </c>
      <c r="Q797" s="296">
        <f t="shared" si="65"/>
        <v>0</v>
      </c>
      <c r="R797" s="267">
        <f t="shared" si="66"/>
        <v>0</v>
      </c>
      <c r="S797" s="267">
        <f t="shared" si="67"/>
        <v>0</v>
      </c>
      <c r="T797" s="297">
        <f t="shared" si="68"/>
        <v>0</v>
      </c>
      <c r="U797" s="297"/>
      <c r="AD797" s="298"/>
    </row>
    <row r="798" spans="1:30" s="267" customFormat="1" ht="48" customHeight="1" x14ac:dyDescent="0.3">
      <c r="A798" s="292">
        <v>775</v>
      </c>
      <c r="B798" s="768">
        <v>7000032139</v>
      </c>
      <c r="C798" s="768">
        <v>10</v>
      </c>
      <c r="D798" s="768">
        <v>120</v>
      </c>
      <c r="E798" s="768">
        <v>140</v>
      </c>
      <c r="F798" s="768" t="s">
        <v>752</v>
      </c>
      <c r="G798" s="768">
        <v>170005323</v>
      </c>
      <c r="H798" s="768">
        <v>998734</v>
      </c>
      <c r="I798" s="783"/>
      <c r="J798" s="768">
        <v>18</v>
      </c>
      <c r="K798" s="782"/>
      <c r="L798" s="768" t="s">
        <v>812</v>
      </c>
      <c r="M798" s="768" t="s">
        <v>106</v>
      </c>
      <c r="N798" s="768">
        <v>2</v>
      </c>
      <c r="O798" s="783"/>
      <c r="P798" s="784" t="str">
        <f t="shared" si="64"/>
        <v>Included</v>
      </c>
      <c r="Q798" s="296">
        <f t="shared" si="65"/>
        <v>0</v>
      </c>
      <c r="R798" s="267">
        <f t="shared" si="66"/>
        <v>0</v>
      </c>
      <c r="S798" s="267">
        <f t="shared" si="67"/>
        <v>0</v>
      </c>
      <c r="T798" s="297">
        <f t="shared" si="68"/>
        <v>0</v>
      </c>
      <c r="U798" s="297"/>
      <c r="AD798" s="298"/>
    </row>
    <row r="799" spans="1:30" s="267" customFormat="1" ht="48" customHeight="1" x14ac:dyDescent="0.3">
      <c r="A799" s="292">
        <v>776</v>
      </c>
      <c r="B799" s="768">
        <v>7000032139</v>
      </c>
      <c r="C799" s="768">
        <v>10</v>
      </c>
      <c r="D799" s="768">
        <v>120</v>
      </c>
      <c r="E799" s="768">
        <v>150</v>
      </c>
      <c r="F799" s="768" t="s">
        <v>752</v>
      </c>
      <c r="G799" s="768">
        <v>170005324</v>
      </c>
      <c r="H799" s="768">
        <v>998734</v>
      </c>
      <c r="I799" s="783"/>
      <c r="J799" s="768">
        <v>18</v>
      </c>
      <c r="K799" s="782"/>
      <c r="L799" s="768" t="s">
        <v>813</v>
      </c>
      <c r="M799" s="768" t="s">
        <v>106</v>
      </c>
      <c r="N799" s="768">
        <v>2</v>
      </c>
      <c r="O799" s="783"/>
      <c r="P799" s="784" t="str">
        <f t="shared" si="64"/>
        <v>Included</v>
      </c>
      <c r="Q799" s="296">
        <f t="shared" si="65"/>
        <v>0</v>
      </c>
      <c r="R799" s="267">
        <f t="shared" si="66"/>
        <v>0</v>
      </c>
      <c r="S799" s="267">
        <f t="shared" si="67"/>
        <v>0</v>
      </c>
      <c r="T799" s="297">
        <f t="shared" si="68"/>
        <v>0</v>
      </c>
      <c r="U799" s="297"/>
      <c r="AD799" s="298"/>
    </row>
    <row r="800" spans="1:30" s="267" customFormat="1" ht="48" customHeight="1" x14ac:dyDescent="0.3">
      <c r="A800" s="292">
        <v>777</v>
      </c>
      <c r="B800" s="768">
        <v>7000032139</v>
      </c>
      <c r="C800" s="768">
        <v>10</v>
      </c>
      <c r="D800" s="768">
        <v>120</v>
      </c>
      <c r="E800" s="768">
        <v>170</v>
      </c>
      <c r="F800" s="768" t="s">
        <v>752</v>
      </c>
      <c r="G800" s="768">
        <v>170005423</v>
      </c>
      <c r="H800" s="768">
        <v>998336</v>
      </c>
      <c r="I800" s="783"/>
      <c r="J800" s="768">
        <v>18</v>
      </c>
      <c r="K800" s="782"/>
      <c r="L800" s="768" t="s">
        <v>814</v>
      </c>
      <c r="M800" s="768" t="s">
        <v>105</v>
      </c>
      <c r="N800" s="768">
        <v>1</v>
      </c>
      <c r="O800" s="783"/>
      <c r="P800" s="784" t="str">
        <f t="shared" si="64"/>
        <v>Included</v>
      </c>
      <c r="Q800" s="296">
        <f t="shared" si="65"/>
        <v>0</v>
      </c>
      <c r="R800" s="267">
        <f t="shared" si="66"/>
        <v>0</v>
      </c>
      <c r="S800" s="267">
        <f t="shared" si="67"/>
        <v>0</v>
      </c>
      <c r="T800" s="297">
        <f t="shared" si="68"/>
        <v>0</v>
      </c>
      <c r="U800" s="297"/>
      <c r="AD800" s="298"/>
    </row>
    <row r="801" spans="1:30" s="267" customFormat="1" ht="48" customHeight="1" x14ac:dyDescent="0.3">
      <c r="A801" s="292">
        <v>778</v>
      </c>
      <c r="B801" s="768">
        <v>7000032139</v>
      </c>
      <c r="C801" s="768">
        <v>10</v>
      </c>
      <c r="D801" s="768">
        <v>120</v>
      </c>
      <c r="E801" s="768">
        <v>180</v>
      </c>
      <c r="F801" s="768" t="s">
        <v>752</v>
      </c>
      <c r="G801" s="768">
        <v>170005328</v>
      </c>
      <c r="H801" s="768">
        <v>998734</v>
      </c>
      <c r="I801" s="783"/>
      <c r="J801" s="768">
        <v>18</v>
      </c>
      <c r="K801" s="782"/>
      <c r="L801" s="768" t="s">
        <v>815</v>
      </c>
      <c r="M801" s="768" t="s">
        <v>106</v>
      </c>
      <c r="N801" s="768">
        <v>1</v>
      </c>
      <c r="O801" s="783"/>
      <c r="P801" s="784" t="str">
        <f t="shared" si="64"/>
        <v>Included</v>
      </c>
      <c r="Q801" s="296">
        <f t="shared" si="65"/>
        <v>0</v>
      </c>
      <c r="R801" s="267">
        <f t="shared" si="66"/>
        <v>0</v>
      </c>
      <c r="S801" s="267">
        <f t="shared" si="67"/>
        <v>0</v>
      </c>
      <c r="T801" s="297">
        <f t="shared" si="68"/>
        <v>0</v>
      </c>
      <c r="U801" s="297"/>
      <c r="AD801" s="298"/>
    </row>
    <row r="802" spans="1:30" s="267" customFormat="1" ht="48" customHeight="1" x14ac:dyDescent="0.3">
      <c r="A802" s="292">
        <v>779</v>
      </c>
      <c r="B802" s="768">
        <v>7000032139</v>
      </c>
      <c r="C802" s="768">
        <v>10</v>
      </c>
      <c r="D802" s="768">
        <v>120</v>
      </c>
      <c r="E802" s="768">
        <v>190</v>
      </c>
      <c r="F802" s="768" t="s">
        <v>752</v>
      </c>
      <c r="G802" s="768">
        <v>100002843</v>
      </c>
      <c r="H802" s="768">
        <v>998734</v>
      </c>
      <c r="I802" s="783"/>
      <c r="J802" s="768">
        <v>18</v>
      </c>
      <c r="K802" s="782"/>
      <c r="L802" s="768" t="s">
        <v>161</v>
      </c>
      <c r="M802" s="768" t="s">
        <v>110</v>
      </c>
      <c r="N802" s="768">
        <v>1</v>
      </c>
      <c r="O802" s="783"/>
      <c r="P802" s="784" t="str">
        <f t="shared" si="64"/>
        <v>Included</v>
      </c>
      <c r="Q802" s="296">
        <f t="shared" si="65"/>
        <v>0</v>
      </c>
      <c r="R802" s="267">
        <f t="shared" si="66"/>
        <v>0</v>
      </c>
      <c r="S802" s="267">
        <f t="shared" si="67"/>
        <v>0</v>
      </c>
      <c r="T802" s="297">
        <f t="shared" si="68"/>
        <v>0</v>
      </c>
      <c r="U802" s="297"/>
      <c r="AD802" s="298"/>
    </row>
    <row r="803" spans="1:30" s="267" customFormat="1" ht="48" customHeight="1" x14ac:dyDescent="0.3">
      <c r="A803" s="292">
        <v>780</v>
      </c>
      <c r="B803" s="768">
        <v>7000032139</v>
      </c>
      <c r="C803" s="768">
        <v>10</v>
      </c>
      <c r="D803" s="768">
        <v>120</v>
      </c>
      <c r="E803" s="768">
        <v>200</v>
      </c>
      <c r="F803" s="768" t="s">
        <v>752</v>
      </c>
      <c r="G803" s="768">
        <v>100007246</v>
      </c>
      <c r="H803" s="768">
        <v>998734</v>
      </c>
      <c r="I803" s="783"/>
      <c r="J803" s="768">
        <v>18</v>
      </c>
      <c r="K803" s="782"/>
      <c r="L803" s="768" t="s">
        <v>159</v>
      </c>
      <c r="M803" s="768" t="s">
        <v>106</v>
      </c>
      <c r="N803" s="768">
        <v>1</v>
      </c>
      <c r="O803" s="783"/>
      <c r="P803" s="784" t="str">
        <f t="shared" si="64"/>
        <v>Included</v>
      </c>
      <c r="Q803" s="296">
        <f t="shared" si="65"/>
        <v>0</v>
      </c>
      <c r="R803" s="267">
        <f t="shared" si="66"/>
        <v>0</v>
      </c>
      <c r="S803" s="267">
        <f t="shared" si="67"/>
        <v>0</v>
      </c>
      <c r="T803" s="297">
        <f t="shared" si="68"/>
        <v>0</v>
      </c>
      <c r="U803" s="297"/>
      <c r="AD803" s="298"/>
    </row>
    <row r="804" spans="1:30" s="267" customFormat="1" ht="48" customHeight="1" x14ac:dyDescent="0.3">
      <c r="A804" s="292">
        <v>781</v>
      </c>
      <c r="B804" s="768">
        <v>7000032139</v>
      </c>
      <c r="C804" s="768">
        <v>10</v>
      </c>
      <c r="D804" s="768">
        <v>120</v>
      </c>
      <c r="E804" s="768">
        <v>210</v>
      </c>
      <c r="F804" s="768" t="s">
        <v>752</v>
      </c>
      <c r="G804" s="768">
        <v>170003250</v>
      </c>
      <c r="H804" s="768">
        <v>998734</v>
      </c>
      <c r="I804" s="783"/>
      <c r="J804" s="768">
        <v>18</v>
      </c>
      <c r="K804" s="782"/>
      <c r="L804" s="768" t="s">
        <v>160</v>
      </c>
      <c r="M804" s="768" t="s">
        <v>106</v>
      </c>
      <c r="N804" s="768">
        <v>1</v>
      </c>
      <c r="O804" s="783"/>
      <c r="P804" s="784" t="str">
        <f t="shared" si="64"/>
        <v>Included</v>
      </c>
      <c r="Q804" s="296">
        <f t="shared" si="65"/>
        <v>0</v>
      </c>
      <c r="R804" s="267">
        <f t="shared" si="66"/>
        <v>0</v>
      </c>
      <c r="S804" s="267">
        <f t="shared" si="67"/>
        <v>0</v>
      </c>
      <c r="T804" s="297">
        <f t="shared" si="68"/>
        <v>0</v>
      </c>
      <c r="U804" s="297"/>
      <c r="AD804" s="298"/>
    </row>
    <row r="805" spans="1:30" s="267" customFormat="1" ht="48" customHeight="1" x14ac:dyDescent="0.3">
      <c r="A805" s="292">
        <v>782</v>
      </c>
      <c r="B805" s="768">
        <v>7000032139</v>
      </c>
      <c r="C805" s="768">
        <v>10</v>
      </c>
      <c r="D805" s="768">
        <v>120</v>
      </c>
      <c r="E805" s="768">
        <v>220</v>
      </c>
      <c r="F805" s="768" t="s">
        <v>752</v>
      </c>
      <c r="G805" s="768">
        <v>170005441</v>
      </c>
      <c r="H805" s="768">
        <v>998734</v>
      </c>
      <c r="I805" s="783"/>
      <c r="J805" s="768">
        <v>18</v>
      </c>
      <c r="K805" s="782"/>
      <c r="L805" s="768" t="s">
        <v>816</v>
      </c>
      <c r="M805" s="768" t="s">
        <v>106</v>
      </c>
      <c r="N805" s="768">
        <v>1</v>
      </c>
      <c r="O805" s="783"/>
      <c r="P805" s="784" t="str">
        <f t="shared" si="64"/>
        <v>Included</v>
      </c>
      <c r="Q805" s="296">
        <f t="shared" si="65"/>
        <v>0</v>
      </c>
      <c r="R805" s="267">
        <f t="shared" si="66"/>
        <v>0</v>
      </c>
      <c r="S805" s="267">
        <f t="shared" si="67"/>
        <v>0</v>
      </c>
      <c r="T805" s="297">
        <f t="shared" si="68"/>
        <v>0</v>
      </c>
      <c r="U805" s="297"/>
      <c r="AD805" s="298"/>
    </row>
    <row r="806" spans="1:30" s="267" customFormat="1" ht="48" customHeight="1" x14ac:dyDescent="0.3">
      <c r="A806" s="292">
        <v>783</v>
      </c>
      <c r="B806" s="768">
        <v>7000032139</v>
      </c>
      <c r="C806" s="768">
        <v>10</v>
      </c>
      <c r="D806" s="768">
        <v>120</v>
      </c>
      <c r="E806" s="768">
        <v>240</v>
      </c>
      <c r="F806" s="768" t="s">
        <v>752</v>
      </c>
      <c r="G806" s="768">
        <v>170005452</v>
      </c>
      <c r="H806" s="768">
        <v>998734</v>
      </c>
      <c r="I806" s="783"/>
      <c r="J806" s="768">
        <v>18</v>
      </c>
      <c r="K806" s="782"/>
      <c r="L806" s="768" t="s">
        <v>817</v>
      </c>
      <c r="M806" s="768" t="s">
        <v>106</v>
      </c>
      <c r="N806" s="768">
        <v>2</v>
      </c>
      <c r="O806" s="783"/>
      <c r="P806" s="784" t="str">
        <f t="shared" si="64"/>
        <v>Included</v>
      </c>
      <c r="Q806" s="296">
        <f t="shared" si="65"/>
        <v>0</v>
      </c>
      <c r="R806" s="267">
        <f t="shared" si="66"/>
        <v>0</v>
      </c>
      <c r="S806" s="267">
        <f t="shared" si="67"/>
        <v>0</v>
      </c>
      <c r="T806" s="297">
        <f t="shared" si="68"/>
        <v>0</v>
      </c>
      <c r="U806" s="297"/>
      <c r="AD806" s="298"/>
    </row>
    <row r="807" spans="1:30" s="267" customFormat="1" ht="48" customHeight="1" x14ac:dyDescent="0.3">
      <c r="A807" s="292">
        <v>784</v>
      </c>
      <c r="B807" s="768">
        <v>7000032139</v>
      </c>
      <c r="C807" s="768">
        <v>10</v>
      </c>
      <c r="D807" s="768">
        <v>120</v>
      </c>
      <c r="E807" s="768">
        <v>250</v>
      </c>
      <c r="F807" s="768" t="s">
        <v>752</v>
      </c>
      <c r="G807" s="768">
        <v>170005453</v>
      </c>
      <c r="H807" s="768">
        <v>998734</v>
      </c>
      <c r="I807" s="783"/>
      <c r="J807" s="768">
        <v>18</v>
      </c>
      <c r="K807" s="782"/>
      <c r="L807" s="768" t="s">
        <v>818</v>
      </c>
      <c r="M807" s="768" t="s">
        <v>105</v>
      </c>
      <c r="N807" s="768">
        <v>1</v>
      </c>
      <c r="O807" s="783"/>
      <c r="P807" s="784" t="str">
        <f t="shared" si="64"/>
        <v>Included</v>
      </c>
      <c r="Q807" s="296">
        <f t="shared" si="65"/>
        <v>0</v>
      </c>
      <c r="R807" s="267">
        <f t="shared" si="66"/>
        <v>0</v>
      </c>
      <c r="S807" s="267">
        <f t="shared" si="67"/>
        <v>0</v>
      </c>
      <c r="T807" s="297">
        <f t="shared" si="68"/>
        <v>0</v>
      </c>
      <c r="U807" s="297"/>
      <c r="AD807" s="298"/>
    </row>
    <row r="808" spans="1:30" s="267" customFormat="1" ht="48" customHeight="1" x14ac:dyDescent="0.3">
      <c r="A808" s="292">
        <v>785</v>
      </c>
      <c r="B808" s="768">
        <v>7000032139</v>
      </c>
      <c r="C808" s="768">
        <v>10</v>
      </c>
      <c r="D808" s="768">
        <v>120</v>
      </c>
      <c r="E808" s="768">
        <v>270</v>
      </c>
      <c r="F808" s="768" t="s">
        <v>752</v>
      </c>
      <c r="G808" s="768">
        <v>170005456</v>
      </c>
      <c r="H808" s="768">
        <v>998734</v>
      </c>
      <c r="I808" s="783"/>
      <c r="J808" s="768">
        <v>18</v>
      </c>
      <c r="K808" s="782"/>
      <c r="L808" s="768" t="s">
        <v>819</v>
      </c>
      <c r="M808" s="768" t="s">
        <v>106</v>
      </c>
      <c r="N808" s="768">
        <v>1</v>
      </c>
      <c r="O808" s="783"/>
      <c r="P808" s="784" t="str">
        <f t="shared" si="64"/>
        <v>Included</v>
      </c>
      <c r="Q808" s="296">
        <f t="shared" si="65"/>
        <v>0</v>
      </c>
      <c r="R808" s="267">
        <f t="shared" si="66"/>
        <v>0</v>
      </c>
      <c r="S808" s="267">
        <f t="shared" si="67"/>
        <v>0</v>
      </c>
      <c r="T808" s="297">
        <f t="shared" si="68"/>
        <v>0</v>
      </c>
      <c r="U808" s="297"/>
      <c r="AD808" s="298"/>
    </row>
    <row r="809" spans="1:30" s="267" customFormat="1" ht="48" customHeight="1" x14ac:dyDescent="0.3">
      <c r="A809" s="292">
        <v>786</v>
      </c>
      <c r="B809" s="768">
        <v>7000032139</v>
      </c>
      <c r="C809" s="768">
        <v>10</v>
      </c>
      <c r="D809" s="768">
        <v>120</v>
      </c>
      <c r="E809" s="768">
        <v>280</v>
      </c>
      <c r="F809" s="768" t="s">
        <v>752</v>
      </c>
      <c r="G809" s="768">
        <v>170005465</v>
      </c>
      <c r="H809" s="768">
        <v>998734</v>
      </c>
      <c r="I809" s="783"/>
      <c r="J809" s="768">
        <v>18</v>
      </c>
      <c r="K809" s="782"/>
      <c r="L809" s="768" t="s">
        <v>820</v>
      </c>
      <c r="M809" s="768" t="s">
        <v>110</v>
      </c>
      <c r="N809" s="768">
        <v>1</v>
      </c>
      <c r="O809" s="783"/>
      <c r="P809" s="784" t="str">
        <f t="shared" si="64"/>
        <v>Included</v>
      </c>
      <c r="Q809" s="296">
        <f t="shared" si="65"/>
        <v>0</v>
      </c>
      <c r="R809" s="267">
        <f t="shared" si="66"/>
        <v>0</v>
      </c>
      <c r="S809" s="267">
        <f t="shared" si="67"/>
        <v>0</v>
      </c>
      <c r="T809" s="297">
        <f t="shared" si="68"/>
        <v>0</v>
      </c>
      <c r="U809" s="297"/>
      <c r="AD809" s="298"/>
    </row>
    <row r="810" spans="1:30" s="267" customFormat="1" ht="48" customHeight="1" x14ac:dyDescent="0.3">
      <c r="A810" s="292">
        <v>787</v>
      </c>
      <c r="B810" s="768">
        <v>7000032139</v>
      </c>
      <c r="C810" s="768">
        <v>10</v>
      </c>
      <c r="D810" s="768">
        <v>120</v>
      </c>
      <c r="E810" s="768">
        <v>290</v>
      </c>
      <c r="F810" s="768" t="s">
        <v>752</v>
      </c>
      <c r="G810" s="768">
        <v>100007217</v>
      </c>
      <c r="H810" s="768">
        <v>998734</v>
      </c>
      <c r="I810" s="783"/>
      <c r="J810" s="768">
        <v>18</v>
      </c>
      <c r="K810" s="782"/>
      <c r="L810" s="768" t="s">
        <v>158</v>
      </c>
      <c r="M810" s="768" t="s">
        <v>106</v>
      </c>
      <c r="N810" s="768">
        <v>1</v>
      </c>
      <c r="O810" s="783"/>
      <c r="P810" s="784" t="str">
        <f t="shared" si="64"/>
        <v>Included</v>
      </c>
      <c r="Q810" s="296">
        <f t="shared" si="65"/>
        <v>0</v>
      </c>
      <c r="R810" s="267">
        <f t="shared" si="66"/>
        <v>0</v>
      </c>
      <c r="S810" s="267">
        <f t="shared" si="67"/>
        <v>0</v>
      </c>
      <c r="T810" s="297">
        <f t="shared" si="68"/>
        <v>0</v>
      </c>
      <c r="U810" s="297"/>
      <c r="AD810" s="298"/>
    </row>
    <row r="811" spans="1:30" s="267" customFormat="1" ht="48" customHeight="1" x14ac:dyDescent="0.3">
      <c r="A811" s="292">
        <v>788</v>
      </c>
      <c r="B811" s="768">
        <v>7000032139</v>
      </c>
      <c r="C811" s="768">
        <v>10</v>
      </c>
      <c r="D811" s="768">
        <v>120</v>
      </c>
      <c r="E811" s="768">
        <v>300</v>
      </c>
      <c r="F811" s="768" t="s">
        <v>752</v>
      </c>
      <c r="G811" s="768">
        <v>170005417</v>
      </c>
      <c r="H811" s="768">
        <v>998734</v>
      </c>
      <c r="I811" s="783"/>
      <c r="J811" s="768">
        <v>18</v>
      </c>
      <c r="K811" s="782"/>
      <c r="L811" s="768" t="s">
        <v>821</v>
      </c>
      <c r="M811" s="768" t="s">
        <v>106</v>
      </c>
      <c r="N811" s="768">
        <v>1</v>
      </c>
      <c r="O811" s="783"/>
      <c r="P811" s="784" t="str">
        <f t="shared" si="64"/>
        <v>Included</v>
      </c>
      <c r="Q811" s="296">
        <f t="shared" si="65"/>
        <v>0</v>
      </c>
      <c r="R811" s="267">
        <f t="shared" si="66"/>
        <v>0</v>
      </c>
      <c r="S811" s="267">
        <f t="shared" si="67"/>
        <v>0</v>
      </c>
      <c r="T811" s="297">
        <f t="shared" si="68"/>
        <v>0</v>
      </c>
      <c r="U811" s="297"/>
      <c r="AD811" s="298"/>
    </row>
    <row r="812" spans="1:30" s="267" customFormat="1" ht="48" customHeight="1" x14ac:dyDescent="0.3">
      <c r="A812" s="292">
        <v>789</v>
      </c>
      <c r="B812" s="768">
        <v>7000032139</v>
      </c>
      <c r="C812" s="768">
        <v>10</v>
      </c>
      <c r="D812" s="768">
        <v>120</v>
      </c>
      <c r="E812" s="768">
        <v>310</v>
      </c>
      <c r="F812" s="768" t="s">
        <v>752</v>
      </c>
      <c r="G812" s="768">
        <v>170005590</v>
      </c>
      <c r="H812" s="768">
        <v>998336</v>
      </c>
      <c r="I812" s="783"/>
      <c r="J812" s="768">
        <v>18</v>
      </c>
      <c r="K812" s="782"/>
      <c r="L812" s="768" t="s">
        <v>822</v>
      </c>
      <c r="M812" s="768" t="s">
        <v>106</v>
      </c>
      <c r="N812" s="768">
        <v>2</v>
      </c>
      <c r="O812" s="783"/>
      <c r="P812" s="784" t="str">
        <f t="shared" si="64"/>
        <v>Included</v>
      </c>
      <c r="Q812" s="296">
        <f t="shared" si="65"/>
        <v>0</v>
      </c>
      <c r="R812" s="267">
        <f t="shared" si="66"/>
        <v>0</v>
      </c>
      <c r="S812" s="267">
        <f t="shared" si="67"/>
        <v>0</v>
      </c>
      <c r="T812" s="297">
        <f t="shared" si="68"/>
        <v>0</v>
      </c>
      <c r="U812" s="297"/>
      <c r="AD812" s="298"/>
    </row>
    <row r="813" spans="1:30" s="267" customFormat="1" ht="48" customHeight="1" x14ac:dyDescent="0.3">
      <c r="A813" s="292">
        <v>790</v>
      </c>
      <c r="B813" s="768">
        <v>7000032143</v>
      </c>
      <c r="C813" s="768">
        <v>10</v>
      </c>
      <c r="D813" s="768">
        <v>170</v>
      </c>
      <c r="E813" s="768">
        <v>10</v>
      </c>
      <c r="F813" s="768" t="s">
        <v>753</v>
      </c>
      <c r="G813" s="768">
        <v>170005405</v>
      </c>
      <c r="H813" s="768">
        <v>998736</v>
      </c>
      <c r="I813" s="783"/>
      <c r="J813" s="768">
        <v>18</v>
      </c>
      <c r="K813" s="782"/>
      <c r="L813" s="768" t="s">
        <v>802</v>
      </c>
      <c r="M813" s="768" t="s">
        <v>106</v>
      </c>
      <c r="N813" s="768">
        <v>1</v>
      </c>
      <c r="O813" s="783"/>
      <c r="P813" s="784" t="str">
        <f t="shared" si="64"/>
        <v>Included</v>
      </c>
      <c r="Q813" s="296">
        <f t="shared" si="65"/>
        <v>0</v>
      </c>
      <c r="R813" s="267">
        <f t="shared" si="66"/>
        <v>0</v>
      </c>
      <c r="S813" s="267">
        <f t="shared" si="67"/>
        <v>0</v>
      </c>
      <c r="T813" s="297">
        <f t="shared" si="68"/>
        <v>0</v>
      </c>
      <c r="U813" s="297"/>
      <c r="AD813" s="298"/>
    </row>
    <row r="814" spans="1:30" s="267" customFormat="1" ht="48" customHeight="1" x14ac:dyDescent="0.3">
      <c r="A814" s="292">
        <v>791</v>
      </c>
      <c r="B814" s="768">
        <v>7000032143</v>
      </c>
      <c r="C814" s="768">
        <v>10</v>
      </c>
      <c r="D814" s="768">
        <v>170</v>
      </c>
      <c r="E814" s="768">
        <v>20</v>
      </c>
      <c r="F814" s="768" t="s">
        <v>753</v>
      </c>
      <c r="G814" s="768">
        <v>170005421</v>
      </c>
      <c r="H814" s="768">
        <v>998336</v>
      </c>
      <c r="I814" s="783"/>
      <c r="J814" s="768">
        <v>18</v>
      </c>
      <c r="K814" s="782"/>
      <c r="L814" s="768" t="s">
        <v>803</v>
      </c>
      <c r="M814" s="768" t="s">
        <v>105</v>
      </c>
      <c r="N814" s="768">
        <v>1</v>
      </c>
      <c r="O814" s="783"/>
      <c r="P814" s="784" t="str">
        <f t="shared" si="64"/>
        <v>Included</v>
      </c>
      <c r="Q814" s="296">
        <f t="shared" si="65"/>
        <v>0</v>
      </c>
      <c r="R814" s="267">
        <f t="shared" si="66"/>
        <v>0</v>
      </c>
      <c r="S814" s="267">
        <f t="shared" si="67"/>
        <v>0</v>
      </c>
      <c r="T814" s="297">
        <f t="shared" si="68"/>
        <v>0</v>
      </c>
      <c r="U814" s="297"/>
      <c r="AD814" s="298"/>
    </row>
    <row r="815" spans="1:30" s="267" customFormat="1" ht="48" customHeight="1" x14ac:dyDescent="0.3">
      <c r="A815" s="292">
        <v>792</v>
      </c>
      <c r="B815" s="768">
        <v>7000032143</v>
      </c>
      <c r="C815" s="768">
        <v>10</v>
      </c>
      <c r="D815" s="768">
        <v>170</v>
      </c>
      <c r="E815" s="768">
        <v>30</v>
      </c>
      <c r="F815" s="768" t="s">
        <v>753</v>
      </c>
      <c r="G815" s="768">
        <v>170005316</v>
      </c>
      <c r="H815" s="768">
        <v>998734</v>
      </c>
      <c r="I815" s="783"/>
      <c r="J815" s="768">
        <v>18</v>
      </c>
      <c r="K815" s="782"/>
      <c r="L815" s="768" t="s">
        <v>804</v>
      </c>
      <c r="M815" s="768" t="s">
        <v>106</v>
      </c>
      <c r="N815" s="768">
        <v>1</v>
      </c>
      <c r="O815" s="783"/>
      <c r="P815" s="784" t="str">
        <f t="shared" si="64"/>
        <v>Included</v>
      </c>
      <c r="Q815" s="296">
        <f t="shared" si="65"/>
        <v>0</v>
      </c>
      <c r="R815" s="267">
        <f t="shared" si="66"/>
        <v>0</v>
      </c>
      <c r="S815" s="267">
        <f t="shared" si="67"/>
        <v>0</v>
      </c>
      <c r="T815" s="297">
        <f t="shared" si="68"/>
        <v>0</v>
      </c>
      <c r="U815" s="297"/>
      <c r="AD815" s="298"/>
    </row>
    <row r="816" spans="1:30" s="267" customFormat="1" ht="48" customHeight="1" x14ac:dyDescent="0.3">
      <c r="A816" s="292">
        <v>793</v>
      </c>
      <c r="B816" s="768">
        <v>7000032143</v>
      </c>
      <c r="C816" s="768">
        <v>10</v>
      </c>
      <c r="D816" s="768">
        <v>170</v>
      </c>
      <c r="E816" s="768">
        <v>40</v>
      </c>
      <c r="F816" s="768" t="s">
        <v>753</v>
      </c>
      <c r="G816" s="768">
        <v>170005402</v>
      </c>
      <c r="H816" s="768">
        <v>998734</v>
      </c>
      <c r="I816" s="783"/>
      <c r="J816" s="768">
        <v>18</v>
      </c>
      <c r="K816" s="782"/>
      <c r="L816" s="768" t="s">
        <v>807</v>
      </c>
      <c r="M816" s="768" t="s">
        <v>106</v>
      </c>
      <c r="N816" s="768">
        <v>1</v>
      </c>
      <c r="O816" s="783"/>
      <c r="P816" s="784" t="str">
        <f t="shared" si="64"/>
        <v>Included</v>
      </c>
      <c r="Q816" s="296">
        <f t="shared" si="65"/>
        <v>0</v>
      </c>
      <c r="R816" s="267">
        <f t="shared" si="66"/>
        <v>0</v>
      </c>
      <c r="S816" s="267">
        <f t="shared" si="67"/>
        <v>0</v>
      </c>
      <c r="T816" s="297">
        <f t="shared" si="68"/>
        <v>0</v>
      </c>
      <c r="U816" s="297"/>
      <c r="AD816" s="298"/>
    </row>
    <row r="817" spans="1:30" s="267" customFormat="1" ht="48" customHeight="1" x14ac:dyDescent="0.3">
      <c r="A817" s="292">
        <v>794</v>
      </c>
      <c r="B817" s="768">
        <v>7000032143</v>
      </c>
      <c r="C817" s="768">
        <v>10</v>
      </c>
      <c r="D817" s="768">
        <v>170</v>
      </c>
      <c r="E817" s="768">
        <v>60</v>
      </c>
      <c r="F817" s="768" t="s">
        <v>753</v>
      </c>
      <c r="G817" s="768">
        <v>170005422</v>
      </c>
      <c r="H817" s="768">
        <v>998336</v>
      </c>
      <c r="I817" s="783"/>
      <c r="J817" s="768">
        <v>18</v>
      </c>
      <c r="K817" s="782"/>
      <c r="L817" s="768" t="s">
        <v>809</v>
      </c>
      <c r="M817" s="768" t="s">
        <v>105</v>
      </c>
      <c r="N817" s="768">
        <v>1</v>
      </c>
      <c r="O817" s="783"/>
      <c r="P817" s="784" t="str">
        <f t="shared" si="64"/>
        <v>Included</v>
      </c>
      <c r="Q817" s="296">
        <f t="shared" si="65"/>
        <v>0</v>
      </c>
      <c r="R817" s="267">
        <f t="shared" si="66"/>
        <v>0</v>
      </c>
      <c r="S817" s="267">
        <f t="shared" si="67"/>
        <v>0</v>
      </c>
      <c r="T817" s="297">
        <f t="shared" si="68"/>
        <v>0</v>
      </c>
      <c r="U817" s="297"/>
      <c r="AD817" s="298"/>
    </row>
    <row r="818" spans="1:30" s="267" customFormat="1" ht="48" customHeight="1" x14ac:dyDescent="0.3">
      <c r="A818" s="292">
        <v>795</v>
      </c>
      <c r="B818" s="768">
        <v>7000032143</v>
      </c>
      <c r="C818" s="768">
        <v>10</v>
      </c>
      <c r="D818" s="768">
        <v>170</v>
      </c>
      <c r="E818" s="768">
        <v>70</v>
      </c>
      <c r="F818" s="768" t="s">
        <v>753</v>
      </c>
      <c r="G818" s="768">
        <v>170005323</v>
      </c>
      <c r="H818" s="768">
        <v>998734</v>
      </c>
      <c r="I818" s="783"/>
      <c r="J818" s="768">
        <v>18</v>
      </c>
      <c r="K818" s="782"/>
      <c r="L818" s="768" t="s">
        <v>812</v>
      </c>
      <c r="M818" s="768" t="s">
        <v>106</v>
      </c>
      <c r="N818" s="768">
        <v>2</v>
      </c>
      <c r="O818" s="783"/>
      <c r="P818" s="784" t="str">
        <f t="shared" si="64"/>
        <v>Included</v>
      </c>
      <c r="Q818" s="296">
        <f t="shared" si="65"/>
        <v>0</v>
      </c>
      <c r="R818" s="267">
        <f t="shared" si="66"/>
        <v>0</v>
      </c>
      <c r="S818" s="267">
        <f t="shared" si="67"/>
        <v>0</v>
      </c>
      <c r="T818" s="297">
        <f t="shared" si="68"/>
        <v>0</v>
      </c>
      <c r="U818" s="297"/>
      <c r="AD818" s="298"/>
    </row>
    <row r="819" spans="1:30" s="267" customFormat="1" ht="48" customHeight="1" x14ac:dyDescent="0.3">
      <c r="A819" s="292">
        <v>796</v>
      </c>
      <c r="B819" s="768">
        <v>7000032143</v>
      </c>
      <c r="C819" s="768">
        <v>10</v>
      </c>
      <c r="D819" s="768">
        <v>170</v>
      </c>
      <c r="E819" s="768">
        <v>80</v>
      </c>
      <c r="F819" s="768" t="s">
        <v>753</v>
      </c>
      <c r="G819" s="768">
        <v>170005324</v>
      </c>
      <c r="H819" s="768">
        <v>998734</v>
      </c>
      <c r="I819" s="783"/>
      <c r="J819" s="768">
        <v>18</v>
      </c>
      <c r="K819" s="782"/>
      <c r="L819" s="768" t="s">
        <v>813</v>
      </c>
      <c r="M819" s="768" t="s">
        <v>106</v>
      </c>
      <c r="N819" s="768">
        <v>2</v>
      </c>
      <c r="O819" s="783"/>
      <c r="P819" s="784" t="str">
        <f t="shared" si="64"/>
        <v>Included</v>
      </c>
      <c r="Q819" s="296">
        <f t="shared" si="65"/>
        <v>0</v>
      </c>
      <c r="R819" s="267">
        <f t="shared" si="66"/>
        <v>0</v>
      </c>
      <c r="S819" s="267">
        <f t="shared" si="67"/>
        <v>0</v>
      </c>
      <c r="T819" s="297">
        <f t="shared" si="68"/>
        <v>0</v>
      </c>
      <c r="U819" s="297"/>
      <c r="AD819" s="298"/>
    </row>
    <row r="820" spans="1:30" s="267" customFormat="1" ht="48" customHeight="1" x14ac:dyDescent="0.3">
      <c r="A820" s="292">
        <v>797</v>
      </c>
      <c r="B820" s="768">
        <v>7000032143</v>
      </c>
      <c r="C820" s="768">
        <v>10</v>
      </c>
      <c r="D820" s="768">
        <v>170</v>
      </c>
      <c r="E820" s="768">
        <v>100</v>
      </c>
      <c r="F820" s="768" t="s">
        <v>753</v>
      </c>
      <c r="G820" s="768">
        <v>170005423</v>
      </c>
      <c r="H820" s="768">
        <v>998336</v>
      </c>
      <c r="I820" s="783"/>
      <c r="J820" s="768">
        <v>18</v>
      </c>
      <c r="K820" s="782"/>
      <c r="L820" s="768" t="s">
        <v>814</v>
      </c>
      <c r="M820" s="768" t="s">
        <v>105</v>
      </c>
      <c r="N820" s="768">
        <v>1</v>
      </c>
      <c r="O820" s="783"/>
      <c r="P820" s="784" t="str">
        <f t="shared" si="64"/>
        <v>Included</v>
      </c>
      <c r="Q820" s="296">
        <f t="shared" si="65"/>
        <v>0</v>
      </c>
      <c r="R820" s="267">
        <f t="shared" si="66"/>
        <v>0</v>
      </c>
      <c r="S820" s="267">
        <f t="shared" si="67"/>
        <v>0</v>
      </c>
      <c r="T820" s="297">
        <f t="shared" si="68"/>
        <v>0</v>
      </c>
      <c r="U820" s="297"/>
      <c r="AD820" s="298"/>
    </row>
    <row r="821" spans="1:30" s="267" customFormat="1" ht="48" customHeight="1" x14ac:dyDescent="0.3">
      <c r="A821" s="292">
        <v>798</v>
      </c>
      <c r="B821" s="768">
        <v>7000032143</v>
      </c>
      <c r="C821" s="768">
        <v>10</v>
      </c>
      <c r="D821" s="768">
        <v>170</v>
      </c>
      <c r="E821" s="768">
        <v>110</v>
      </c>
      <c r="F821" s="768" t="s">
        <v>753</v>
      </c>
      <c r="G821" s="768">
        <v>170005328</v>
      </c>
      <c r="H821" s="768">
        <v>998734</v>
      </c>
      <c r="I821" s="783"/>
      <c r="J821" s="768">
        <v>18</v>
      </c>
      <c r="K821" s="782"/>
      <c r="L821" s="768" t="s">
        <v>815</v>
      </c>
      <c r="M821" s="768" t="s">
        <v>106</v>
      </c>
      <c r="N821" s="768">
        <v>1</v>
      </c>
      <c r="O821" s="783"/>
      <c r="P821" s="784" t="str">
        <f t="shared" si="64"/>
        <v>Included</v>
      </c>
      <c r="Q821" s="296">
        <f t="shared" si="65"/>
        <v>0</v>
      </c>
      <c r="R821" s="267">
        <f t="shared" si="66"/>
        <v>0</v>
      </c>
      <c r="S821" s="267">
        <f t="shared" si="67"/>
        <v>0</v>
      </c>
      <c r="T821" s="297">
        <f t="shared" si="68"/>
        <v>0</v>
      </c>
      <c r="U821" s="297"/>
      <c r="AD821" s="298"/>
    </row>
    <row r="822" spans="1:30" s="267" customFormat="1" ht="48" customHeight="1" x14ac:dyDescent="0.3">
      <c r="A822" s="292">
        <v>799</v>
      </c>
      <c r="B822" s="768">
        <v>7000032143</v>
      </c>
      <c r="C822" s="768">
        <v>10</v>
      </c>
      <c r="D822" s="768">
        <v>170</v>
      </c>
      <c r="E822" s="768">
        <v>120</v>
      </c>
      <c r="F822" s="768" t="s">
        <v>753</v>
      </c>
      <c r="G822" s="768">
        <v>100007246</v>
      </c>
      <c r="H822" s="768">
        <v>998734</v>
      </c>
      <c r="I822" s="783"/>
      <c r="J822" s="768">
        <v>18</v>
      </c>
      <c r="K822" s="782"/>
      <c r="L822" s="768" t="s">
        <v>159</v>
      </c>
      <c r="M822" s="768" t="s">
        <v>106</v>
      </c>
      <c r="N822" s="768">
        <v>1</v>
      </c>
      <c r="O822" s="783"/>
      <c r="P822" s="784" t="str">
        <f t="shared" si="64"/>
        <v>Included</v>
      </c>
      <c r="Q822" s="296">
        <f t="shared" si="65"/>
        <v>0</v>
      </c>
      <c r="R822" s="267">
        <f t="shared" si="66"/>
        <v>0</v>
      </c>
      <c r="S822" s="267">
        <f t="shared" si="67"/>
        <v>0</v>
      </c>
      <c r="T822" s="297">
        <f t="shared" si="68"/>
        <v>0</v>
      </c>
      <c r="U822" s="297"/>
      <c r="AD822" s="298"/>
    </row>
    <row r="823" spans="1:30" s="267" customFormat="1" ht="48" customHeight="1" x14ac:dyDescent="0.3">
      <c r="A823" s="292">
        <v>800</v>
      </c>
      <c r="B823" s="768">
        <v>7000032143</v>
      </c>
      <c r="C823" s="768">
        <v>10</v>
      </c>
      <c r="D823" s="768">
        <v>170</v>
      </c>
      <c r="E823" s="768">
        <v>130</v>
      </c>
      <c r="F823" s="768" t="s">
        <v>753</v>
      </c>
      <c r="G823" s="768">
        <v>170003250</v>
      </c>
      <c r="H823" s="768">
        <v>998734</v>
      </c>
      <c r="I823" s="783"/>
      <c r="J823" s="768">
        <v>18</v>
      </c>
      <c r="K823" s="782"/>
      <c r="L823" s="768" t="s">
        <v>160</v>
      </c>
      <c r="M823" s="768" t="s">
        <v>106</v>
      </c>
      <c r="N823" s="768">
        <v>1</v>
      </c>
      <c r="O823" s="783"/>
      <c r="P823" s="784" t="str">
        <f t="shared" si="64"/>
        <v>Included</v>
      </c>
      <c r="Q823" s="296">
        <f t="shared" si="65"/>
        <v>0</v>
      </c>
      <c r="R823" s="267">
        <f t="shared" si="66"/>
        <v>0</v>
      </c>
      <c r="S823" s="267">
        <f t="shared" si="67"/>
        <v>0</v>
      </c>
      <c r="T823" s="297">
        <f t="shared" si="68"/>
        <v>0</v>
      </c>
      <c r="U823" s="297"/>
      <c r="AD823" s="298"/>
    </row>
    <row r="824" spans="1:30" s="267" customFormat="1" ht="48" customHeight="1" x14ac:dyDescent="0.3">
      <c r="A824" s="292">
        <v>801</v>
      </c>
      <c r="B824" s="768">
        <v>7000032143</v>
      </c>
      <c r="C824" s="768">
        <v>10</v>
      </c>
      <c r="D824" s="768">
        <v>170</v>
      </c>
      <c r="E824" s="768">
        <v>140</v>
      </c>
      <c r="F824" s="768" t="s">
        <v>753</v>
      </c>
      <c r="G824" s="768">
        <v>170005441</v>
      </c>
      <c r="H824" s="768">
        <v>998734</v>
      </c>
      <c r="I824" s="783"/>
      <c r="J824" s="768">
        <v>18</v>
      </c>
      <c r="K824" s="782"/>
      <c r="L824" s="768" t="s">
        <v>816</v>
      </c>
      <c r="M824" s="768" t="s">
        <v>106</v>
      </c>
      <c r="N824" s="768">
        <v>1</v>
      </c>
      <c r="O824" s="783"/>
      <c r="P824" s="784" t="str">
        <f t="shared" si="64"/>
        <v>Included</v>
      </c>
      <c r="Q824" s="296">
        <f t="shared" si="65"/>
        <v>0</v>
      </c>
      <c r="R824" s="267">
        <f t="shared" si="66"/>
        <v>0</v>
      </c>
      <c r="S824" s="267">
        <f t="shared" si="67"/>
        <v>0</v>
      </c>
      <c r="T824" s="297">
        <f t="shared" si="68"/>
        <v>0</v>
      </c>
      <c r="U824" s="297"/>
      <c r="AD824" s="298"/>
    </row>
    <row r="825" spans="1:30" s="267" customFormat="1" ht="48" customHeight="1" x14ac:dyDescent="0.3">
      <c r="A825" s="292">
        <v>802</v>
      </c>
      <c r="B825" s="768">
        <v>7000032143</v>
      </c>
      <c r="C825" s="768">
        <v>10</v>
      </c>
      <c r="D825" s="768">
        <v>170</v>
      </c>
      <c r="E825" s="768">
        <v>150</v>
      </c>
      <c r="F825" s="768" t="s">
        <v>753</v>
      </c>
      <c r="G825" s="768">
        <v>170005590</v>
      </c>
      <c r="H825" s="768">
        <v>998336</v>
      </c>
      <c r="I825" s="783"/>
      <c r="J825" s="768">
        <v>18</v>
      </c>
      <c r="K825" s="782"/>
      <c r="L825" s="768" t="s">
        <v>822</v>
      </c>
      <c r="M825" s="768" t="s">
        <v>106</v>
      </c>
      <c r="N825" s="768">
        <v>2</v>
      </c>
      <c r="O825" s="783"/>
      <c r="P825" s="784" t="str">
        <f t="shared" si="64"/>
        <v>Included</v>
      </c>
      <c r="Q825" s="296">
        <f t="shared" si="65"/>
        <v>0</v>
      </c>
      <c r="R825" s="267">
        <f t="shared" si="66"/>
        <v>0</v>
      </c>
      <c r="S825" s="267">
        <f t="shared" si="67"/>
        <v>0</v>
      </c>
      <c r="T825" s="297">
        <f t="shared" si="68"/>
        <v>0</v>
      </c>
      <c r="U825" s="297"/>
      <c r="AD825" s="298"/>
    </row>
    <row r="826" spans="1:30" s="267" customFormat="1" ht="48" customHeight="1" x14ac:dyDescent="0.3">
      <c r="A826" s="292">
        <v>803</v>
      </c>
      <c r="B826" s="768">
        <v>7000032146</v>
      </c>
      <c r="C826" s="768">
        <v>10</v>
      </c>
      <c r="D826" s="768">
        <v>210</v>
      </c>
      <c r="E826" s="768">
        <v>10</v>
      </c>
      <c r="F826" s="768" t="s">
        <v>754</v>
      </c>
      <c r="G826" s="768">
        <v>170005405</v>
      </c>
      <c r="H826" s="768">
        <v>998736</v>
      </c>
      <c r="I826" s="783"/>
      <c r="J826" s="768">
        <v>18</v>
      </c>
      <c r="K826" s="782"/>
      <c r="L826" s="768" t="s">
        <v>802</v>
      </c>
      <c r="M826" s="768" t="s">
        <v>106</v>
      </c>
      <c r="N826" s="768">
        <v>1</v>
      </c>
      <c r="O826" s="783"/>
      <c r="P826" s="784" t="str">
        <f t="shared" si="64"/>
        <v>Included</v>
      </c>
      <c r="Q826" s="296">
        <f t="shared" si="65"/>
        <v>0</v>
      </c>
      <c r="R826" s="267">
        <f t="shared" si="66"/>
        <v>0</v>
      </c>
      <c r="S826" s="267">
        <f t="shared" si="67"/>
        <v>0</v>
      </c>
      <c r="T826" s="297">
        <f t="shared" si="68"/>
        <v>0</v>
      </c>
      <c r="U826" s="297"/>
      <c r="AD826" s="298"/>
    </row>
    <row r="827" spans="1:30" s="267" customFormat="1" ht="48" customHeight="1" x14ac:dyDescent="0.3">
      <c r="A827" s="292">
        <v>804</v>
      </c>
      <c r="B827" s="768">
        <v>7000032146</v>
      </c>
      <c r="C827" s="768">
        <v>10</v>
      </c>
      <c r="D827" s="768">
        <v>210</v>
      </c>
      <c r="E827" s="768">
        <v>20</v>
      </c>
      <c r="F827" s="768" t="s">
        <v>754</v>
      </c>
      <c r="G827" s="768">
        <v>170005421</v>
      </c>
      <c r="H827" s="768">
        <v>998336</v>
      </c>
      <c r="I827" s="783"/>
      <c r="J827" s="768">
        <v>18</v>
      </c>
      <c r="K827" s="782"/>
      <c r="L827" s="768" t="s">
        <v>803</v>
      </c>
      <c r="M827" s="768" t="s">
        <v>105</v>
      </c>
      <c r="N827" s="768">
        <v>1</v>
      </c>
      <c r="O827" s="783"/>
      <c r="P827" s="784" t="str">
        <f t="shared" si="64"/>
        <v>Included</v>
      </c>
      <c r="Q827" s="296">
        <f t="shared" si="65"/>
        <v>0</v>
      </c>
      <c r="R827" s="267">
        <f t="shared" si="66"/>
        <v>0</v>
      </c>
      <c r="S827" s="267">
        <f t="shared" si="67"/>
        <v>0</v>
      </c>
      <c r="T827" s="297">
        <f t="shared" si="68"/>
        <v>0</v>
      </c>
      <c r="U827" s="297"/>
      <c r="AD827" s="298"/>
    </row>
    <row r="828" spans="1:30" s="267" customFormat="1" ht="48" customHeight="1" x14ac:dyDescent="0.3">
      <c r="A828" s="292">
        <v>805</v>
      </c>
      <c r="B828" s="768">
        <v>7000032146</v>
      </c>
      <c r="C828" s="768">
        <v>10</v>
      </c>
      <c r="D828" s="768">
        <v>210</v>
      </c>
      <c r="E828" s="768">
        <v>30</v>
      </c>
      <c r="F828" s="768" t="s">
        <v>754</v>
      </c>
      <c r="G828" s="768">
        <v>170005316</v>
      </c>
      <c r="H828" s="768">
        <v>998734</v>
      </c>
      <c r="I828" s="783"/>
      <c r="J828" s="768">
        <v>18</v>
      </c>
      <c r="K828" s="782"/>
      <c r="L828" s="768" t="s">
        <v>804</v>
      </c>
      <c r="M828" s="768" t="s">
        <v>106</v>
      </c>
      <c r="N828" s="768">
        <v>1</v>
      </c>
      <c r="O828" s="783"/>
      <c r="P828" s="784" t="str">
        <f t="shared" si="64"/>
        <v>Included</v>
      </c>
      <c r="Q828" s="296">
        <f t="shared" si="65"/>
        <v>0</v>
      </c>
      <c r="R828" s="267">
        <f t="shared" si="66"/>
        <v>0</v>
      </c>
      <c r="S828" s="267">
        <f t="shared" si="67"/>
        <v>0</v>
      </c>
      <c r="T828" s="297">
        <f t="shared" si="68"/>
        <v>0</v>
      </c>
      <c r="U828" s="297"/>
      <c r="AD828" s="298"/>
    </row>
    <row r="829" spans="1:30" s="267" customFormat="1" ht="48" customHeight="1" x14ac:dyDescent="0.3">
      <c r="A829" s="292">
        <v>806</v>
      </c>
      <c r="B829" s="768">
        <v>7000032146</v>
      </c>
      <c r="C829" s="768">
        <v>10</v>
      </c>
      <c r="D829" s="768">
        <v>210</v>
      </c>
      <c r="E829" s="768">
        <v>40</v>
      </c>
      <c r="F829" s="768" t="s">
        <v>754</v>
      </c>
      <c r="G829" s="768">
        <v>170005418</v>
      </c>
      <c r="H829" s="768">
        <v>998736</v>
      </c>
      <c r="I829" s="783"/>
      <c r="J829" s="768">
        <v>18</v>
      </c>
      <c r="K829" s="782"/>
      <c r="L829" s="768" t="s">
        <v>805</v>
      </c>
      <c r="M829" s="768" t="s">
        <v>106</v>
      </c>
      <c r="N829" s="768">
        <v>16</v>
      </c>
      <c r="O829" s="783"/>
      <c r="P829" s="784" t="str">
        <f t="shared" si="64"/>
        <v>Included</v>
      </c>
      <c r="Q829" s="296">
        <f t="shared" si="65"/>
        <v>0</v>
      </c>
      <c r="R829" s="267">
        <f t="shared" si="66"/>
        <v>0</v>
      </c>
      <c r="S829" s="267">
        <f t="shared" si="67"/>
        <v>0</v>
      </c>
      <c r="T829" s="297">
        <f t="shared" si="68"/>
        <v>0</v>
      </c>
      <c r="U829" s="297"/>
      <c r="AD829" s="298"/>
    </row>
    <row r="830" spans="1:30" s="267" customFormat="1" ht="48" customHeight="1" x14ac:dyDescent="0.3">
      <c r="A830" s="292">
        <v>807</v>
      </c>
      <c r="B830" s="768">
        <v>7000032146</v>
      </c>
      <c r="C830" s="768">
        <v>10</v>
      </c>
      <c r="D830" s="768">
        <v>210</v>
      </c>
      <c r="E830" s="768">
        <v>50</v>
      </c>
      <c r="F830" s="768" t="s">
        <v>754</v>
      </c>
      <c r="G830" s="768">
        <v>170005419</v>
      </c>
      <c r="H830" s="768">
        <v>998736</v>
      </c>
      <c r="I830" s="783"/>
      <c r="J830" s="768">
        <v>18</v>
      </c>
      <c r="K830" s="782"/>
      <c r="L830" s="768" t="s">
        <v>806</v>
      </c>
      <c r="M830" s="768" t="s">
        <v>106</v>
      </c>
      <c r="N830" s="768">
        <v>92</v>
      </c>
      <c r="O830" s="783"/>
      <c r="P830" s="784" t="str">
        <f t="shared" si="64"/>
        <v>Included</v>
      </c>
      <c r="Q830" s="296">
        <f t="shared" si="65"/>
        <v>0</v>
      </c>
      <c r="R830" s="267">
        <f t="shared" si="66"/>
        <v>0</v>
      </c>
      <c r="S830" s="267">
        <f t="shared" si="67"/>
        <v>0</v>
      </c>
      <c r="T830" s="297">
        <f t="shared" si="68"/>
        <v>0</v>
      </c>
      <c r="U830" s="297"/>
      <c r="AD830" s="298"/>
    </row>
    <row r="831" spans="1:30" s="267" customFormat="1" ht="48" customHeight="1" x14ac:dyDescent="0.3">
      <c r="A831" s="292">
        <v>808</v>
      </c>
      <c r="B831" s="768">
        <v>7000032146</v>
      </c>
      <c r="C831" s="768">
        <v>10</v>
      </c>
      <c r="D831" s="768">
        <v>210</v>
      </c>
      <c r="E831" s="768">
        <v>60</v>
      </c>
      <c r="F831" s="768" t="s">
        <v>754</v>
      </c>
      <c r="G831" s="768">
        <v>170005402</v>
      </c>
      <c r="H831" s="768">
        <v>998734</v>
      </c>
      <c r="I831" s="783"/>
      <c r="J831" s="768">
        <v>18</v>
      </c>
      <c r="K831" s="782"/>
      <c r="L831" s="768" t="s">
        <v>807</v>
      </c>
      <c r="M831" s="768" t="s">
        <v>106</v>
      </c>
      <c r="N831" s="768">
        <v>1</v>
      </c>
      <c r="O831" s="783"/>
      <c r="P831" s="784" t="str">
        <f t="shared" si="64"/>
        <v>Included</v>
      </c>
      <c r="Q831" s="296">
        <f t="shared" si="65"/>
        <v>0</v>
      </c>
      <c r="R831" s="267">
        <f t="shared" si="66"/>
        <v>0</v>
      </c>
      <c r="S831" s="267">
        <f t="shared" si="67"/>
        <v>0</v>
      </c>
      <c r="T831" s="297">
        <f t="shared" si="68"/>
        <v>0</v>
      </c>
      <c r="U831" s="297"/>
      <c r="AD831" s="298"/>
    </row>
    <row r="832" spans="1:30" s="267" customFormat="1" ht="48" customHeight="1" x14ac:dyDescent="0.3">
      <c r="A832" s="292">
        <v>809</v>
      </c>
      <c r="B832" s="768">
        <v>7000032146</v>
      </c>
      <c r="C832" s="768">
        <v>10</v>
      </c>
      <c r="D832" s="768">
        <v>210</v>
      </c>
      <c r="E832" s="768">
        <v>70</v>
      </c>
      <c r="F832" s="768" t="s">
        <v>754</v>
      </c>
      <c r="G832" s="768">
        <v>170005318</v>
      </c>
      <c r="H832" s="768">
        <v>998734</v>
      </c>
      <c r="I832" s="783"/>
      <c r="J832" s="768">
        <v>18</v>
      </c>
      <c r="K832" s="782"/>
      <c r="L832" s="768" t="s">
        <v>808</v>
      </c>
      <c r="M832" s="768" t="s">
        <v>106</v>
      </c>
      <c r="N832" s="768">
        <v>63</v>
      </c>
      <c r="O832" s="783"/>
      <c r="P832" s="784" t="str">
        <f t="shared" si="64"/>
        <v>Included</v>
      </c>
      <c r="Q832" s="296">
        <f t="shared" si="65"/>
        <v>0</v>
      </c>
      <c r="R832" s="267">
        <f t="shared" si="66"/>
        <v>0</v>
      </c>
      <c r="S832" s="267">
        <f t="shared" si="67"/>
        <v>0</v>
      </c>
      <c r="T832" s="297">
        <f t="shared" si="68"/>
        <v>0</v>
      </c>
      <c r="U832" s="297"/>
      <c r="AD832" s="298"/>
    </row>
    <row r="833" spans="1:30" s="267" customFormat="1" ht="48" customHeight="1" x14ac:dyDescent="0.3">
      <c r="A833" s="292">
        <v>810</v>
      </c>
      <c r="B833" s="768">
        <v>7000032146</v>
      </c>
      <c r="C833" s="768">
        <v>10</v>
      </c>
      <c r="D833" s="768">
        <v>210</v>
      </c>
      <c r="E833" s="768">
        <v>110</v>
      </c>
      <c r="F833" s="768" t="s">
        <v>754</v>
      </c>
      <c r="G833" s="768">
        <v>170005422</v>
      </c>
      <c r="H833" s="768">
        <v>998336</v>
      </c>
      <c r="I833" s="783"/>
      <c r="J833" s="768">
        <v>18</v>
      </c>
      <c r="K833" s="782"/>
      <c r="L833" s="768" t="s">
        <v>809</v>
      </c>
      <c r="M833" s="768" t="s">
        <v>105</v>
      </c>
      <c r="N833" s="768">
        <v>1</v>
      </c>
      <c r="O833" s="783"/>
      <c r="P833" s="784" t="str">
        <f t="shared" si="64"/>
        <v>Included</v>
      </c>
      <c r="Q833" s="296">
        <f t="shared" si="65"/>
        <v>0</v>
      </c>
      <c r="R833" s="267">
        <f t="shared" si="66"/>
        <v>0</v>
      </c>
      <c r="S833" s="267">
        <f t="shared" si="67"/>
        <v>0</v>
      </c>
      <c r="T833" s="297">
        <f t="shared" si="68"/>
        <v>0</v>
      </c>
      <c r="U833" s="297"/>
      <c r="AD833" s="298"/>
    </row>
    <row r="834" spans="1:30" s="267" customFormat="1" ht="48" customHeight="1" x14ac:dyDescent="0.3">
      <c r="A834" s="292">
        <v>811</v>
      </c>
      <c r="B834" s="768">
        <v>7000032146</v>
      </c>
      <c r="C834" s="768">
        <v>10</v>
      </c>
      <c r="D834" s="768">
        <v>210</v>
      </c>
      <c r="E834" s="768">
        <v>130</v>
      </c>
      <c r="F834" s="768" t="s">
        <v>754</v>
      </c>
      <c r="G834" s="768">
        <v>170005404</v>
      </c>
      <c r="H834" s="768">
        <v>998734</v>
      </c>
      <c r="I834" s="783"/>
      <c r="J834" s="768">
        <v>18</v>
      </c>
      <c r="K834" s="782"/>
      <c r="L834" s="768" t="s">
        <v>832</v>
      </c>
      <c r="M834" s="768" t="s">
        <v>106</v>
      </c>
      <c r="N834" s="768">
        <v>92</v>
      </c>
      <c r="O834" s="783"/>
      <c r="P834" s="784" t="str">
        <f t="shared" si="64"/>
        <v>Included</v>
      </c>
      <c r="Q834" s="296">
        <f t="shared" si="65"/>
        <v>0</v>
      </c>
      <c r="R834" s="267">
        <f t="shared" si="66"/>
        <v>0</v>
      </c>
      <c r="S834" s="267">
        <f t="shared" si="67"/>
        <v>0</v>
      </c>
      <c r="T834" s="297">
        <f t="shared" si="68"/>
        <v>0</v>
      </c>
      <c r="U834" s="297"/>
      <c r="AD834" s="298"/>
    </row>
    <row r="835" spans="1:30" s="267" customFormat="1" ht="48" customHeight="1" x14ac:dyDescent="0.3">
      <c r="A835" s="292">
        <v>812</v>
      </c>
      <c r="B835" s="768">
        <v>7000032146</v>
      </c>
      <c r="C835" s="768">
        <v>10</v>
      </c>
      <c r="D835" s="768">
        <v>210</v>
      </c>
      <c r="E835" s="768">
        <v>140</v>
      </c>
      <c r="F835" s="768" t="s">
        <v>754</v>
      </c>
      <c r="G835" s="768">
        <v>170005329</v>
      </c>
      <c r="H835" s="768">
        <v>998734</v>
      </c>
      <c r="I835" s="783"/>
      <c r="J835" s="768">
        <v>18</v>
      </c>
      <c r="K835" s="782"/>
      <c r="L835" s="768" t="s">
        <v>811</v>
      </c>
      <c r="M835" s="768" t="s">
        <v>110</v>
      </c>
      <c r="N835" s="768">
        <v>92</v>
      </c>
      <c r="O835" s="783"/>
      <c r="P835" s="784" t="str">
        <f t="shared" si="64"/>
        <v>Included</v>
      </c>
      <c r="Q835" s="296">
        <f t="shared" si="65"/>
        <v>0</v>
      </c>
      <c r="R835" s="267">
        <f t="shared" si="66"/>
        <v>0</v>
      </c>
      <c r="S835" s="267">
        <f t="shared" si="67"/>
        <v>0</v>
      </c>
      <c r="T835" s="297">
        <f t="shared" si="68"/>
        <v>0</v>
      </c>
      <c r="U835" s="297"/>
      <c r="AD835" s="298"/>
    </row>
    <row r="836" spans="1:30" s="267" customFormat="1" ht="48" customHeight="1" x14ac:dyDescent="0.3">
      <c r="A836" s="292">
        <v>813</v>
      </c>
      <c r="B836" s="768">
        <v>7000032146</v>
      </c>
      <c r="C836" s="768">
        <v>10</v>
      </c>
      <c r="D836" s="768">
        <v>210</v>
      </c>
      <c r="E836" s="768">
        <v>150</v>
      </c>
      <c r="F836" s="768" t="s">
        <v>754</v>
      </c>
      <c r="G836" s="768">
        <v>170005323</v>
      </c>
      <c r="H836" s="768">
        <v>998734</v>
      </c>
      <c r="I836" s="783"/>
      <c r="J836" s="768">
        <v>18</v>
      </c>
      <c r="K836" s="782"/>
      <c r="L836" s="768" t="s">
        <v>812</v>
      </c>
      <c r="M836" s="768" t="s">
        <v>106</v>
      </c>
      <c r="N836" s="768">
        <v>2</v>
      </c>
      <c r="O836" s="783"/>
      <c r="P836" s="784" t="str">
        <f t="shared" si="64"/>
        <v>Included</v>
      </c>
      <c r="Q836" s="296">
        <f t="shared" si="65"/>
        <v>0</v>
      </c>
      <c r="R836" s="267">
        <f t="shared" si="66"/>
        <v>0</v>
      </c>
      <c r="S836" s="267">
        <f t="shared" si="67"/>
        <v>0</v>
      </c>
      <c r="T836" s="297">
        <f t="shared" si="68"/>
        <v>0</v>
      </c>
      <c r="U836" s="297"/>
      <c r="AD836" s="298"/>
    </row>
    <row r="837" spans="1:30" s="267" customFormat="1" ht="48" customHeight="1" x14ac:dyDescent="0.3">
      <c r="A837" s="292">
        <v>814</v>
      </c>
      <c r="B837" s="768">
        <v>7000032146</v>
      </c>
      <c r="C837" s="768">
        <v>10</v>
      </c>
      <c r="D837" s="768">
        <v>210</v>
      </c>
      <c r="E837" s="768">
        <v>160</v>
      </c>
      <c r="F837" s="768" t="s">
        <v>754</v>
      </c>
      <c r="G837" s="768">
        <v>170005324</v>
      </c>
      <c r="H837" s="768">
        <v>998734</v>
      </c>
      <c r="I837" s="783"/>
      <c r="J837" s="768">
        <v>18</v>
      </c>
      <c r="K837" s="782"/>
      <c r="L837" s="768" t="s">
        <v>813</v>
      </c>
      <c r="M837" s="768" t="s">
        <v>106</v>
      </c>
      <c r="N837" s="768">
        <v>2</v>
      </c>
      <c r="O837" s="783"/>
      <c r="P837" s="784" t="str">
        <f t="shared" si="64"/>
        <v>Included</v>
      </c>
      <c r="Q837" s="296">
        <f t="shared" si="65"/>
        <v>0</v>
      </c>
      <c r="R837" s="267">
        <f t="shared" si="66"/>
        <v>0</v>
      </c>
      <c r="S837" s="267">
        <f t="shared" si="67"/>
        <v>0</v>
      </c>
      <c r="T837" s="297">
        <f t="shared" si="68"/>
        <v>0</v>
      </c>
      <c r="U837" s="297"/>
      <c r="AD837" s="298"/>
    </row>
    <row r="838" spans="1:30" s="267" customFormat="1" ht="48" customHeight="1" x14ac:dyDescent="0.3">
      <c r="A838" s="292">
        <v>815</v>
      </c>
      <c r="B838" s="768">
        <v>7000032146</v>
      </c>
      <c r="C838" s="768">
        <v>10</v>
      </c>
      <c r="D838" s="768">
        <v>210</v>
      </c>
      <c r="E838" s="768">
        <v>180</v>
      </c>
      <c r="F838" s="768" t="s">
        <v>754</v>
      </c>
      <c r="G838" s="768">
        <v>170005423</v>
      </c>
      <c r="H838" s="768">
        <v>998336</v>
      </c>
      <c r="I838" s="783"/>
      <c r="J838" s="768">
        <v>18</v>
      </c>
      <c r="K838" s="782"/>
      <c r="L838" s="768" t="s">
        <v>814</v>
      </c>
      <c r="M838" s="768" t="s">
        <v>105</v>
      </c>
      <c r="N838" s="768">
        <v>1</v>
      </c>
      <c r="O838" s="783"/>
      <c r="P838" s="784" t="str">
        <f t="shared" si="64"/>
        <v>Included</v>
      </c>
      <c r="Q838" s="296">
        <f t="shared" si="65"/>
        <v>0</v>
      </c>
      <c r="R838" s="267">
        <f t="shared" si="66"/>
        <v>0</v>
      </c>
      <c r="S838" s="267">
        <f t="shared" si="67"/>
        <v>0</v>
      </c>
      <c r="T838" s="297">
        <f t="shared" si="68"/>
        <v>0</v>
      </c>
      <c r="U838" s="297"/>
      <c r="AD838" s="298"/>
    </row>
    <row r="839" spans="1:30" s="267" customFormat="1" ht="48" customHeight="1" x14ac:dyDescent="0.3">
      <c r="A839" s="292">
        <v>816</v>
      </c>
      <c r="B839" s="768">
        <v>7000032146</v>
      </c>
      <c r="C839" s="768">
        <v>10</v>
      </c>
      <c r="D839" s="768">
        <v>210</v>
      </c>
      <c r="E839" s="768">
        <v>190</v>
      </c>
      <c r="F839" s="768" t="s">
        <v>754</v>
      </c>
      <c r="G839" s="768">
        <v>170005328</v>
      </c>
      <c r="H839" s="768">
        <v>998734</v>
      </c>
      <c r="I839" s="783"/>
      <c r="J839" s="768">
        <v>18</v>
      </c>
      <c r="K839" s="782"/>
      <c r="L839" s="768" t="s">
        <v>815</v>
      </c>
      <c r="M839" s="768" t="s">
        <v>106</v>
      </c>
      <c r="N839" s="768">
        <v>1</v>
      </c>
      <c r="O839" s="783"/>
      <c r="P839" s="784" t="str">
        <f t="shared" si="64"/>
        <v>Included</v>
      </c>
      <c r="Q839" s="296">
        <f t="shared" si="65"/>
        <v>0</v>
      </c>
      <c r="R839" s="267">
        <f t="shared" si="66"/>
        <v>0</v>
      </c>
      <c r="S839" s="267">
        <f t="shared" si="67"/>
        <v>0</v>
      </c>
      <c r="T839" s="297">
        <f t="shared" si="68"/>
        <v>0</v>
      </c>
      <c r="U839" s="297"/>
      <c r="AD839" s="298"/>
    </row>
    <row r="840" spans="1:30" s="267" customFormat="1" ht="48" customHeight="1" x14ac:dyDescent="0.3">
      <c r="A840" s="292">
        <v>817</v>
      </c>
      <c r="B840" s="768">
        <v>7000032146</v>
      </c>
      <c r="C840" s="768">
        <v>10</v>
      </c>
      <c r="D840" s="768">
        <v>210</v>
      </c>
      <c r="E840" s="768">
        <v>200</v>
      </c>
      <c r="F840" s="768" t="s">
        <v>754</v>
      </c>
      <c r="G840" s="768">
        <v>100002843</v>
      </c>
      <c r="H840" s="768">
        <v>998734</v>
      </c>
      <c r="I840" s="783"/>
      <c r="J840" s="768">
        <v>18</v>
      </c>
      <c r="K840" s="782"/>
      <c r="L840" s="768" t="s">
        <v>161</v>
      </c>
      <c r="M840" s="768" t="s">
        <v>110</v>
      </c>
      <c r="N840" s="768">
        <v>1</v>
      </c>
      <c r="O840" s="783"/>
      <c r="P840" s="784" t="str">
        <f t="shared" si="64"/>
        <v>Included</v>
      </c>
      <c r="Q840" s="296">
        <f t="shared" si="65"/>
        <v>0</v>
      </c>
      <c r="R840" s="267">
        <f t="shared" si="66"/>
        <v>0</v>
      </c>
      <c r="S840" s="267">
        <f t="shared" si="67"/>
        <v>0</v>
      </c>
      <c r="T840" s="297">
        <f t="shared" si="68"/>
        <v>0</v>
      </c>
      <c r="U840" s="297"/>
      <c r="AD840" s="298"/>
    </row>
    <row r="841" spans="1:30" s="267" customFormat="1" ht="48" customHeight="1" x14ac:dyDescent="0.3">
      <c r="A841" s="292">
        <v>818</v>
      </c>
      <c r="B841" s="768">
        <v>7000032146</v>
      </c>
      <c r="C841" s="768">
        <v>10</v>
      </c>
      <c r="D841" s="768">
        <v>210</v>
      </c>
      <c r="E841" s="768">
        <v>210</v>
      </c>
      <c r="F841" s="768" t="s">
        <v>754</v>
      </c>
      <c r="G841" s="768">
        <v>100007246</v>
      </c>
      <c r="H841" s="768">
        <v>998734</v>
      </c>
      <c r="I841" s="783"/>
      <c r="J841" s="768">
        <v>18</v>
      </c>
      <c r="K841" s="782"/>
      <c r="L841" s="768" t="s">
        <v>159</v>
      </c>
      <c r="M841" s="768" t="s">
        <v>106</v>
      </c>
      <c r="N841" s="768">
        <v>1</v>
      </c>
      <c r="O841" s="783"/>
      <c r="P841" s="784" t="str">
        <f t="shared" si="64"/>
        <v>Included</v>
      </c>
      <c r="Q841" s="296">
        <f t="shared" si="65"/>
        <v>0</v>
      </c>
      <c r="R841" s="267">
        <f t="shared" si="66"/>
        <v>0</v>
      </c>
      <c r="S841" s="267">
        <f t="shared" si="67"/>
        <v>0</v>
      </c>
      <c r="T841" s="297">
        <f t="shared" si="68"/>
        <v>0</v>
      </c>
      <c r="U841" s="297"/>
      <c r="AD841" s="298"/>
    </row>
    <row r="842" spans="1:30" s="267" customFormat="1" ht="48" customHeight="1" x14ac:dyDescent="0.3">
      <c r="A842" s="292">
        <v>819</v>
      </c>
      <c r="B842" s="768">
        <v>7000032146</v>
      </c>
      <c r="C842" s="768">
        <v>10</v>
      </c>
      <c r="D842" s="768">
        <v>210</v>
      </c>
      <c r="E842" s="768">
        <v>220</v>
      </c>
      <c r="F842" s="768" t="s">
        <v>754</v>
      </c>
      <c r="G842" s="768">
        <v>170003250</v>
      </c>
      <c r="H842" s="768">
        <v>998734</v>
      </c>
      <c r="I842" s="783"/>
      <c r="J842" s="768">
        <v>18</v>
      </c>
      <c r="K842" s="782"/>
      <c r="L842" s="768" t="s">
        <v>160</v>
      </c>
      <c r="M842" s="768" t="s">
        <v>106</v>
      </c>
      <c r="N842" s="768">
        <v>1</v>
      </c>
      <c r="O842" s="783"/>
      <c r="P842" s="784" t="str">
        <f t="shared" si="64"/>
        <v>Included</v>
      </c>
      <c r="Q842" s="296">
        <f t="shared" si="65"/>
        <v>0</v>
      </c>
      <c r="R842" s="267">
        <f t="shared" si="66"/>
        <v>0</v>
      </c>
      <c r="S842" s="267">
        <f t="shared" si="67"/>
        <v>0</v>
      </c>
      <c r="T842" s="297">
        <f t="shared" si="68"/>
        <v>0</v>
      </c>
      <c r="U842" s="297"/>
      <c r="AD842" s="298"/>
    </row>
    <row r="843" spans="1:30" s="267" customFormat="1" ht="48" customHeight="1" x14ac:dyDescent="0.3">
      <c r="A843" s="292">
        <v>820</v>
      </c>
      <c r="B843" s="768">
        <v>7000032146</v>
      </c>
      <c r="C843" s="768">
        <v>10</v>
      </c>
      <c r="D843" s="768">
        <v>210</v>
      </c>
      <c r="E843" s="768">
        <v>91</v>
      </c>
      <c r="F843" s="768" t="s">
        <v>754</v>
      </c>
      <c r="G843" s="768">
        <v>170005391</v>
      </c>
      <c r="H843" s="768">
        <v>998734</v>
      </c>
      <c r="I843" s="783"/>
      <c r="J843" s="768">
        <v>18</v>
      </c>
      <c r="K843" s="782"/>
      <c r="L843" s="768" t="s">
        <v>823</v>
      </c>
      <c r="M843" s="768" t="s">
        <v>106</v>
      </c>
      <c r="N843" s="768">
        <v>1</v>
      </c>
      <c r="O843" s="783"/>
      <c r="P843" s="784" t="str">
        <f t="shared" si="64"/>
        <v>Included</v>
      </c>
      <c r="Q843" s="296">
        <f t="shared" si="65"/>
        <v>0</v>
      </c>
      <c r="R843" s="267">
        <f t="shared" si="66"/>
        <v>0</v>
      </c>
      <c r="S843" s="267">
        <f t="shared" si="67"/>
        <v>0</v>
      </c>
      <c r="T843" s="297">
        <f t="shared" si="68"/>
        <v>0</v>
      </c>
      <c r="U843" s="297"/>
      <c r="AD843" s="298"/>
    </row>
    <row r="844" spans="1:30" s="267" customFormat="1" ht="48" customHeight="1" x14ac:dyDescent="0.3">
      <c r="A844" s="292">
        <v>821</v>
      </c>
      <c r="B844" s="768">
        <v>7000032146</v>
      </c>
      <c r="C844" s="768">
        <v>10</v>
      </c>
      <c r="D844" s="768">
        <v>210</v>
      </c>
      <c r="E844" s="768">
        <v>230</v>
      </c>
      <c r="F844" s="768" t="s">
        <v>754</v>
      </c>
      <c r="G844" s="768">
        <v>170005441</v>
      </c>
      <c r="H844" s="768">
        <v>998734</v>
      </c>
      <c r="I844" s="783"/>
      <c r="J844" s="768">
        <v>18</v>
      </c>
      <c r="K844" s="782"/>
      <c r="L844" s="768" t="s">
        <v>816</v>
      </c>
      <c r="M844" s="768" t="s">
        <v>106</v>
      </c>
      <c r="N844" s="768">
        <v>1</v>
      </c>
      <c r="O844" s="783"/>
      <c r="P844" s="784" t="str">
        <f t="shared" si="64"/>
        <v>Included</v>
      </c>
      <c r="Q844" s="296">
        <f t="shared" si="65"/>
        <v>0</v>
      </c>
      <c r="R844" s="267">
        <f t="shared" si="66"/>
        <v>0</v>
      </c>
      <c r="S844" s="267">
        <f t="shared" si="67"/>
        <v>0</v>
      </c>
      <c r="T844" s="297">
        <f t="shared" si="68"/>
        <v>0</v>
      </c>
      <c r="U844" s="297"/>
      <c r="AD844" s="298"/>
    </row>
    <row r="845" spans="1:30" s="267" customFormat="1" ht="48" customHeight="1" x14ac:dyDescent="0.3">
      <c r="A845" s="292">
        <v>822</v>
      </c>
      <c r="B845" s="768">
        <v>7000032146</v>
      </c>
      <c r="C845" s="768">
        <v>10</v>
      </c>
      <c r="D845" s="768">
        <v>210</v>
      </c>
      <c r="E845" s="768">
        <v>250</v>
      </c>
      <c r="F845" s="768" t="s">
        <v>754</v>
      </c>
      <c r="G845" s="768">
        <v>170005452</v>
      </c>
      <c r="H845" s="768">
        <v>998734</v>
      </c>
      <c r="I845" s="783"/>
      <c r="J845" s="768">
        <v>18</v>
      </c>
      <c r="K845" s="782"/>
      <c r="L845" s="768" t="s">
        <v>817</v>
      </c>
      <c r="M845" s="768" t="s">
        <v>106</v>
      </c>
      <c r="N845" s="768">
        <v>2</v>
      </c>
      <c r="O845" s="783"/>
      <c r="P845" s="784" t="str">
        <f t="shared" si="64"/>
        <v>Included</v>
      </c>
      <c r="Q845" s="296">
        <f t="shared" si="65"/>
        <v>0</v>
      </c>
      <c r="R845" s="267">
        <f t="shared" si="66"/>
        <v>0</v>
      </c>
      <c r="S845" s="267">
        <f t="shared" si="67"/>
        <v>0</v>
      </c>
      <c r="T845" s="297">
        <f t="shared" si="68"/>
        <v>0</v>
      </c>
      <c r="U845" s="297"/>
      <c r="AD845" s="298"/>
    </row>
    <row r="846" spans="1:30" s="267" customFormat="1" ht="48" customHeight="1" x14ac:dyDescent="0.3">
      <c r="A846" s="292">
        <v>823</v>
      </c>
      <c r="B846" s="768">
        <v>7000032146</v>
      </c>
      <c r="C846" s="768">
        <v>10</v>
      </c>
      <c r="D846" s="768">
        <v>210</v>
      </c>
      <c r="E846" s="768">
        <v>260</v>
      </c>
      <c r="F846" s="768" t="s">
        <v>754</v>
      </c>
      <c r="G846" s="768">
        <v>170005453</v>
      </c>
      <c r="H846" s="768">
        <v>998734</v>
      </c>
      <c r="I846" s="783"/>
      <c r="J846" s="768">
        <v>18</v>
      </c>
      <c r="K846" s="782"/>
      <c r="L846" s="768" t="s">
        <v>818</v>
      </c>
      <c r="M846" s="768" t="s">
        <v>105</v>
      </c>
      <c r="N846" s="768">
        <v>1</v>
      </c>
      <c r="O846" s="783"/>
      <c r="P846" s="784" t="str">
        <f t="shared" si="64"/>
        <v>Included</v>
      </c>
      <c r="Q846" s="296">
        <f t="shared" si="65"/>
        <v>0</v>
      </c>
      <c r="R846" s="267">
        <f t="shared" si="66"/>
        <v>0</v>
      </c>
      <c r="S846" s="267">
        <f t="shared" si="67"/>
        <v>0</v>
      </c>
      <c r="T846" s="297">
        <f t="shared" si="68"/>
        <v>0</v>
      </c>
      <c r="U846" s="297"/>
      <c r="AD846" s="298"/>
    </row>
    <row r="847" spans="1:30" s="267" customFormat="1" ht="48" customHeight="1" x14ac:dyDescent="0.3">
      <c r="A847" s="292">
        <v>824</v>
      </c>
      <c r="B847" s="768">
        <v>7000032146</v>
      </c>
      <c r="C847" s="768">
        <v>10</v>
      </c>
      <c r="D847" s="768">
        <v>210</v>
      </c>
      <c r="E847" s="768">
        <v>280</v>
      </c>
      <c r="F847" s="768" t="s">
        <v>754</v>
      </c>
      <c r="G847" s="768">
        <v>170005456</v>
      </c>
      <c r="H847" s="768">
        <v>998734</v>
      </c>
      <c r="I847" s="783"/>
      <c r="J847" s="768">
        <v>18</v>
      </c>
      <c r="K847" s="782"/>
      <c r="L847" s="768" t="s">
        <v>819</v>
      </c>
      <c r="M847" s="768" t="s">
        <v>106</v>
      </c>
      <c r="N847" s="768">
        <v>1</v>
      </c>
      <c r="O847" s="783"/>
      <c r="P847" s="784" t="str">
        <f t="shared" si="64"/>
        <v>Included</v>
      </c>
      <c r="Q847" s="296">
        <f t="shared" si="65"/>
        <v>0</v>
      </c>
      <c r="R847" s="267">
        <f t="shared" si="66"/>
        <v>0</v>
      </c>
      <c r="S847" s="267">
        <f t="shared" si="67"/>
        <v>0</v>
      </c>
      <c r="T847" s="297">
        <f t="shared" si="68"/>
        <v>0</v>
      </c>
      <c r="U847" s="297"/>
      <c r="AD847" s="298"/>
    </row>
    <row r="848" spans="1:30" s="267" customFormat="1" ht="48" customHeight="1" x14ac:dyDescent="0.3">
      <c r="A848" s="292">
        <v>825</v>
      </c>
      <c r="B848" s="768">
        <v>7000032146</v>
      </c>
      <c r="C848" s="768">
        <v>10</v>
      </c>
      <c r="D848" s="768">
        <v>210</v>
      </c>
      <c r="E848" s="768">
        <v>290</v>
      </c>
      <c r="F848" s="768" t="s">
        <v>754</v>
      </c>
      <c r="G848" s="768">
        <v>170005465</v>
      </c>
      <c r="H848" s="768">
        <v>998734</v>
      </c>
      <c r="I848" s="783"/>
      <c r="J848" s="768">
        <v>18</v>
      </c>
      <c r="K848" s="782"/>
      <c r="L848" s="768" t="s">
        <v>820</v>
      </c>
      <c r="M848" s="768" t="s">
        <v>110</v>
      </c>
      <c r="N848" s="768">
        <v>1</v>
      </c>
      <c r="O848" s="783"/>
      <c r="P848" s="784" t="str">
        <f t="shared" si="64"/>
        <v>Included</v>
      </c>
      <c r="Q848" s="296">
        <f t="shared" si="65"/>
        <v>0</v>
      </c>
      <c r="R848" s="267">
        <f t="shared" si="66"/>
        <v>0</v>
      </c>
      <c r="S848" s="267">
        <f t="shared" si="67"/>
        <v>0</v>
      </c>
      <c r="T848" s="297">
        <f t="shared" si="68"/>
        <v>0</v>
      </c>
      <c r="U848" s="297"/>
      <c r="AD848" s="298"/>
    </row>
    <row r="849" spans="1:30" s="267" customFormat="1" ht="48" customHeight="1" x14ac:dyDescent="0.3">
      <c r="A849" s="292">
        <v>826</v>
      </c>
      <c r="B849" s="768">
        <v>7000032146</v>
      </c>
      <c r="C849" s="768">
        <v>10</v>
      </c>
      <c r="D849" s="768">
        <v>210</v>
      </c>
      <c r="E849" s="768">
        <v>300</v>
      </c>
      <c r="F849" s="768" t="s">
        <v>754</v>
      </c>
      <c r="G849" s="768">
        <v>100007217</v>
      </c>
      <c r="H849" s="768">
        <v>998734</v>
      </c>
      <c r="I849" s="783"/>
      <c r="J849" s="768">
        <v>18</v>
      </c>
      <c r="K849" s="782"/>
      <c r="L849" s="768" t="s">
        <v>158</v>
      </c>
      <c r="M849" s="768" t="s">
        <v>106</v>
      </c>
      <c r="N849" s="768">
        <v>1</v>
      </c>
      <c r="O849" s="783"/>
      <c r="P849" s="784" t="str">
        <f t="shared" si="64"/>
        <v>Included</v>
      </c>
      <c r="Q849" s="296">
        <f t="shared" si="65"/>
        <v>0</v>
      </c>
      <c r="R849" s="267">
        <f t="shared" si="66"/>
        <v>0</v>
      </c>
      <c r="S849" s="267">
        <f t="shared" si="67"/>
        <v>0</v>
      </c>
      <c r="T849" s="297">
        <f t="shared" si="68"/>
        <v>0</v>
      </c>
      <c r="U849" s="297"/>
      <c r="AD849" s="298"/>
    </row>
    <row r="850" spans="1:30" s="267" customFormat="1" ht="48" customHeight="1" x14ac:dyDescent="0.3">
      <c r="A850" s="292">
        <v>827</v>
      </c>
      <c r="B850" s="768">
        <v>7000032146</v>
      </c>
      <c r="C850" s="768">
        <v>10</v>
      </c>
      <c r="D850" s="768">
        <v>210</v>
      </c>
      <c r="E850" s="768">
        <v>310</v>
      </c>
      <c r="F850" s="768" t="s">
        <v>754</v>
      </c>
      <c r="G850" s="768">
        <v>170005417</v>
      </c>
      <c r="H850" s="768">
        <v>998734</v>
      </c>
      <c r="I850" s="783"/>
      <c r="J850" s="768">
        <v>18</v>
      </c>
      <c r="K850" s="782"/>
      <c r="L850" s="768" t="s">
        <v>821</v>
      </c>
      <c r="M850" s="768" t="s">
        <v>106</v>
      </c>
      <c r="N850" s="768">
        <v>1</v>
      </c>
      <c r="O850" s="783"/>
      <c r="P850" s="784" t="str">
        <f t="shared" si="64"/>
        <v>Included</v>
      </c>
      <c r="Q850" s="296">
        <f t="shared" si="65"/>
        <v>0</v>
      </c>
      <c r="R850" s="267">
        <f t="shared" si="66"/>
        <v>0</v>
      </c>
      <c r="S850" s="267">
        <f t="shared" si="67"/>
        <v>0</v>
      </c>
      <c r="T850" s="297">
        <f t="shared" si="68"/>
        <v>0</v>
      </c>
      <c r="U850" s="297"/>
      <c r="AD850" s="298"/>
    </row>
    <row r="851" spans="1:30" s="267" customFormat="1" ht="48" customHeight="1" x14ac:dyDescent="0.3">
      <c r="A851" s="292">
        <v>828</v>
      </c>
      <c r="B851" s="768">
        <v>7000032146</v>
      </c>
      <c r="C851" s="768">
        <v>10</v>
      </c>
      <c r="D851" s="768">
        <v>210</v>
      </c>
      <c r="E851" s="768">
        <v>320</v>
      </c>
      <c r="F851" s="768" t="s">
        <v>754</v>
      </c>
      <c r="G851" s="768">
        <v>170005590</v>
      </c>
      <c r="H851" s="768">
        <v>998336</v>
      </c>
      <c r="I851" s="783"/>
      <c r="J851" s="768">
        <v>18</v>
      </c>
      <c r="K851" s="782"/>
      <c r="L851" s="768" t="s">
        <v>822</v>
      </c>
      <c r="M851" s="768" t="s">
        <v>106</v>
      </c>
      <c r="N851" s="768">
        <v>2</v>
      </c>
      <c r="O851" s="783"/>
      <c r="P851" s="784" t="str">
        <f t="shared" si="64"/>
        <v>Included</v>
      </c>
      <c r="Q851" s="296">
        <f t="shared" si="65"/>
        <v>0</v>
      </c>
      <c r="R851" s="267">
        <f t="shared" si="66"/>
        <v>0</v>
      </c>
      <c r="S851" s="267">
        <f t="shared" si="67"/>
        <v>0</v>
      </c>
      <c r="T851" s="297">
        <f t="shared" si="68"/>
        <v>0</v>
      </c>
      <c r="U851" s="297"/>
      <c r="AD851" s="298"/>
    </row>
    <row r="852" spans="1:30" s="267" customFormat="1" ht="48" customHeight="1" x14ac:dyDescent="0.3">
      <c r="A852" s="292">
        <v>829</v>
      </c>
      <c r="B852" s="768">
        <v>7000032150</v>
      </c>
      <c r="C852" s="768">
        <v>10</v>
      </c>
      <c r="D852" s="768">
        <v>260</v>
      </c>
      <c r="E852" s="768">
        <v>10</v>
      </c>
      <c r="F852" s="768" t="s">
        <v>755</v>
      </c>
      <c r="G852" s="768">
        <v>170005405</v>
      </c>
      <c r="H852" s="768">
        <v>998736</v>
      </c>
      <c r="I852" s="783"/>
      <c r="J852" s="768">
        <v>18</v>
      </c>
      <c r="K852" s="782"/>
      <c r="L852" s="768" t="s">
        <v>802</v>
      </c>
      <c r="M852" s="768" t="s">
        <v>106</v>
      </c>
      <c r="N852" s="768">
        <v>1</v>
      </c>
      <c r="O852" s="783"/>
      <c r="P852" s="784" t="str">
        <f t="shared" ref="P852:P915" si="69">IF(O852=0, "Included", IF(ISERROR(N852*O852), O852, N852*O852))</f>
        <v>Included</v>
      </c>
      <c r="Q852" s="296">
        <f t="shared" ref="Q852:Q915" si="70">S852</f>
        <v>0</v>
      </c>
      <c r="R852" s="267">
        <f t="shared" ref="R852:R915" si="71">IF(P852="Included",0,P852)</f>
        <v>0</v>
      </c>
      <c r="S852" s="267">
        <f t="shared" ref="S852:S915" si="72">IF(K852="",(R852*J852/100),(R852*K852))</f>
        <v>0</v>
      </c>
      <c r="T852" s="297">
        <f t="shared" ref="T852:T915" si="73">+N852*O852</f>
        <v>0</v>
      </c>
      <c r="U852" s="297"/>
      <c r="AD852" s="298"/>
    </row>
    <row r="853" spans="1:30" s="267" customFormat="1" ht="48" customHeight="1" x14ac:dyDescent="0.3">
      <c r="A853" s="292">
        <v>830</v>
      </c>
      <c r="B853" s="768">
        <v>7000032150</v>
      </c>
      <c r="C853" s="768">
        <v>10</v>
      </c>
      <c r="D853" s="768">
        <v>260</v>
      </c>
      <c r="E853" s="768">
        <v>20</v>
      </c>
      <c r="F853" s="768" t="s">
        <v>755</v>
      </c>
      <c r="G853" s="768">
        <v>170005421</v>
      </c>
      <c r="H853" s="768">
        <v>998336</v>
      </c>
      <c r="I853" s="783"/>
      <c r="J853" s="768">
        <v>18</v>
      </c>
      <c r="K853" s="782"/>
      <c r="L853" s="768" t="s">
        <v>803</v>
      </c>
      <c r="M853" s="768" t="s">
        <v>105</v>
      </c>
      <c r="N853" s="768">
        <v>1</v>
      </c>
      <c r="O853" s="783"/>
      <c r="P853" s="784" t="str">
        <f t="shared" si="69"/>
        <v>Included</v>
      </c>
      <c r="Q853" s="296">
        <f t="shared" si="70"/>
        <v>0</v>
      </c>
      <c r="R853" s="267">
        <f t="shared" si="71"/>
        <v>0</v>
      </c>
      <c r="S853" s="267">
        <f t="shared" si="72"/>
        <v>0</v>
      </c>
      <c r="T853" s="297">
        <f t="shared" si="73"/>
        <v>0</v>
      </c>
      <c r="U853" s="297"/>
      <c r="AD853" s="298"/>
    </row>
    <row r="854" spans="1:30" s="267" customFormat="1" ht="48" customHeight="1" x14ac:dyDescent="0.3">
      <c r="A854" s="292">
        <v>831</v>
      </c>
      <c r="B854" s="768">
        <v>7000032150</v>
      </c>
      <c r="C854" s="768">
        <v>10</v>
      </c>
      <c r="D854" s="768">
        <v>260</v>
      </c>
      <c r="E854" s="768">
        <v>30</v>
      </c>
      <c r="F854" s="768" t="s">
        <v>755</v>
      </c>
      <c r="G854" s="768">
        <v>170005316</v>
      </c>
      <c r="H854" s="768">
        <v>998734</v>
      </c>
      <c r="I854" s="783"/>
      <c r="J854" s="768">
        <v>18</v>
      </c>
      <c r="K854" s="782"/>
      <c r="L854" s="768" t="s">
        <v>804</v>
      </c>
      <c r="M854" s="768" t="s">
        <v>106</v>
      </c>
      <c r="N854" s="768">
        <v>1</v>
      </c>
      <c r="O854" s="783"/>
      <c r="P854" s="784" t="str">
        <f t="shared" si="69"/>
        <v>Included</v>
      </c>
      <c r="Q854" s="296">
        <f t="shared" si="70"/>
        <v>0</v>
      </c>
      <c r="R854" s="267">
        <f t="shared" si="71"/>
        <v>0</v>
      </c>
      <c r="S854" s="267">
        <f t="shared" si="72"/>
        <v>0</v>
      </c>
      <c r="T854" s="297">
        <f t="shared" si="73"/>
        <v>0</v>
      </c>
      <c r="U854" s="297"/>
      <c r="AD854" s="298"/>
    </row>
    <row r="855" spans="1:30" s="267" customFormat="1" ht="48" customHeight="1" x14ac:dyDescent="0.3">
      <c r="A855" s="292">
        <v>832</v>
      </c>
      <c r="B855" s="768">
        <v>7000032150</v>
      </c>
      <c r="C855" s="768">
        <v>10</v>
      </c>
      <c r="D855" s="768">
        <v>260</v>
      </c>
      <c r="E855" s="768">
        <v>40</v>
      </c>
      <c r="F855" s="768" t="s">
        <v>755</v>
      </c>
      <c r="G855" s="768">
        <v>170005402</v>
      </c>
      <c r="H855" s="768">
        <v>998734</v>
      </c>
      <c r="I855" s="783"/>
      <c r="J855" s="768">
        <v>18</v>
      </c>
      <c r="K855" s="782"/>
      <c r="L855" s="768" t="s">
        <v>807</v>
      </c>
      <c r="M855" s="768" t="s">
        <v>106</v>
      </c>
      <c r="N855" s="768">
        <v>1</v>
      </c>
      <c r="O855" s="783"/>
      <c r="P855" s="784" t="str">
        <f t="shared" si="69"/>
        <v>Included</v>
      </c>
      <c r="Q855" s="296">
        <f t="shared" si="70"/>
        <v>0</v>
      </c>
      <c r="R855" s="267">
        <f t="shared" si="71"/>
        <v>0</v>
      </c>
      <c r="S855" s="267">
        <f t="shared" si="72"/>
        <v>0</v>
      </c>
      <c r="T855" s="297">
        <f t="shared" si="73"/>
        <v>0</v>
      </c>
      <c r="U855" s="297"/>
      <c r="AD855" s="298"/>
    </row>
    <row r="856" spans="1:30" s="267" customFormat="1" ht="48" customHeight="1" x14ac:dyDescent="0.3">
      <c r="A856" s="292">
        <v>833</v>
      </c>
      <c r="B856" s="768">
        <v>7000032150</v>
      </c>
      <c r="C856" s="768">
        <v>10</v>
      </c>
      <c r="D856" s="768">
        <v>260</v>
      </c>
      <c r="E856" s="768">
        <v>60</v>
      </c>
      <c r="F856" s="768" t="s">
        <v>755</v>
      </c>
      <c r="G856" s="768">
        <v>170005422</v>
      </c>
      <c r="H856" s="768">
        <v>998336</v>
      </c>
      <c r="I856" s="783"/>
      <c r="J856" s="768">
        <v>18</v>
      </c>
      <c r="K856" s="782"/>
      <c r="L856" s="768" t="s">
        <v>809</v>
      </c>
      <c r="M856" s="768" t="s">
        <v>105</v>
      </c>
      <c r="N856" s="768">
        <v>1</v>
      </c>
      <c r="O856" s="783"/>
      <c r="P856" s="784" t="str">
        <f t="shared" si="69"/>
        <v>Included</v>
      </c>
      <c r="Q856" s="296">
        <f t="shared" si="70"/>
        <v>0</v>
      </c>
      <c r="R856" s="267">
        <f t="shared" si="71"/>
        <v>0</v>
      </c>
      <c r="S856" s="267">
        <f t="shared" si="72"/>
        <v>0</v>
      </c>
      <c r="T856" s="297">
        <f t="shared" si="73"/>
        <v>0</v>
      </c>
      <c r="U856" s="297"/>
      <c r="AD856" s="298"/>
    </row>
    <row r="857" spans="1:30" s="267" customFormat="1" ht="48" customHeight="1" x14ac:dyDescent="0.3">
      <c r="A857" s="292">
        <v>834</v>
      </c>
      <c r="B857" s="768">
        <v>7000032150</v>
      </c>
      <c r="C857" s="768">
        <v>10</v>
      </c>
      <c r="D857" s="768">
        <v>260</v>
      </c>
      <c r="E857" s="768">
        <v>70</v>
      </c>
      <c r="F857" s="768" t="s">
        <v>755</v>
      </c>
      <c r="G857" s="768">
        <v>170005323</v>
      </c>
      <c r="H857" s="768">
        <v>998734</v>
      </c>
      <c r="I857" s="783"/>
      <c r="J857" s="768">
        <v>18</v>
      </c>
      <c r="K857" s="782"/>
      <c r="L857" s="768" t="s">
        <v>812</v>
      </c>
      <c r="M857" s="768" t="s">
        <v>106</v>
      </c>
      <c r="N857" s="768">
        <v>2</v>
      </c>
      <c r="O857" s="783"/>
      <c r="P857" s="784" t="str">
        <f t="shared" si="69"/>
        <v>Included</v>
      </c>
      <c r="Q857" s="296">
        <f t="shared" si="70"/>
        <v>0</v>
      </c>
      <c r="R857" s="267">
        <f t="shared" si="71"/>
        <v>0</v>
      </c>
      <c r="S857" s="267">
        <f t="shared" si="72"/>
        <v>0</v>
      </c>
      <c r="T857" s="297">
        <f t="shared" si="73"/>
        <v>0</v>
      </c>
      <c r="U857" s="297"/>
      <c r="AD857" s="298"/>
    </row>
    <row r="858" spans="1:30" s="267" customFormat="1" ht="48" customHeight="1" x14ac:dyDescent="0.3">
      <c r="A858" s="292">
        <v>835</v>
      </c>
      <c r="B858" s="768">
        <v>7000032150</v>
      </c>
      <c r="C858" s="768">
        <v>10</v>
      </c>
      <c r="D858" s="768">
        <v>260</v>
      </c>
      <c r="E858" s="768">
        <v>80</v>
      </c>
      <c r="F858" s="768" t="s">
        <v>755</v>
      </c>
      <c r="G858" s="768">
        <v>170005324</v>
      </c>
      <c r="H858" s="768">
        <v>998734</v>
      </c>
      <c r="I858" s="783"/>
      <c r="J858" s="768">
        <v>18</v>
      </c>
      <c r="K858" s="782"/>
      <c r="L858" s="768" t="s">
        <v>813</v>
      </c>
      <c r="M858" s="768" t="s">
        <v>106</v>
      </c>
      <c r="N858" s="768">
        <v>2</v>
      </c>
      <c r="O858" s="783"/>
      <c r="P858" s="784" t="str">
        <f t="shared" si="69"/>
        <v>Included</v>
      </c>
      <c r="Q858" s="296">
        <f t="shared" si="70"/>
        <v>0</v>
      </c>
      <c r="R858" s="267">
        <f t="shared" si="71"/>
        <v>0</v>
      </c>
      <c r="S858" s="267">
        <f t="shared" si="72"/>
        <v>0</v>
      </c>
      <c r="T858" s="297">
        <f t="shared" si="73"/>
        <v>0</v>
      </c>
      <c r="U858" s="297"/>
      <c r="AD858" s="298"/>
    </row>
    <row r="859" spans="1:30" s="267" customFormat="1" ht="48" customHeight="1" x14ac:dyDescent="0.3">
      <c r="A859" s="292">
        <v>836</v>
      </c>
      <c r="B859" s="768">
        <v>7000032150</v>
      </c>
      <c r="C859" s="768">
        <v>10</v>
      </c>
      <c r="D859" s="768">
        <v>260</v>
      </c>
      <c r="E859" s="768">
        <v>100</v>
      </c>
      <c r="F859" s="768" t="s">
        <v>755</v>
      </c>
      <c r="G859" s="768">
        <v>170005423</v>
      </c>
      <c r="H859" s="768">
        <v>998336</v>
      </c>
      <c r="I859" s="783"/>
      <c r="J859" s="768">
        <v>18</v>
      </c>
      <c r="K859" s="782"/>
      <c r="L859" s="768" t="s">
        <v>814</v>
      </c>
      <c r="M859" s="768" t="s">
        <v>105</v>
      </c>
      <c r="N859" s="768">
        <v>1</v>
      </c>
      <c r="O859" s="783"/>
      <c r="P859" s="784" t="str">
        <f t="shared" si="69"/>
        <v>Included</v>
      </c>
      <c r="Q859" s="296">
        <f t="shared" si="70"/>
        <v>0</v>
      </c>
      <c r="R859" s="267">
        <f t="shared" si="71"/>
        <v>0</v>
      </c>
      <c r="S859" s="267">
        <f t="shared" si="72"/>
        <v>0</v>
      </c>
      <c r="T859" s="297">
        <f t="shared" si="73"/>
        <v>0</v>
      </c>
      <c r="U859" s="297"/>
      <c r="AD859" s="298"/>
    </row>
    <row r="860" spans="1:30" s="267" customFormat="1" ht="48" customHeight="1" x14ac:dyDescent="0.3">
      <c r="A860" s="292">
        <v>837</v>
      </c>
      <c r="B860" s="768">
        <v>7000032150</v>
      </c>
      <c r="C860" s="768">
        <v>10</v>
      </c>
      <c r="D860" s="768">
        <v>260</v>
      </c>
      <c r="E860" s="768">
        <v>110</v>
      </c>
      <c r="F860" s="768" t="s">
        <v>755</v>
      </c>
      <c r="G860" s="768">
        <v>170005328</v>
      </c>
      <c r="H860" s="768">
        <v>998734</v>
      </c>
      <c r="I860" s="783"/>
      <c r="J860" s="768">
        <v>18</v>
      </c>
      <c r="K860" s="782"/>
      <c r="L860" s="768" t="s">
        <v>815</v>
      </c>
      <c r="M860" s="768" t="s">
        <v>106</v>
      </c>
      <c r="N860" s="768">
        <v>1</v>
      </c>
      <c r="O860" s="783"/>
      <c r="P860" s="784" t="str">
        <f t="shared" si="69"/>
        <v>Included</v>
      </c>
      <c r="Q860" s="296">
        <f t="shared" si="70"/>
        <v>0</v>
      </c>
      <c r="R860" s="267">
        <f t="shared" si="71"/>
        <v>0</v>
      </c>
      <c r="S860" s="267">
        <f t="shared" si="72"/>
        <v>0</v>
      </c>
      <c r="T860" s="297">
        <f t="shared" si="73"/>
        <v>0</v>
      </c>
      <c r="U860" s="297"/>
      <c r="AD860" s="298"/>
    </row>
    <row r="861" spans="1:30" s="267" customFormat="1" ht="48" customHeight="1" x14ac:dyDescent="0.3">
      <c r="A861" s="292">
        <v>838</v>
      </c>
      <c r="B861" s="768">
        <v>7000032150</v>
      </c>
      <c r="C861" s="768">
        <v>10</v>
      </c>
      <c r="D861" s="768">
        <v>260</v>
      </c>
      <c r="E861" s="768">
        <v>120</v>
      </c>
      <c r="F861" s="768" t="s">
        <v>755</v>
      </c>
      <c r="G861" s="768">
        <v>100007246</v>
      </c>
      <c r="H861" s="768">
        <v>998734</v>
      </c>
      <c r="I861" s="783"/>
      <c r="J861" s="768">
        <v>18</v>
      </c>
      <c r="K861" s="782"/>
      <c r="L861" s="768" t="s">
        <v>159</v>
      </c>
      <c r="M861" s="768" t="s">
        <v>106</v>
      </c>
      <c r="N861" s="768">
        <v>1</v>
      </c>
      <c r="O861" s="783"/>
      <c r="P861" s="784" t="str">
        <f t="shared" si="69"/>
        <v>Included</v>
      </c>
      <c r="Q861" s="296">
        <f t="shared" si="70"/>
        <v>0</v>
      </c>
      <c r="R861" s="267">
        <f t="shared" si="71"/>
        <v>0</v>
      </c>
      <c r="S861" s="267">
        <f t="shared" si="72"/>
        <v>0</v>
      </c>
      <c r="T861" s="297">
        <f t="shared" si="73"/>
        <v>0</v>
      </c>
      <c r="U861" s="297"/>
      <c r="AD861" s="298"/>
    </row>
    <row r="862" spans="1:30" s="267" customFormat="1" ht="48" customHeight="1" x14ac:dyDescent="0.3">
      <c r="A862" s="292">
        <v>839</v>
      </c>
      <c r="B862" s="768">
        <v>7000032150</v>
      </c>
      <c r="C862" s="768">
        <v>10</v>
      </c>
      <c r="D862" s="768">
        <v>260</v>
      </c>
      <c r="E862" s="768">
        <v>130</v>
      </c>
      <c r="F862" s="768" t="s">
        <v>755</v>
      </c>
      <c r="G862" s="768">
        <v>170003250</v>
      </c>
      <c r="H862" s="768">
        <v>998734</v>
      </c>
      <c r="I862" s="783"/>
      <c r="J862" s="768">
        <v>18</v>
      </c>
      <c r="K862" s="782"/>
      <c r="L862" s="768" t="s">
        <v>160</v>
      </c>
      <c r="M862" s="768" t="s">
        <v>106</v>
      </c>
      <c r="N862" s="768">
        <v>1</v>
      </c>
      <c r="O862" s="783"/>
      <c r="P862" s="784" t="str">
        <f t="shared" si="69"/>
        <v>Included</v>
      </c>
      <c r="Q862" s="296">
        <f t="shared" si="70"/>
        <v>0</v>
      </c>
      <c r="R862" s="267">
        <f t="shared" si="71"/>
        <v>0</v>
      </c>
      <c r="S862" s="267">
        <f t="shared" si="72"/>
        <v>0</v>
      </c>
      <c r="T862" s="297">
        <f t="shared" si="73"/>
        <v>0</v>
      </c>
      <c r="U862" s="297"/>
      <c r="AD862" s="298"/>
    </row>
    <row r="863" spans="1:30" s="267" customFormat="1" ht="48" customHeight="1" x14ac:dyDescent="0.3">
      <c r="A863" s="292">
        <v>840</v>
      </c>
      <c r="B863" s="768">
        <v>7000032150</v>
      </c>
      <c r="C863" s="768">
        <v>10</v>
      </c>
      <c r="D863" s="768">
        <v>260</v>
      </c>
      <c r="E863" s="768">
        <v>140</v>
      </c>
      <c r="F863" s="768" t="s">
        <v>755</v>
      </c>
      <c r="G863" s="768">
        <v>170005441</v>
      </c>
      <c r="H863" s="768">
        <v>998734</v>
      </c>
      <c r="I863" s="783"/>
      <c r="J863" s="768">
        <v>18</v>
      </c>
      <c r="K863" s="782"/>
      <c r="L863" s="768" t="s">
        <v>816</v>
      </c>
      <c r="M863" s="768" t="s">
        <v>106</v>
      </c>
      <c r="N863" s="768">
        <v>1</v>
      </c>
      <c r="O863" s="783"/>
      <c r="P863" s="784" t="str">
        <f t="shared" si="69"/>
        <v>Included</v>
      </c>
      <c r="Q863" s="296">
        <f t="shared" si="70"/>
        <v>0</v>
      </c>
      <c r="R863" s="267">
        <f t="shared" si="71"/>
        <v>0</v>
      </c>
      <c r="S863" s="267">
        <f t="shared" si="72"/>
        <v>0</v>
      </c>
      <c r="T863" s="297">
        <f t="shared" si="73"/>
        <v>0</v>
      </c>
      <c r="U863" s="297"/>
      <c r="AD863" s="298"/>
    </row>
    <row r="864" spans="1:30" s="267" customFormat="1" ht="48" customHeight="1" x14ac:dyDescent="0.3">
      <c r="A864" s="292">
        <v>841</v>
      </c>
      <c r="B864" s="768">
        <v>7000032150</v>
      </c>
      <c r="C864" s="768">
        <v>10</v>
      </c>
      <c r="D864" s="768">
        <v>260</v>
      </c>
      <c r="E864" s="768">
        <v>150</v>
      </c>
      <c r="F864" s="768" t="s">
        <v>755</v>
      </c>
      <c r="G864" s="768">
        <v>170005590</v>
      </c>
      <c r="H864" s="768">
        <v>998336</v>
      </c>
      <c r="I864" s="783"/>
      <c r="J864" s="768">
        <v>18</v>
      </c>
      <c r="K864" s="782"/>
      <c r="L864" s="768" t="s">
        <v>822</v>
      </c>
      <c r="M864" s="768" t="s">
        <v>106</v>
      </c>
      <c r="N864" s="768">
        <v>2</v>
      </c>
      <c r="O864" s="783"/>
      <c r="P864" s="784" t="str">
        <f t="shared" si="69"/>
        <v>Included</v>
      </c>
      <c r="Q864" s="296">
        <f t="shared" si="70"/>
        <v>0</v>
      </c>
      <c r="R864" s="267">
        <f t="shared" si="71"/>
        <v>0</v>
      </c>
      <c r="S864" s="267">
        <f t="shared" si="72"/>
        <v>0</v>
      </c>
      <c r="T864" s="297">
        <f t="shared" si="73"/>
        <v>0</v>
      </c>
      <c r="U864" s="297"/>
      <c r="AD864" s="298"/>
    </row>
    <row r="865" spans="1:30" s="267" customFormat="1" ht="48" customHeight="1" x14ac:dyDescent="0.3">
      <c r="A865" s="292">
        <v>842</v>
      </c>
      <c r="B865" s="768">
        <v>7000032153</v>
      </c>
      <c r="C865" s="768">
        <v>10</v>
      </c>
      <c r="D865" s="768">
        <v>300</v>
      </c>
      <c r="E865" s="768">
        <v>10</v>
      </c>
      <c r="F865" s="768" t="s">
        <v>756</v>
      </c>
      <c r="G865" s="768">
        <v>170005405</v>
      </c>
      <c r="H865" s="768">
        <v>998736</v>
      </c>
      <c r="I865" s="783"/>
      <c r="J865" s="768">
        <v>18</v>
      </c>
      <c r="K865" s="782"/>
      <c r="L865" s="768" t="s">
        <v>802</v>
      </c>
      <c r="M865" s="768" t="s">
        <v>106</v>
      </c>
      <c r="N865" s="768">
        <v>1</v>
      </c>
      <c r="O865" s="783"/>
      <c r="P865" s="784" t="str">
        <f t="shared" si="69"/>
        <v>Included</v>
      </c>
      <c r="Q865" s="296">
        <f t="shared" si="70"/>
        <v>0</v>
      </c>
      <c r="R865" s="267">
        <f t="shared" si="71"/>
        <v>0</v>
      </c>
      <c r="S865" s="267">
        <f t="shared" si="72"/>
        <v>0</v>
      </c>
      <c r="T865" s="297">
        <f t="shared" si="73"/>
        <v>0</v>
      </c>
      <c r="U865" s="297"/>
      <c r="AD865" s="298"/>
    </row>
    <row r="866" spans="1:30" s="267" customFormat="1" ht="48" customHeight="1" x14ac:dyDescent="0.3">
      <c r="A866" s="292">
        <v>843</v>
      </c>
      <c r="B866" s="768">
        <v>7000032153</v>
      </c>
      <c r="C866" s="768">
        <v>10</v>
      </c>
      <c r="D866" s="768">
        <v>300</v>
      </c>
      <c r="E866" s="768">
        <v>20</v>
      </c>
      <c r="F866" s="768" t="s">
        <v>756</v>
      </c>
      <c r="G866" s="768">
        <v>170005421</v>
      </c>
      <c r="H866" s="768">
        <v>998336</v>
      </c>
      <c r="I866" s="783"/>
      <c r="J866" s="768">
        <v>18</v>
      </c>
      <c r="K866" s="782"/>
      <c r="L866" s="768" t="s">
        <v>803</v>
      </c>
      <c r="M866" s="768" t="s">
        <v>105</v>
      </c>
      <c r="N866" s="768">
        <v>1</v>
      </c>
      <c r="O866" s="783"/>
      <c r="P866" s="784" t="str">
        <f t="shared" si="69"/>
        <v>Included</v>
      </c>
      <c r="Q866" s="296">
        <f t="shared" si="70"/>
        <v>0</v>
      </c>
      <c r="R866" s="267">
        <f t="shared" si="71"/>
        <v>0</v>
      </c>
      <c r="S866" s="267">
        <f t="shared" si="72"/>
        <v>0</v>
      </c>
      <c r="T866" s="297">
        <f t="shared" si="73"/>
        <v>0</v>
      </c>
      <c r="U866" s="297"/>
      <c r="AD866" s="298"/>
    </row>
    <row r="867" spans="1:30" s="267" customFormat="1" ht="48" customHeight="1" x14ac:dyDescent="0.3">
      <c r="A867" s="292">
        <v>844</v>
      </c>
      <c r="B867" s="768">
        <v>7000032153</v>
      </c>
      <c r="C867" s="768">
        <v>10</v>
      </c>
      <c r="D867" s="768">
        <v>300</v>
      </c>
      <c r="E867" s="768">
        <v>30</v>
      </c>
      <c r="F867" s="768" t="s">
        <v>756</v>
      </c>
      <c r="G867" s="768">
        <v>170005316</v>
      </c>
      <c r="H867" s="768">
        <v>998734</v>
      </c>
      <c r="I867" s="783"/>
      <c r="J867" s="768">
        <v>18</v>
      </c>
      <c r="K867" s="782"/>
      <c r="L867" s="768" t="s">
        <v>804</v>
      </c>
      <c r="M867" s="768" t="s">
        <v>106</v>
      </c>
      <c r="N867" s="768">
        <v>1</v>
      </c>
      <c r="O867" s="783"/>
      <c r="P867" s="784" t="str">
        <f t="shared" si="69"/>
        <v>Included</v>
      </c>
      <c r="Q867" s="296">
        <f t="shared" si="70"/>
        <v>0</v>
      </c>
      <c r="R867" s="267">
        <f t="shared" si="71"/>
        <v>0</v>
      </c>
      <c r="S867" s="267">
        <f t="shared" si="72"/>
        <v>0</v>
      </c>
      <c r="T867" s="297">
        <f t="shared" si="73"/>
        <v>0</v>
      </c>
      <c r="U867" s="297"/>
      <c r="AD867" s="298"/>
    </row>
    <row r="868" spans="1:30" s="267" customFormat="1" ht="48" customHeight="1" x14ac:dyDescent="0.3">
      <c r="A868" s="292">
        <v>845</v>
      </c>
      <c r="B868" s="768">
        <v>7000032153</v>
      </c>
      <c r="C868" s="768">
        <v>10</v>
      </c>
      <c r="D868" s="768">
        <v>300</v>
      </c>
      <c r="E868" s="768">
        <v>40</v>
      </c>
      <c r="F868" s="768" t="s">
        <v>756</v>
      </c>
      <c r="G868" s="768">
        <v>170005418</v>
      </c>
      <c r="H868" s="768">
        <v>998736</v>
      </c>
      <c r="I868" s="783"/>
      <c r="J868" s="768">
        <v>18</v>
      </c>
      <c r="K868" s="782"/>
      <c r="L868" s="768" t="s">
        <v>805</v>
      </c>
      <c r="M868" s="768" t="s">
        <v>106</v>
      </c>
      <c r="N868" s="768">
        <v>85</v>
      </c>
      <c r="O868" s="783"/>
      <c r="P868" s="784" t="str">
        <f t="shared" si="69"/>
        <v>Included</v>
      </c>
      <c r="Q868" s="296">
        <f t="shared" si="70"/>
        <v>0</v>
      </c>
      <c r="R868" s="267">
        <f t="shared" si="71"/>
        <v>0</v>
      </c>
      <c r="S868" s="267">
        <f t="shared" si="72"/>
        <v>0</v>
      </c>
      <c r="T868" s="297">
        <f t="shared" si="73"/>
        <v>0</v>
      </c>
      <c r="U868" s="297"/>
      <c r="AD868" s="298"/>
    </row>
    <row r="869" spans="1:30" s="267" customFormat="1" ht="48" customHeight="1" x14ac:dyDescent="0.3">
      <c r="A869" s="292">
        <v>846</v>
      </c>
      <c r="B869" s="768">
        <v>7000032153</v>
      </c>
      <c r="C869" s="768">
        <v>10</v>
      </c>
      <c r="D869" s="768">
        <v>300</v>
      </c>
      <c r="E869" s="768">
        <v>50</v>
      </c>
      <c r="F869" s="768" t="s">
        <v>756</v>
      </c>
      <c r="G869" s="768">
        <v>170005419</v>
      </c>
      <c r="H869" s="768">
        <v>998736</v>
      </c>
      <c r="I869" s="783"/>
      <c r="J869" s="768">
        <v>18</v>
      </c>
      <c r="K869" s="782"/>
      <c r="L869" s="768" t="s">
        <v>806</v>
      </c>
      <c r="M869" s="768" t="s">
        <v>106</v>
      </c>
      <c r="N869" s="768">
        <v>180</v>
      </c>
      <c r="O869" s="783"/>
      <c r="P869" s="784" t="str">
        <f t="shared" si="69"/>
        <v>Included</v>
      </c>
      <c r="Q869" s="296">
        <f t="shared" si="70"/>
        <v>0</v>
      </c>
      <c r="R869" s="267">
        <f t="shared" si="71"/>
        <v>0</v>
      </c>
      <c r="S869" s="267">
        <f t="shared" si="72"/>
        <v>0</v>
      </c>
      <c r="T869" s="297">
        <f t="shared" si="73"/>
        <v>0</v>
      </c>
      <c r="U869" s="297"/>
      <c r="AD869" s="298"/>
    </row>
    <row r="870" spans="1:30" s="267" customFormat="1" ht="48" customHeight="1" x14ac:dyDescent="0.3">
      <c r="A870" s="292">
        <v>847</v>
      </c>
      <c r="B870" s="768">
        <v>7000032153</v>
      </c>
      <c r="C870" s="768">
        <v>10</v>
      </c>
      <c r="D870" s="768">
        <v>300</v>
      </c>
      <c r="E870" s="768">
        <v>60</v>
      </c>
      <c r="F870" s="768" t="s">
        <v>756</v>
      </c>
      <c r="G870" s="768">
        <v>170005402</v>
      </c>
      <c r="H870" s="768">
        <v>998734</v>
      </c>
      <c r="I870" s="783"/>
      <c r="J870" s="768">
        <v>18</v>
      </c>
      <c r="K870" s="782"/>
      <c r="L870" s="768" t="s">
        <v>807</v>
      </c>
      <c r="M870" s="768" t="s">
        <v>106</v>
      </c>
      <c r="N870" s="768">
        <v>1</v>
      </c>
      <c r="O870" s="783"/>
      <c r="P870" s="784" t="str">
        <f t="shared" si="69"/>
        <v>Included</v>
      </c>
      <c r="Q870" s="296">
        <f t="shared" si="70"/>
        <v>0</v>
      </c>
      <c r="R870" s="267">
        <f t="shared" si="71"/>
        <v>0</v>
      </c>
      <c r="S870" s="267">
        <f t="shared" si="72"/>
        <v>0</v>
      </c>
      <c r="T870" s="297">
        <f t="shared" si="73"/>
        <v>0</v>
      </c>
      <c r="U870" s="297"/>
      <c r="AD870" s="298"/>
    </row>
    <row r="871" spans="1:30" s="267" customFormat="1" ht="48" customHeight="1" x14ac:dyDescent="0.3">
      <c r="A871" s="292">
        <v>848</v>
      </c>
      <c r="B871" s="768">
        <v>7000032153</v>
      </c>
      <c r="C871" s="768">
        <v>10</v>
      </c>
      <c r="D871" s="768">
        <v>300</v>
      </c>
      <c r="E871" s="768">
        <v>70</v>
      </c>
      <c r="F871" s="768" t="s">
        <v>756</v>
      </c>
      <c r="G871" s="768">
        <v>170005318</v>
      </c>
      <c r="H871" s="768">
        <v>998734</v>
      </c>
      <c r="I871" s="783"/>
      <c r="J871" s="768">
        <v>18</v>
      </c>
      <c r="K871" s="782"/>
      <c r="L871" s="768" t="s">
        <v>808</v>
      </c>
      <c r="M871" s="768" t="s">
        <v>106</v>
      </c>
      <c r="N871" s="768">
        <v>10</v>
      </c>
      <c r="O871" s="783"/>
      <c r="P871" s="784" t="str">
        <f t="shared" si="69"/>
        <v>Included</v>
      </c>
      <c r="Q871" s="296">
        <f t="shared" si="70"/>
        <v>0</v>
      </c>
      <c r="R871" s="267">
        <f t="shared" si="71"/>
        <v>0</v>
      </c>
      <c r="S871" s="267">
        <f t="shared" si="72"/>
        <v>0</v>
      </c>
      <c r="T871" s="297">
        <f t="shared" si="73"/>
        <v>0</v>
      </c>
      <c r="U871" s="297"/>
      <c r="AD871" s="298"/>
    </row>
    <row r="872" spans="1:30" s="267" customFormat="1" ht="48" customHeight="1" x14ac:dyDescent="0.3">
      <c r="A872" s="292">
        <v>849</v>
      </c>
      <c r="B872" s="768">
        <v>7000032153</v>
      </c>
      <c r="C872" s="768">
        <v>10</v>
      </c>
      <c r="D872" s="768">
        <v>300</v>
      </c>
      <c r="E872" s="768">
        <v>110</v>
      </c>
      <c r="F872" s="768" t="s">
        <v>756</v>
      </c>
      <c r="G872" s="768">
        <v>170005422</v>
      </c>
      <c r="H872" s="768">
        <v>998336</v>
      </c>
      <c r="I872" s="783"/>
      <c r="J872" s="768">
        <v>18</v>
      </c>
      <c r="K872" s="782"/>
      <c r="L872" s="768" t="s">
        <v>809</v>
      </c>
      <c r="M872" s="768" t="s">
        <v>105</v>
      </c>
      <c r="N872" s="768">
        <v>1</v>
      </c>
      <c r="O872" s="783"/>
      <c r="P872" s="784" t="str">
        <f t="shared" si="69"/>
        <v>Included</v>
      </c>
      <c r="Q872" s="296">
        <f t="shared" si="70"/>
        <v>0</v>
      </c>
      <c r="R872" s="267">
        <f t="shared" si="71"/>
        <v>0</v>
      </c>
      <c r="S872" s="267">
        <f t="shared" si="72"/>
        <v>0</v>
      </c>
      <c r="T872" s="297">
        <f t="shared" si="73"/>
        <v>0</v>
      </c>
      <c r="U872" s="297"/>
      <c r="AD872" s="298"/>
    </row>
    <row r="873" spans="1:30" s="267" customFormat="1" ht="48" customHeight="1" x14ac:dyDescent="0.3">
      <c r="A873" s="292">
        <v>850</v>
      </c>
      <c r="B873" s="768">
        <v>7000032153</v>
      </c>
      <c r="C873" s="768">
        <v>10</v>
      </c>
      <c r="D873" s="768">
        <v>300</v>
      </c>
      <c r="E873" s="768">
        <v>120</v>
      </c>
      <c r="F873" s="768" t="s">
        <v>756</v>
      </c>
      <c r="G873" s="768">
        <v>170005403</v>
      </c>
      <c r="H873" s="768">
        <v>998734</v>
      </c>
      <c r="I873" s="783"/>
      <c r="J873" s="768">
        <v>18</v>
      </c>
      <c r="K873" s="782"/>
      <c r="L873" s="768" t="s">
        <v>810</v>
      </c>
      <c r="M873" s="768" t="s">
        <v>106</v>
      </c>
      <c r="N873" s="768">
        <v>180</v>
      </c>
      <c r="O873" s="783"/>
      <c r="P873" s="784" t="str">
        <f t="shared" si="69"/>
        <v>Included</v>
      </c>
      <c r="Q873" s="296">
        <f t="shared" si="70"/>
        <v>0</v>
      </c>
      <c r="R873" s="267">
        <f t="shared" si="71"/>
        <v>0</v>
      </c>
      <c r="S873" s="267">
        <f t="shared" si="72"/>
        <v>0</v>
      </c>
      <c r="T873" s="297">
        <f t="shared" si="73"/>
        <v>0</v>
      </c>
      <c r="U873" s="297"/>
      <c r="AD873" s="298"/>
    </row>
    <row r="874" spans="1:30" s="267" customFormat="1" ht="48" customHeight="1" x14ac:dyDescent="0.3">
      <c r="A874" s="292">
        <v>851</v>
      </c>
      <c r="B874" s="768">
        <v>7000032153</v>
      </c>
      <c r="C874" s="768">
        <v>10</v>
      </c>
      <c r="D874" s="768">
        <v>300</v>
      </c>
      <c r="E874" s="768">
        <v>130</v>
      </c>
      <c r="F874" s="768" t="s">
        <v>756</v>
      </c>
      <c r="G874" s="768">
        <v>170005329</v>
      </c>
      <c r="H874" s="768">
        <v>998734</v>
      </c>
      <c r="I874" s="783"/>
      <c r="J874" s="768">
        <v>18</v>
      </c>
      <c r="K874" s="782"/>
      <c r="L874" s="768" t="s">
        <v>811</v>
      </c>
      <c r="M874" s="768" t="s">
        <v>110</v>
      </c>
      <c r="N874" s="768">
        <v>180</v>
      </c>
      <c r="O874" s="783"/>
      <c r="P874" s="784" t="str">
        <f t="shared" si="69"/>
        <v>Included</v>
      </c>
      <c r="Q874" s="296">
        <f t="shared" si="70"/>
        <v>0</v>
      </c>
      <c r="R874" s="267">
        <f t="shared" si="71"/>
        <v>0</v>
      </c>
      <c r="S874" s="267">
        <f t="shared" si="72"/>
        <v>0</v>
      </c>
      <c r="T874" s="297">
        <f t="shared" si="73"/>
        <v>0</v>
      </c>
      <c r="U874" s="297"/>
      <c r="AD874" s="298"/>
    </row>
    <row r="875" spans="1:30" s="267" customFormat="1" ht="48" customHeight="1" x14ac:dyDescent="0.3">
      <c r="A875" s="292">
        <v>852</v>
      </c>
      <c r="B875" s="768">
        <v>7000032153</v>
      </c>
      <c r="C875" s="768">
        <v>10</v>
      </c>
      <c r="D875" s="768">
        <v>300</v>
      </c>
      <c r="E875" s="768">
        <v>140</v>
      </c>
      <c r="F875" s="768" t="s">
        <v>756</v>
      </c>
      <c r="G875" s="768">
        <v>170005323</v>
      </c>
      <c r="H875" s="768">
        <v>998734</v>
      </c>
      <c r="I875" s="783"/>
      <c r="J875" s="768">
        <v>18</v>
      </c>
      <c r="K875" s="782"/>
      <c r="L875" s="768" t="s">
        <v>812</v>
      </c>
      <c r="M875" s="768" t="s">
        <v>106</v>
      </c>
      <c r="N875" s="768">
        <v>2</v>
      </c>
      <c r="O875" s="783"/>
      <c r="P875" s="784" t="str">
        <f t="shared" si="69"/>
        <v>Included</v>
      </c>
      <c r="Q875" s="296">
        <f t="shared" si="70"/>
        <v>0</v>
      </c>
      <c r="R875" s="267">
        <f t="shared" si="71"/>
        <v>0</v>
      </c>
      <c r="S875" s="267">
        <f t="shared" si="72"/>
        <v>0</v>
      </c>
      <c r="T875" s="297">
        <f t="shared" si="73"/>
        <v>0</v>
      </c>
      <c r="U875" s="297"/>
      <c r="AD875" s="298"/>
    </row>
    <row r="876" spans="1:30" s="267" customFormat="1" ht="48" customHeight="1" x14ac:dyDescent="0.3">
      <c r="A876" s="292">
        <v>853</v>
      </c>
      <c r="B876" s="768">
        <v>7000032153</v>
      </c>
      <c r="C876" s="768">
        <v>10</v>
      </c>
      <c r="D876" s="768">
        <v>300</v>
      </c>
      <c r="E876" s="768">
        <v>150</v>
      </c>
      <c r="F876" s="768" t="s">
        <v>756</v>
      </c>
      <c r="G876" s="768">
        <v>170005324</v>
      </c>
      <c r="H876" s="768">
        <v>998734</v>
      </c>
      <c r="I876" s="783"/>
      <c r="J876" s="768">
        <v>18</v>
      </c>
      <c r="K876" s="782"/>
      <c r="L876" s="768" t="s">
        <v>813</v>
      </c>
      <c r="M876" s="768" t="s">
        <v>106</v>
      </c>
      <c r="N876" s="768">
        <v>2</v>
      </c>
      <c r="O876" s="783"/>
      <c r="P876" s="784" t="str">
        <f t="shared" si="69"/>
        <v>Included</v>
      </c>
      <c r="Q876" s="296">
        <f t="shared" si="70"/>
        <v>0</v>
      </c>
      <c r="R876" s="267">
        <f t="shared" si="71"/>
        <v>0</v>
      </c>
      <c r="S876" s="267">
        <f t="shared" si="72"/>
        <v>0</v>
      </c>
      <c r="T876" s="297">
        <f t="shared" si="73"/>
        <v>0</v>
      </c>
      <c r="U876" s="297"/>
      <c r="AD876" s="298"/>
    </row>
    <row r="877" spans="1:30" s="267" customFormat="1" ht="48" customHeight="1" x14ac:dyDescent="0.3">
      <c r="A877" s="292">
        <v>854</v>
      </c>
      <c r="B877" s="768">
        <v>7000032153</v>
      </c>
      <c r="C877" s="768">
        <v>10</v>
      </c>
      <c r="D877" s="768">
        <v>300</v>
      </c>
      <c r="E877" s="768">
        <v>170</v>
      </c>
      <c r="F877" s="768" t="s">
        <v>756</v>
      </c>
      <c r="G877" s="768">
        <v>170005423</v>
      </c>
      <c r="H877" s="768">
        <v>998336</v>
      </c>
      <c r="I877" s="783"/>
      <c r="J877" s="768">
        <v>18</v>
      </c>
      <c r="K877" s="782"/>
      <c r="L877" s="768" t="s">
        <v>814</v>
      </c>
      <c r="M877" s="768" t="s">
        <v>105</v>
      </c>
      <c r="N877" s="768">
        <v>1</v>
      </c>
      <c r="O877" s="783"/>
      <c r="P877" s="784" t="str">
        <f t="shared" si="69"/>
        <v>Included</v>
      </c>
      <c r="Q877" s="296">
        <f t="shared" si="70"/>
        <v>0</v>
      </c>
      <c r="R877" s="267">
        <f t="shared" si="71"/>
        <v>0</v>
      </c>
      <c r="S877" s="267">
        <f t="shared" si="72"/>
        <v>0</v>
      </c>
      <c r="T877" s="297">
        <f t="shared" si="73"/>
        <v>0</v>
      </c>
      <c r="U877" s="297"/>
      <c r="AD877" s="298"/>
    </row>
    <row r="878" spans="1:30" s="267" customFormat="1" ht="48" customHeight="1" x14ac:dyDescent="0.3">
      <c r="A878" s="292">
        <v>855</v>
      </c>
      <c r="B878" s="768">
        <v>7000032153</v>
      </c>
      <c r="C878" s="768">
        <v>10</v>
      </c>
      <c r="D878" s="768">
        <v>300</v>
      </c>
      <c r="E878" s="768">
        <v>180</v>
      </c>
      <c r="F878" s="768" t="s">
        <v>756</v>
      </c>
      <c r="G878" s="768">
        <v>170005328</v>
      </c>
      <c r="H878" s="768">
        <v>998734</v>
      </c>
      <c r="I878" s="783"/>
      <c r="J878" s="768">
        <v>18</v>
      </c>
      <c r="K878" s="782"/>
      <c r="L878" s="768" t="s">
        <v>815</v>
      </c>
      <c r="M878" s="768" t="s">
        <v>106</v>
      </c>
      <c r="N878" s="768">
        <v>1</v>
      </c>
      <c r="O878" s="783"/>
      <c r="P878" s="784" t="str">
        <f t="shared" si="69"/>
        <v>Included</v>
      </c>
      <c r="Q878" s="296">
        <f t="shared" si="70"/>
        <v>0</v>
      </c>
      <c r="R878" s="267">
        <f t="shared" si="71"/>
        <v>0</v>
      </c>
      <c r="S878" s="267">
        <f t="shared" si="72"/>
        <v>0</v>
      </c>
      <c r="T878" s="297">
        <f t="shared" si="73"/>
        <v>0</v>
      </c>
      <c r="U878" s="297"/>
      <c r="AD878" s="298"/>
    </row>
    <row r="879" spans="1:30" s="267" customFormat="1" ht="48" customHeight="1" x14ac:dyDescent="0.3">
      <c r="A879" s="292">
        <v>856</v>
      </c>
      <c r="B879" s="768">
        <v>7000032153</v>
      </c>
      <c r="C879" s="768">
        <v>10</v>
      </c>
      <c r="D879" s="768">
        <v>300</v>
      </c>
      <c r="E879" s="768">
        <v>190</v>
      </c>
      <c r="F879" s="768" t="s">
        <v>756</v>
      </c>
      <c r="G879" s="768">
        <v>100002843</v>
      </c>
      <c r="H879" s="768">
        <v>998734</v>
      </c>
      <c r="I879" s="783"/>
      <c r="J879" s="768">
        <v>18</v>
      </c>
      <c r="K879" s="782"/>
      <c r="L879" s="768" t="s">
        <v>161</v>
      </c>
      <c r="M879" s="768" t="s">
        <v>110</v>
      </c>
      <c r="N879" s="768">
        <v>1</v>
      </c>
      <c r="O879" s="783"/>
      <c r="P879" s="784" t="str">
        <f t="shared" si="69"/>
        <v>Included</v>
      </c>
      <c r="Q879" s="296">
        <f t="shared" si="70"/>
        <v>0</v>
      </c>
      <c r="R879" s="267">
        <f t="shared" si="71"/>
        <v>0</v>
      </c>
      <c r="S879" s="267">
        <f t="shared" si="72"/>
        <v>0</v>
      </c>
      <c r="T879" s="297">
        <f t="shared" si="73"/>
        <v>0</v>
      </c>
      <c r="U879" s="297"/>
      <c r="AD879" s="298"/>
    </row>
    <row r="880" spans="1:30" s="267" customFormat="1" ht="48" customHeight="1" x14ac:dyDescent="0.3">
      <c r="A880" s="292">
        <v>857</v>
      </c>
      <c r="B880" s="768">
        <v>7000032153</v>
      </c>
      <c r="C880" s="768">
        <v>10</v>
      </c>
      <c r="D880" s="768">
        <v>300</v>
      </c>
      <c r="E880" s="768">
        <v>200</v>
      </c>
      <c r="F880" s="768" t="s">
        <v>756</v>
      </c>
      <c r="G880" s="768">
        <v>100007246</v>
      </c>
      <c r="H880" s="768">
        <v>998734</v>
      </c>
      <c r="I880" s="783"/>
      <c r="J880" s="768">
        <v>18</v>
      </c>
      <c r="K880" s="782"/>
      <c r="L880" s="768" t="s">
        <v>159</v>
      </c>
      <c r="M880" s="768" t="s">
        <v>106</v>
      </c>
      <c r="N880" s="768">
        <v>1</v>
      </c>
      <c r="O880" s="783"/>
      <c r="P880" s="784" t="str">
        <f t="shared" si="69"/>
        <v>Included</v>
      </c>
      <c r="Q880" s="296">
        <f t="shared" si="70"/>
        <v>0</v>
      </c>
      <c r="R880" s="267">
        <f t="shared" si="71"/>
        <v>0</v>
      </c>
      <c r="S880" s="267">
        <f t="shared" si="72"/>
        <v>0</v>
      </c>
      <c r="T880" s="297">
        <f t="shared" si="73"/>
        <v>0</v>
      </c>
      <c r="U880" s="297"/>
      <c r="AD880" s="298"/>
    </row>
    <row r="881" spans="1:30" s="267" customFormat="1" ht="48" customHeight="1" x14ac:dyDescent="0.3">
      <c r="A881" s="292">
        <v>858</v>
      </c>
      <c r="B881" s="768">
        <v>7000032153</v>
      </c>
      <c r="C881" s="768">
        <v>10</v>
      </c>
      <c r="D881" s="768">
        <v>300</v>
      </c>
      <c r="E881" s="768">
        <v>210</v>
      </c>
      <c r="F881" s="768" t="s">
        <v>756</v>
      </c>
      <c r="G881" s="768">
        <v>170003250</v>
      </c>
      <c r="H881" s="768">
        <v>998734</v>
      </c>
      <c r="I881" s="783"/>
      <c r="J881" s="768">
        <v>18</v>
      </c>
      <c r="K881" s="782"/>
      <c r="L881" s="768" t="s">
        <v>160</v>
      </c>
      <c r="M881" s="768" t="s">
        <v>106</v>
      </c>
      <c r="N881" s="768">
        <v>1</v>
      </c>
      <c r="O881" s="783"/>
      <c r="P881" s="784" t="str">
        <f t="shared" si="69"/>
        <v>Included</v>
      </c>
      <c r="Q881" s="296">
        <f t="shared" si="70"/>
        <v>0</v>
      </c>
      <c r="R881" s="267">
        <f t="shared" si="71"/>
        <v>0</v>
      </c>
      <c r="S881" s="267">
        <f t="shared" si="72"/>
        <v>0</v>
      </c>
      <c r="T881" s="297">
        <f t="shared" si="73"/>
        <v>0</v>
      </c>
      <c r="U881" s="297"/>
      <c r="AD881" s="298"/>
    </row>
    <row r="882" spans="1:30" s="267" customFormat="1" ht="48" customHeight="1" x14ac:dyDescent="0.3">
      <c r="A882" s="292">
        <v>859</v>
      </c>
      <c r="B882" s="768">
        <v>7000032153</v>
      </c>
      <c r="C882" s="768">
        <v>10</v>
      </c>
      <c r="D882" s="768">
        <v>300</v>
      </c>
      <c r="E882" s="768">
        <v>220</v>
      </c>
      <c r="F882" s="768" t="s">
        <v>756</v>
      </c>
      <c r="G882" s="768">
        <v>170005441</v>
      </c>
      <c r="H882" s="768">
        <v>998734</v>
      </c>
      <c r="I882" s="783"/>
      <c r="J882" s="768">
        <v>18</v>
      </c>
      <c r="K882" s="782"/>
      <c r="L882" s="768" t="s">
        <v>816</v>
      </c>
      <c r="M882" s="768" t="s">
        <v>106</v>
      </c>
      <c r="N882" s="768">
        <v>1</v>
      </c>
      <c r="O882" s="783"/>
      <c r="P882" s="784" t="str">
        <f t="shared" si="69"/>
        <v>Included</v>
      </c>
      <c r="Q882" s="296">
        <f t="shared" si="70"/>
        <v>0</v>
      </c>
      <c r="R882" s="267">
        <f t="shared" si="71"/>
        <v>0</v>
      </c>
      <c r="S882" s="267">
        <f t="shared" si="72"/>
        <v>0</v>
      </c>
      <c r="T882" s="297">
        <f t="shared" si="73"/>
        <v>0</v>
      </c>
      <c r="U882" s="297"/>
      <c r="AD882" s="298"/>
    </row>
    <row r="883" spans="1:30" s="267" customFormat="1" ht="48" customHeight="1" x14ac:dyDescent="0.3">
      <c r="A883" s="292">
        <v>860</v>
      </c>
      <c r="B883" s="768">
        <v>7000032153</v>
      </c>
      <c r="C883" s="768">
        <v>10</v>
      </c>
      <c r="D883" s="768">
        <v>300</v>
      </c>
      <c r="E883" s="768">
        <v>240</v>
      </c>
      <c r="F883" s="768" t="s">
        <v>756</v>
      </c>
      <c r="G883" s="768">
        <v>170005452</v>
      </c>
      <c r="H883" s="768">
        <v>998734</v>
      </c>
      <c r="I883" s="783"/>
      <c r="J883" s="768">
        <v>18</v>
      </c>
      <c r="K883" s="782"/>
      <c r="L883" s="768" t="s">
        <v>817</v>
      </c>
      <c r="M883" s="768" t="s">
        <v>106</v>
      </c>
      <c r="N883" s="768">
        <v>2</v>
      </c>
      <c r="O883" s="783"/>
      <c r="P883" s="784" t="str">
        <f t="shared" si="69"/>
        <v>Included</v>
      </c>
      <c r="Q883" s="296">
        <f t="shared" si="70"/>
        <v>0</v>
      </c>
      <c r="R883" s="267">
        <f t="shared" si="71"/>
        <v>0</v>
      </c>
      <c r="S883" s="267">
        <f t="shared" si="72"/>
        <v>0</v>
      </c>
      <c r="T883" s="297">
        <f t="shared" si="73"/>
        <v>0</v>
      </c>
      <c r="U883" s="297"/>
      <c r="AD883" s="298"/>
    </row>
    <row r="884" spans="1:30" s="267" customFormat="1" ht="48" customHeight="1" x14ac:dyDescent="0.3">
      <c r="A884" s="292">
        <v>861</v>
      </c>
      <c r="B884" s="768">
        <v>7000032153</v>
      </c>
      <c r="C884" s="768">
        <v>10</v>
      </c>
      <c r="D884" s="768">
        <v>300</v>
      </c>
      <c r="E884" s="768">
        <v>250</v>
      </c>
      <c r="F884" s="768" t="s">
        <v>756</v>
      </c>
      <c r="G884" s="768">
        <v>170005453</v>
      </c>
      <c r="H884" s="768">
        <v>998734</v>
      </c>
      <c r="I884" s="783"/>
      <c r="J884" s="768">
        <v>18</v>
      </c>
      <c r="K884" s="782"/>
      <c r="L884" s="768" t="s">
        <v>818</v>
      </c>
      <c r="M884" s="768" t="s">
        <v>105</v>
      </c>
      <c r="N884" s="768">
        <v>1</v>
      </c>
      <c r="O884" s="783"/>
      <c r="P884" s="784" t="str">
        <f t="shared" si="69"/>
        <v>Included</v>
      </c>
      <c r="Q884" s="296">
        <f t="shared" si="70"/>
        <v>0</v>
      </c>
      <c r="R884" s="267">
        <f t="shared" si="71"/>
        <v>0</v>
      </c>
      <c r="S884" s="267">
        <f t="shared" si="72"/>
        <v>0</v>
      </c>
      <c r="T884" s="297">
        <f t="shared" si="73"/>
        <v>0</v>
      </c>
      <c r="U884" s="297"/>
      <c r="AD884" s="298"/>
    </row>
    <row r="885" spans="1:30" s="267" customFormat="1" ht="48" customHeight="1" x14ac:dyDescent="0.3">
      <c r="A885" s="292">
        <v>862</v>
      </c>
      <c r="B885" s="768">
        <v>7000032153</v>
      </c>
      <c r="C885" s="768">
        <v>10</v>
      </c>
      <c r="D885" s="768">
        <v>300</v>
      </c>
      <c r="E885" s="768">
        <v>270</v>
      </c>
      <c r="F885" s="768" t="s">
        <v>756</v>
      </c>
      <c r="G885" s="768">
        <v>170005456</v>
      </c>
      <c r="H885" s="768">
        <v>998734</v>
      </c>
      <c r="I885" s="783"/>
      <c r="J885" s="768">
        <v>18</v>
      </c>
      <c r="K885" s="782"/>
      <c r="L885" s="768" t="s">
        <v>819</v>
      </c>
      <c r="M885" s="768" t="s">
        <v>106</v>
      </c>
      <c r="N885" s="768">
        <v>2</v>
      </c>
      <c r="O885" s="783"/>
      <c r="P885" s="784" t="str">
        <f t="shared" si="69"/>
        <v>Included</v>
      </c>
      <c r="Q885" s="296">
        <f t="shared" si="70"/>
        <v>0</v>
      </c>
      <c r="R885" s="267">
        <f t="shared" si="71"/>
        <v>0</v>
      </c>
      <c r="S885" s="267">
        <f t="shared" si="72"/>
        <v>0</v>
      </c>
      <c r="T885" s="297">
        <f t="shared" si="73"/>
        <v>0</v>
      </c>
      <c r="U885" s="297"/>
      <c r="AD885" s="298"/>
    </row>
    <row r="886" spans="1:30" s="267" customFormat="1" ht="48" customHeight="1" x14ac:dyDescent="0.3">
      <c r="A886" s="292">
        <v>863</v>
      </c>
      <c r="B886" s="768">
        <v>7000032153</v>
      </c>
      <c r="C886" s="768">
        <v>10</v>
      </c>
      <c r="D886" s="768">
        <v>300</v>
      </c>
      <c r="E886" s="768">
        <v>280</v>
      </c>
      <c r="F886" s="768" t="s">
        <v>756</v>
      </c>
      <c r="G886" s="768">
        <v>170005465</v>
      </c>
      <c r="H886" s="768">
        <v>998734</v>
      </c>
      <c r="I886" s="783"/>
      <c r="J886" s="768">
        <v>18</v>
      </c>
      <c r="K886" s="782"/>
      <c r="L886" s="768" t="s">
        <v>820</v>
      </c>
      <c r="M886" s="768" t="s">
        <v>110</v>
      </c>
      <c r="N886" s="768">
        <v>1</v>
      </c>
      <c r="O886" s="783"/>
      <c r="P886" s="784" t="str">
        <f t="shared" si="69"/>
        <v>Included</v>
      </c>
      <c r="Q886" s="296">
        <f t="shared" si="70"/>
        <v>0</v>
      </c>
      <c r="R886" s="267">
        <f t="shared" si="71"/>
        <v>0</v>
      </c>
      <c r="S886" s="267">
        <f t="shared" si="72"/>
        <v>0</v>
      </c>
      <c r="T886" s="297">
        <f t="shared" si="73"/>
        <v>0</v>
      </c>
      <c r="U886" s="297"/>
      <c r="AD886" s="298"/>
    </row>
    <row r="887" spans="1:30" s="267" customFormat="1" ht="48" customHeight="1" x14ac:dyDescent="0.3">
      <c r="A887" s="292">
        <v>864</v>
      </c>
      <c r="B887" s="768">
        <v>7000032153</v>
      </c>
      <c r="C887" s="768">
        <v>10</v>
      </c>
      <c r="D887" s="768">
        <v>300</v>
      </c>
      <c r="E887" s="768">
        <v>290</v>
      </c>
      <c r="F887" s="768" t="s">
        <v>756</v>
      </c>
      <c r="G887" s="768">
        <v>100007217</v>
      </c>
      <c r="H887" s="768">
        <v>998734</v>
      </c>
      <c r="I887" s="783"/>
      <c r="J887" s="768">
        <v>18</v>
      </c>
      <c r="K887" s="782"/>
      <c r="L887" s="768" t="s">
        <v>158</v>
      </c>
      <c r="M887" s="768" t="s">
        <v>106</v>
      </c>
      <c r="N887" s="768">
        <v>1</v>
      </c>
      <c r="O887" s="783"/>
      <c r="P887" s="784" t="str">
        <f t="shared" si="69"/>
        <v>Included</v>
      </c>
      <c r="Q887" s="296">
        <f t="shared" si="70"/>
        <v>0</v>
      </c>
      <c r="R887" s="267">
        <f t="shared" si="71"/>
        <v>0</v>
      </c>
      <c r="S887" s="267">
        <f t="shared" si="72"/>
        <v>0</v>
      </c>
      <c r="T887" s="297">
        <f t="shared" si="73"/>
        <v>0</v>
      </c>
      <c r="U887" s="297"/>
      <c r="AD887" s="298"/>
    </row>
    <row r="888" spans="1:30" s="267" customFormat="1" ht="48" customHeight="1" x14ac:dyDescent="0.3">
      <c r="A888" s="292">
        <v>865</v>
      </c>
      <c r="B888" s="768">
        <v>7000032153</v>
      </c>
      <c r="C888" s="768">
        <v>10</v>
      </c>
      <c r="D888" s="768">
        <v>300</v>
      </c>
      <c r="E888" s="768">
        <v>300</v>
      </c>
      <c r="F888" s="768" t="s">
        <v>756</v>
      </c>
      <c r="G888" s="768">
        <v>170005416</v>
      </c>
      <c r="H888" s="768">
        <v>998734</v>
      </c>
      <c r="I888" s="783"/>
      <c r="J888" s="768">
        <v>18</v>
      </c>
      <c r="K888" s="782"/>
      <c r="L888" s="768" t="s">
        <v>821</v>
      </c>
      <c r="M888" s="768" t="s">
        <v>106</v>
      </c>
      <c r="N888" s="768">
        <v>1</v>
      </c>
      <c r="O888" s="783"/>
      <c r="P888" s="784" t="str">
        <f t="shared" si="69"/>
        <v>Included</v>
      </c>
      <c r="Q888" s="296">
        <f t="shared" si="70"/>
        <v>0</v>
      </c>
      <c r="R888" s="267">
        <f t="shared" si="71"/>
        <v>0</v>
      </c>
      <c r="S888" s="267">
        <f t="shared" si="72"/>
        <v>0</v>
      </c>
      <c r="T888" s="297">
        <f t="shared" si="73"/>
        <v>0</v>
      </c>
      <c r="U888" s="297"/>
      <c r="AD888" s="298"/>
    </row>
    <row r="889" spans="1:30" s="267" customFormat="1" ht="48" customHeight="1" x14ac:dyDescent="0.3">
      <c r="A889" s="292">
        <v>866</v>
      </c>
      <c r="B889" s="768">
        <v>7000032153</v>
      </c>
      <c r="C889" s="768">
        <v>10</v>
      </c>
      <c r="D889" s="768">
        <v>300</v>
      </c>
      <c r="E889" s="768">
        <v>310</v>
      </c>
      <c r="F889" s="768" t="s">
        <v>756</v>
      </c>
      <c r="G889" s="768">
        <v>170005590</v>
      </c>
      <c r="H889" s="768">
        <v>998336</v>
      </c>
      <c r="I889" s="783"/>
      <c r="J889" s="768">
        <v>18</v>
      </c>
      <c r="K889" s="782"/>
      <c r="L889" s="768" t="s">
        <v>822</v>
      </c>
      <c r="M889" s="768" t="s">
        <v>106</v>
      </c>
      <c r="N889" s="768">
        <v>2</v>
      </c>
      <c r="O889" s="783"/>
      <c r="P889" s="784" t="str">
        <f t="shared" si="69"/>
        <v>Included</v>
      </c>
      <c r="Q889" s="296">
        <f t="shared" si="70"/>
        <v>0</v>
      </c>
      <c r="R889" s="267">
        <f t="shared" si="71"/>
        <v>0</v>
      </c>
      <c r="S889" s="267">
        <f t="shared" si="72"/>
        <v>0</v>
      </c>
      <c r="T889" s="297">
        <f t="shared" si="73"/>
        <v>0</v>
      </c>
      <c r="U889" s="297"/>
      <c r="AD889" s="298"/>
    </row>
    <row r="890" spans="1:30" s="267" customFormat="1" ht="48" customHeight="1" x14ac:dyDescent="0.3">
      <c r="A890" s="292">
        <v>867</v>
      </c>
      <c r="B890" s="768">
        <v>7000032157</v>
      </c>
      <c r="C890" s="768">
        <v>10</v>
      </c>
      <c r="D890" s="768">
        <v>350</v>
      </c>
      <c r="E890" s="768">
        <v>10</v>
      </c>
      <c r="F890" s="768" t="s">
        <v>757</v>
      </c>
      <c r="G890" s="768">
        <v>170005405</v>
      </c>
      <c r="H890" s="768">
        <v>998736</v>
      </c>
      <c r="I890" s="783"/>
      <c r="J890" s="768">
        <v>18</v>
      </c>
      <c r="K890" s="782"/>
      <c r="L890" s="768" t="s">
        <v>802</v>
      </c>
      <c r="M890" s="768" t="s">
        <v>106</v>
      </c>
      <c r="N890" s="768">
        <v>1</v>
      </c>
      <c r="O890" s="783"/>
      <c r="P890" s="784" t="str">
        <f t="shared" si="69"/>
        <v>Included</v>
      </c>
      <c r="Q890" s="296">
        <f t="shared" si="70"/>
        <v>0</v>
      </c>
      <c r="R890" s="267">
        <f t="shared" si="71"/>
        <v>0</v>
      </c>
      <c r="S890" s="267">
        <f t="shared" si="72"/>
        <v>0</v>
      </c>
      <c r="T890" s="297">
        <f t="shared" si="73"/>
        <v>0</v>
      </c>
      <c r="U890" s="297"/>
      <c r="AD890" s="298"/>
    </row>
    <row r="891" spans="1:30" s="267" customFormat="1" ht="48" customHeight="1" x14ac:dyDescent="0.3">
      <c r="A891" s="292">
        <v>868</v>
      </c>
      <c r="B891" s="768">
        <v>7000032157</v>
      </c>
      <c r="C891" s="768">
        <v>10</v>
      </c>
      <c r="D891" s="768">
        <v>350</v>
      </c>
      <c r="E891" s="768">
        <v>20</v>
      </c>
      <c r="F891" s="768" t="s">
        <v>757</v>
      </c>
      <c r="G891" s="768">
        <v>170005421</v>
      </c>
      <c r="H891" s="768">
        <v>998336</v>
      </c>
      <c r="I891" s="783"/>
      <c r="J891" s="768">
        <v>18</v>
      </c>
      <c r="K891" s="782"/>
      <c r="L891" s="768" t="s">
        <v>803</v>
      </c>
      <c r="M891" s="768" t="s">
        <v>105</v>
      </c>
      <c r="N891" s="768">
        <v>1</v>
      </c>
      <c r="O891" s="783"/>
      <c r="P891" s="784" t="str">
        <f t="shared" si="69"/>
        <v>Included</v>
      </c>
      <c r="Q891" s="296">
        <f t="shared" si="70"/>
        <v>0</v>
      </c>
      <c r="R891" s="267">
        <f t="shared" si="71"/>
        <v>0</v>
      </c>
      <c r="S891" s="267">
        <f t="shared" si="72"/>
        <v>0</v>
      </c>
      <c r="T891" s="297">
        <f t="shared" si="73"/>
        <v>0</v>
      </c>
      <c r="U891" s="297"/>
      <c r="AD891" s="298"/>
    </row>
    <row r="892" spans="1:30" s="267" customFormat="1" ht="48" customHeight="1" x14ac:dyDescent="0.3">
      <c r="A892" s="292">
        <v>869</v>
      </c>
      <c r="B892" s="768">
        <v>7000032157</v>
      </c>
      <c r="C892" s="768">
        <v>10</v>
      </c>
      <c r="D892" s="768">
        <v>350</v>
      </c>
      <c r="E892" s="768">
        <v>30</v>
      </c>
      <c r="F892" s="768" t="s">
        <v>757</v>
      </c>
      <c r="G892" s="768">
        <v>170005316</v>
      </c>
      <c r="H892" s="768">
        <v>998734</v>
      </c>
      <c r="I892" s="783"/>
      <c r="J892" s="768">
        <v>18</v>
      </c>
      <c r="K892" s="782"/>
      <c r="L892" s="768" t="s">
        <v>804</v>
      </c>
      <c r="M892" s="768" t="s">
        <v>106</v>
      </c>
      <c r="N892" s="768">
        <v>1</v>
      </c>
      <c r="O892" s="783"/>
      <c r="P892" s="784" t="str">
        <f t="shared" si="69"/>
        <v>Included</v>
      </c>
      <c r="Q892" s="296">
        <f t="shared" si="70"/>
        <v>0</v>
      </c>
      <c r="R892" s="267">
        <f t="shared" si="71"/>
        <v>0</v>
      </c>
      <c r="S892" s="267">
        <f t="shared" si="72"/>
        <v>0</v>
      </c>
      <c r="T892" s="297">
        <f t="shared" si="73"/>
        <v>0</v>
      </c>
      <c r="U892" s="297"/>
      <c r="AD892" s="298"/>
    </row>
    <row r="893" spans="1:30" s="267" customFormat="1" ht="48" customHeight="1" x14ac:dyDescent="0.3">
      <c r="A893" s="292">
        <v>870</v>
      </c>
      <c r="B893" s="768">
        <v>7000032157</v>
      </c>
      <c r="C893" s="768">
        <v>10</v>
      </c>
      <c r="D893" s="768">
        <v>350</v>
      </c>
      <c r="E893" s="768">
        <v>40</v>
      </c>
      <c r="F893" s="768" t="s">
        <v>757</v>
      </c>
      <c r="G893" s="768">
        <v>170005402</v>
      </c>
      <c r="H893" s="768">
        <v>998734</v>
      </c>
      <c r="I893" s="783"/>
      <c r="J893" s="768">
        <v>18</v>
      </c>
      <c r="K893" s="782"/>
      <c r="L893" s="768" t="s">
        <v>807</v>
      </c>
      <c r="M893" s="768" t="s">
        <v>106</v>
      </c>
      <c r="N893" s="768">
        <v>1</v>
      </c>
      <c r="O893" s="783"/>
      <c r="P893" s="784" t="str">
        <f t="shared" si="69"/>
        <v>Included</v>
      </c>
      <c r="Q893" s="296">
        <f t="shared" si="70"/>
        <v>0</v>
      </c>
      <c r="R893" s="267">
        <f t="shared" si="71"/>
        <v>0</v>
      </c>
      <c r="S893" s="267">
        <f t="shared" si="72"/>
        <v>0</v>
      </c>
      <c r="T893" s="297">
        <f t="shared" si="73"/>
        <v>0</v>
      </c>
      <c r="U893" s="297"/>
      <c r="AD893" s="298"/>
    </row>
    <row r="894" spans="1:30" s="267" customFormat="1" ht="48" customHeight="1" x14ac:dyDescent="0.3">
      <c r="A894" s="292">
        <v>871</v>
      </c>
      <c r="B894" s="768">
        <v>7000032157</v>
      </c>
      <c r="C894" s="768">
        <v>10</v>
      </c>
      <c r="D894" s="768">
        <v>350</v>
      </c>
      <c r="E894" s="768">
        <v>60</v>
      </c>
      <c r="F894" s="768" t="s">
        <v>757</v>
      </c>
      <c r="G894" s="768">
        <v>170005422</v>
      </c>
      <c r="H894" s="768">
        <v>998336</v>
      </c>
      <c r="I894" s="783"/>
      <c r="J894" s="768">
        <v>18</v>
      </c>
      <c r="K894" s="782"/>
      <c r="L894" s="768" t="s">
        <v>809</v>
      </c>
      <c r="M894" s="768" t="s">
        <v>105</v>
      </c>
      <c r="N894" s="768">
        <v>1</v>
      </c>
      <c r="O894" s="783"/>
      <c r="P894" s="784" t="str">
        <f t="shared" si="69"/>
        <v>Included</v>
      </c>
      <c r="Q894" s="296">
        <f t="shared" si="70"/>
        <v>0</v>
      </c>
      <c r="R894" s="267">
        <f t="shared" si="71"/>
        <v>0</v>
      </c>
      <c r="S894" s="267">
        <f t="shared" si="72"/>
        <v>0</v>
      </c>
      <c r="T894" s="297">
        <f t="shared" si="73"/>
        <v>0</v>
      </c>
      <c r="U894" s="297"/>
      <c r="AD894" s="298"/>
    </row>
    <row r="895" spans="1:30" s="267" customFormat="1" ht="48" customHeight="1" x14ac:dyDescent="0.3">
      <c r="A895" s="292">
        <v>872</v>
      </c>
      <c r="B895" s="768">
        <v>7000032157</v>
      </c>
      <c r="C895" s="768">
        <v>10</v>
      </c>
      <c r="D895" s="768">
        <v>350</v>
      </c>
      <c r="E895" s="768">
        <v>70</v>
      </c>
      <c r="F895" s="768" t="s">
        <v>757</v>
      </c>
      <c r="G895" s="768">
        <v>170005323</v>
      </c>
      <c r="H895" s="768">
        <v>998734</v>
      </c>
      <c r="I895" s="783"/>
      <c r="J895" s="768">
        <v>18</v>
      </c>
      <c r="K895" s="782"/>
      <c r="L895" s="768" t="s">
        <v>812</v>
      </c>
      <c r="M895" s="768" t="s">
        <v>106</v>
      </c>
      <c r="N895" s="768">
        <v>2</v>
      </c>
      <c r="O895" s="783"/>
      <c r="P895" s="784" t="str">
        <f t="shared" si="69"/>
        <v>Included</v>
      </c>
      <c r="Q895" s="296">
        <f t="shared" si="70"/>
        <v>0</v>
      </c>
      <c r="R895" s="267">
        <f t="shared" si="71"/>
        <v>0</v>
      </c>
      <c r="S895" s="267">
        <f t="shared" si="72"/>
        <v>0</v>
      </c>
      <c r="T895" s="297">
        <f t="shared" si="73"/>
        <v>0</v>
      </c>
      <c r="U895" s="297"/>
      <c r="AD895" s="298"/>
    </row>
    <row r="896" spans="1:30" s="267" customFormat="1" ht="48" customHeight="1" x14ac:dyDescent="0.3">
      <c r="A896" s="292">
        <v>873</v>
      </c>
      <c r="B896" s="768">
        <v>7000032157</v>
      </c>
      <c r="C896" s="768">
        <v>10</v>
      </c>
      <c r="D896" s="768">
        <v>350</v>
      </c>
      <c r="E896" s="768">
        <v>80</v>
      </c>
      <c r="F896" s="768" t="s">
        <v>757</v>
      </c>
      <c r="G896" s="768">
        <v>170005324</v>
      </c>
      <c r="H896" s="768">
        <v>998734</v>
      </c>
      <c r="I896" s="783"/>
      <c r="J896" s="768">
        <v>18</v>
      </c>
      <c r="K896" s="782"/>
      <c r="L896" s="768" t="s">
        <v>813</v>
      </c>
      <c r="M896" s="768" t="s">
        <v>106</v>
      </c>
      <c r="N896" s="768">
        <v>2</v>
      </c>
      <c r="O896" s="783"/>
      <c r="P896" s="784" t="str">
        <f t="shared" si="69"/>
        <v>Included</v>
      </c>
      <c r="Q896" s="296">
        <f t="shared" si="70"/>
        <v>0</v>
      </c>
      <c r="R896" s="267">
        <f t="shared" si="71"/>
        <v>0</v>
      </c>
      <c r="S896" s="267">
        <f t="shared" si="72"/>
        <v>0</v>
      </c>
      <c r="T896" s="297">
        <f t="shared" si="73"/>
        <v>0</v>
      </c>
      <c r="U896" s="297"/>
      <c r="AD896" s="298"/>
    </row>
    <row r="897" spans="1:30" s="267" customFormat="1" ht="48" customHeight="1" x14ac:dyDescent="0.3">
      <c r="A897" s="292">
        <v>874</v>
      </c>
      <c r="B897" s="768">
        <v>7000032157</v>
      </c>
      <c r="C897" s="768">
        <v>10</v>
      </c>
      <c r="D897" s="768">
        <v>350</v>
      </c>
      <c r="E897" s="768">
        <v>100</v>
      </c>
      <c r="F897" s="768" t="s">
        <v>757</v>
      </c>
      <c r="G897" s="768">
        <v>170005423</v>
      </c>
      <c r="H897" s="768">
        <v>998336</v>
      </c>
      <c r="I897" s="783"/>
      <c r="J897" s="768">
        <v>18</v>
      </c>
      <c r="K897" s="782"/>
      <c r="L897" s="768" t="s">
        <v>814</v>
      </c>
      <c r="M897" s="768" t="s">
        <v>105</v>
      </c>
      <c r="N897" s="768">
        <v>1</v>
      </c>
      <c r="O897" s="783"/>
      <c r="P897" s="784" t="str">
        <f t="shared" si="69"/>
        <v>Included</v>
      </c>
      <c r="Q897" s="296">
        <f t="shared" si="70"/>
        <v>0</v>
      </c>
      <c r="R897" s="267">
        <f t="shared" si="71"/>
        <v>0</v>
      </c>
      <c r="S897" s="267">
        <f t="shared" si="72"/>
        <v>0</v>
      </c>
      <c r="T897" s="297">
        <f t="shared" si="73"/>
        <v>0</v>
      </c>
      <c r="U897" s="297"/>
      <c r="AD897" s="298"/>
    </row>
    <row r="898" spans="1:30" s="267" customFormat="1" ht="48" customHeight="1" x14ac:dyDescent="0.3">
      <c r="A898" s="292">
        <v>875</v>
      </c>
      <c r="B898" s="768">
        <v>7000032157</v>
      </c>
      <c r="C898" s="768">
        <v>10</v>
      </c>
      <c r="D898" s="768">
        <v>350</v>
      </c>
      <c r="E898" s="768">
        <v>110</v>
      </c>
      <c r="F898" s="768" t="s">
        <v>757</v>
      </c>
      <c r="G898" s="768">
        <v>170005328</v>
      </c>
      <c r="H898" s="768">
        <v>998734</v>
      </c>
      <c r="I898" s="783"/>
      <c r="J898" s="768">
        <v>18</v>
      </c>
      <c r="K898" s="782"/>
      <c r="L898" s="768" t="s">
        <v>815</v>
      </c>
      <c r="M898" s="768" t="s">
        <v>106</v>
      </c>
      <c r="N898" s="768">
        <v>1</v>
      </c>
      <c r="O898" s="783"/>
      <c r="P898" s="784" t="str">
        <f t="shared" si="69"/>
        <v>Included</v>
      </c>
      <c r="Q898" s="296">
        <f t="shared" si="70"/>
        <v>0</v>
      </c>
      <c r="R898" s="267">
        <f t="shared" si="71"/>
        <v>0</v>
      </c>
      <c r="S898" s="267">
        <f t="shared" si="72"/>
        <v>0</v>
      </c>
      <c r="T898" s="297">
        <f t="shared" si="73"/>
        <v>0</v>
      </c>
      <c r="U898" s="297"/>
      <c r="AD898" s="298"/>
    </row>
    <row r="899" spans="1:30" s="267" customFormat="1" ht="48" customHeight="1" x14ac:dyDescent="0.3">
      <c r="A899" s="292">
        <v>876</v>
      </c>
      <c r="B899" s="768">
        <v>7000032157</v>
      </c>
      <c r="C899" s="768">
        <v>10</v>
      </c>
      <c r="D899" s="768">
        <v>350</v>
      </c>
      <c r="E899" s="768">
        <v>120</v>
      </c>
      <c r="F899" s="768" t="s">
        <v>757</v>
      </c>
      <c r="G899" s="768">
        <v>100007246</v>
      </c>
      <c r="H899" s="768">
        <v>998734</v>
      </c>
      <c r="I899" s="783"/>
      <c r="J899" s="768">
        <v>18</v>
      </c>
      <c r="K899" s="782"/>
      <c r="L899" s="768" t="s">
        <v>159</v>
      </c>
      <c r="M899" s="768" t="s">
        <v>106</v>
      </c>
      <c r="N899" s="768">
        <v>1</v>
      </c>
      <c r="O899" s="783"/>
      <c r="P899" s="784" t="str">
        <f t="shared" si="69"/>
        <v>Included</v>
      </c>
      <c r="Q899" s="296">
        <f t="shared" si="70"/>
        <v>0</v>
      </c>
      <c r="R899" s="267">
        <f t="shared" si="71"/>
        <v>0</v>
      </c>
      <c r="S899" s="267">
        <f t="shared" si="72"/>
        <v>0</v>
      </c>
      <c r="T899" s="297">
        <f t="shared" si="73"/>
        <v>0</v>
      </c>
      <c r="U899" s="297"/>
      <c r="AD899" s="298"/>
    </row>
    <row r="900" spans="1:30" s="267" customFormat="1" ht="48" customHeight="1" x14ac:dyDescent="0.3">
      <c r="A900" s="292">
        <v>877</v>
      </c>
      <c r="B900" s="768">
        <v>7000032157</v>
      </c>
      <c r="C900" s="768">
        <v>10</v>
      </c>
      <c r="D900" s="768">
        <v>350</v>
      </c>
      <c r="E900" s="768">
        <v>130</v>
      </c>
      <c r="F900" s="768" t="s">
        <v>757</v>
      </c>
      <c r="G900" s="768">
        <v>170003250</v>
      </c>
      <c r="H900" s="768">
        <v>998734</v>
      </c>
      <c r="I900" s="783"/>
      <c r="J900" s="768">
        <v>18</v>
      </c>
      <c r="K900" s="782"/>
      <c r="L900" s="768" t="s">
        <v>160</v>
      </c>
      <c r="M900" s="768" t="s">
        <v>106</v>
      </c>
      <c r="N900" s="768">
        <v>1</v>
      </c>
      <c r="O900" s="783"/>
      <c r="P900" s="784" t="str">
        <f t="shared" si="69"/>
        <v>Included</v>
      </c>
      <c r="Q900" s="296">
        <f t="shared" si="70"/>
        <v>0</v>
      </c>
      <c r="R900" s="267">
        <f t="shared" si="71"/>
        <v>0</v>
      </c>
      <c r="S900" s="267">
        <f t="shared" si="72"/>
        <v>0</v>
      </c>
      <c r="T900" s="297">
        <f t="shared" si="73"/>
        <v>0</v>
      </c>
      <c r="U900" s="297"/>
      <c r="AD900" s="298"/>
    </row>
    <row r="901" spans="1:30" s="267" customFormat="1" ht="48" customHeight="1" x14ac:dyDescent="0.3">
      <c r="A901" s="292">
        <v>878</v>
      </c>
      <c r="B901" s="768">
        <v>7000032157</v>
      </c>
      <c r="C901" s="768">
        <v>10</v>
      </c>
      <c r="D901" s="768">
        <v>350</v>
      </c>
      <c r="E901" s="768">
        <v>140</v>
      </c>
      <c r="F901" s="768" t="s">
        <v>757</v>
      </c>
      <c r="G901" s="768">
        <v>170005441</v>
      </c>
      <c r="H901" s="768">
        <v>998734</v>
      </c>
      <c r="I901" s="783"/>
      <c r="J901" s="768">
        <v>18</v>
      </c>
      <c r="K901" s="782"/>
      <c r="L901" s="768" t="s">
        <v>816</v>
      </c>
      <c r="M901" s="768" t="s">
        <v>106</v>
      </c>
      <c r="N901" s="768">
        <v>1</v>
      </c>
      <c r="O901" s="783"/>
      <c r="P901" s="784" t="str">
        <f t="shared" si="69"/>
        <v>Included</v>
      </c>
      <c r="Q901" s="296">
        <f t="shared" si="70"/>
        <v>0</v>
      </c>
      <c r="R901" s="267">
        <f t="shared" si="71"/>
        <v>0</v>
      </c>
      <c r="S901" s="267">
        <f t="shared" si="72"/>
        <v>0</v>
      </c>
      <c r="T901" s="297">
        <f t="shared" si="73"/>
        <v>0</v>
      </c>
      <c r="U901" s="297"/>
      <c r="AD901" s="298"/>
    </row>
    <row r="902" spans="1:30" s="267" customFormat="1" ht="48" customHeight="1" x14ac:dyDescent="0.3">
      <c r="A902" s="292">
        <v>879</v>
      </c>
      <c r="B902" s="768">
        <v>7000032157</v>
      </c>
      <c r="C902" s="768">
        <v>10</v>
      </c>
      <c r="D902" s="768">
        <v>350</v>
      </c>
      <c r="E902" s="768">
        <v>150</v>
      </c>
      <c r="F902" s="768" t="s">
        <v>757</v>
      </c>
      <c r="G902" s="768">
        <v>170005590</v>
      </c>
      <c r="H902" s="768">
        <v>998336</v>
      </c>
      <c r="I902" s="783"/>
      <c r="J902" s="768">
        <v>18</v>
      </c>
      <c r="K902" s="782"/>
      <c r="L902" s="768" t="s">
        <v>822</v>
      </c>
      <c r="M902" s="768" t="s">
        <v>106</v>
      </c>
      <c r="N902" s="768">
        <v>2</v>
      </c>
      <c r="O902" s="783"/>
      <c r="P902" s="784" t="str">
        <f t="shared" si="69"/>
        <v>Included</v>
      </c>
      <c r="Q902" s="296">
        <f t="shared" si="70"/>
        <v>0</v>
      </c>
      <c r="R902" s="267">
        <f t="shared" si="71"/>
        <v>0</v>
      </c>
      <c r="S902" s="267">
        <f t="shared" si="72"/>
        <v>0</v>
      </c>
      <c r="T902" s="297">
        <f t="shared" si="73"/>
        <v>0</v>
      </c>
      <c r="U902" s="297"/>
      <c r="AD902" s="298"/>
    </row>
    <row r="903" spans="1:30" s="267" customFormat="1" ht="48" customHeight="1" x14ac:dyDescent="0.3">
      <c r="A903" s="292">
        <v>880</v>
      </c>
      <c r="B903" s="768">
        <v>7000032160</v>
      </c>
      <c r="C903" s="768">
        <v>10</v>
      </c>
      <c r="D903" s="768">
        <v>390</v>
      </c>
      <c r="E903" s="768">
        <v>10</v>
      </c>
      <c r="F903" s="768" t="s">
        <v>758</v>
      </c>
      <c r="G903" s="768">
        <v>170005405</v>
      </c>
      <c r="H903" s="768">
        <v>998736</v>
      </c>
      <c r="I903" s="783"/>
      <c r="J903" s="768">
        <v>18</v>
      </c>
      <c r="K903" s="782"/>
      <c r="L903" s="768" t="s">
        <v>802</v>
      </c>
      <c r="M903" s="768" t="s">
        <v>106</v>
      </c>
      <c r="N903" s="768">
        <v>1</v>
      </c>
      <c r="O903" s="783"/>
      <c r="P903" s="784" t="str">
        <f t="shared" si="69"/>
        <v>Included</v>
      </c>
      <c r="Q903" s="296">
        <f t="shared" si="70"/>
        <v>0</v>
      </c>
      <c r="R903" s="267">
        <f t="shared" si="71"/>
        <v>0</v>
      </c>
      <c r="S903" s="267">
        <f t="shared" si="72"/>
        <v>0</v>
      </c>
      <c r="T903" s="297">
        <f t="shared" si="73"/>
        <v>0</v>
      </c>
      <c r="U903" s="297"/>
      <c r="AD903" s="298"/>
    </row>
    <row r="904" spans="1:30" s="267" customFormat="1" ht="48" customHeight="1" x14ac:dyDescent="0.3">
      <c r="A904" s="292">
        <v>881</v>
      </c>
      <c r="B904" s="768">
        <v>7000032160</v>
      </c>
      <c r="C904" s="768">
        <v>10</v>
      </c>
      <c r="D904" s="768">
        <v>390</v>
      </c>
      <c r="E904" s="768">
        <v>20</v>
      </c>
      <c r="F904" s="768" t="s">
        <v>758</v>
      </c>
      <c r="G904" s="768">
        <v>170005421</v>
      </c>
      <c r="H904" s="768">
        <v>998336</v>
      </c>
      <c r="I904" s="783"/>
      <c r="J904" s="768">
        <v>18</v>
      </c>
      <c r="K904" s="782"/>
      <c r="L904" s="768" t="s">
        <v>803</v>
      </c>
      <c r="M904" s="768" t="s">
        <v>105</v>
      </c>
      <c r="N904" s="768">
        <v>1</v>
      </c>
      <c r="O904" s="783"/>
      <c r="P904" s="784" t="str">
        <f t="shared" si="69"/>
        <v>Included</v>
      </c>
      <c r="Q904" s="296">
        <f t="shared" si="70"/>
        <v>0</v>
      </c>
      <c r="R904" s="267">
        <f t="shared" si="71"/>
        <v>0</v>
      </c>
      <c r="S904" s="267">
        <f t="shared" si="72"/>
        <v>0</v>
      </c>
      <c r="T904" s="297">
        <f t="shared" si="73"/>
        <v>0</v>
      </c>
      <c r="U904" s="297"/>
      <c r="AD904" s="298"/>
    </row>
    <row r="905" spans="1:30" s="267" customFormat="1" ht="48" customHeight="1" x14ac:dyDescent="0.3">
      <c r="A905" s="292">
        <v>882</v>
      </c>
      <c r="B905" s="768">
        <v>7000032160</v>
      </c>
      <c r="C905" s="768">
        <v>10</v>
      </c>
      <c r="D905" s="768">
        <v>390</v>
      </c>
      <c r="E905" s="768">
        <v>30</v>
      </c>
      <c r="F905" s="768" t="s">
        <v>758</v>
      </c>
      <c r="G905" s="768">
        <v>170005316</v>
      </c>
      <c r="H905" s="768">
        <v>998734</v>
      </c>
      <c r="I905" s="783"/>
      <c r="J905" s="768">
        <v>18</v>
      </c>
      <c r="K905" s="782"/>
      <c r="L905" s="768" t="s">
        <v>804</v>
      </c>
      <c r="M905" s="768" t="s">
        <v>106</v>
      </c>
      <c r="N905" s="768">
        <v>1</v>
      </c>
      <c r="O905" s="783"/>
      <c r="P905" s="784" t="str">
        <f t="shared" si="69"/>
        <v>Included</v>
      </c>
      <c r="Q905" s="296">
        <f t="shared" si="70"/>
        <v>0</v>
      </c>
      <c r="R905" s="267">
        <f t="shared" si="71"/>
        <v>0</v>
      </c>
      <c r="S905" s="267">
        <f t="shared" si="72"/>
        <v>0</v>
      </c>
      <c r="T905" s="297">
        <f t="shared" si="73"/>
        <v>0</v>
      </c>
      <c r="U905" s="297"/>
      <c r="AD905" s="298"/>
    </row>
    <row r="906" spans="1:30" s="267" customFormat="1" ht="48" customHeight="1" x14ac:dyDescent="0.3">
      <c r="A906" s="292">
        <v>883</v>
      </c>
      <c r="B906" s="768">
        <v>7000032160</v>
      </c>
      <c r="C906" s="768">
        <v>10</v>
      </c>
      <c r="D906" s="768">
        <v>390</v>
      </c>
      <c r="E906" s="768">
        <v>40</v>
      </c>
      <c r="F906" s="768" t="s">
        <v>758</v>
      </c>
      <c r="G906" s="768">
        <v>170005418</v>
      </c>
      <c r="H906" s="768">
        <v>998736</v>
      </c>
      <c r="I906" s="783"/>
      <c r="J906" s="768">
        <v>18</v>
      </c>
      <c r="K906" s="782"/>
      <c r="L906" s="768" t="s">
        <v>805</v>
      </c>
      <c r="M906" s="768" t="s">
        <v>106</v>
      </c>
      <c r="N906" s="768">
        <v>30</v>
      </c>
      <c r="O906" s="783"/>
      <c r="P906" s="784" t="str">
        <f t="shared" si="69"/>
        <v>Included</v>
      </c>
      <c r="Q906" s="296">
        <f t="shared" si="70"/>
        <v>0</v>
      </c>
      <c r="R906" s="267">
        <f t="shared" si="71"/>
        <v>0</v>
      </c>
      <c r="S906" s="267">
        <f t="shared" si="72"/>
        <v>0</v>
      </c>
      <c r="T906" s="297">
        <f t="shared" si="73"/>
        <v>0</v>
      </c>
      <c r="U906" s="297"/>
      <c r="AD906" s="298"/>
    </row>
    <row r="907" spans="1:30" s="267" customFormat="1" ht="48" customHeight="1" x14ac:dyDescent="0.3">
      <c r="A907" s="292">
        <v>884</v>
      </c>
      <c r="B907" s="768">
        <v>7000032160</v>
      </c>
      <c r="C907" s="768">
        <v>10</v>
      </c>
      <c r="D907" s="768">
        <v>390</v>
      </c>
      <c r="E907" s="768">
        <v>50</v>
      </c>
      <c r="F907" s="768" t="s">
        <v>758</v>
      </c>
      <c r="G907" s="768">
        <v>170005419</v>
      </c>
      <c r="H907" s="768">
        <v>998736</v>
      </c>
      <c r="I907" s="783"/>
      <c r="J907" s="768">
        <v>18</v>
      </c>
      <c r="K907" s="782"/>
      <c r="L907" s="768" t="s">
        <v>806</v>
      </c>
      <c r="M907" s="768" t="s">
        <v>106</v>
      </c>
      <c r="N907" s="768">
        <v>38</v>
      </c>
      <c r="O907" s="783"/>
      <c r="P907" s="784" t="str">
        <f t="shared" si="69"/>
        <v>Included</v>
      </c>
      <c r="Q907" s="296">
        <f t="shared" si="70"/>
        <v>0</v>
      </c>
      <c r="R907" s="267">
        <f t="shared" si="71"/>
        <v>0</v>
      </c>
      <c r="S907" s="267">
        <f t="shared" si="72"/>
        <v>0</v>
      </c>
      <c r="T907" s="297">
        <f t="shared" si="73"/>
        <v>0</v>
      </c>
      <c r="U907" s="297"/>
      <c r="AD907" s="298"/>
    </row>
    <row r="908" spans="1:30" s="267" customFormat="1" ht="48" customHeight="1" x14ac:dyDescent="0.3">
      <c r="A908" s="292">
        <v>885</v>
      </c>
      <c r="B908" s="768">
        <v>7000032160</v>
      </c>
      <c r="C908" s="768">
        <v>10</v>
      </c>
      <c r="D908" s="768">
        <v>390</v>
      </c>
      <c r="E908" s="768">
        <v>60</v>
      </c>
      <c r="F908" s="768" t="s">
        <v>758</v>
      </c>
      <c r="G908" s="768">
        <v>170005402</v>
      </c>
      <c r="H908" s="768">
        <v>998734</v>
      </c>
      <c r="I908" s="783"/>
      <c r="J908" s="768">
        <v>18</v>
      </c>
      <c r="K908" s="782"/>
      <c r="L908" s="768" t="s">
        <v>807</v>
      </c>
      <c r="M908" s="768" t="s">
        <v>106</v>
      </c>
      <c r="N908" s="768">
        <v>1</v>
      </c>
      <c r="O908" s="783"/>
      <c r="P908" s="784" t="str">
        <f t="shared" si="69"/>
        <v>Included</v>
      </c>
      <c r="Q908" s="296">
        <f t="shared" si="70"/>
        <v>0</v>
      </c>
      <c r="R908" s="267">
        <f t="shared" si="71"/>
        <v>0</v>
      </c>
      <c r="S908" s="267">
        <f t="shared" si="72"/>
        <v>0</v>
      </c>
      <c r="T908" s="297">
        <f t="shared" si="73"/>
        <v>0</v>
      </c>
      <c r="U908" s="297"/>
      <c r="AD908" s="298"/>
    </row>
    <row r="909" spans="1:30" s="267" customFormat="1" ht="48" customHeight="1" x14ac:dyDescent="0.3">
      <c r="A909" s="292">
        <v>886</v>
      </c>
      <c r="B909" s="768">
        <v>7000032160</v>
      </c>
      <c r="C909" s="768">
        <v>10</v>
      </c>
      <c r="D909" s="768">
        <v>390</v>
      </c>
      <c r="E909" s="768">
        <v>70</v>
      </c>
      <c r="F909" s="768" t="s">
        <v>758</v>
      </c>
      <c r="G909" s="768">
        <v>170005318</v>
      </c>
      <c r="H909" s="768">
        <v>998734</v>
      </c>
      <c r="I909" s="783"/>
      <c r="J909" s="768">
        <v>18</v>
      </c>
      <c r="K909" s="782"/>
      <c r="L909" s="768" t="s">
        <v>808</v>
      </c>
      <c r="M909" s="768" t="s">
        <v>106</v>
      </c>
      <c r="N909" s="768">
        <v>23</v>
      </c>
      <c r="O909" s="783"/>
      <c r="P909" s="784" t="str">
        <f t="shared" si="69"/>
        <v>Included</v>
      </c>
      <c r="Q909" s="296">
        <f t="shared" si="70"/>
        <v>0</v>
      </c>
      <c r="R909" s="267">
        <f t="shared" si="71"/>
        <v>0</v>
      </c>
      <c r="S909" s="267">
        <f t="shared" si="72"/>
        <v>0</v>
      </c>
      <c r="T909" s="297">
        <f t="shared" si="73"/>
        <v>0</v>
      </c>
      <c r="U909" s="297"/>
      <c r="AD909" s="298"/>
    </row>
    <row r="910" spans="1:30" s="267" customFormat="1" ht="48" customHeight="1" x14ac:dyDescent="0.3">
      <c r="A910" s="292">
        <v>887</v>
      </c>
      <c r="B910" s="768">
        <v>7000032160</v>
      </c>
      <c r="C910" s="768">
        <v>10</v>
      </c>
      <c r="D910" s="768">
        <v>390</v>
      </c>
      <c r="E910" s="768">
        <v>110</v>
      </c>
      <c r="F910" s="768" t="s">
        <v>758</v>
      </c>
      <c r="G910" s="768">
        <v>170005422</v>
      </c>
      <c r="H910" s="768">
        <v>998336</v>
      </c>
      <c r="I910" s="783"/>
      <c r="J910" s="768">
        <v>18</v>
      </c>
      <c r="K910" s="782"/>
      <c r="L910" s="768" t="s">
        <v>809</v>
      </c>
      <c r="M910" s="768" t="s">
        <v>105</v>
      </c>
      <c r="N910" s="768">
        <v>1</v>
      </c>
      <c r="O910" s="783"/>
      <c r="P910" s="784" t="str">
        <f t="shared" si="69"/>
        <v>Included</v>
      </c>
      <c r="Q910" s="296">
        <f t="shared" si="70"/>
        <v>0</v>
      </c>
      <c r="R910" s="267">
        <f t="shared" si="71"/>
        <v>0</v>
      </c>
      <c r="S910" s="267">
        <f t="shared" si="72"/>
        <v>0</v>
      </c>
      <c r="T910" s="297">
        <f t="shared" si="73"/>
        <v>0</v>
      </c>
      <c r="U910" s="297"/>
      <c r="AD910" s="298"/>
    </row>
    <row r="911" spans="1:30" s="267" customFormat="1" ht="48" customHeight="1" x14ac:dyDescent="0.3">
      <c r="A911" s="292">
        <v>888</v>
      </c>
      <c r="B911" s="768">
        <v>7000032160</v>
      </c>
      <c r="C911" s="768">
        <v>10</v>
      </c>
      <c r="D911" s="768">
        <v>390</v>
      </c>
      <c r="E911" s="768">
        <v>120</v>
      </c>
      <c r="F911" s="768" t="s">
        <v>758</v>
      </c>
      <c r="G911" s="768">
        <v>170005403</v>
      </c>
      <c r="H911" s="768">
        <v>998734</v>
      </c>
      <c r="I911" s="783"/>
      <c r="J911" s="768">
        <v>18</v>
      </c>
      <c r="K911" s="782"/>
      <c r="L911" s="768" t="s">
        <v>810</v>
      </c>
      <c r="M911" s="768" t="s">
        <v>106</v>
      </c>
      <c r="N911" s="768">
        <v>38</v>
      </c>
      <c r="O911" s="783"/>
      <c r="P911" s="784" t="str">
        <f t="shared" si="69"/>
        <v>Included</v>
      </c>
      <c r="Q911" s="296">
        <f t="shared" si="70"/>
        <v>0</v>
      </c>
      <c r="R911" s="267">
        <f t="shared" si="71"/>
        <v>0</v>
      </c>
      <c r="S911" s="267">
        <f t="shared" si="72"/>
        <v>0</v>
      </c>
      <c r="T911" s="297">
        <f t="shared" si="73"/>
        <v>0</v>
      </c>
      <c r="U911" s="297"/>
      <c r="AD911" s="298"/>
    </row>
    <row r="912" spans="1:30" s="267" customFormat="1" ht="48" customHeight="1" x14ac:dyDescent="0.3">
      <c r="A912" s="292">
        <v>889</v>
      </c>
      <c r="B912" s="768">
        <v>7000032160</v>
      </c>
      <c r="C912" s="768">
        <v>10</v>
      </c>
      <c r="D912" s="768">
        <v>390</v>
      </c>
      <c r="E912" s="768">
        <v>130</v>
      </c>
      <c r="F912" s="768" t="s">
        <v>758</v>
      </c>
      <c r="G912" s="768">
        <v>170005329</v>
      </c>
      <c r="H912" s="768">
        <v>998734</v>
      </c>
      <c r="I912" s="783"/>
      <c r="J912" s="768">
        <v>18</v>
      </c>
      <c r="K912" s="782"/>
      <c r="L912" s="768" t="s">
        <v>811</v>
      </c>
      <c r="M912" s="768" t="s">
        <v>110</v>
      </c>
      <c r="N912" s="768">
        <v>38</v>
      </c>
      <c r="O912" s="783"/>
      <c r="P912" s="784" t="str">
        <f t="shared" si="69"/>
        <v>Included</v>
      </c>
      <c r="Q912" s="296">
        <f t="shared" si="70"/>
        <v>0</v>
      </c>
      <c r="R912" s="267">
        <f t="shared" si="71"/>
        <v>0</v>
      </c>
      <c r="S912" s="267">
        <f t="shared" si="72"/>
        <v>0</v>
      </c>
      <c r="T912" s="297">
        <f t="shared" si="73"/>
        <v>0</v>
      </c>
      <c r="U912" s="297"/>
      <c r="AD912" s="298"/>
    </row>
    <row r="913" spans="1:30" s="267" customFormat="1" ht="48" customHeight="1" x14ac:dyDescent="0.3">
      <c r="A913" s="292">
        <v>890</v>
      </c>
      <c r="B913" s="768">
        <v>7000032160</v>
      </c>
      <c r="C913" s="768">
        <v>10</v>
      </c>
      <c r="D913" s="768">
        <v>390</v>
      </c>
      <c r="E913" s="768">
        <v>140</v>
      </c>
      <c r="F913" s="768" t="s">
        <v>758</v>
      </c>
      <c r="G913" s="768">
        <v>170005323</v>
      </c>
      <c r="H913" s="768">
        <v>998734</v>
      </c>
      <c r="I913" s="783"/>
      <c r="J913" s="768">
        <v>18</v>
      </c>
      <c r="K913" s="782"/>
      <c r="L913" s="768" t="s">
        <v>812</v>
      </c>
      <c r="M913" s="768" t="s">
        <v>106</v>
      </c>
      <c r="N913" s="768">
        <v>2</v>
      </c>
      <c r="O913" s="783"/>
      <c r="P913" s="784" t="str">
        <f t="shared" si="69"/>
        <v>Included</v>
      </c>
      <c r="Q913" s="296">
        <f t="shared" si="70"/>
        <v>0</v>
      </c>
      <c r="R913" s="267">
        <f t="shared" si="71"/>
        <v>0</v>
      </c>
      <c r="S913" s="267">
        <f t="shared" si="72"/>
        <v>0</v>
      </c>
      <c r="T913" s="297">
        <f t="shared" si="73"/>
        <v>0</v>
      </c>
      <c r="U913" s="297"/>
      <c r="AD913" s="298"/>
    </row>
    <row r="914" spans="1:30" s="267" customFormat="1" ht="48" customHeight="1" x14ac:dyDescent="0.3">
      <c r="A914" s="292">
        <v>891</v>
      </c>
      <c r="B914" s="768">
        <v>7000032160</v>
      </c>
      <c r="C914" s="768">
        <v>10</v>
      </c>
      <c r="D914" s="768">
        <v>390</v>
      </c>
      <c r="E914" s="768">
        <v>150</v>
      </c>
      <c r="F914" s="768" t="s">
        <v>758</v>
      </c>
      <c r="G914" s="768">
        <v>170005324</v>
      </c>
      <c r="H914" s="768">
        <v>998734</v>
      </c>
      <c r="I914" s="783"/>
      <c r="J914" s="768">
        <v>18</v>
      </c>
      <c r="K914" s="782"/>
      <c r="L914" s="768" t="s">
        <v>813</v>
      </c>
      <c r="M914" s="768" t="s">
        <v>106</v>
      </c>
      <c r="N914" s="768">
        <v>2</v>
      </c>
      <c r="O914" s="783"/>
      <c r="P914" s="784" t="str">
        <f t="shared" si="69"/>
        <v>Included</v>
      </c>
      <c r="Q914" s="296">
        <f t="shared" si="70"/>
        <v>0</v>
      </c>
      <c r="R914" s="267">
        <f t="shared" si="71"/>
        <v>0</v>
      </c>
      <c r="S914" s="267">
        <f t="shared" si="72"/>
        <v>0</v>
      </c>
      <c r="T914" s="297">
        <f t="shared" si="73"/>
        <v>0</v>
      </c>
      <c r="U914" s="297"/>
      <c r="AD914" s="298"/>
    </row>
    <row r="915" spans="1:30" s="267" customFormat="1" ht="48" customHeight="1" x14ac:dyDescent="0.3">
      <c r="A915" s="292">
        <v>892</v>
      </c>
      <c r="B915" s="768">
        <v>7000032160</v>
      </c>
      <c r="C915" s="768">
        <v>10</v>
      </c>
      <c r="D915" s="768">
        <v>390</v>
      </c>
      <c r="E915" s="768">
        <v>170</v>
      </c>
      <c r="F915" s="768" t="s">
        <v>758</v>
      </c>
      <c r="G915" s="768">
        <v>170005423</v>
      </c>
      <c r="H915" s="768">
        <v>998336</v>
      </c>
      <c r="I915" s="783"/>
      <c r="J915" s="768">
        <v>18</v>
      </c>
      <c r="K915" s="782"/>
      <c r="L915" s="768" t="s">
        <v>814</v>
      </c>
      <c r="M915" s="768" t="s">
        <v>105</v>
      </c>
      <c r="N915" s="768">
        <v>1</v>
      </c>
      <c r="O915" s="783"/>
      <c r="P915" s="784" t="str">
        <f t="shared" si="69"/>
        <v>Included</v>
      </c>
      <c r="Q915" s="296">
        <f t="shared" si="70"/>
        <v>0</v>
      </c>
      <c r="R915" s="267">
        <f t="shared" si="71"/>
        <v>0</v>
      </c>
      <c r="S915" s="267">
        <f t="shared" si="72"/>
        <v>0</v>
      </c>
      <c r="T915" s="297">
        <f t="shared" si="73"/>
        <v>0</v>
      </c>
      <c r="U915" s="297"/>
      <c r="AD915" s="298"/>
    </row>
    <row r="916" spans="1:30" s="267" customFormat="1" ht="48" customHeight="1" x14ac:dyDescent="0.3">
      <c r="A916" s="292">
        <v>893</v>
      </c>
      <c r="B916" s="768">
        <v>7000032160</v>
      </c>
      <c r="C916" s="768">
        <v>10</v>
      </c>
      <c r="D916" s="768">
        <v>390</v>
      </c>
      <c r="E916" s="768">
        <v>180</v>
      </c>
      <c r="F916" s="768" t="s">
        <v>758</v>
      </c>
      <c r="G916" s="768">
        <v>170005328</v>
      </c>
      <c r="H916" s="768">
        <v>998734</v>
      </c>
      <c r="I916" s="783"/>
      <c r="J916" s="768">
        <v>18</v>
      </c>
      <c r="K916" s="782"/>
      <c r="L916" s="768" t="s">
        <v>815</v>
      </c>
      <c r="M916" s="768" t="s">
        <v>106</v>
      </c>
      <c r="N916" s="768">
        <v>1</v>
      </c>
      <c r="O916" s="783"/>
      <c r="P916" s="784" t="str">
        <f t="shared" ref="P916:P979" si="74">IF(O916=0, "Included", IF(ISERROR(N916*O916), O916, N916*O916))</f>
        <v>Included</v>
      </c>
      <c r="Q916" s="296">
        <f t="shared" ref="Q916:Q979" si="75">S916</f>
        <v>0</v>
      </c>
      <c r="R916" s="267">
        <f t="shared" ref="R916:R979" si="76">IF(P916="Included",0,P916)</f>
        <v>0</v>
      </c>
      <c r="S916" s="267">
        <f t="shared" ref="S916:S979" si="77">IF(K916="",(R916*J916/100),(R916*K916))</f>
        <v>0</v>
      </c>
      <c r="T916" s="297">
        <f t="shared" ref="T916:T979" si="78">+N916*O916</f>
        <v>0</v>
      </c>
      <c r="U916" s="297"/>
      <c r="AD916" s="298"/>
    </row>
    <row r="917" spans="1:30" s="267" customFormat="1" ht="48" customHeight="1" x14ac:dyDescent="0.3">
      <c r="A917" s="292">
        <v>894</v>
      </c>
      <c r="B917" s="768">
        <v>7000032160</v>
      </c>
      <c r="C917" s="768">
        <v>10</v>
      </c>
      <c r="D917" s="768">
        <v>390</v>
      </c>
      <c r="E917" s="768">
        <v>190</v>
      </c>
      <c r="F917" s="768" t="s">
        <v>758</v>
      </c>
      <c r="G917" s="768">
        <v>100002843</v>
      </c>
      <c r="H917" s="768">
        <v>998734</v>
      </c>
      <c r="I917" s="783"/>
      <c r="J917" s="768">
        <v>18</v>
      </c>
      <c r="K917" s="782"/>
      <c r="L917" s="768" t="s">
        <v>161</v>
      </c>
      <c r="M917" s="768" t="s">
        <v>110</v>
      </c>
      <c r="N917" s="768">
        <v>1</v>
      </c>
      <c r="O917" s="783"/>
      <c r="P917" s="784" t="str">
        <f t="shared" si="74"/>
        <v>Included</v>
      </c>
      <c r="Q917" s="296">
        <f t="shared" si="75"/>
        <v>0</v>
      </c>
      <c r="R917" s="267">
        <f t="shared" si="76"/>
        <v>0</v>
      </c>
      <c r="S917" s="267">
        <f t="shared" si="77"/>
        <v>0</v>
      </c>
      <c r="T917" s="297">
        <f t="shared" si="78"/>
        <v>0</v>
      </c>
      <c r="U917" s="297"/>
      <c r="AD917" s="298"/>
    </row>
    <row r="918" spans="1:30" s="267" customFormat="1" ht="48" customHeight="1" x14ac:dyDescent="0.3">
      <c r="A918" s="292">
        <v>895</v>
      </c>
      <c r="B918" s="768">
        <v>7000032160</v>
      </c>
      <c r="C918" s="768">
        <v>10</v>
      </c>
      <c r="D918" s="768">
        <v>390</v>
      </c>
      <c r="E918" s="768">
        <v>200</v>
      </c>
      <c r="F918" s="768" t="s">
        <v>758</v>
      </c>
      <c r="G918" s="768">
        <v>100007246</v>
      </c>
      <c r="H918" s="768">
        <v>998734</v>
      </c>
      <c r="I918" s="783"/>
      <c r="J918" s="768">
        <v>18</v>
      </c>
      <c r="K918" s="782"/>
      <c r="L918" s="768" t="s">
        <v>159</v>
      </c>
      <c r="M918" s="768" t="s">
        <v>106</v>
      </c>
      <c r="N918" s="768">
        <v>1</v>
      </c>
      <c r="O918" s="783"/>
      <c r="P918" s="784" t="str">
        <f t="shared" si="74"/>
        <v>Included</v>
      </c>
      <c r="Q918" s="296">
        <f t="shared" si="75"/>
        <v>0</v>
      </c>
      <c r="R918" s="267">
        <f t="shared" si="76"/>
        <v>0</v>
      </c>
      <c r="S918" s="267">
        <f t="shared" si="77"/>
        <v>0</v>
      </c>
      <c r="T918" s="297">
        <f t="shared" si="78"/>
        <v>0</v>
      </c>
      <c r="U918" s="297"/>
      <c r="AD918" s="298"/>
    </row>
    <row r="919" spans="1:30" s="267" customFormat="1" ht="48" customHeight="1" x14ac:dyDescent="0.3">
      <c r="A919" s="292">
        <v>896</v>
      </c>
      <c r="B919" s="768">
        <v>7000032160</v>
      </c>
      <c r="C919" s="768">
        <v>10</v>
      </c>
      <c r="D919" s="768">
        <v>390</v>
      </c>
      <c r="E919" s="768">
        <v>210</v>
      </c>
      <c r="F919" s="768" t="s">
        <v>758</v>
      </c>
      <c r="G919" s="768">
        <v>170003250</v>
      </c>
      <c r="H919" s="768">
        <v>998734</v>
      </c>
      <c r="I919" s="783"/>
      <c r="J919" s="768">
        <v>18</v>
      </c>
      <c r="K919" s="782"/>
      <c r="L919" s="768" t="s">
        <v>160</v>
      </c>
      <c r="M919" s="768" t="s">
        <v>106</v>
      </c>
      <c r="N919" s="768">
        <v>1</v>
      </c>
      <c r="O919" s="783"/>
      <c r="P919" s="784" t="str">
        <f t="shared" si="74"/>
        <v>Included</v>
      </c>
      <c r="Q919" s="296">
        <f t="shared" si="75"/>
        <v>0</v>
      </c>
      <c r="R919" s="267">
        <f t="shared" si="76"/>
        <v>0</v>
      </c>
      <c r="S919" s="267">
        <f t="shared" si="77"/>
        <v>0</v>
      </c>
      <c r="T919" s="297">
        <f t="shared" si="78"/>
        <v>0</v>
      </c>
      <c r="U919" s="297"/>
      <c r="AD919" s="298"/>
    </row>
    <row r="920" spans="1:30" s="267" customFormat="1" ht="48" customHeight="1" x14ac:dyDescent="0.3">
      <c r="A920" s="292">
        <v>897</v>
      </c>
      <c r="B920" s="768">
        <v>7000032160</v>
      </c>
      <c r="C920" s="768">
        <v>10</v>
      </c>
      <c r="D920" s="768">
        <v>390</v>
      </c>
      <c r="E920" s="768">
        <v>220</v>
      </c>
      <c r="F920" s="768" t="s">
        <v>758</v>
      </c>
      <c r="G920" s="768">
        <v>170005441</v>
      </c>
      <c r="H920" s="768">
        <v>998734</v>
      </c>
      <c r="I920" s="783"/>
      <c r="J920" s="768">
        <v>18</v>
      </c>
      <c r="K920" s="782"/>
      <c r="L920" s="768" t="s">
        <v>816</v>
      </c>
      <c r="M920" s="768" t="s">
        <v>106</v>
      </c>
      <c r="N920" s="768">
        <v>1</v>
      </c>
      <c r="O920" s="783"/>
      <c r="P920" s="784" t="str">
        <f t="shared" si="74"/>
        <v>Included</v>
      </c>
      <c r="Q920" s="296">
        <f t="shared" si="75"/>
        <v>0</v>
      </c>
      <c r="R920" s="267">
        <f t="shared" si="76"/>
        <v>0</v>
      </c>
      <c r="S920" s="267">
        <f t="shared" si="77"/>
        <v>0</v>
      </c>
      <c r="T920" s="297">
        <f t="shared" si="78"/>
        <v>0</v>
      </c>
      <c r="U920" s="297"/>
      <c r="AD920" s="298"/>
    </row>
    <row r="921" spans="1:30" s="267" customFormat="1" ht="48" customHeight="1" x14ac:dyDescent="0.3">
      <c r="A921" s="292">
        <v>898</v>
      </c>
      <c r="B921" s="768">
        <v>7000032160</v>
      </c>
      <c r="C921" s="768">
        <v>10</v>
      </c>
      <c r="D921" s="768">
        <v>390</v>
      </c>
      <c r="E921" s="768">
        <v>240</v>
      </c>
      <c r="F921" s="768" t="s">
        <v>758</v>
      </c>
      <c r="G921" s="768">
        <v>170005452</v>
      </c>
      <c r="H921" s="768">
        <v>998734</v>
      </c>
      <c r="I921" s="783"/>
      <c r="J921" s="768">
        <v>18</v>
      </c>
      <c r="K921" s="782"/>
      <c r="L921" s="768" t="s">
        <v>817</v>
      </c>
      <c r="M921" s="768" t="s">
        <v>106</v>
      </c>
      <c r="N921" s="768">
        <v>2</v>
      </c>
      <c r="O921" s="783"/>
      <c r="P921" s="784" t="str">
        <f t="shared" si="74"/>
        <v>Included</v>
      </c>
      <c r="Q921" s="296">
        <f t="shared" si="75"/>
        <v>0</v>
      </c>
      <c r="R921" s="267">
        <f t="shared" si="76"/>
        <v>0</v>
      </c>
      <c r="S921" s="267">
        <f t="shared" si="77"/>
        <v>0</v>
      </c>
      <c r="T921" s="297">
        <f t="shared" si="78"/>
        <v>0</v>
      </c>
      <c r="U921" s="297"/>
      <c r="AD921" s="298"/>
    </row>
    <row r="922" spans="1:30" s="267" customFormat="1" ht="48" customHeight="1" x14ac:dyDescent="0.3">
      <c r="A922" s="292">
        <v>899</v>
      </c>
      <c r="B922" s="768">
        <v>7000032160</v>
      </c>
      <c r="C922" s="768">
        <v>10</v>
      </c>
      <c r="D922" s="768">
        <v>390</v>
      </c>
      <c r="E922" s="768">
        <v>250</v>
      </c>
      <c r="F922" s="768" t="s">
        <v>758</v>
      </c>
      <c r="G922" s="768">
        <v>170005453</v>
      </c>
      <c r="H922" s="768">
        <v>998734</v>
      </c>
      <c r="I922" s="783"/>
      <c r="J922" s="768">
        <v>18</v>
      </c>
      <c r="K922" s="782"/>
      <c r="L922" s="768" t="s">
        <v>818</v>
      </c>
      <c r="M922" s="768" t="s">
        <v>105</v>
      </c>
      <c r="N922" s="768">
        <v>1</v>
      </c>
      <c r="O922" s="783"/>
      <c r="P922" s="784" t="str">
        <f t="shared" si="74"/>
        <v>Included</v>
      </c>
      <c r="Q922" s="296">
        <f t="shared" si="75"/>
        <v>0</v>
      </c>
      <c r="R922" s="267">
        <f t="shared" si="76"/>
        <v>0</v>
      </c>
      <c r="S922" s="267">
        <f t="shared" si="77"/>
        <v>0</v>
      </c>
      <c r="T922" s="297">
        <f t="shared" si="78"/>
        <v>0</v>
      </c>
      <c r="U922" s="297"/>
      <c r="AD922" s="298"/>
    </row>
    <row r="923" spans="1:30" s="267" customFormat="1" ht="48" customHeight="1" x14ac:dyDescent="0.3">
      <c r="A923" s="292">
        <v>900</v>
      </c>
      <c r="B923" s="768">
        <v>7000032160</v>
      </c>
      <c r="C923" s="768">
        <v>10</v>
      </c>
      <c r="D923" s="768">
        <v>390</v>
      </c>
      <c r="E923" s="768">
        <v>270</v>
      </c>
      <c r="F923" s="768" t="s">
        <v>758</v>
      </c>
      <c r="G923" s="768">
        <v>170005456</v>
      </c>
      <c r="H923" s="768">
        <v>998734</v>
      </c>
      <c r="I923" s="783"/>
      <c r="J923" s="768">
        <v>18</v>
      </c>
      <c r="K923" s="782"/>
      <c r="L923" s="768" t="s">
        <v>819</v>
      </c>
      <c r="M923" s="768" t="s">
        <v>106</v>
      </c>
      <c r="N923" s="768">
        <v>1</v>
      </c>
      <c r="O923" s="783"/>
      <c r="P923" s="784" t="str">
        <f t="shared" si="74"/>
        <v>Included</v>
      </c>
      <c r="Q923" s="296">
        <f t="shared" si="75"/>
        <v>0</v>
      </c>
      <c r="R923" s="267">
        <f t="shared" si="76"/>
        <v>0</v>
      </c>
      <c r="S923" s="267">
        <f t="shared" si="77"/>
        <v>0</v>
      </c>
      <c r="T923" s="297">
        <f t="shared" si="78"/>
        <v>0</v>
      </c>
      <c r="U923" s="297"/>
      <c r="AD923" s="298"/>
    </row>
    <row r="924" spans="1:30" s="267" customFormat="1" ht="48" customHeight="1" x14ac:dyDescent="0.3">
      <c r="A924" s="292">
        <v>901</v>
      </c>
      <c r="B924" s="768">
        <v>7000032160</v>
      </c>
      <c r="C924" s="768">
        <v>10</v>
      </c>
      <c r="D924" s="768">
        <v>390</v>
      </c>
      <c r="E924" s="768">
        <v>280</v>
      </c>
      <c r="F924" s="768" t="s">
        <v>758</v>
      </c>
      <c r="G924" s="768">
        <v>170005465</v>
      </c>
      <c r="H924" s="768">
        <v>998734</v>
      </c>
      <c r="I924" s="783"/>
      <c r="J924" s="768">
        <v>18</v>
      </c>
      <c r="K924" s="782"/>
      <c r="L924" s="768" t="s">
        <v>820</v>
      </c>
      <c r="M924" s="768" t="s">
        <v>110</v>
      </c>
      <c r="N924" s="768">
        <v>1</v>
      </c>
      <c r="O924" s="783"/>
      <c r="P924" s="784" t="str">
        <f t="shared" si="74"/>
        <v>Included</v>
      </c>
      <c r="Q924" s="296">
        <f t="shared" si="75"/>
        <v>0</v>
      </c>
      <c r="R924" s="267">
        <f t="shared" si="76"/>
        <v>0</v>
      </c>
      <c r="S924" s="267">
        <f t="shared" si="77"/>
        <v>0</v>
      </c>
      <c r="T924" s="297">
        <f t="shared" si="78"/>
        <v>0</v>
      </c>
      <c r="U924" s="297"/>
      <c r="AD924" s="298"/>
    </row>
    <row r="925" spans="1:30" s="267" customFormat="1" ht="48" customHeight="1" x14ac:dyDescent="0.3">
      <c r="A925" s="292">
        <v>902</v>
      </c>
      <c r="B925" s="768">
        <v>7000032160</v>
      </c>
      <c r="C925" s="768">
        <v>10</v>
      </c>
      <c r="D925" s="768">
        <v>390</v>
      </c>
      <c r="E925" s="768">
        <v>290</v>
      </c>
      <c r="F925" s="768" t="s">
        <v>758</v>
      </c>
      <c r="G925" s="768">
        <v>100007217</v>
      </c>
      <c r="H925" s="768">
        <v>998734</v>
      </c>
      <c r="I925" s="783"/>
      <c r="J925" s="768">
        <v>18</v>
      </c>
      <c r="K925" s="782"/>
      <c r="L925" s="768" t="s">
        <v>158</v>
      </c>
      <c r="M925" s="768" t="s">
        <v>106</v>
      </c>
      <c r="N925" s="768">
        <v>1</v>
      </c>
      <c r="O925" s="783"/>
      <c r="P925" s="784" t="str">
        <f t="shared" si="74"/>
        <v>Included</v>
      </c>
      <c r="Q925" s="296">
        <f t="shared" si="75"/>
        <v>0</v>
      </c>
      <c r="R925" s="267">
        <f t="shared" si="76"/>
        <v>0</v>
      </c>
      <c r="S925" s="267">
        <f t="shared" si="77"/>
        <v>0</v>
      </c>
      <c r="T925" s="297">
        <f t="shared" si="78"/>
        <v>0</v>
      </c>
      <c r="U925" s="297"/>
      <c r="AD925" s="298"/>
    </row>
    <row r="926" spans="1:30" s="267" customFormat="1" ht="48" customHeight="1" x14ac:dyDescent="0.3">
      <c r="A926" s="292">
        <v>903</v>
      </c>
      <c r="B926" s="768">
        <v>7000032160</v>
      </c>
      <c r="C926" s="768">
        <v>10</v>
      </c>
      <c r="D926" s="768">
        <v>390</v>
      </c>
      <c r="E926" s="768">
        <v>300</v>
      </c>
      <c r="F926" s="768" t="s">
        <v>758</v>
      </c>
      <c r="G926" s="768">
        <v>170005417</v>
      </c>
      <c r="H926" s="768">
        <v>998734</v>
      </c>
      <c r="I926" s="783"/>
      <c r="J926" s="768">
        <v>18</v>
      </c>
      <c r="K926" s="782"/>
      <c r="L926" s="768" t="s">
        <v>821</v>
      </c>
      <c r="M926" s="768" t="s">
        <v>106</v>
      </c>
      <c r="N926" s="768">
        <v>1</v>
      </c>
      <c r="O926" s="783"/>
      <c r="P926" s="784" t="str">
        <f t="shared" si="74"/>
        <v>Included</v>
      </c>
      <c r="Q926" s="296">
        <f t="shared" si="75"/>
        <v>0</v>
      </c>
      <c r="R926" s="267">
        <f t="shared" si="76"/>
        <v>0</v>
      </c>
      <c r="S926" s="267">
        <f t="shared" si="77"/>
        <v>0</v>
      </c>
      <c r="T926" s="297">
        <f t="shared" si="78"/>
        <v>0</v>
      </c>
      <c r="U926" s="297"/>
      <c r="AD926" s="298"/>
    </row>
    <row r="927" spans="1:30" s="267" customFormat="1" ht="48" customHeight="1" x14ac:dyDescent="0.3">
      <c r="A927" s="292">
        <v>904</v>
      </c>
      <c r="B927" s="768">
        <v>7000032160</v>
      </c>
      <c r="C927" s="768">
        <v>10</v>
      </c>
      <c r="D927" s="768">
        <v>390</v>
      </c>
      <c r="E927" s="768">
        <v>310</v>
      </c>
      <c r="F927" s="768" t="s">
        <v>758</v>
      </c>
      <c r="G927" s="768">
        <v>170005590</v>
      </c>
      <c r="H927" s="768">
        <v>998336</v>
      </c>
      <c r="I927" s="783"/>
      <c r="J927" s="768">
        <v>18</v>
      </c>
      <c r="K927" s="782"/>
      <c r="L927" s="768" t="s">
        <v>822</v>
      </c>
      <c r="M927" s="768" t="s">
        <v>106</v>
      </c>
      <c r="N927" s="768">
        <v>2</v>
      </c>
      <c r="O927" s="783"/>
      <c r="P927" s="784" t="str">
        <f t="shared" si="74"/>
        <v>Included</v>
      </c>
      <c r="Q927" s="296">
        <f t="shared" si="75"/>
        <v>0</v>
      </c>
      <c r="R927" s="267">
        <f t="shared" si="76"/>
        <v>0</v>
      </c>
      <c r="S927" s="267">
        <f t="shared" si="77"/>
        <v>0</v>
      </c>
      <c r="T927" s="297">
        <f t="shared" si="78"/>
        <v>0</v>
      </c>
      <c r="U927" s="297"/>
      <c r="AD927" s="298"/>
    </row>
    <row r="928" spans="1:30" s="267" customFormat="1" ht="48" customHeight="1" x14ac:dyDescent="0.3">
      <c r="A928" s="292">
        <v>905</v>
      </c>
      <c r="B928" s="768">
        <v>7000032164</v>
      </c>
      <c r="C928" s="768">
        <v>10</v>
      </c>
      <c r="D928" s="768">
        <v>440</v>
      </c>
      <c r="E928" s="768">
        <v>10</v>
      </c>
      <c r="F928" s="768" t="s">
        <v>759</v>
      </c>
      <c r="G928" s="768">
        <v>170005405</v>
      </c>
      <c r="H928" s="768">
        <v>998736</v>
      </c>
      <c r="I928" s="783"/>
      <c r="J928" s="768">
        <v>18</v>
      </c>
      <c r="K928" s="782"/>
      <c r="L928" s="768" t="s">
        <v>802</v>
      </c>
      <c r="M928" s="768" t="s">
        <v>106</v>
      </c>
      <c r="N928" s="768">
        <v>1</v>
      </c>
      <c r="O928" s="783"/>
      <c r="P928" s="784" t="str">
        <f t="shared" si="74"/>
        <v>Included</v>
      </c>
      <c r="Q928" s="296">
        <f t="shared" si="75"/>
        <v>0</v>
      </c>
      <c r="R928" s="267">
        <f t="shared" si="76"/>
        <v>0</v>
      </c>
      <c r="S928" s="267">
        <f t="shared" si="77"/>
        <v>0</v>
      </c>
      <c r="T928" s="297">
        <f t="shared" si="78"/>
        <v>0</v>
      </c>
      <c r="U928" s="297"/>
      <c r="AD928" s="298"/>
    </row>
    <row r="929" spans="1:30" s="267" customFormat="1" ht="48" customHeight="1" x14ac:dyDescent="0.3">
      <c r="A929" s="292">
        <v>906</v>
      </c>
      <c r="B929" s="768">
        <v>7000032164</v>
      </c>
      <c r="C929" s="768">
        <v>10</v>
      </c>
      <c r="D929" s="768">
        <v>440</v>
      </c>
      <c r="E929" s="768">
        <v>20</v>
      </c>
      <c r="F929" s="768" t="s">
        <v>759</v>
      </c>
      <c r="G929" s="768">
        <v>170005421</v>
      </c>
      <c r="H929" s="768">
        <v>998336</v>
      </c>
      <c r="I929" s="783"/>
      <c r="J929" s="768">
        <v>18</v>
      </c>
      <c r="K929" s="782"/>
      <c r="L929" s="768" t="s">
        <v>803</v>
      </c>
      <c r="M929" s="768" t="s">
        <v>105</v>
      </c>
      <c r="N929" s="768">
        <v>1</v>
      </c>
      <c r="O929" s="783"/>
      <c r="P929" s="784" t="str">
        <f t="shared" si="74"/>
        <v>Included</v>
      </c>
      <c r="Q929" s="296">
        <f t="shared" si="75"/>
        <v>0</v>
      </c>
      <c r="R929" s="267">
        <f t="shared" si="76"/>
        <v>0</v>
      </c>
      <c r="S929" s="267">
        <f t="shared" si="77"/>
        <v>0</v>
      </c>
      <c r="T929" s="297">
        <f t="shared" si="78"/>
        <v>0</v>
      </c>
      <c r="U929" s="297"/>
      <c r="AD929" s="298"/>
    </row>
    <row r="930" spans="1:30" s="267" customFormat="1" ht="48" customHeight="1" x14ac:dyDescent="0.3">
      <c r="A930" s="292">
        <v>907</v>
      </c>
      <c r="B930" s="768">
        <v>7000032164</v>
      </c>
      <c r="C930" s="768">
        <v>10</v>
      </c>
      <c r="D930" s="768">
        <v>440</v>
      </c>
      <c r="E930" s="768">
        <v>30</v>
      </c>
      <c r="F930" s="768" t="s">
        <v>759</v>
      </c>
      <c r="G930" s="768">
        <v>170005316</v>
      </c>
      <c r="H930" s="768">
        <v>998734</v>
      </c>
      <c r="I930" s="783"/>
      <c r="J930" s="768">
        <v>18</v>
      </c>
      <c r="K930" s="782"/>
      <c r="L930" s="768" t="s">
        <v>804</v>
      </c>
      <c r="M930" s="768" t="s">
        <v>106</v>
      </c>
      <c r="N930" s="768">
        <v>1</v>
      </c>
      <c r="O930" s="783"/>
      <c r="P930" s="784" t="str">
        <f t="shared" si="74"/>
        <v>Included</v>
      </c>
      <c r="Q930" s="296">
        <f t="shared" si="75"/>
        <v>0</v>
      </c>
      <c r="R930" s="267">
        <f t="shared" si="76"/>
        <v>0</v>
      </c>
      <c r="S930" s="267">
        <f t="shared" si="77"/>
        <v>0</v>
      </c>
      <c r="T930" s="297">
        <f t="shared" si="78"/>
        <v>0</v>
      </c>
      <c r="U930" s="297"/>
      <c r="AD930" s="298"/>
    </row>
    <row r="931" spans="1:30" s="267" customFormat="1" ht="48" customHeight="1" x14ac:dyDescent="0.3">
      <c r="A931" s="292">
        <v>908</v>
      </c>
      <c r="B931" s="768">
        <v>7000032164</v>
      </c>
      <c r="C931" s="768">
        <v>10</v>
      </c>
      <c r="D931" s="768">
        <v>440</v>
      </c>
      <c r="E931" s="768">
        <v>40</v>
      </c>
      <c r="F931" s="768" t="s">
        <v>759</v>
      </c>
      <c r="G931" s="768">
        <v>170005402</v>
      </c>
      <c r="H931" s="768">
        <v>998734</v>
      </c>
      <c r="I931" s="783"/>
      <c r="J931" s="768">
        <v>18</v>
      </c>
      <c r="K931" s="782"/>
      <c r="L931" s="768" t="s">
        <v>807</v>
      </c>
      <c r="M931" s="768" t="s">
        <v>106</v>
      </c>
      <c r="N931" s="768">
        <v>1</v>
      </c>
      <c r="O931" s="783"/>
      <c r="P931" s="784" t="str">
        <f t="shared" si="74"/>
        <v>Included</v>
      </c>
      <c r="Q931" s="296">
        <f t="shared" si="75"/>
        <v>0</v>
      </c>
      <c r="R931" s="267">
        <f t="shared" si="76"/>
        <v>0</v>
      </c>
      <c r="S931" s="267">
        <f t="shared" si="77"/>
        <v>0</v>
      </c>
      <c r="T931" s="297">
        <f t="shared" si="78"/>
        <v>0</v>
      </c>
      <c r="U931" s="297"/>
      <c r="AD931" s="298"/>
    </row>
    <row r="932" spans="1:30" s="267" customFormat="1" ht="48" customHeight="1" x14ac:dyDescent="0.3">
      <c r="A932" s="292">
        <v>909</v>
      </c>
      <c r="B932" s="768">
        <v>7000032164</v>
      </c>
      <c r="C932" s="768">
        <v>10</v>
      </c>
      <c r="D932" s="768">
        <v>440</v>
      </c>
      <c r="E932" s="768">
        <v>60</v>
      </c>
      <c r="F932" s="768" t="s">
        <v>759</v>
      </c>
      <c r="G932" s="768">
        <v>170005422</v>
      </c>
      <c r="H932" s="768">
        <v>998336</v>
      </c>
      <c r="I932" s="783"/>
      <c r="J932" s="768">
        <v>18</v>
      </c>
      <c r="K932" s="782"/>
      <c r="L932" s="768" t="s">
        <v>809</v>
      </c>
      <c r="M932" s="768" t="s">
        <v>105</v>
      </c>
      <c r="N932" s="768">
        <v>1</v>
      </c>
      <c r="O932" s="783"/>
      <c r="P932" s="784" t="str">
        <f t="shared" si="74"/>
        <v>Included</v>
      </c>
      <c r="Q932" s="296">
        <f t="shared" si="75"/>
        <v>0</v>
      </c>
      <c r="R932" s="267">
        <f t="shared" si="76"/>
        <v>0</v>
      </c>
      <c r="S932" s="267">
        <f t="shared" si="77"/>
        <v>0</v>
      </c>
      <c r="T932" s="297">
        <f t="shared" si="78"/>
        <v>0</v>
      </c>
      <c r="U932" s="297"/>
      <c r="AD932" s="298"/>
    </row>
    <row r="933" spans="1:30" s="267" customFormat="1" ht="48" customHeight="1" x14ac:dyDescent="0.3">
      <c r="A933" s="292">
        <v>910</v>
      </c>
      <c r="B933" s="768">
        <v>7000032164</v>
      </c>
      <c r="C933" s="768">
        <v>10</v>
      </c>
      <c r="D933" s="768">
        <v>440</v>
      </c>
      <c r="E933" s="768">
        <v>70</v>
      </c>
      <c r="F933" s="768" t="s">
        <v>759</v>
      </c>
      <c r="G933" s="768">
        <v>170005323</v>
      </c>
      <c r="H933" s="768">
        <v>998734</v>
      </c>
      <c r="I933" s="783"/>
      <c r="J933" s="768">
        <v>18</v>
      </c>
      <c r="K933" s="782"/>
      <c r="L933" s="768" t="s">
        <v>812</v>
      </c>
      <c r="M933" s="768" t="s">
        <v>106</v>
      </c>
      <c r="N933" s="768">
        <v>2</v>
      </c>
      <c r="O933" s="783"/>
      <c r="P933" s="784" t="str">
        <f t="shared" si="74"/>
        <v>Included</v>
      </c>
      <c r="Q933" s="296">
        <f t="shared" si="75"/>
        <v>0</v>
      </c>
      <c r="R933" s="267">
        <f t="shared" si="76"/>
        <v>0</v>
      </c>
      <c r="S933" s="267">
        <f t="shared" si="77"/>
        <v>0</v>
      </c>
      <c r="T933" s="297">
        <f t="shared" si="78"/>
        <v>0</v>
      </c>
      <c r="U933" s="297"/>
      <c r="AD933" s="298"/>
    </row>
    <row r="934" spans="1:30" s="267" customFormat="1" ht="48" customHeight="1" x14ac:dyDescent="0.3">
      <c r="A934" s="292">
        <v>911</v>
      </c>
      <c r="B934" s="768">
        <v>7000032164</v>
      </c>
      <c r="C934" s="768">
        <v>10</v>
      </c>
      <c r="D934" s="768">
        <v>440</v>
      </c>
      <c r="E934" s="768">
        <v>80</v>
      </c>
      <c r="F934" s="768" t="s">
        <v>759</v>
      </c>
      <c r="G934" s="768">
        <v>170005324</v>
      </c>
      <c r="H934" s="768">
        <v>998734</v>
      </c>
      <c r="I934" s="783"/>
      <c r="J934" s="768">
        <v>18</v>
      </c>
      <c r="K934" s="782"/>
      <c r="L934" s="768" t="s">
        <v>813</v>
      </c>
      <c r="M934" s="768" t="s">
        <v>106</v>
      </c>
      <c r="N934" s="768">
        <v>2</v>
      </c>
      <c r="O934" s="783"/>
      <c r="P934" s="784" t="str">
        <f t="shared" si="74"/>
        <v>Included</v>
      </c>
      <c r="Q934" s="296">
        <f t="shared" si="75"/>
        <v>0</v>
      </c>
      <c r="R934" s="267">
        <f t="shared" si="76"/>
        <v>0</v>
      </c>
      <c r="S934" s="267">
        <f t="shared" si="77"/>
        <v>0</v>
      </c>
      <c r="T934" s="297">
        <f t="shared" si="78"/>
        <v>0</v>
      </c>
      <c r="U934" s="297"/>
      <c r="AD934" s="298"/>
    </row>
    <row r="935" spans="1:30" s="267" customFormat="1" ht="48" customHeight="1" x14ac:dyDescent="0.3">
      <c r="A935" s="292">
        <v>912</v>
      </c>
      <c r="B935" s="768">
        <v>7000032164</v>
      </c>
      <c r="C935" s="768">
        <v>10</v>
      </c>
      <c r="D935" s="768">
        <v>440</v>
      </c>
      <c r="E935" s="768">
        <v>100</v>
      </c>
      <c r="F935" s="768" t="s">
        <v>759</v>
      </c>
      <c r="G935" s="768">
        <v>170005423</v>
      </c>
      <c r="H935" s="768">
        <v>998336</v>
      </c>
      <c r="I935" s="783"/>
      <c r="J935" s="768">
        <v>18</v>
      </c>
      <c r="K935" s="782"/>
      <c r="L935" s="768" t="s">
        <v>814</v>
      </c>
      <c r="M935" s="768" t="s">
        <v>105</v>
      </c>
      <c r="N935" s="768">
        <v>1</v>
      </c>
      <c r="O935" s="783"/>
      <c r="P935" s="784" t="str">
        <f t="shared" si="74"/>
        <v>Included</v>
      </c>
      <c r="Q935" s="296">
        <f t="shared" si="75"/>
        <v>0</v>
      </c>
      <c r="R935" s="267">
        <f t="shared" si="76"/>
        <v>0</v>
      </c>
      <c r="S935" s="267">
        <f t="shared" si="77"/>
        <v>0</v>
      </c>
      <c r="T935" s="297">
        <f t="shared" si="78"/>
        <v>0</v>
      </c>
      <c r="U935" s="297"/>
      <c r="AD935" s="298"/>
    </row>
    <row r="936" spans="1:30" s="267" customFormat="1" ht="48" customHeight="1" x14ac:dyDescent="0.3">
      <c r="A936" s="292">
        <v>913</v>
      </c>
      <c r="B936" s="768">
        <v>7000032164</v>
      </c>
      <c r="C936" s="768">
        <v>10</v>
      </c>
      <c r="D936" s="768">
        <v>440</v>
      </c>
      <c r="E936" s="768">
        <v>110</v>
      </c>
      <c r="F936" s="768" t="s">
        <v>759</v>
      </c>
      <c r="G936" s="768">
        <v>170005328</v>
      </c>
      <c r="H936" s="768">
        <v>998734</v>
      </c>
      <c r="I936" s="783"/>
      <c r="J936" s="768">
        <v>18</v>
      </c>
      <c r="K936" s="782"/>
      <c r="L936" s="768" t="s">
        <v>815</v>
      </c>
      <c r="M936" s="768" t="s">
        <v>106</v>
      </c>
      <c r="N936" s="768">
        <v>1</v>
      </c>
      <c r="O936" s="783"/>
      <c r="P936" s="784" t="str">
        <f t="shared" si="74"/>
        <v>Included</v>
      </c>
      <c r="Q936" s="296">
        <f t="shared" si="75"/>
        <v>0</v>
      </c>
      <c r="R936" s="267">
        <f t="shared" si="76"/>
        <v>0</v>
      </c>
      <c r="S936" s="267">
        <f t="shared" si="77"/>
        <v>0</v>
      </c>
      <c r="T936" s="297">
        <f t="shared" si="78"/>
        <v>0</v>
      </c>
      <c r="U936" s="297"/>
      <c r="AD936" s="298"/>
    </row>
    <row r="937" spans="1:30" s="267" customFormat="1" ht="48" customHeight="1" x14ac:dyDescent="0.3">
      <c r="A937" s="292">
        <v>914</v>
      </c>
      <c r="B937" s="768">
        <v>7000032164</v>
      </c>
      <c r="C937" s="768">
        <v>10</v>
      </c>
      <c r="D937" s="768">
        <v>440</v>
      </c>
      <c r="E937" s="768">
        <v>120</v>
      </c>
      <c r="F937" s="768" t="s">
        <v>759</v>
      </c>
      <c r="G937" s="768">
        <v>100007246</v>
      </c>
      <c r="H937" s="768">
        <v>998734</v>
      </c>
      <c r="I937" s="783"/>
      <c r="J937" s="768">
        <v>18</v>
      </c>
      <c r="K937" s="782"/>
      <c r="L937" s="768" t="s">
        <v>159</v>
      </c>
      <c r="M937" s="768" t="s">
        <v>106</v>
      </c>
      <c r="N937" s="768">
        <v>1</v>
      </c>
      <c r="O937" s="783"/>
      <c r="P937" s="784" t="str">
        <f t="shared" si="74"/>
        <v>Included</v>
      </c>
      <c r="Q937" s="296">
        <f t="shared" si="75"/>
        <v>0</v>
      </c>
      <c r="R937" s="267">
        <f t="shared" si="76"/>
        <v>0</v>
      </c>
      <c r="S937" s="267">
        <f t="shared" si="77"/>
        <v>0</v>
      </c>
      <c r="T937" s="297">
        <f t="shared" si="78"/>
        <v>0</v>
      </c>
      <c r="U937" s="297"/>
      <c r="AD937" s="298"/>
    </row>
    <row r="938" spans="1:30" s="267" customFormat="1" ht="48" customHeight="1" x14ac:dyDescent="0.3">
      <c r="A938" s="292">
        <v>915</v>
      </c>
      <c r="B938" s="768">
        <v>7000032164</v>
      </c>
      <c r="C938" s="768">
        <v>10</v>
      </c>
      <c r="D938" s="768">
        <v>440</v>
      </c>
      <c r="E938" s="768">
        <v>130</v>
      </c>
      <c r="F938" s="768" t="s">
        <v>759</v>
      </c>
      <c r="G938" s="768">
        <v>170003250</v>
      </c>
      <c r="H938" s="768">
        <v>998734</v>
      </c>
      <c r="I938" s="783"/>
      <c r="J938" s="768">
        <v>18</v>
      </c>
      <c r="K938" s="782"/>
      <c r="L938" s="768" t="s">
        <v>160</v>
      </c>
      <c r="M938" s="768" t="s">
        <v>106</v>
      </c>
      <c r="N938" s="768">
        <v>1</v>
      </c>
      <c r="O938" s="783"/>
      <c r="P938" s="784" t="str">
        <f t="shared" si="74"/>
        <v>Included</v>
      </c>
      <c r="Q938" s="296">
        <f t="shared" si="75"/>
        <v>0</v>
      </c>
      <c r="R938" s="267">
        <f t="shared" si="76"/>
        <v>0</v>
      </c>
      <c r="S938" s="267">
        <f t="shared" si="77"/>
        <v>0</v>
      </c>
      <c r="T938" s="297">
        <f t="shared" si="78"/>
        <v>0</v>
      </c>
      <c r="U938" s="297"/>
      <c r="AD938" s="298"/>
    </row>
    <row r="939" spans="1:30" s="267" customFormat="1" ht="48" customHeight="1" x14ac:dyDescent="0.3">
      <c r="A939" s="292">
        <v>916</v>
      </c>
      <c r="B939" s="768">
        <v>7000032164</v>
      </c>
      <c r="C939" s="768">
        <v>10</v>
      </c>
      <c r="D939" s="768">
        <v>440</v>
      </c>
      <c r="E939" s="768">
        <v>140</v>
      </c>
      <c r="F939" s="768" t="s">
        <v>759</v>
      </c>
      <c r="G939" s="768">
        <v>170005441</v>
      </c>
      <c r="H939" s="768">
        <v>998734</v>
      </c>
      <c r="I939" s="783"/>
      <c r="J939" s="768">
        <v>18</v>
      </c>
      <c r="K939" s="782"/>
      <c r="L939" s="768" t="s">
        <v>816</v>
      </c>
      <c r="M939" s="768" t="s">
        <v>106</v>
      </c>
      <c r="N939" s="768">
        <v>1</v>
      </c>
      <c r="O939" s="783"/>
      <c r="P939" s="784" t="str">
        <f t="shared" si="74"/>
        <v>Included</v>
      </c>
      <c r="Q939" s="296">
        <f t="shared" si="75"/>
        <v>0</v>
      </c>
      <c r="R939" s="267">
        <f t="shared" si="76"/>
        <v>0</v>
      </c>
      <c r="S939" s="267">
        <f t="shared" si="77"/>
        <v>0</v>
      </c>
      <c r="T939" s="297">
        <f t="shared" si="78"/>
        <v>0</v>
      </c>
      <c r="U939" s="297"/>
      <c r="AD939" s="298"/>
    </row>
    <row r="940" spans="1:30" s="267" customFormat="1" ht="48" customHeight="1" x14ac:dyDescent="0.3">
      <c r="A940" s="292">
        <v>917</v>
      </c>
      <c r="B940" s="768">
        <v>7000032164</v>
      </c>
      <c r="C940" s="768">
        <v>10</v>
      </c>
      <c r="D940" s="768">
        <v>440</v>
      </c>
      <c r="E940" s="768">
        <v>150</v>
      </c>
      <c r="F940" s="768" t="s">
        <v>759</v>
      </c>
      <c r="G940" s="768">
        <v>170005590</v>
      </c>
      <c r="H940" s="768">
        <v>998336</v>
      </c>
      <c r="I940" s="783"/>
      <c r="J940" s="768">
        <v>18</v>
      </c>
      <c r="K940" s="782"/>
      <c r="L940" s="768" t="s">
        <v>822</v>
      </c>
      <c r="M940" s="768" t="s">
        <v>106</v>
      </c>
      <c r="N940" s="768">
        <v>2</v>
      </c>
      <c r="O940" s="783"/>
      <c r="P940" s="784" t="str">
        <f t="shared" si="74"/>
        <v>Included</v>
      </c>
      <c r="Q940" s="296">
        <f t="shared" si="75"/>
        <v>0</v>
      </c>
      <c r="R940" s="267">
        <f t="shared" si="76"/>
        <v>0</v>
      </c>
      <c r="S940" s="267">
        <f t="shared" si="77"/>
        <v>0</v>
      </c>
      <c r="T940" s="297">
        <f t="shared" si="78"/>
        <v>0</v>
      </c>
      <c r="U940" s="297"/>
      <c r="AD940" s="298"/>
    </row>
    <row r="941" spans="1:30" s="267" customFormat="1" ht="48" customHeight="1" x14ac:dyDescent="0.3">
      <c r="A941" s="292">
        <v>918</v>
      </c>
      <c r="B941" s="768">
        <v>7000032167</v>
      </c>
      <c r="C941" s="768">
        <v>10</v>
      </c>
      <c r="D941" s="768">
        <v>480</v>
      </c>
      <c r="E941" s="768">
        <v>10</v>
      </c>
      <c r="F941" s="768" t="s">
        <v>760</v>
      </c>
      <c r="G941" s="768">
        <v>170005405</v>
      </c>
      <c r="H941" s="768">
        <v>998736</v>
      </c>
      <c r="I941" s="783"/>
      <c r="J941" s="768">
        <v>18</v>
      </c>
      <c r="K941" s="782"/>
      <c r="L941" s="768" t="s">
        <v>802</v>
      </c>
      <c r="M941" s="768" t="s">
        <v>106</v>
      </c>
      <c r="N941" s="768">
        <v>1</v>
      </c>
      <c r="O941" s="783"/>
      <c r="P941" s="784" t="str">
        <f t="shared" si="74"/>
        <v>Included</v>
      </c>
      <c r="Q941" s="296">
        <f t="shared" si="75"/>
        <v>0</v>
      </c>
      <c r="R941" s="267">
        <f t="shared" si="76"/>
        <v>0</v>
      </c>
      <c r="S941" s="267">
        <f t="shared" si="77"/>
        <v>0</v>
      </c>
      <c r="T941" s="297">
        <f t="shared" si="78"/>
        <v>0</v>
      </c>
      <c r="U941" s="297"/>
      <c r="AD941" s="298"/>
    </row>
    <row r="942" spans="1:30" s="267" customFormat="1" ht="48" customHeight="1" x14ac:dyDescent="0.3">
      <c r="A942" s="292">
        <v>919</v>
      </c>
      <c r="B942" s="768">
        <v>7000032167</v>
      </c>
      <c r="C942" s="768">
        <v>10</v>
      </c>
      <c r="D942" s="768">
        <v>480</v>
      </c>
      <c r="E942" s="768">
        <v>20</v>
      </c>
      <c r="F942" s="768" t="s">
        <v>760</v>
      </c>
      <c r="G942" s="768">
        <v>170005421</v>
      </c>
      <c r="H942" s="768">
        <v>998336</v>
      </c>
      <c r="I942" s="783"/>
      <c r="J942" s="768">
        <v>18</v>
      </c>
      <c r="K942" s="782"/>
      <c r="L942" s="768" t="s">
        <v>803</v>
      </c>
      <c r="M942" s="768" t="s">
        <v>105</v>
      </c>
      <c r="N942" s="768">
        <v>1</v>
      </c>
      <c r="O942" s="783"/>
      <c r="P942" s="784" t="str">
        <f t="shared" si="74"/>
        <v>Included</v>
      </c>
      <c r="Q942" s="296">
        <f t="shared" si="75"/>
        <v>0</v>
      </c>
      <c r="R942" s="267">
        <f t="shared" si="76"/>
        <v>0</v>
      </c>
      <c r="S942" s="267">
        <f t="shared" si="77"/>
        <v>0</v>
      </c>
      <c r="T942" s="297">
        <f t="shared" si="78"/>
        <v>0</v>
      </c>
      <c r="U942" s="297"/>
      <c r="AD942" s="298"/>
    </row>
    <row r="943" spans="1:30" s="267" customFormat="1" ht="48" customHeight="1" x14ac:dyDescent="0.3">
      <c r="A943" s="292">
        <v>920</v>
      </c>
      <c r="B943" s="768">
        <v>7000032167</v>
      </c>
      <c r="C943" s="768">
        <v>10</v>
      </c>
      <c r="D943" s="768">
        <v>480</v>
      </c>
      <c r="E943" s="768">
        <v>30</v>
      </c>
      <c r="F943" s="768" t="s">
        <v>760</v>
      </c>
      <c r="G943" s="768">
        <v>170005316</v>
      </c>
      <c r="H943" s="768">
        <v>998734</v>
      </c>
      <c r="I943" s="783"/>
      <c r="J943" s="768">
        <v>18</v>
      </c>
      <c r="K943" s="782"/>
      <c r="L943" s="768" t="s">
        <v>804</v>
      </c>
      <c r="M943" s="768" t="s">
        <v>106</v>
      </c>
      <c r="N943" s="768">
        <v>1</v>
      </c>
      <c r="O943" s="783"/>
      <c r="P943" s="784" t="str">
        <f t="shared" si="74"/>
        <v>Included</v>
      </c>
      <c r="Q943" s="296">
        <f t="shared" si="75"/>
        <v>0</v>
      </c>
      <c r="R943" s="267">
        <f t="shared" si="76"/>
        <v>0</v>
      </c>
      <c r="S943" s="267">
        <f t="shared" si="77"/>
        <v>0</v>
      </c>
      <c r="T943" s="297">
        <f t="shared" si="78"/>
        <v>0</v>
      </c>
      <c r="U943" s="297"/>
      <c r="AD943" s="298"/>
    </row>
    <row r="944" spans="1:30" s="267" customFormat="1" ht="48" customHeight="1" x14ac:dyDescent="0.3">
      <c r="A944" s="292">
        <v>921</v>
      </c>
      <c r="B944" s="768">
        <v>7000032167</v>
      </c>
      <c r="C944" s="768">
        <v>10</v>
      </c>
      <c r="D944" s="768">
        <v>480</v>
      </c>
      <c r="E944" s="768">
        <v>40</v>
      </c>
      <c r="F944" s="768" t="s">
        <v>760</v>
      </c>
      <c r="G944" s="768">
        <v>170005418</v>
      </c>
      <c r="H944" s="768">
        <v>998736</v>
      </c>
      <c r="I944" s="783"/>
      <c r="J944" s="768">
        <v>18</v>
      </c>
      <c r="K944" s="782"/>
      <c r="L944" s="768" t="s">
        <v>805</v>
      </c>
      <c r="M944" s="768" t="s">
        <v>106</v>
      </c>
      <c r="N944" s="768">
        <v>30</v>
      </c>
      <c r="O944" s="783"/>
      <c r="P944" s="784" t="str">
        <f t="shared" si="74"/>
        <v>Included</v>
      </c>
      <c r="Q944" s="296">
        <f t="shared" si="75"/>
        <v>0</v>
      </c>
      <c r="R944" s="267">
        <f t="shared" si="76"/>
        <v>0</v>
      </c>
      <c r="S944" s="267">
        <f t="shared" si="77"/>
        <v>0</v>
      </c>
      <c r="T944" s="297">
        <f t="shared" si="78"/>
        <v>0</v>
      </c>
      <c r="U944" s="297"/>
      <c r="AD944" s="298"/>
    </row>
    <row r="945" spans="1:30" s="267" customFormat="1" ht="48" customHeight="1" x14ac:dyDescent="0.3">
      <c r="A945" s="292">
        <v>922</v>
      </c>
      <c r="B945" s="768">
        <v>7000032167</v>
      </c>
      <c r="C945" s="768">
        <v>10</v>
      </c>
      <c r="D945" s="768">
        <v>480</v>
      </c>
      <c r="E945" s="768">
        <v>50</v>
      </c>
      <c r="F945" s="768" t="s">
        <v>760</v>
      </c>
      <c r="G945" s="768">
        <v>170005419</v>
      </c>
      <c r="H945" s="768">
        <v>998736</v>
      </c>
      <c r="I945" s="783"/>
      <c r="J945" s="768">
        <v>18</v>
      </c>
      <c r="K945" s="782"/>
      <c r="L945" s="768" t="s">
        <v>806</v>
      </c>
      <c r="M945" s="768" t="s">
        <v>106</v>
      </c>
      <c r="N945" s="768">
        <v>44</v>
      </c>
      <c r="O945" s="783"/>
      <c r="P945" s="784" t="str">
        <f t="shared" si="74"/>
        <v>Included</v>
      </c>
      <c r="Q945" s="296">
        <f t="shared" si="75"/>
        <v>0</v>
      </c>
      <c r="R945" s="267">
        <f t="shared" si="76"/>
        <v>0</v>
      </c>
      <c r="S945" s="267">
        <f t="shared" si="77"/>
        <v>0</v>
      </c>
      <c r="T945" s="297">
        <f t="shared" si="78"/>
        <v>0</v>
      </c>
      <c r="U945" s="297"/>
      <c r="AD945" s="298"/>
    </row>
    <row r="946" spans="1:30" s="267" customFormat="1" ht="48" customHeight="1" x14ac:dyDescent="0.3">
      <c r="A946" s="292">
        <v>923</v>
      </c>
      <c r="B946" s="768">
        <v>7000032167</v>
      </c>
      <c r="C946" s="768">
        <v>10</v>
      </c>
      <c r="D946" s="768">
        <v>480</v>
      </c>
      <c r="E946" s="768">
        <v>60</v>
      </c>
      <c r="F946" s="768" t="s">
        <v>760</v>
      </c>
      <c r="G946" s="768">
        <v>170005402</v>
      </c>
      <c r="H946" s="768">
        <v>998734</v>
      </c>
      <c r="I946" s="783"/>
      <c r="J946" s="768">
        <v>18</v>
      </c>
      <c r="K946" s="782"/>
      <c r="L946" s="768" t="s">
        <v>807</v>
      </c>
      <c r="M946" s="768" t="s">
        <v>106</v>
      </c>
      <c r="N946" s="768">
        <v>1</v>
      </c>
      <c r="O946" s="783"/>
      <c r="P946" s="784" t="str">
        <f t="shared" si="74"/>
        <v>Included</v>
      </c>
      <c r="Q946" s="296">
        <f t="shared" si="75"/>
        <v>0</v>
      </c>
      <c r="R946" s="267">
        <f t="shared" si="76"/>
        <v>0</v>
      </c>
      <c r="S946" s="267">
        <f t="shared" si="77"/>
        <v>0</v>
      </c>
      <c r="T946" s="297">
        <f t="shared" si="78"/>
        <v>0</v>
      </c>
      <c r="U946" s="297"/>
      <c r="AD946" s="298"/>
    </row>
    <row r="947" spans="1:30" s="267" customFormat="1" ht="48" customHeight="1" x14ac:dyDescent="0.3">
      <c r="A947" s="292">
        <v>924</v>
      </c>
      <c r="B947" s="768">
        <v>7000032167</v>
      </c>
      <c r="C947" s="768">
        <v>10</v>
      </c>
      <c r="D947" s="768">
        <v>480</v>
      </c>
      <c r="E947" s="768">
        <v>70</v>
      </c>
      <c r="F947" s="768" t="s">
        <v>760</v>
      </c>
      <c r="G947" s="768">
        <v>170005318</v>
      </c>
      <c r="H947" s="768">
        <v>998734</v>
      </c>
      <c r="I947" s="783"/>
      <c r="J947" s="768">
        <v>18</v>
      </c>
      <c r="K947" s="782"/>
      <c r="L947" s="768" t="s">
        <v>808</v>
      </c>
      <c r="M947" s="768" t="s">
        <v>106</v>
      </c>
      <c r="N947" s="768">
        <v>26</v>
      </c>
      <c r="O947" s="783"/>
      <c r="P947" s="784" t="str">
        <f t="shared" si="74"/>
        <v>Included</v>
      </c>
      <c r="Q947" s="296">
        <f t="shared" si="75"/>
        <v>0</v>
      </c>
      <c r="R947" s="267">
        <f t="shared" si="76"/>
        <v>0</v>
      </c>
      <c r="S947" s="267">
        <f t="shared" si="77"/>
        <v>0</v>
      </c>
      <c r="T947" s="297">
        <f t="shared" si="78"/>
        <v>0</v>
      </c>
      <c r="U947" s="297"/>
      <c r="AD947" s="298"/>
    </row>
    <row r="948" spans="1:30" s="267" customFormat="1" ht="48" customHeight="1" x14ac:dyDescent="0.3">
      <c r="A948" s="292">
        <v>925</v>
      </c>
      <c r="B948" s="768">
        <v>7000032167</v>
      </c>
      <c r="C948" s="768">
        <v>10</v>
      </c>
      <c r="D948" s="768">
        <v>480</v>
      </c>
      <c r="E948" s="768">
        <v>110</v>
      </c>
      <c r="F948" s="768" t="s">
        <v>760</v>
      </c>
      <c r="G948" s="768">
        <v>170005422</v>
      </c>
      <c r="H948" s="768">
        <v>998336</v>
      </c>
      <c r="I948" s="783"/>
      <c r="J948" s="768">
        <v>18</v>
      </c>
      <c r="K948" s="782"/>
      <c r="L948" s="768" t="s">
        <v>809</v>
      </c>
      <c r="M948" s="768" t="s">
        <v>105</v>
      </c>
      <c r="N948" s="768">
        <v>1</v>
      </c>
      <c r="O948" s="783"/>
      <c r="P948" s="784" t="str">
        <f t="shared" si="74"/>
        <v>Included</v>
      </c>
      <c r="Q948" s="296">
        <f t="shared" si="75"/>
        <v>0</v>
      </c>
      <c r="R948" s="267">
        <f t="shared" si="76"/>
        <v>0</v>
      </c>
      <c r="S948" s="267">
        <f t="shared" si="77"/>
        <v>0</v>
      </c>
      <c r="T948" s="297">
        <f t="shared" si="78"/>
        <v>0</v>
      </c>
      <c r="U948" s="297"/>
      <c r="AD948" s="298"/>
    </row>
    <row r="949" spans="1:30" s="267" customFormat="1" ht="48" customHeight="1" x14ac:dyDescent="0.3">
      <c r="A949" s="292">
        <v>926</v>
      </c>
      <c r="B949" s="768">
        <v>7000032167</v>
      </c>
      <c r="C949" s="768">
        <v>10</v>
      </c>
      <c r="D949" s="768">
        <v>480</v>
      </c>
      <c r="E949" s="768">
        <v>120</v>
      </c>
      <c r="F949" s="768" t="s">
        <v>760</v>
      </c>
      <c r="G949" s="768">
        <v>170005403</v>
      </c>
      <c r="H949" s="768">
        <v>998734</v>
      </c>
      <c r="I949" s="783"/>
      <c r="J949" s="768">
        <v>18</v>
      </c>
      <c r="K949" s="782"/>
      <c r="L949" s="768" t="s">
        <v>810</v>
      </c>
      <c r="M949" s="768" t="s">
        <v>106</v>
      </c>
      <c r="N949" s="768">
        <v>44</v>
      </c>
      <c r="O949" s="783"/>
      <c r="P949" s="784" t="str">
        <f t="shared" si="74"/>
        <v>Included</v>
      </c>
      <c r="Q949" s="296">
        <f t="shared" si="75"/>
        <v>0</v>
      </c>
      <c r="R949" s="267">
        <f t="shared" si="76"/>
        <v>0</v>
      </c>
      <c r="S949" s="267">
        <f t="shared" si="77"/>
        <v>0</v>
      </c>
      <c r="T949" s="297">
        <f t="shared" si="78"/>
        <v>0</v>
      </c>
      <c r="U949" s="297"/>
      <c r="AD949" s="298"/>
    </row>
    <row r="950" spans="1:30" s="267" customFormat="1" ht="48" customHeight="1" x14ac:dyDescent="0.3">
      <c r="A950" s="292">
        <v>927</v>
      </c>
      <c r="B950" s="768">
        <v>7000032167</v>
      </c>
      <c r="C950" s="768">
        <v>10</v>
      </c>
      <c r="D950" s="768">
        <v>480</v>
      </c>
      <c r="E950" s="768">
        <v>130</v>
      </c>
      <c r="F950" s="768" t="s">
        <v>760</v>
      </c>
      <c r="G950" s="768">
        <v>170005329</v>
      </c>
      <c r="H950" s="768">
        <v>998734</v>
      </c>
      <c r="I950" s="783"/>
      <c r="J950" s="768">
        <v>18</v>
      </c>
      <c r="K950" s="782"/>
      <c r="L950" s="768" t="s">
        <v>811</v>
      </c>
      <c r="M950" s="768" t="s">
        <v>110</v>
      </c>
      <c r="N950" s="768">
        <v>44</v>
      </c>
      <c r="O950" s="783"/>
      <c r="P950" s="784" t="str">
        <f t="shared" si="74"/>
        <v>Included</v>
      </c>
      <c r="Q950" s="296">
        <f t="shared" si="75"/>
        <v>0</v>
      </c>
      <c r="R950" s="267">
        <f t="shared" si="76"/>
        <v>0</v>
      </c>
      <c r="S950" s="267">
        <f t="shared" si="77"/>
        <v>0</v>
      </c>
      <c r="T950" s="297">
        <f t="shared" si="78"/>
        <v>0</v>
      </c>
      <c r="U950" s="297"/>
      <c r="AD950" s="298"/>
    </row>
    <row r="951" spans="1:30" s="267" customFormat="1" ht="48" customHeight="1" x14ac:dyDescent="0.3">
      <c r="A951" s="292">
        <v>928</v>
      </c>
      <c r="B951" s="768">
        <v>7000032167</v>
      </c>
      <c r="C951" s="768">
        <v>10</v>
      </c>
      <c r="D951" s="768">
        <v>480</v>
      </c>
      <c r="E951" s="768">
        <v>140</v>
      </c>
      <c r="F951" s="768" t="s">
        <v>760</v>
      </c>
      <c r="G951" s="768">
        <v>170005323</v>
      </c>
      <c r="H951" s="768">
        <v>998734</v>
      </c>
      <c r="I951" s="783"/>
      <c r="J951" s="768">
        <v>18</v>
      </c>
      <c r="K951" s="782"/>
      <c r="L951" s="768" t="s">
        <v>812</v>
      </c>
      <c r="M951" s="768" t="s">
        <v>106</v>
      </c>
      <c r="N951" s="768">
        <v>2</v>
      </c>
      <c r="O951" s="783"/>
      <c r="P951" s="784" t="str">
        <f t="shared" si="74"/>
        <v>Included</v>
      </c>
      <c r="Q951" s="296">
        <f t="shared" si="75"/>
        <v>0</v>
      </c>
      <c r="R951" s="267">
        <f t="shared" si="76"/>
        <v>0</v>
      </c>
      <c r="S951" s="267">
        <f t="shared" si="77"/>
        <v>0</v>
      </c>
      <c r="T951" s="297">
        <f t="shared" si="78"/>
        <v>0</v>
      </c>
      <c r="U951" s="297"/>
      <c r="AD951" s="298"/>
    </row>
    <row r="952" spans="1:30" s="267" customFormat="1" ht="48" customHeight="1" x14ac:dyDescent="0.3">
      <c r="A952" s="292">
        <v>929</v>
      </c>
      <c r="B952" s="768">
        <v>7000032167</v>
      </c>
      <c r="C952" s="768">
        <v>10</v>
      </c>
      <c r="D952" s="768">
        <v>480</v>
      </c>
      <c r="E952" s="768">
        <v>150</v>
      </c>
      <c r="F952" s="768" t="s">
        <v>760</v>
      </c>
      <c r="G952" s="768">
        <v>170005324</v>
      </c>
      <c r="H952" s="768">
        <v>998734</v>
      </c>
      <c r="I952" s="783"/>
      <c r="J952" s="768">
        <v>18</v>
      </c>
      <c r="K952" s="782"/>
      <c r="L952" s="768" t="s">
        <v>813</v>
      </c>
      <c r="M952" s="768" t="s">
        <v>106</v>
      </c>
      <c r="N952" s="768">
        <v>2</v>
      </c>
      <c r="O952" s="783"/>
      <c r="P952" s="784" t="str">
        <f t="shared" si="74"/>
        <v>Included</v>
      </c>
      <c r="Q952" s="296">
        <f t="shared" si="75"/>
        <v>0</v>
      </c>
      <c r="R952" s="267">
        <f t="shared" si="76"/>
        <v>0</v>
      </c>
      <c r="S952" s="267">
        <f t="shared" si="77"/>
        <v>0</v>
      </c>
      <c r="T952" s="297">
        <f t="shared" si="78"/>
        <v>0</v>
      </c>
      <c r="U952" s="297"/>
      <c r="AD952" s="298"/>
    </row>
    <row r="953" spans="1:30" s="267" customFormat="1" ht="48" customHeight="1" x14ac:dyDescent="0.3">
      <c r="A953" s="292">
        <v>930</v>
      </c>
      <c r="B953" s="768">
        <v>7000032167</v>
      </c>
      <c r="C953" s="768">
        <v>10</v>
      </c>
      <c r="D953" s="768">
        <v>480</v>
      </c>
      <c r="E953" s="768">
        <v>170</v>
      </c>
      <c r="F953" s="768" t="s">
        <v>760</v>
      </c>
      <c r="G953" s="768">
        <v>170005423</v>
      </c>
      <c r="H953" s="768">
        <v>998336</v>
      </c>
      <c r="I953" s="783"/>
      <c r="J953" s="768">
        <v>18</v>
      </c>
      <c r="K953" s="782"/>
      <c r="L953" s="768" t="s">
        <v>814</v>
      </c>
      <c r="M953" s="768" t="s">
        <v>105</v>
      </c>
      <c r="N953" s="768">
        <v>1</v>
      </c>
      <c r="O953" s="783"/>
      <c r="P953" s="784" t="str">
        <f t="shared" si="74"/>
        <v>Included</v>
      </c>
      <c r="Q953" s="296">
        <f t="shared" si="75"/>
        <v>0</v>
      </c>
      <c r="R953" s="267">
        <f t="shared" si="76"/>
        <v>0</v>
      </c>
      <c r="S953" s="267">
        <f t="shared" si="77"/>
        <v>0</v>
      </c>
      <c r="T953" s="297">
        <f t="shared" si="78"/>
        <v>0</v>
      </c>
      <c r="U953" s="297"/>
      <c r="AD953" s="298"/>
    </row>
    <row r="954" spans="1:30" s="267" customFormat="1" ht="48" customHeight="1" x14ac:dyDescent="0.3">
      <c r="A954" s="292">
        <v>931</v>
      </c>
      <c r="B954" s="768">
        <v>7000032167</v>
      </c>
      <c r="C954" s="768">
        <v>10</v>
      </c>
      <c r="D954" s="768">
        <v>480</v>
      </c>
      <c r="E954" s="768">
        <v>180</v>
      </c>
      <c r="F954" s="768" t="s">
        <v>760</v>
      </c>
      <c r="G954" s="768">
        <v>170005328</v>
      </c>
      <c r="H954" s="768">
        <v>998734</v>
      </c>
      <c r="I954" s="783"/>
      <c r="J954" s="768">
        <v>18</v>
      </c>
      <c r="K954" s="782"/>
      <c r="L954" s="768" t="s">
        <v>815</v>
      </c>
      <c r="M954" s="768" t="s">
        <v>106</v>
      </c>
      <c r="N954" s="768">
        <v>1</v>
      </c>
      <c r="O954" s="783"/>
      <c r="P954" s="784" t="str">
        <f t="shared" si="74"/>
        <v>Included</v>
      </c>
      <c r="Q954" s="296">
        <f t="shared" si="75"/>
        <v>0</v>
      </c>
      <c r="R954" s="267">
        <f t="shared" si="76"/>
        <v>0</v>
      </c>
      <c r="S954" s="267">
        <f t="shared" si="77"/>
        <v>0</v>
      </c>
      <c r="T954" s="297">
        <f t="shared" si="78"/>
        <v>0</v>
      </c>
      <c r="U954" s="297"/>
      <c r="AD954" s="298"/>
    </row>
    <row r="955" spans="1:30" s="267" customFormat="1" ht="48" customHeight="1" x14ac:dyDescent="0.3">
      <c r="A955" s="292">
        <v>932</v>
      </c>
      <c r="B955" s="768">
        <v>7000032167</v>
      </c>
      <c r="C955" s="768">
        <v>10</v>
      </c>
      <c r="D955" s="768">
        <v>480</v>
      </c>
      <c r="E955" s="768">
        <v>190</v>
      </c>
      <c r="F955" s="768" t="s">
        <v>760</v>
      </c>
      <c r="G955" s="768">
        <v>100002843</v>
      </c>
      <c r="H955" s="768">
        <v>998734</v>
      </c>
      <c r="I955" s="783"/>
      <c r="J955" s="768">
        <v>18</v>
      </c>
      <c r="K955" s="782"/>
      <c r="L955" s="768" t="s">
        <v>161</v>
      </c>
      <c r="M955" s="768" t="s">
        <v>110</v>
      </c>
      <c r="N955" s="768">
        <v>1</v>
      </c>
      <c r="O955" s="783"/>
      <c r="P955" s="784" t="str">
        <f t="shared" si="74"/>
        <v>Included</v>
      </c>
      <c r="Q955" s="296">
        <f t="shared" si="75"/>
        <v>0</v>
      </c>
      <c r="R955" s="267">
        <f t="shared" si="76"/>
        <v>0</v>
      </c>
      <c r="S955" s="267">
        <f t="shared" si="77"/>
        <v>0</v>
      </c>
      <c r="T955" s="297">
        <f t="shared" si="78"/>
        <v>0</v>
      </c>
      <c r="U955" s="297"/>
      <c r="AD955" s="298"/>
    </row>
    <row r="956" spans="1:30" s="267" customFormat="1" ht="48" customHeight="1" x14ac:dyDescent="0.3">
      <c r="A956" s="292">
        <v>933</v>
      </c>
      <c r="B956" s="768">
        <v>7000032167</v>
      </c>
      <c r="C956" s="768">
        <v>10</v>
      </c>
      <c r="D956" s="768">
        <v>480</v>
      </c>
      <c r="E956" s="768">
        <v>200</v>
      </c>
      <c r="F956" s="768" t="s">
        <v>760</v>
      </c>
      <c r="G956" s="768">
        <v>100007246</v>
      </c>
      <c r="H956" s="768">
        <v>998734</v>
      </c>
      <c r="I956" s="783"/>
      <c r="J956" s="768">
        <v>18</v>
      </c>
      <c r="K956" s="782"/>
      <c r="L956" s="768" t="s">
        <v>159</v>
      </c>
      <c r="M956" s="768" t="s">
        <v>106</v>
      </c>
      <c r="N956" s="768">
        <v>1</v>
      </c>
      <c r="O956" s="783"/>
      <c r="P956" s="784" t="str">
        <f t="shared" si="74"/>
        <v>Included</v>
      </c>
      <c r="Q956" s="296">
        <f t="shared" si="75"/>
        <v>0</v>
      </c>
      <c r="R956" s="267">
        <f t="shared" si="76"/>
        <v>0</v>
      </c>
      <c r="S956" s="267">
        <f t="shared" si="77"/>
        <v>0</v>
      </c>
      <c r="T956" s="297">
        <f t="shared" si="78"/>
        <v>0</v>
      </c>
      <c r="U956" s="297"/>
      <c r="AD956" s="298"/>
    </row>
    <row r="957" spans="1:30" s="267" customFormat="1" ht="48" customHeight="1" x14ac:dyDescent="0.3">
      <c r="A957" s="292">
        <v>934</v>
      </c>
      <c r="B957" s="768">
        <v>7000032167</v>
      </c>
      <c r="C957" s="768">
        <v>10</v>
      </c>
      <c r="D957" s="768">
        <v>480</v>
      </c>
      <c r="E957" s="768">
        <v>210</v>
      </c>
      <c r="F957" s="768" t="s">
        <v>760</v>
      </c>
      <c r="G957" s="768">
        <v>170003250</v>
      </c>
      <c r="H957" s="768">
        <v>998734</v>
      </c>
      <c r="I957" s="783"/>
      <c r="J957" s="768">
        <v>18</v>
      </c>
      <c r="K957" s="782"/>
      <c r="L957" s="768" t="s">
        <v>160</v>
      </c>
      <c r="M957" s="768" t="s">
        <v>106</v>
      </c>
      <c r="N957" s="768">
        <v>1</v>
      </c>
      <c r="O957" s="783"/>
      <c r="P957" s="784" t="str">
        <f t="shared" si="74"/>
        <v>Included</v>
      </c>
      <c r="Q957" s="296">
        <f t="shared" si="75"/>
        <v>0</v>
      </c>
      <c r="R957" s="267">
        <f t="shared" si="76"/>
        <v>0</v>
      </c>
      <c r="S957" s="267">
        <f t="shared" si="77"/>
        <v>0</v>
      </c>
      <c r="T957" s="297">
        <f t="shared" si="78"/>
        <v>0</v>
      </c>
      <c r="U957" s="297"/>
      <c r="AD957" s="298"/>
    </row>
    <row r="958" spans="1:30" s="267" customFormat="1" ht="48" customHeight="1" x14ac:dyDescent="0.3">
      <c r="A958" s="292">
        <v>935</v>
      </c>
      <c r="B958" s="768">
        <v>7000032167</v>
      </c>
      <c r="C958" s="768">
        <v>10</v>
      </c>
      <c r="D958" s="768">
        <v>480</v>
      </c>
      <c r="E958" s="768">
        <v>220</v>
      </c>
      <c r="F958" s="768" t="s">
        <v>760</v>
      </c>
      <c r="G958" s="768">
        <v>170005441</v>
      </c>
      <c r="H958" s="768">
        <v>998734</v>
      </c>
      <c r="I958" s="783"/>
      <c r="J958" s="768">
        <v>18</v>
      </c>
      <c r="K958" s="782"/>
      <c r="L958" s="768" t="s">
        <v>816</v>
      </c>
      <c r="M958" s="768" t="s">
        <v>106</v>
      </c>
      <c r="N958" s="768">
        <v>1</v>
      </c>
      <c r="O958" s="783"/>
      <c r="P958" s="784" t="str">
        <f t="shared" si="74"/>
        <v>Included</v>
      </c>
      <c r="Q958" s="296">
        <f t="shared" si="75"/>
        <v>0</v>
      </c>
      <c r="R958" s="267">
        <f t="shared" si="76"/>
        <v>0</v>
      </c>
      <c r="S958" s="267">
        <f t="shared" si="77"/>
        <v>0</v>
      </c>
      <c r="T958" s="297">
        <f t="shared" si="78"/>
        <v>0</v>
      </c>
      <c r="U958" s="297"/>
      <c r="AD958" s="298"/>
    </row>
    <row r="959" spans="1:30" s="267" customFormat="1" ht="48" customHeight="1" x14ac:dyDescent="0.3">
      <c r="A959" s="292">
        <v>936</v>
      </c>
      <c r="B959" s="768">
        <v>7000032167</v>
      </c>
      <c r="C959" s="768">
        <v>10</v>
      </c>
      <c r="D959" s="768">
        <v>480</v>
      </c>
      <c r="E959" s="768">
        <v>240</v>
      </c>
      <c r="F959" s="768" t="s">
        <v>760</v>
      </c>
      <c r="G959" s="768">
        <v>170005452</v>
      </c>
      <c r="H959" s="768">
        <v>998734</v>
      </c>
      <c r="I959" s="783"/>
      <c r="J959" s="768">
        <v>18</v>
      </c>
      <c r="K959" s="782"/>
      <c r="L959" s="768" t="s">
        <v>817</v>
      </c>
      <c r="M959" s="768" t="s">
        <v>106</v>
      </c>
      <c r="N959" s="768">
        <v>2</v>
      </c>
      <c r="O959" s="783"/>
      <c r="P959" s="784" t="str">
        <f t="shared" si="74"/>
        <v>Included</v>
      </c>
      <c r="Q959" s="296">
        <f t="shared" si="75"/>
        <v>0</v>
      </c>
      <c r="R959" s="267">
        <f t="shared" si="76"/>
        <v>0</v>
      </c>
      <c r="S959" s="267">
        <f t="shared" si="77"/>
        <v>0</v>
      </c>
      <c r="T959" s="297">
        <f t="shared" si="78"/>
        <v>0</v>
      </c>
      <c r="U959" s="297"/>
      <c r="AD959" s="298"/>
    </row>
    <row r="960" spans="1:30" s="267" customFormat="1" ht="48" customHeight="1" x14ac:dyDescent="0.3">
      <c r="A960" s="292">
        <v>937</v>
      </c>
      <c r="B960" s="768">
        <v>7000032167</v>
      </c>
      <c r="C960" s="768">
        <v>10</v>
      </c>
      <c r="D960" s="768">
        <v>480</v>
      </c>
      <c r="E960" s="768">
        <v>250</v>
      </c>
      <c r="F960" s="768" t="s">
        <v>760</v>
      </c>
      <c r="G960" s="768">
        <v>170005453</v>
      </c>
      <c r="H960" s="768">
        <v>998734</v>
      </c>
      <c r="I960" s="783"/>
      <c r="J960" s="768">
        <v>18</v>
      </c>
      <c r="K960" s="782"/>
      <c r="L960" s="768" t="s">
        <v>818</v>
      </c>
      <c r="M960" s="768" t="s">
        <v>105</v>
      </c>
      <c r="N960" s="768">
        <v>1</v>
      </c>
      <c r="O960" s="783"/>
      <c r="P960" s="784" t="str">
        <f t="shared" si="74"/>
        <v>Included</v>
      </c>
      <c r="Q960" s="296">
        <f t="shared" si="75"/>
        <v>0</v>
      </c>
      <c r="R960" s="267">
        <f t="shared" si="76"/>
        <v>0</v>
      </c>
      <c r="S960" s="267">
        <f t="shared" si="77"/>
        <v>0</v>
      </c>
      <c r="T960" s="297">
        <f t="shared" si="78"/>
        <v>0</v>
      </c>
      <c r="U960" s="297"/>
      <c r="AD960" s="298"/>
    </row>
    <row r="961" spans="1:30" s="267" customFormat="1" ht="48" customHeight="1" x14ac:dyDescent="0.3">
      <c r="A961" s="292">
        <v>938</v>
      </c>
      <c r="B961" s="768">
        <v>7000032167</v>
      </c>
      <c r="C961" s="768">
        <v>10</v>
      </c>
      <c r="D961" s="768">
        <v>480</v>
      </c>
      <c r="E961" s="768">
        <v>270</v>
      </c>
      <c r="F961" s="768" t="s">
        <v>760</v>
      </c>
      <c r="G961" s="768">
        <v>170005456</v>
      </c>
      <c r="H961" s="768">
        <v>998734</v>
      </c>
      <c r="I961" s="783"/>
      <c r="J961" s="768">
        <v>18</v>
      </c>
      <c r="K961" s="782"/>
      <c r="L961" s="768" t="s">
        <v>819</v>
      </c>
      <c r="M961" s="768" t="s">
        <v>106</v>
      </c>
      <c r="N961" s="768">
        <v>1</v>
      </c>
      <c r="O961" s="783"/>
      <c r="P961" s="784" t="str">
        <f t="shared" si="74"/>
        <v>Included</v>
      </c>
      <c r="Q961" s="296">
        <f t="shared" si="75"/>
        <v>0</v>
      </c>
      <c r="R961" s="267">
        <f t="shared" si="76"/>
        <v>0</v>
      </c>
      <c r="S961" s="267">
        <f t="shared" si="77"/>
        <v>0</v>
      </c>
      <c r="T961" s="297">
        <f t="shared" si="78"/>
        <v>0</v>
      </c>
      <c r="U961" s="297"/>
      <c r="AD961" s="298"/>
    </row>
    <row r="962" spans="1:30" s="267" customFormat="1" ht="48" customHeight="1" x14ac:dyDescent="0.3">
      <c r="A962" s="292">
        <v>939</v>
      </c>
      <c r="B962" s="768">
        <v>7000032167</v>
      </c>
      <c r="C962" s="768">
        <v>10</v>
      </c>
      <c r="D962" s="768">
        <v>480</v>
      </c>
      <c r="E962" s="768">
        <v>280</v>
      </c>
      <c r="F962" s="768" t="s">
        <v>760</v>
      </c>
      <c r="G962" s="768">
        <v>170005465</v>
      </c>
      <c r="H962" s="768">
        <v>998734</v>
      </c>
      <c r="I962" s="783"/>
      <c r="J962" s="768">
        <v>18</v>
      </c>
      <c r="K962" s="782"/>
      <c r="L962" s="768" t="s">
        <v>820</v>
      </c>
      <c r="M962" s="768" t="s">
        <v>110</v>
      </c>
      <c r="N962" s="768">
        <v>1</v>
      </c>
      <c r="O962" s="783"/>
      <c r="P962" s="784" t="str">
        <f t="shared" si="74"/>
        <v>Included</v>
      </c>
      <c r="Q962" s="296">
        <f t="shared" si="75"/>
        <v>0</v>
      </c>
      <c r="R962" s="267">
        <f t="shared" si="76"/>
        <v>0</v>
      </c>
      <c r="S962" s="267">
        <f t="shared" si="77"/>
        <v>0</v>
      </c>
      <c r="T962" s="297">
        <f t="shared" si="78"/>
        <v>0</v>
      </c>
      <c r="U962" s="297"/>
      <c r="AD962" s="298"/>
    </row>
    <row r="963" spans="1:30" s="267" customFormat="1" ht="48" customHeight="1" x14ac:dyDescent="0.3">
      <c r="A963" s="292">
        <v>940</v>
      </c>
      <c r="B963" s="768">
        <v>7000032167</v>
      </c>
      <c r="C963" s="768">
        <v>10</v>
      </c>
      <c r="D963" s="768">
        <v>480</v>
      </c>
      <c r="E963" s="768">
        <v>290</v>
      </c>
      <c r="F963" s="768" t="s">
        <v>760</v>
      </c>
      <c r="G963" s="768">
        <v>100007217</v>
      </c>
      <c r="H963" s="768">
        <v>998734</v>
      </c>
      <c r="I963" s="783"/>
      <c r="J963" s="768">
        <v>18</v>
      </c>
      <c r="K963" s="782"/>
      <c r="L963" s="768" t="s">
        <v>158</v>
      </c>
      <c r="M963" s="768" t="s">
        <v>106</v>
      </c>
      <c r="N963" s="768">
        <v>1</v>
      </c>
      <c r="O963" s="783"/>
      <c r="P963" s="784" t="str">
        <f t="shared" si="74"/>
        <v>Included</v>
      </c>
      <c r="Q963" s="296">
        <f t="shared" si="75"/>
        <v>0</v>
      </c>
      <c r="R963" s="267">
        <f t="shared" si="76"/>
        <v>0</v>
      </c>
      <c r="S963" s="267">
        <f t="shared" si="77"/>
        <v>0</v>
      </c>
      <c r="T963" s="297">
        <f t="shared" si="78"/>
        <v>0</v>
      </c>
      <c r="U963" s="297"/>
      <c r="AD963" s="298"/>
    </row>
    <row r="964" spans="1:30" s="267" customFormat="1" ht="48" customHeight="1" x14ac:dyDescent="0.3">
      <c r="A964" s="292">
        <v>941</v>
      </c>
      <c r="B964" s="768">
        <v>7000032167</v>
      </c>
      <c r="C964" s="768">
        <v>10</v>
      </c>
      <c r="D964" s="768">
        <v>480</v>
      </c>
      <c r="E964" s="768">
        <v>300</v>
      </c>
      <c r="F964" s="768" t="s">
        <v>760</v>
      </c>
      <c r="G964" s="768">
        <v>170005417</v>
      </c>
      <c r="H964" s="768">
        <v>998734</v>
      </c>
      <c r="I964" s="783"/>
      <c r="J964" s="768">
        <v>18</v>
      </c>
      <c r="K964" s="782"/>
      <c r="L964" s="768" t="s">
        <v>821</v>
      </c>
      <c r="M964" s="768" t="s">
        <v>106</v>
      </c>
      <c r="N964" s="768">
        <v>1</v>
      </c>
      <c r="O964" s="783"/>
      <c r="P964" s="784" t="str">
        <f t="shared" si="74"/>
        <v>Included</v>
      </c>
      <c r="Q964" s="296">
        <f t="shared" si="75"/>
        <v>0</v>
      </c>
      <c r="R964" s="267">
        <f t="shared" si="76"/>
        <v>0</v>
      </c>
      <c r="S964" s="267">
        <f t="shared" si="77"/>
        <v>0</v>
      </c>
      <c r="T964" s="297">
        <f t="shared" si="78"/>
        <v>0</v>
      </c>
      <c r="U964" s="297"/>
      <c r="AD964" s="298"/>
    </row>
    <row r="965" spans="1:30" s="267" customFormat="1" ht="48" customHeight="1" x14ac:dyDescent="0.3">
      <c r="A965" s="292">
        <v>942</v>
      </c>
      <c r="B965" s="768">
        <v>7000032167</v>
      </c>
      <c r="C965" s="768">
        <v>10</v>
      </c>
      <c r="D965" s="768">
        <v>480</v>
      </c>
      <c r="E965" s="768">
        <v>310</v>
      </c>
      <c r="F965" s="768" t="s">
        <v>760</v>
      </c>
      <c r="G965" s="768">
        <v>170005590</v>
      </c>
      <c r="H965" s="768">
        <v>998336</v>
      </c>
      <c r="I965" s="783"/>
      <c r="J965" s="768">
        <v>18</v>
      </c>
      <c r="K965" s="782"/>
      <c r="L965" s="768" t="s">
        <v>822</v>
      </c>
      <c r="M965" s="768" t="s">
        <v>106</v>
      </c>
      <c r="N965" s="768">
        <v>2</v>
      </c>
      <c r="O965" s="783"/>
      <c r="P965" s="784" t="str">
        <f t="shared" si="74"/>
        <v>Included</v>
      </c>
      <c r="Q965" s="296">
        <f t="shared" si="75"/>
        <v>0</v>
      </c>
      <c r="R965" s="267">
        <f t="shared" si="76"/>
        <v>0</v>
      </c>
      <c r="S965" s="267">
        <f t="shared" si="77"/>
        <v>0</v>
      </c>
      <c r="T965" s="297">
        <f t="shared" si="78"/>
        <v>0</v>
      </c>
      <c r="U965" s="297"/>
      <c r="AD965" s="298"/>
    </row>
    <row r="966" spans="1:30" s="267" customFormat="1" ht="48" customHeight="1" x14ac:dyDescent="0.3">
      <c r="A966" s="292">
        <v>943</v>
      </c>
      <c r="B966" s="768">
        <v>7000032171</v>
      </c>
      <c r="C966" s="768">
        <v>10</v>
      </c>
      <c r="D966" s="768">
        <v>530</v>
      </c>
      <c r="E966" s="768">
        <v>10</v>
      </c>
      <c r="F966" s="768" t="s">
        <v>761</v>
      </c>
      <c r="G966" s="768">
        <v>170005405</v>
      </c>
      <c r="H966" s="768">
        <v>998736</v>
      </c>
      <c r="I966" s="783"/>
      <c r="J966" s="768">
        <v>18</v>
      </c>
      <c r="K966" s="782"/>
      <c r="L966" s="768" t="s">
        <v>802</v>
      </c>
      <c r="M966" s="768" t="s">
        <v>106</v>
      </c>
      <c r="N966" s="768">
        <v>1</v>
      </c>
      <c r="O966" s="783"/>
      <c r="P966" s="784" t="str">
        <f t="shared" si="74"/>
        <v>Included</v>
      </c>
      <c r="Q966" s="296">
        <f t="shared" si="75"/>
        <v>0</v>
      </c>
      <c r="R966" s="267">
        <f t="shared" si="76"/>
        <v>0</v>
      </c>
      <c r="S966" s="267">
        <f t="shared" si="77"/>
        <v>0</v>
      </c>
      <c r="T966" s="297">
        <f t="shared" si="78"/>
        <v>0</v>
      </c>
      <c r="U966" s="297"/>
      <c r="AD966" s="298"/>
    </row>
    <row r="967" spans="1:30" s="267" customFormat="1" ht="48" customHeight="1" x14ac:dyDescent="0.3">
      <c r="A967" s="292">
        <v>944</v>
      </c>
      <c r="B967" s="768">
        <v>7000032171</v>
      </c>
      <c r="C967" s="768">
        <v>10</v>
      </c>
      <c r="D967" s="768">
        <v>530</v>
      </c>
      <c r="E967" s="768">
        <v>20</v>
      </c>
      <c r="F967" s="768" t="s">
        <v>761</v>
      </c>
      <c r="G967" s="768">
        <v>170005421</v>
      </c>
      <c r="H967" s="768">
        <v>998336</v>
      </c>
      <c r="I967" s="783"/>
      <c r="J967" s="768">
        <v>18</v>
      </c>
      <c r="K967" s="782"/>
      <c r="L967" s="768" t="s">
        <v>803</v>
      </c>
      <c r="M967" s="768" t="s">
        <v>105</v>
      </c>
      <c r="N967" s="768">
        <v>1</v>
      </c>
      <c r="O967" s="783"/>
      <c r="P967" s="784" t="str">
        <f t="shared" si="74"/>
        <v>Included</v>
      </c>
      <c r="Q967" s="296">
        <f t="shared" si="75"/>
        <v>0</v>
      </c>
      <c r="R967" s="267">
        <f t="shared" si="76"/>
        <v>0</v>
      </c>
      <c r="S967" s="267">
        <f t="shared" si="77"/>
        <v>0</v>
      </c>
      <c r="T967" s="297">
        <f t="shared" si="78"/>
        <v>0</v>
      </c>
      <c r="U967" s="297"/>
      <c r="AD967" s="298"/>
    </row>
    <row r="968" spans="1:30" s="267" customFormat="1" ht="48" customHeight="1" x14ac:dyDescent="0.3">
      <c r="A968" s="292">
        <v>945</v>
      </c>
      <c r="B968" s="768">
        <v>7000032171</v>
      </c>
      <c r="C968" s="768">
        <v>10</v>
      </c>
      <c r="D968" s="768">
        <v>530</v>
      </c>
      <c r="E968" s="768">
        <v>30</v>
      </c>
      <c r="F968" s="768" t="s">
        <v>761</v>
      </c>
      <c r="G968" s="768">
        <v>170005316</v>
      </c>
      <c r="H968" s="768">
        <v>998734</v>
      </c>
      <c r="I968" s="783"/>
      <c r="J968" s="768">
        <v>18</v>
      </c>
      <c r="K968" s="782"/>
      <c r="L968" s="768" t="s">
        <v>804</v>
      </c>
      <c r="M968" s="768" t="s">
        <v>106</v>
      </c>
      <c r="N968" s="768">
        <v>1</v>
      </c>
      <c r="O968" s="783"/>
      <c r="P968" s="784" t="str">
        <f t="shared" si="74"/>
        <v>Included</v>
      </c>
      <c r="Q968" s="296">
        <f t="shared" si="75"/>
        <v>0</v>
      </c>
      <c r="R968" s="267">
        <f t="shared" si="76"/>
        <v>0</v>
      </c>
      <c r="S968" s="267">
        <f t="shared" si="77"/>
        <v>0</v>
      </c>
      <c r="T968" s="297">
        <f t="shared" si="78"/>
        <v>0</v>
      </c>
      <c r="U968" s="297"/>
      <c r="AD968" s="298"/>
    </row>
    <row r="969" spans="1:30" s="267" customFormat="1" ht="48" customHeight="1" x14ac:dyDescent="0.3">
      <c r="A969" s="292">
        <v>946</v>
      </c>
      <c r="B969" s="768">
        <v>7000032171</v>
      </c>
      <c r="C969" s="768">
        <v>10</v>
      </c>
      <c r="D969" s="768">
        <v>530</v>
      </c>
      <c r="E969" s="768">
        <v>40</v>
      </c>
      <c r="F969" s="768" t="s">
        <v>761</v>
      </c>
      <c r="G969" s="768">
        <v>170005402</v>
      </c>
      <c r="H969" s="768">
        <v>998734</v>
      </c>
      <c r="I969" s="783"/>
      <c r="J969" s="768">
        <v>18</v>
      </c>
      <c r="K969" s="782"/>
      <c r="L969" s="768" t="s">
        <v>807</v>
      </c>
      <c r="M969" s="768" t="s">
        <v>106</v>
      </c>
      <c r="N969" s="768">
        <v>1</v>
      </c>
      <c r="O969" s="783"/>
      <c r="P969" s="784" t="str">
        <f t="shared" si="74"/>
        <v>Included</v>
      </c>
      <c r="Q969" s="296">
        <f t="shared" si="75"/>
        <v>0</v>
      </c>
      <c r="R969" s="267">
        <f t="shared" si="76"/>
        <v>0</v>
      </c>
      <c r="S969" s="267">
        <f t="shared" si="77"/>
        <v>0</v>
      </c>
      <c r="T969" s="297">
        <f t="shared" si="78"/>
        <v>0</v>
      </c>
      <c r="U969" s="297"/>
      <c r="AD969" s="298"/>
    </row>
    <row r="970" spans="1:30" s="267" customFormat="1" ht="48" customHeight="1" x14ac:dyDescent="0.3">
      <c r="A970" s="292">
        <v>947</v>
      </c>
      <c r="B970" s="768">
        <v>7000032171</v>
      </c>
      <c r="C970" s="768">
        <v>10</v>
      </c>
      <c r="D970" s="768">
        <v>530</v>
      </c>
      <c r="E970" s="768">
        <v>60</v>
      </c>
      <c r="F970" s="768" t="s">
        <v>761</v>
      </c>
      <c r="G970" s="768">
        <v>170005422</v>
      </c>
      <c r="H970" s="768">
        <v>998336</v>
      </c>
      <c r="I970" s="783"/>
      <c r="J970" s="768">
        <v>18</v>
      </c>
      <c r="K970" s="782"/>
      <c r="L970" s="768" t="s">
        <v>809</v>
      </c>
      <c r="M970" s="768" t="s">
        <v>105</v>
      </c>
      <c r="N970" s="768">
        <v>1</v>
      </c>
      <c r="O970" s="783"/>
      <c r="P970" s="784" t="str">
        <f t="shared" si="74"/>
        <v>Included</v>
      </c>
      <c r="Q970" s="296">
        <f t="shared" si="75"/>
        <v>0</v>
      </c>
      <c r="R970" s="267">
        <f t="shared" si="76"/>
        <v>0</v>
      </c>
      <c r="S970" s="267">
        <f t="shared" si="77"/>
        <v>0</v>
      </c>
      <c r="T970" s="297">
        <f t="shared" si="78"/>
        <v>0</v>
      </c>
      <c r="U970" s="297"/>
      <c r="AD970" s="298"/>
    </row>
    <row r="971" spans="1:30" s="267" customFormat="1" ht="48" customHeight="1" x14ac:dyDescent="0.3">
      <c r="A971" s="292">
        <v>948</v>
      </c>
      <c r="B971" s="768">
        <v>7000032171</v>
      </c>
      <c r="C971" s="768">
        <v>10</v>
      </c>
      <c r="D971" s="768">
        <v>530</v>
      </c>
      <c r="E971" s="768">
        <v>70</v>
      </c>
      <c r="F971" s="768" t="s">
        <v>761</v>
      </c>
      <c r="G971" s="768">
        <v>170005323</v>
      </c>
      <c r="H971" s="768">
        <v>998734</v>
      </c>
      <c r="I971" s="783"/>
      <c r="J971" s="768">
        <v>18</v>
      </c>
      <c r="K971" s="782"/>
      <c r="L971" s="768" t="s">
        <v>812</v>
      </c>
      <c r="M971" s="768" t="s">
        <v>106</v>
      </c>
      <c r="N971" s="768">
        <v>2</v>
      </c>
      <c r="O971" s="783"/>
      <c r="P971" s="784" t="str">
        <f t="shared" si="74"/>
        <v>Included</v>
      </c>
      <c r="Q971" s="296">
        <f t="shared" si="75"/>
        <v>0</v>
      </c>
      <c r="R971" s="267">
        <f t="shared" si="76"/>
        <v>0</v>
      </c>
      <c r="S971" s="267">
        <f t="shared" si="77"/>
        <v>0</v>
      </c>
      <c r="T971" s="297">
        <f t="shared" si="78"/>
        <v>0</v>
      </c>
      <c r="U971" s="297"/>
      <c r="AD971" s="298"/>
    </row>
    <row r="972" spans="1:30" s="267" customFormat="1" ht="48" customHeight="1" x14ac:dyDescent="0.3">
      <c r="A972" s="292">
        <v>949</v>
      </c>
      <c r="B972" s="768">
        <v>7000032171</v>
      </c>
      <c r="C972" s="768">
        <v>10</v>
      </c>
      <c r="D972" s="768">
        <v>530</v>
      </c>
      <c r="E972" s="768">
        <v>80</v>
      </c>
      <c r="F972" s="768" t="s">
        <v>761</v>
      </c>
      <c r="G972" s="768">
        <v>170005324</v>
      </c>
      <c r="H972" s="768">
        <v>998734</v>
      </c>
      <c r="I972" s="783"/>
      <c r="J972" s="768">
        <v>18</v>
      </c>
      <c r="K972" s="782"/>
      <c r="L972" s="768" t="s">
        <v>813</v>
      </c>
      <c r="M972" s="768" t="s">
        <v>106</v>
      </c>
      <c r="N972" s="768">
        <v>2</v>
      </c>
      <c r="O972" s="783"/>
      <c r="P972" s="784" t="str">
        <f t="shared" si="74"/>
        <v>Included</v>
      </c>
      <c r="Q972" s="296">
        <f t="shared" si="75"/>
        <v>0</v>
      </c>
      <c r="R972" s="267">
        <f t="shared" si="76"/>
        <v>0</v>
      </c>
      <c r="S972" s="267">
        <f t="shared" si="77"/>
        <v>0</v>
      </c>
      <c r="T972" s="297">
        <f t="shared" si="78"/>
        <v>0</v>
      </c>
      <c r="U972" s="297"/>
      <c r="AD972" s="298"/>
    </row>
    <row r="973" spans="1:30" s="267" customFormat="1" ht="48" customHeight="1" x14ac:dyDescent="0.3">
      <c r="A973" s="292">
        <v>950</v>
      </c>
      <c r="B973" s="768">
        <v>7000032171</v>
      </c>
      <c r="C973" s="768">
        <v>10</v>
      </c>
      <c r="D973" s="768">
        <v>530</v>
      </c>
      <c r="E973" s="768">
        <v>100</v>
      </c>
      <c r="F973" s="768" t="s">
        <v>761</v>
      </c>
      <c r="G973" s="768">
        <v>170005423</v>
      </c>
      <c r="H973" s="768">
        <v>998336</v>
      </c>
      <c r="I973" s="783"/>
      <c r="J973" s="768">
        <v>18</v>
      </c>
      <c r="K973" s="782"/>
      <c r="L973" s="768" t="s">
        <v>814</v>
      </c>
      <c r="M973" s="768" t="s">
        <v>105</v>
      </c>
      <c r="N973" s="768">
        <v>1</v>
      </c>
      <c r="O973" s="783"/>
      <c r="P973" s="784" t="str">
        <f t="shared" si="74"/>
        <v>Included</v>
      </c>
      <c r="Q973" s="296">
        <f t="shared" si="75"/>
        <v>0</v>
      </c>
      <c r="R973" s="267">
        <f t="shared" si="76"/>
        <v>0</v>
      </c>
      <c r="S973" s="267">
        <f t="shared" si="77"/>
        <v>0</v>
      </c>
      <c r="T973" s="297">
        <f t="shared" si="78"/>
        <v>0</v>
      </c>
      <c r="U973" s="297"/>
      <c r="AD973" s="298"/>
    </row>
    <row r="974" spans="1:30" s="267" customFormat="1" ht="48" customHeight="1" x14ac:dyDescent="0.3">
      <c r="A974" s="292">
        <v>951</v>
      </c>
      <c r="B974" s="768">
        <v>7000032171</v>
      </c>
      <c r="C974" s="768">
        <v>10</v>
      </c>
      <c r="D974" s="768">
        <v>530</v>
      </c>
      <c r="E974" s="768">
        <v>110</v>
      </c>
      <c r="F974" s="768" t="s">
        <v>761</v>
      </c>
      <c r="G974" s="768">
        <v>170005328</v>
      </c>
      <c r="H974" s="768">
        <v>998734</v>
      </c>
      <c r="I974" s="783"/>
      <c r="J974" s="768">
        <v>18</v>
      </c>
      <c r="K974" s="782"/>
      <c r="L974" s="768" t="s">
        <v>815</v>
      </c>
      <c r="M974" s="768" t="s">
        <v>106</v>
      </c>
      <c r="N974" s="768">
        <v>1</v>
      </c>
      <c r="O974" s="783"/>
      <c r="P974" s="784" t="str">
        <f t="shared" si="74"/>
        <v>Included</v>
      </c>
      <c r="Q974" s="296">
        <f t="shared" si="75"/>
        <v>0</v>
      </c>
      <c r="R974" s="267">
        <f t="shared" si="76"/>
        <v>0</v>
      </c>
      <c r="S974" s="267">
        <f t="shared" si="77"/>
        <v>0</v>
      </c>
      <c r="T974" s="297">
        <f t="shared" si="78"/>
        <v>0</v>
      </c>
      <c r="U974" s="297"/>
      <c r="AD974" s="298"/>
    </row>
    <row r="975" spans="1:30" s="267" customFormat="1" ht="48" customHeight="1" x14ac:dyDescent="0.3">
      <c r="A975" s="292">
        <v>952</v>
      </c>
      <c r="B975" s="768">
        <v>7000032171</v>
      </c>
      <c r="C975" s="768">
        <v>10</v>
      </c>
      <c r="D975" s="768">
        <v>530</v>
      </c>
      <c r="E975" s="768">
        <v>120</v>
      </c>
      <c r="F975" s="768" t="s">
        <v>761</v>
      </c>
      <c r="G975" s="768">
        <v>100007246</v>
      </c>
      <c r="H975" s="768">
        <v>998734</v>
      </c>
      <c r="I975" s="783"/>
      <c r="J975" s="768">
        <v>18</v>
      </c>
      <c r="K975" s="782"/>
      <c r="L975" s="768" t="s">
        <v>159</v>
      </c>
      <c r="M975" s="768" t="s">
        <v>106</v>
      </c>
      <c r="N975" s="768">
        <v>1</v>
      </c>
      <c r="O975" s="783"/>
      <c r="P975" s="784" t="str">
        <f t="shared" si="74"/>
        <v>Included</v>
      </c>
      <c r="Q975" s="296">
        <f t="shared" si="75"/>
        <v>0</v>
      </c>
      <c r="R975" s="267">
        <f t="shared" si="76"/>
        <v>0</v>
      </c>
      <c r="S975" s="267">
        <f t="shared" si="77"/>
        <v>0</v>
      </c>
      <c r="T975" s="297">
        <f t="shared" si="78"/>
        <v>0</v>
      </c>
      <c r="U975" s="297"/>
      <c r="AD975" s="298"/>
    </row>
    <row r="976" spans="1:30" s="267" customFormat="1" ht="48" customHeight="1" x14ac:dyDescent="0.3">
      <c r="A976" s="292">
        <v>953</v>
      </c>
      <c r="B976" s="768">
        <v>7000032171</v>
      </c>
      <c r="C976" s="768">
        <v>10</v>
      </c>
      <c r="D976" s="768">
        <v>530</v>
      </c>
      <c r="E976" s="768">
        <v>130</v>
      </c>
      <c r="F976" s="768" t="s">
        <v>761</v>
      </c>
      <c r="G976" s="768">
        <v>170003250</v>
      </c>
      <c r="H976" s="768">
        <v>998734</v>
      </c>
      <c r="I976" s="783"/>
      <c r="J976" s="768">
        <v>18</v>
      </c>
      <c r="K976" s="782"/>
      <c r="L976" s="768" t="s">
        <v>160</v>
      </c>
      <c r="M976" s="768" t="s">
        <v>106</v>
      </c>
      <c r="N976" s="768">
        <v>1</v>
      </c>
      <c r="O976" s="783"/>
      <c r="P976" s="784" t="str">
        <f t="shared" si="74"/>
        <v>Included</v>
      </c>
      <c r="Q976" s="296">
        <f t="shared" si="75"/>
        <v>0</v>
      </c>
      <c r="R976" s="267">
        <f t="shared" si="76"/>
        <v>0</v>
      </c>
      <c r="S976" s="267">
        <f t="shared" si="77"/>
        <v>0</v>
      </c>
      <c r="T976" s="297">
        <f t="shared" si="78"/>
        <v>0</v>
      </c>
      <c r="U976" s="297"/>
      <c r="AD976" s="298"/>
    </row>
    <row r="977" spans="1:30" s="267" customFormat="1" ht="48" customHeight="1" x14ac:dyDescent="0.3">
      <c r="A977" s="292">
        <v>954</v>
      </c>
      <c r="B977" s="768">
        <v>7000032171</v>
      </c>
      <c r="C977" s="768">
        <v>10</v>
      </c>
      <c r="D977" s="768">
        <v>530</v>
      </c>
      <c r="E977" s="768">
        <v>140</v>
      </c>
      <c r="F977" s="768" t="s">
        <v>761</v>
      </c>
      <c r="G977" s="768">
        <v>170005441</v>
      </c>
      <c r="H977" s="768">
        <v>998734</v>
      </c>
      <c r="I977" s="783"/>
      <c r="J977" s="768">
        <v>18</v>
      </c>
      <c r="K977" s="782"/>
      <c r="L977" s="768" t="s">
        <v>816</v>
      </c>
      <c r="M977" s="768" t="s">
        <v>106</v>
      </c>
      <c r="N977" s="768">
        <v>1</v>
      </c>
      <c r="O977" s="783"/>
      <c r="P977" s="784" t="str">
        <f t="shared" si="74"/>
        <v>Included</v>
      </c>
      <c r="Q977" s="296">
        <f t="shared" si="75"/>
        <v>0</v>
      </c>
      <c r="R977" s="267">
        <f t="shared" si="76"/>
        <v>0</v>
      </c>
      <c r="S977" s="267">
        <f t="shared" si="77"/>
        <v>0</v>
      </c>
      <c r="T977" s="297">
        <f t="shared" si="78"/>
        <v>0</v>
      </c>
      <c r="U977" s="297"/>
      <c r="AD977" s="298"/>
    </row>
    <row r="978" spans="1:30" s="267" customFormat="1" ht="48" customHeight="1" x14ac:dyDescent="0.3">
      <c r="A978" s="292">
        <v>955</v>
      </c>
      <c r="B978" s="768">
        <v>7000032171</v>
      </c>
      <c r="C978" s="768">
        <v>10</v>
      </c>
      <c r="D978" s="768">
        <v>530</v>
      </c>
      <c r="E978" s="768">
        <v>150</v>
      </c>
      <c r="F978" s="768" t="s">
        <v>761</v>
      </c>
      <c r="G978" s="768">
        <v>170005590</v>
      </c>
      <c r="H978" s="768">
        <v>998336</v>
      </c>
      <c r="I978" s="783"/>
      <c r="J978" s="768">
        <v>18</v>
      </c>
      <c r="K978" s="782"/>
      <c r="L978" s="768" t="s">
        <v>822</v>
      </c>
      <c r="M978" s="768" t="s">
        <v>106</v>
      </c>
      <c r="N978" s="768">
        <v>2</v>
      </c>
      <c r="O978" s="783"/>
      <c r="P978" s="784" t="str">
        <f t="shared" si="74"/>
        <v>Included</v>
      </c>
      <c r="Q978" s="296">
        <f t="shared" si="75"/>
        <v>0</v>
      </c>
      <c r="R978" s="267">
        <f t="shared" si="76"/>
        <v>0</v>
      </c>
      <c r="S978" s="267">
        <f t="shared" si="77"/>
        <v>0</v>
      </c>
      <c r="T978" s="297">
        <f t="shared" si="78"/>
        <v>0</v>
      </c>
      <c r="U978" s="297"/>
      <c r="AD978" s="298"/>
    </row>
    <row r="979" spans="1:30" s="267" customFormat="1" ht="48" customHeight="1" x14ac:dyDescent="0.3">
      <c r="A979" s="292">
        <v>956</v>
      </c>
      <c r="B979" s="768">
        <v>7000032174</v>
      </c>
      <c r="C979" s="768">
        <v>10</v>
      </c>
      <c r="D979" s="768">
        <v>570</v>
      </c>
      <c r="E979" s="768">
        <v>10</v>
      </c>
      <c r="F979" s="768" t="s">
        <v>762</v>
      </c>
      <c r="G979" s="768">
        <v>170005405</v>
      </c>
      <c r="H979" s="768">
        <v>998736</v>
      </c>
      <c r="I979" s="783"/>
      <c r="J979" s="768">
        <v>18</v>
      </c>
      <c r="K979" s="782"/>
      <c r="L979" s="768" t="s">
        <v>802</v>
      </c>
      <c r="M979" s="768" t="s">
        <v>106</v>
      </c>
      <c r="N979" s="768">
        <v>1</v>
      </c>
      <c r="O979" s="783"/>
      <c r="P979" s="784" t="str">
        <f t="shared" si="74"/>
        <v>Included</v>
      </c>
      <c r="Q979" s="296">
        <f t="shared" si="75"/>
        <v>0</v>
      </c>
      <c r="R979" s="267">
        <f t="shared" si="76"/>
        <v>0</v>
      </c>
      <c r="S979" s="267">
        <f t="shared" si="77"/>
        <v>0</v>
      </c>
      <c r="T979" s="297">
        <f t="shared" si="78"/>
        <v>0</v>
      </c>
      <c r="U979" s="297"/>
      <c r="AD979" s="298"/>
    </row>
    <row r="980" spans="1:30" s="267" customFormat="1" ht="48" customHeight="1" x14ac:dyDescent="0.3">
      <c r="A980" s="292">
        <v>957</v>
      </c>
      <c r="B980" s="768">
        <v>7000032174</v>
      </c>
      <c r="C980" s="768">
        <v>10</v>
      </c>
      <c r="D980" s="768">
        <v>570</v>
      </c>
      <c r="E980" s="768">
        <v>20</v>
      </c>
      <c r="F980" s="768" t="s">
        <v>762</v>
      </c>
      <c r="G980" s="768">
        <v>170005421</v>
      </c>
      <c r="H980" s="768">
        <v>998336</v>
      </c>
      <c r="I980" s="783"/>
      <c r="J980" s="768">
        <v>18</v>
      </c>
      <c r="K980" s="782"/>
      <c r="L980" s="768" t="s">
        <v>803</v>
      </c>
      <c r="M980" s="768" t="s">
        <v>105</v>
      </c>
      <c r="N980" s="768">
        <v>1</v>
      </c>
      <c r="O980" s="783"/>
      <c r="P980" s="784" t="str">
        <f t="shared" ref="P980:P1043" si="79">IF(O980=0, "Included", IF(ISERROR(N980*O980), O980, N980*O980))</f>
        <v>Included</v>
      </c>
      <c r="Q980" s="296">
        <f t="shared" ref="Q980:Q1043" si="80">S980</f>
        <v>0</v>
      </c>
      <c r="R980" s="267">
        <f t="shared" ref="R980:R1043" si="81">IF(P980="Included",0,P980)</f>
        <v>0</v>
      </c>
      <c r="S980" s="267">
        <f t="shared" ref="S980:S1043" si="82">IF(K980="",(R980*J980/100),(R980*K980))</f>
        <v>0</v>
      </c>
      <c r="T980" s="297">
        <f t="shared" ref="T980:T1043" si="83">+N980*O980</f>
        <v>0</v>
      </c>
      <c r="U980" s="297"/>
      <c r="AD980" s="298"/>
    </row>
    <row r="981" spans="1:30" s="267" customFormat="1" ht="48" customHeight="1" x14ac:dyDescent="0.3">
      <c r="A981" s="292">
        <v>958</v>
      </c>
      <c r="B981" s="768">
        <v>7000032174</v>
      </c>
      <c r="C981" s="768">
        <v>10</v>
      </c>
      <c r="D981" s="768">
        <v>570</v>
      </c>
      <c r="E981" s="768">
        <v>30</v>
      </c>
      <c r="F981" s="768" t="s">
        <v>762</v>
      </c>
      <c r="G981" s="768">
        <v>170005316</v>
      </c>
      <c r="H981" s="768">
        <v>998734</v>
      </c>
      <c r="I981" s="783"/>
      <c r="J981" s="768">
        <v>18</v>
      </c>
      <c r="K981" s="782"/>
      <c r="L981" s="768" t="s">
        <v>804</v>
      </c>
      <c r="M981" s="768" t="s">
        <v>106</v>
      </c>
      <c r="N981" s="768">
        <v>1</v>
      </c>
      <c r="O981" s="783"/>
      <c r="P981" s="784" t="str">
        <f t="shared" si="79"/>
        <v>Included</v>
      </c>
      <c r="Q981" s="296">
        <f t="shared" si="80"/>
        <v>0</v>
      </c>
      <c r="R981" s="267">
        <f t="shared" si="81"/>
        <v>0</v>
      </c>
      <c r="S981" s="267">
        <f t="shared" si="82"/>
        <v>0</v>
      </c>
      <c r="T981" s="297">
        <f t="shared" si="83"/>
        <v>0</v>
      </c>
      <c r="U981" s="297"/>
      <c r="AD981" s="298"/>
    </row>
    <row r="982" spans="1:30" s="267" customFormat="1" ht="48" customHeight="1" x14ac:dyDescent="0.3">
      <c r="A982" s="292">
        <v>959</v>
      </c>
      <c r="B982" s="768">
        <v>7000032174</v>
      </c>
      <c r="C982" s="768">
        <v>10</v>
      </c>
      <c r="D982" s="768">
        <v>570</v>
      </c>
      <c r="E982" s="768">
        <v>40</v>
      </c>
      <c r="F982" s="768" t="s">
        <v>762</v>
      </c>
      <c r="G982" s="768">
        <v>170005418</v>
      </c>
      <c r="H982" s="768">
        <v>998736</v>
      </c>
      <c r="I982" s="783"/>
      <c r="J982" s="768">
        <v>18</v>
      </c>
      <c r="K982" s="782"/>
      <c r="L982" s="768" t="s">
        <v>805</v>
      </c>
      <c r="M982" s="768" t="s">
        <v>106</v>
      </c>
      <c r="N982" s="768">
        <v>30</v>
      </c>
      <c r="O982" s="783"/>
      <c r="P982" s="784" t="str">
        <f t="shared" si="79"/>
        <v>Included</v>
      </c>
      <c r="Q982" s="296">
        <f t="shared" si="80"/>
        <v>0</v>
      </c>
      <c r="R982" s="267">
        <f t="shared" si="81"/>
        <v>0</v>
      </c>
      <c r="S982" s="267">
        <f t="shared" si="82"/>
        <v>0</v>
      </c>
      <c r="T982" s="297">
        <f t="shared" si="83"/>
        <v>0</v>
      </c>
      <c r="U982" s="297"/>
      <c r="AD982" s="298"/>
    </row>
    <row r="983" spans="1:30" s="267" customFormat="1" ht="48" customHeight="1" x14ac:dyDescent="0.3">
      <c r="A983" s="292">
        <v>960</v>
      </c>
      <c r="B983" s="768">
        <v>7000032174</v>
      </c>
      <c r="C983" s="768">
        <v>10</v>
      </c>
      <c r="D983" s="768">
        <v>570</v>
      </c>
      <c r="E983" s="768">
        <v>50</v>
      </c>
      <c r="F983" s="768" t="s">
        <v>762</v>
      </c>
      <c r="G983" s="768">
        <v>170005419</v>
      </c>
      <c r="H983" s="768">
        <v>998736</v>
      </c>
      <c r="I983" s="783"/>
      <c r="J983" s="768">
        <v>18</v>
      </c>
      <c r="K983" s="782"/>
      <c r="L983" s="768" t="s">
        <v>806</v>
      </c>
      <c r="M983" s="768" t="s">
        <v>106</v>
      </c>
      <c r="N983" s="768">
        <v>60</v>
      </c>
      <c r="O983" s="783"/>
      <c r="P983" s="784" t="str">
        <f t="shared" si="79"/>
        <v>Included</v>
      </c>
      <c r="Q983" s="296">
        <f t="shared" si="80"/>
        <v>0</v>
      </c>
      <c r="R983" s="267">
        <f t="shared" si="81"/>
        <v>0</v>
      </c>
      <c r="S983" s="267">
        <f t="shared" si="82"/>
        <v>0</v>
      </c>
      <c r="T983" s="297">
        <f t="shared" si="83"/>
        <v>0</v>
      </c>
      <c r="U983" s="297"/>
      <c r="AD983" s="298"/>
    </row>
    <row r="984" spans="1:30" s="267" customFormat="1" ht="48" customHeight="1" x14ac:dyDescent="0.3">
      <c r="A984" s="292">
        <v>961</v>
      </c>
      <c r="B984" s="768">
        <v>7000032174</v>
      </c>
      <c r="C984" s="768">
        <v>10</v>
      </c>
      <c r="D984" s="768">
        <v>570</v>
      </c>
      <c r="E984" s="768">
        <v>60</v>
      </c>
      <c r="F984" s="768" t="s">
        <v>762</v>
      </c>
      <c r="G984" s="768">
        <v>170005402</v>
      </c>
      <c r="H984" s="768">
        <v>998734</v>
      </c>
      <c r="I984" s="783"/>
      <c r="J984" s="768">
        <v>18</v>
      </c>
      <c r="K984" s="782"/>
      <c r="L984" s="768" t="s">
        <v>807</v>
      </c>
      <c r="M984" s="768" t="s">
        <v>106</v>
      </c>
      <c r="N984" s="768">
        <v>1</v>
      </c>
      <c r="O984" s="783"/>
      <c r="P984" s="784" t="str">
        <f t="shared" si="79"/>
        <v>Included</v>
      </c>
      <c r="Q984" s="296">
        <f t="shared" si="80"/>
        <v>0</v>
      </c>
      <c r="R984" s="267">
        <f t="shared" si="81"/>
        <v>0</v>
      </c>
      <c r="S984" s="267">
        <f t="shared" si="82"/>
        <v>0</v>
      </c>
      <c r="T984" s="297">
        <f t="shared" si="83"/>
        <v>0</v>
      </c>
      <c r="U984" s="297"/>
      <c r="AD984" s="298"/>
    </row>
    <row r="985" spans="1:30" s="267" customFormat="1" ht="48" customHeight="1" x14ac:dyDescent="0.3">
      <c r="A985" s="292">
        <v>962</v>
      </c>
      <c r="B985" s="768">
        <v>7000032174</v>
      </c>
      <c r="C985" s="768">
        <v>10</v>
      </c>
      <c r="D985" s="768">
        <v>570</v>
      </c>
      <c r="E985" s="768">
        <v>70</v>
      </c>
      <c r="F985" s="768" t="s">
        <v>762</v>
      </c>
      <c r="G985" s="768">
        <v>170005318</v>
      </c>
      <c r="H985" s="768">
        <v>998734</v>
      </c>
      <c r="I985" s="783"/>
      <c r="J985" s="768">
        <v>18</v>
      </c>
      <c r="K985" s="782"/>
      <c r="L985" s="768" t="s">
        <v>808</v>
      </c>
      <c r="M985" s="768" t="s">
        <v>106</v>
      </c>
      <c r="N985" s="768">
        <v>34</v>
      </c>
      <c r="O985" s="783"/>
      <c r="P985" s="784" t="str">
        <f t="shared" si="79"/>
        <v>Included</v>
      </c>
      <c r="Q985" s="296">
        <f t="shared" si="80"/>
        <v>0</v>
      </c>
      <c r="R985" s="267">
        <f t="shared" si="81"/>
        <v>0</v>
      </c>
      <c r="S985" s="267">
        <f t="shared" si="82"/>
        <v>0</v>
      </c>
      <c r="T985" s="297">
        <f t="shared" si="83"/>
        <v>0</v>
      </c>
      <c r="U985" s="297"/>
      <c r="AD985" s="298"/>
    </row>
    <row r="986" spans="1:30" s="267" customFormat="1" ht="48" customHeight="1" x14ac:dyDescent="0.3">
      <c r="A986" s="292">
        <v>963</v>
      </c>
      <c r="B986" s="768">
        <v>7000032174</v>
      </c>
      <c r="C986" s="768">
        <v>10</v>
      </c>
      <c r="D986" s="768">
        <v>570</v>
      </c>
      <c r="E986" s="768">
        <v>110</v>
      </c>
      <c r="F986" s="768" t="s">
        <v>762</v>
      </c>
      <c r="G986" s="768">
        <v>170005422</v>
      </c>
      <c r="H986" s="768">
        <v>998336</v>
      </c>
      <c r="I986" s="783"/>
      <c r="J986" s="768">
        <v>18</v>
      </c>
      <c r="K986" s="782"/>
      <c r="L986" s="768" t="s">
        <v>809</v>
      </c>
      <c r="M986" s="768" t="s">
        <v>105</v>
      </c>
      <c r="N986" s="768">
        <v>1</v>
      </c>
      <c r="O986" s="783"/>
      <c r="P986" s="784" t="str">
        <f t="shared" si="79"/>
        <v>Included</v>
      </c>
      <c r="Q986" s="296">
        <f t="shared" si="80"/>
        <v>0</v>
      </c>
      <c r="R986" s="267">
        <f t="shared" si="81"/>
        <v>0</v>
      </c>
      <c r="S986" s="267">
        <f t="shared" si="82"/>
        <v>0</v>
      </c>
      <c r="T986" s="297">
        <f t="shared" si="83"/>
        <v>0</v>
      </c>
      <c r="U986" s="297"/>
      <c r="AD986" s="298"/>
    </row>
    <row r="987" spans="1:30" s="267" customFormat="1" ht="48" customHeight="1" x14ac:dyDescent="0.3">
      <c r="A987" s="292">
        <v>964</v>
      </c>
      <c r="B987" s="768">
        <v>7000032174</v>
      </c>
      <c r="C987" s="768">
        <v>10</v>
      </c>
      <c r="D987" s="768">
        <v>570</v>
      </c>
      <c r="E987" s="768">
        <v>120</v>
      </c>
      <c r="F987" s="768" t="s">
        <v>762</v>
      </c>
      <c r="G987" s="768">
        <v>170005403</v>
      </c>
      <c r="H987" s="768">
        <v>998734</v>
      </c>
      <c r="I987" s="783"/>
      <c r="J987" s="768">
        <v>18</v>
      </c>
      <c r="K987" s="782"/>
      <c r="L987" s="768" t="s">
        <v>810</v>
      </c>
      <c r="M987" s="768" t="s">
        <v>106</v>
      </c>
      <c r="N987" s="768">
        <v>60</v>
      </c>
      <c r="O987" s="783"/>
      <c r="P987" s="784" t="str">
        <f t="shared" si="79"/>
        <v>Included</v>
      </c>
      <c r="Q987" s="296">
        <f t="shared" si="80"/>
        <v>0</v>
      </c>
      <c r="R987" s="267">
        <f t="shared" si="81"/>
        <v>0</v>
      </c>
      <c r="S987" s="267">
        <f t="shared" si="82"/>
        <v>0</v>
      </c>
      <c r="T987" s="297">
        <f t="shared" si="83"/>
        <v>0</v>
      </c>
      <c r="U987" s="297"/>
      <c r="AD987" s="298"/>
    </row>
    <row r="988" spans="1:30" s="267" customFormat="1" ht="48" customHeight="1" x14ac:dyDescent="0.3">
      <c r="A988" s="292">
        <v>965</v>
      </c>
      <c r="B988" s="768">
        <v>7000032174</v>
      </c>
      <c r="C988" s="768">
        <v>10</v>
      </c>
      <c r="D988" s="768">
        <v>570</v>
      </c>
      <c r="E988" s="768">
        <v>130</v>
      </c>
      <c r="F988" s="768" t="s">
        <v>762</v>
      </c>
      <c r="G988" s="768">
        <v>170005329</v>
      </c>
      <c r="H988" s="768">
        <v>998734</v>
      </c>
      <c r="I988" s="783"/>
      <c r="J988" s="768">
        <v>18</v>
      </c>
      <c r="K988" s="782"/>
      <c r="L988" s="768" t="s">
        <v>811</v>
      </c>
      <c r="M988" s="768" t="s">
        <v>110</v>
      </c>
      <c r="N988" s="768">
        <v>60</v>
      </c>
      <c r="O988" s="783"/>
      <c r="P988" s="784" t="str">
        <f t="shared" si="79"/>
        <v>Included</v>
      </c>
      <c r="Q988" s="296">
        <f t="shared" si="80"/>
        <v>0</v>
      </c>
      <c r="R988" s="267">
        <f t="shared" si="81"/>
        <v>0</v>
      </c>
      <c r="S988" s="267">
        <f t="shared" si="82"/>
        <v>0</v>
      </c>
      <c r="T988" s="297">
        <f t="shared" si="83"/>
        <v>0</v>
      </c>
      <c r="U988" s="297"/>
      <c r="AD988" s="298"/>
    </row>
    <row r="989" spans="1:30" s="267" customFormat="1" ht="48" customHeight="1" x14ac:dyDescent="0.3">
      <c r="A989" s="292">
        <v>966</v>
      </c>
      <c r="B989" s="768">
        <v>7000032174</v>
      </c>
      <c r="C989" s="768">
        <v>10</v>
      </c>
      <c r="D989" s="768">
        <v>570</v>
      </c>
      <c r="E989" s="768">
        <v>140</v>
      </c>
      <c r="F989" s="768" t="s">
        <v>762</v>
      </c>
      <c r="G989" s="768">
        <v>170005323</v>
      </c>
      <c r="H989" s="768">
        <v>998734</v>
      </c>
      <c r="I989" s="783"/>
      <c r="J989" s="768">
        <v>18</v>
      </c>
      <c r="K989" s="782"/>
      <c r="L989" s="768" t="s">
        <v>812</v>
      </c>
      <c r="M989" s="768" t="s">
        <v>106</v>
      </c>
      <c r="N989" s="768">
        <v>2</v>
      </c>
      <c r="O989" s="783"/>
      <c r="P989" s="784" t="str">
        <f t="shared" si="79"/>
        <v>Included</v>
      </c>
      <c r="Q989" s="296">
        <f t="shared" si="80"/>
        <v>0</v>
      </c>
      <c r="R989" s="267">
        <f t="shared" si="81"/>
        <v>0</v>
      </c>
      <c r="S989" s="267">
        <f t="shared" si="82"/>
        <v>0</v>
      </c>
      <c r="T989" s="297">
        <f t="shared" si="83"/>
        <v>0</v>
      </c>
      <c r="U989" s="297"/>
      <c r="AD989" s="298"/>
    </row>
    <row r="990" spans="1:30" s="267" customFormat="1" ht="48" customHeight="1" x14ac:dyDescent="0.3">
      <c r="A990" s="292">
        <v>967</v>
      </c>
      <c r="B990" s="768">
        <v>7000032174</v>
      </c>
      <c r="C990" s="768">
        <v>10</v>
      </c>
      <c r="D990" s="768">
        <v>570</v>
      </c>
      <c r="E990" s="768">
        <v>150</v>
      </c>
      <c r="F990" s="768" t="s">
        <v>762</v>
      </c>
      <c r="G990" s="768">
        <v>170005324</v>
      </c>
      <c r="H990" s="768">
        <v>998734</v>
      </c>
      <c r="I990" s="783"/>
      <c r="J990" s="768">
        <v>18</v>
      </c>
      <c r="K990" s="782"/>
      <c r="L990" s="768" t="s">
        <v>813</v>
      </c>
      <c r="M990" s="768" t="s">
        <v>106</v>
      </c>
      <c r="N990" s="768">
        <v>2</v>
      </c>
      <c r="O990" s="783"/>
      <c r="P990" s="784" t="str">
        <f t="shared" si="79"/>
        <v>Included</v>
      </c>
      <c r="Q990" s="296">
        <f t="shared" si="80"/>
        <v>0</v>
      </c>
      <c r="R990" s="267">
        <f t="shared" si="81"/>
        <v>0</v>
      </c>
      <c r="S990" s="267">
        <f t="shared" si="82"/>
        <v>0</v>
      </c>
      <c r="T990" s="297">
        <f t="shared" si="83"/>
        <v>0</v>
      </c>
      <c r="U990" s="297"/>
      <c r="AD990" s="298"/>
    </row>
    <row r="991" spans="1:30" s="267" customFormat="1" ht="48" customHeight="1" x14ac:dyDescent="0.3">
      <c r="A991" s="292">
        <v>968</v>
      </c>
      <c r="B991" s="768">
        <v>7000032174</v>
      </c>
      <c r="C991" s="768">
        <v>10</v>
      </c>
      <c r="D991" s="768">
        <v>570</v>
      </c>
      <c r="E991" s="768">
        <v>170</v>
      </c>
      <c r="F991" s="768" t="s">
        <v>762</v>
      </c>
      <c r="G991" s="768">
        <v>170005423</v>
      </c>
      <c r="H991" s="768">
        <v>998336</v>
      </c>
      <c r="I991" s="783"/>
      <c r="J991" s="768">
        <v>18</v>
      </c>
      <c r="K991" s="782"/>
      <c r="L991" s="768" t="s">
        <v>814</v>
      </c>
      <c r="M991" s="768" t="s">
        <v>105</v>
      </c>
      <c r="N991" s="768">
        <v>1</v>
      </c>
      <c r="O991" s="783"/>
      <c r="P991" s="784" t="str">
        <f t="shared" si="79"/>
        <v>Included</v>
      </c>
      <c r="Q991" s="296">
        <f t="shared" si="80"/>
        <v>0</v>
      </c>
      <c r="R991" s="267">
        <f t="shared" si="81"/>
        <v>0</v>
      </c>
      <c r="S991" s="267">
        <f t="shared" si="82"/>
        <v>0</v>
      </c>
      <c r="T991" s="297">
        <f t="shared" si="83"/>
        <v>0</v>
      </c>
      <c r="U991" s="297"/>
      <c r="AD991" s="298"/>
    </row>
    <row r="992" spans="1:30" s="267" customFormat="1" ht="48" customHeight="1" x14ac:dyDescent="0.3">
      <c r="A992" s="292">
        <v>969</v>
      </c>
      <c r="B992" s="768">
        <v>7000032174</v>
      </c>
      <c r="C992" s="768">
        <v>10</v>
      </c>
      <c r="D992" s="768">
        <v>570</v>
      </c>
      <c r="E992" s="768">
        <v>180</v>
      </c>
      <c r="F992" s="768" t="s">
        <v>762</v>
      </c>
      <c r="G992" s="768">
        <v>170005328</v>
      </c>
      <c r="H992" s="768">
        <v>998734</v>
      </c>
      <c r="I992" s="783"/>
      <c r="J992" s="768">
        <v>18</v>
      </c>
      <c r="K992" s="782"/>
      <c r="L992" s="768" t="s">
        <v>815</v>
      </c>
      <c r="M992" s="768" t="s">
        <v>106</v>
      </c>
      <c r="N992" s="768">
        <v>1</v>
      </c>
      <c r="O992" s="783"/>
      <c r="P992" s="784" t="str">
        <f t="shared" si="79"/>
        <v>Included</v>
      </c>
      <c r="Q992" s="296">
        <f t="shared" si="80"/>
        <v>0</v>
      </c>
      <c r="R992" s="267">
        <f t="shared" si="81"/>
        <v>0</v>
      </c>
      <c r="S992" s="267">
        <f t="shared" si="82"/>
        <v>0</v>
      </c>
      <c r="T992" s="297">
        <f t="shared" si="83"/>
        <v>0</v>
      </c>
      <c r="U992" s="297"/>
      <c r="AD992" s="298"/>
    </row>
    <row r="993" spans="1:30" s="267" customFormat="1" ht="48" customHeight="1" x14ac:dyDescent="0.3">
      <c r="A993" s="292">
        <v>970</v>
      </c>
      <c r="B993" s="768">
        <v>7000032174</v>
      </c>
      <c r="C993" s="768">
        <v>10</v>
      </c>
      <c r="D993" s="768">
        <v>570</v>
      </c>
      <c r="E993" s="768">
        <v>190</v>
      </c>
      <c r="F993" s="768" t="s">
        <v>762</v>
      </c>
      <c r="G993" s="768">
        <v>100002843</v>
      </c>
      <c r="H993" s="768">
        <v>998734</v>
      </c>
      <c r="I993" s="783"/>
      <c r="J993" s="768">
        <v>18</v>
      </c>
      <c r="K993" s="782"/>
      <c r="L993" s="768" t="s">
        <v>161</v>
      </c>
      <c r="M993" s="768" t="s">
        <v>110</v>
      </c>
      <c r="N993" s="768">
        <v>1</v>
      </c>
      <c r="O993" s="783"/>
      <c r="P993" s="784" t="str">
        <f t="shared" si="79"/>
        <v>Included</v>
      </c>
      <c r="Q993" s="296">
        <f t="shared" si="80"/>
        <v>0</v>
      </c>
      <c r="R993" s="267">
        <f t="shared" si="81"/>
        <v>0</v>
      </c>
      <c r="S993" s="267">
        <f t="shared" si="82"/>
        <v>0</v>
      </c>
      <c r="T993" s="297">
        <f t="shared" si="83"/>
        <v>0</v>
      </c>
      <c r="U993" s="297"/>
      <c r="AD993" s="298"/>
    </row>
    <row r="994" spans="1:30" s="267" customFormat="1" ht="48" customHeight="1" x14ac:dyDescent="0.3">
      <c r="A994" s="292">
        <v>971</v>
      </c>
      <c r="B994" s="768">
        <v>7000032174</v>
      </c>
      <c r="C994" s="768">
        <v>10</v>
      </c>
      <c r="D994" s="768">
        <v>570</v>
      </c>
      <c r="E994" s="768">
        <v>200</v>
      </c>
      <c r="F994" s="768" t="s">
        <v>762</v>
      </c>
      <c r="G994" s="768">
        <v>100007246</v>
      </c>
      <c r="H994" s="768">
        <v>998734</v>
      </c>
      <c r="I994" s="783"/>
      <c r="J994" s="768">
        <v>18</v>
      </c>
      <c r="K994" s="782"/>
      <c r="L994" s="768" t="s">
        <v>159</v>
      </c>
      <c r="M994" s="768" t="s">
        <v>106</v>
      </c>
      <c r="N994" s="768">
        <v>1</v>
      </c>
      <c r="O994" s="783"/>
      <c r="P994" s="784" t="str">
        <f t="shared" si="79"/>
        <v>Included</v>
      </c>
      <c r="Q994" s="296">
        <f t="shared" si="80"/>
        <v>0</v>
      </c>
      <c r="R994" s="267">
        <f t="shared" si="81"/>
        <v>0</v>
      </c>
      <c r="S994" s="267">
        <f t="shared" si="82"/>
        <v>0</v>
      </c>
      <c r="T994" s="297">
        <f t="shared" si="83"/>
        <v>0</v>
      </c>
      <c r="U994" s="297"/>
      <c r="AD994" s="298"/>
    </row>
    <row r="995" spans="1:30" s="267" customFormat="1" ht="48" customHeight="1" x14ac:dyDescent="0.3">
      <c r="A995" s="292">
        <v>972</v>
      </c>
      <c r="B995" s="768">
        <v>7000032174</v>
      </c>
      <c r="C995" s="768">
        <v>10</v>
      </c>
      <c r="D995" s="768">
        <v>570</v>
      </c>
      <c r="E995" s="768">
        <v>210</v>
      </c>
      <c r="F995" s="768" t="s">
        <v>762</v>
      </c>
      <c r="G995" s="768">
        <v>170003250</v>
      </c>
      <c r="H995" s="768">
        <v>998734</v>
      </c>
      <c r="I995" s="783"/>
      <c r="J995" s="768">
        <v>18</v>
      </c>
      <c r="K995" s="782"/>
      <c r="L995" s="768" t="s">
        <v>160</v>
      </c>
      <c r="M995" s="768" t="s">
        <v>106</v>
      </c>
      <c r="N995" s="768">
        <v>1</v>
      </c>
      <c r="O995" s="783"/>
      <c r="P995" s="784" t="str">
        <f t="shared" si="79"/>
        <v>Included</v>
      </c>
      <c r="Q995" s="296">
        <f t="shared" si="80"/>
        <v>0</v>
      </c>
      <c r="R995" s="267">
        <f t="shared" si="81"/>
        <v>0</v>
      </c>
      <c r="S995" s="267">
        <f t="shared" si="82"/>
        <v>0</v>
      </c>
      <c r="T995" s="297">
        <f t="shared" si="83"/>
        <v>0</v>
      </c>
      <c r="U995" s="297"/>
      <c r="AD995" s="298"/>
    </row>
    <row r="996" spans="1:30" s="267" customFormat="1" ht="48" customHeight="1" x14ac:dyDescent="0.3">
      <c r="A996" s="292">
        <v>973</v>
      </c>
      <c r="B996" s="768">
        <v>7000032174</v>
      </c>
      <c r="C996" s="768">
        <v>10</v>
      </c>
      <c r="D996" s="768">
        <v>570</v>
      </c>
      <c r="E996" s="768">
        <v>220</v>
      </c>
      <c r="F996" s="768" t="s">
        <v>762</v>
      </c>
      <c r="G996" s="768">
        <v>170005441</v>
      </c>
      <c r="H996" s="768">
        <v>998734</v>
      </c>
      <c r="I996" s="783"/>
      <c r="J996" s="768">
        <v>18</v>
      </c>
      <c r="K996" s="782"/>
      <c r="L996" s="768" t="s">
        <v>816</v>
      </c>
      <c r="M996" s="768" t="s">
        <v>106</v>
      </c>
      <c r="N996" s="768">
        <v>1</v>
      </c>
      <c r="O996" s="783"/>
      <c r="P996" s="784" t="str">
        <f t="shared" si="79"/>
        <v>Included</v>
      </c>
      <c r="Q996" s="296">
        <f t="shared" si="80"/>
        <v>0</v>
      </c>
      <c r="R996" s="267">
        <f t="shared" si="81"/>
        <v>0</v>
      </c>
      <c r="S996" s="267">
        <f t="shared" si="82"/>
        <v>0</v>
      </c>
      <c r="T996" s="297">
        <f t="shared" si="83"/>
        <v>0</v>
      </c>
      <c r="U996" s="297"/>
      <c r="AD996" s="298"/>
    </row>
    <row r="997" spans="1:30" s="267" customFormat="1" ht="48" customHeight="1" x14ac:dyDescent="0.3">
      <c r="A997" s="292">
        <v>974</v>
      </c>
      <c r="B997" s="768">
        <v>7000032174</v>
      </c>
      <c r="C997" s="768">
        <v>10</v>
      </c>
      <c r="D997" s="768">
        <v>570</v>
      </c>
      <c r="E997" s="768">
        <v>240</v>
      </c>
      <c r="F997" s="768" t="s">
        <v>762</v>
      </c>
      <c r="G997" s="768">
        <v>170005452</v>
      </c>
      <c r="H997" s="768">
        <v>998734</v>
      </c>
      <c r="I997" s="783"/>
      <c r="J997" s="768">
        <v>18</v>
      </c>
      <c r="K997" s="782"/>
      <c r="L997" s="768" t="s">
        <v>817</v>
      </c>
      <c r="M997" s="768" t="s">
        <v>106</v>
      </c>
      <c r="N997" s="768">
        <v>2</v>
      </c>
      <c r="O997" s="783"/>
      <c r="P997" s="784" t="str">
        <f t="shared" si="79"/>
        <v>Included</v>
      </c>
      <c r="Q997" s="296">
        <f t="shared" si="80"/>
        <v>0</v>
      </c>
      <c r="R997" s="267">
        <f t="shared" si="81"/>
        <v>0</v>
      </c>
      <c r="S997" s="267">
        <f t="shared" si="82"/>
        <v>0</v>
      </c>
      <c r="T997" s="297">
        <f t="shared" si="83"/>
        <v>0</v>
      </c>
      <c r="U997" s="297"/>
      <c r="AD997" s="298"/>
    </row>
    <row r="998" spans="1:30" s="267" customFormat="1" ht="48" customHeight="1" x14ac:dyDescent="0.3">
      <c r="A998" s="292">
        <v>975</v>
      </c>
      <c r="B998" s="768">
        <v>7000032174</v>
      </c>
      <c r="C998" s="768">
        <v>10</v>
      </c>
      <c r="D998" s="768">
        <v>570</v>
      </c>
      <c r="E998" s="768">
        <v>250</v>
      </c>
      <c r="F998" s="768" t="s">
        <v>762</v>
      </c>
      <c r="G998" s="768">
        <v>170005453</v>
      </c>
      <c r="H998" s="768">
        <v>998734</v>
      </c>
      <c r="I998" s="783"/>
      <c r="J998" s="768">
        <v>18</v>
      </c>
      <c r="K998" s="782"/>
      <c r="L998" s="768" t="s">
        <v>818</v>
      </c>
      <c r="M998" s="768" t="s">
        <v>105</v>
      </c>
      <c r="N998" s="768">
        <v>1</v>
      </c>
      <c r="O998" s="783"/>
      <c r="P998" s="784" t="str">
        <f t="shared" si="79"/>
        <v>Included</v>
      </c>
      <c r="Q998" s="296">
        <f t="shared" si="80"/>
        <v>0</v>
      </c>
      <c r="R998" s="267">
        <f t="shared" si="81"/>
        <v>0</v>
      </c>
      <c r="S998" s="267">
        <f t="shared" si="82"/>
        <v>0</v>
      </c>
      <c r="T998" s="297">
        <f t="shared" si="83"/>
        <v>0</v>
      </c>
      <c r="U998" s="297"/>
      <c r="AD998" s="298"/>
    </row>
    <row r="999" spans="1:30" s="267" customFormat="1" ht="48" customHeight="1" x14ac:dyDescent="0.3">
      <c r="A999" s="292">
        <v>976</v>
      </c>
      <c r="B999" s="768">
        <v>7000032174</v>
      </c>
      <c r="C999" s="768">
        <v>10</v>
      </c>
      <c r="D999" s="768">
        <v>570</v>
      </c>
      <c r="E999" s="768">
        <v>270</v>
      </c>
      <c r="F999" s="768" t="s">
        <v>762</v>
      </c>
      <c r="G999" s="768">
        <v>170005456</v>
      </c>
      <c r="H999" s="768">
        <v>998734</v>
      </c>
      <c r="I999" s="783"/>
      <c r="J999" s="768">
        <v>18</v>
      </c>
      <c r="K999" s="782"/>
      <c r="L999" s="768" t="s">
        <v>819</v>
      </c>
      <c r="M999" s="768" t="s">
        <v>106</v>
      </c>
      <c r="N999" s="768">
        <v>1</v>
      </c>
      <c r="O999" s="783"/>
      <c r="P999" s="784" t="str">
        <f t="shared" si="79"/>
        <v>Included</v>
      </c>
      <c r="Q999" s="296">
        <f t="shared" si="80"/>
        <v>0</v>
      </c>
      <c r="R999" s="267">
        <f t="shared" si="81"/>
        <v>0</v>
      </c>
      <c r="S999" s="267">
        <f t="shared" si="82"/>
        <v>0</v>
      </c>
      <c r="T999" s="297">
        <f t="shared" si="83"/>
        <v>0</v>
      </c>
      <c r="U999" s="297"/>
      <c r="AD999" s="298"/>
    </row>
    <row r="1000" spans="1:30" s="267" customFormat="1" ht="48" customHeight="1" x14ac:dyDescent="0.3">
      <c r="A1000" s="292">
        <v>977</v>
      </c>
      <c r="B1000" s="768">
        <v>7000032174</v>
      </c>
      <c r="C1000" s="768">
        <v>10</v>
      </c>
      <c r="D1000" s="768">
        <v>570</v>
      </c>
      <c r="E1000" s="768">
        <v>280</v>
      </c>
      <c r="F1000" s="768" t="s">
        <v>762</v>
      </c>
      <c r="G1000" s="768">
        <v>170005465</v>
      </c>
      <c r="H1000" s="768">
        <v>998734</v>
      </c>
      <c r="I1000" s="783"/>
      <c r="J1000" s="768">
        <v>18</v>
      </c>
      <c r="K1000" s="782"/>
      <c r="L1000" s="768" t="s">
        <v>820</v>
      </c>
      <c r="M1000" s="768" t="s">
        <v>110</v>
      </c>
      <c r="N1000" s="768">
        <v>1</v>
      </c>
      <c r="O1000" s="783"/>
      <c r="P1000" s="784" t="str">
        <f t="shared" si="79"/>
        <v>Included</v>
      </c>
      <c r="Q1000" s="296">
        <f t="shared" si="80"/>
        <v>0</v>
      </c>
      <c r="R1000" s="267">
        <f t="shared" si="81"/>
        <v>0</v>
      </c>
      <c r="S1000" s="267">
        <f t="shared" si="82"/>
        <v>0</v>
      </c>
      <c r="T1000" s="297">
        <f t="shared" si="83"/>
        <v>0</v>
      </c>
      <c r="U1000" s="297"/>
      <c r="AD1000" s="298"/>
    </row>
    <row r="1001" spans="1:30" s="267" customFormat="1" ht="48" customHeight="1" x14ac:dyDescent="0.3">
      <c r="A1001" s="292">
        <v>978</v>
      </c>
      <c r="B1001" s="768">
        <v>7000032174</v>
      </c>
      <c r="C1001" s="768">
        <v>10</v>
      </c>
      <c r="D1001" s="768">
        <v>570</v>
      </c>
      <c r="E1001" s="768">
        <v>290</v>
      </c>
      <c r="F1001" s="768" t="s">
        <v>762</v>
      </c>
      <c r="G1001" s="768">
        <v>100007217</v>
      </c>
      <c r="H1001" s="768">
        <v>998734</v>
      </c>
      <c r="I1001" s="783"/>
      <c r="J1001" s="768">
        <v>18</v>
      </c>
      <c r="K1001" s="782"/>
      <c r="L1001" s="768" t="s">
        <v>158</v>
      </c>
      <c r="M1001" s="768" t="s">
        <v>106</v>
      </c>
      <c r="N1001" s="768">
        <v>1</v>
      </c>
      <c r="O1001" s="783"/>
      <c r="P1001" s="784" t="str">
        <f t="shared" si="79"/>
        <v>Included</v>
      </c>
      <c r="Q1001" s="296">
        <f t="shared" si="80"/>
        <v>0</v>
      </c>
      <c r="R1001" s="267">
        <f t="shared" si="81"/>
        <v>0</v>
      </c>
      <c r="S1001" s="267">
        <f t="shared" si="82"/>
        <v>0</v>
      </c>
      <c r="T1001" s="297">
        <f t="shared" si="83"/>
        <v>0</v>
      </c>
      <c r="U1001" s="297"/>
      <c r="AD1001" s="298"/>
    </row>
    <row r="1002" spans="1:30" s="267" customFormat="1" ht="48" customHeight="1" x14ac:dyDescent="0.3">
      <c r="A1002" s="292">
        <v>979</v>
      </c>
      <c r="B1002" s="768">
        <v>7000032174</v>
      </c>
      <c r="C1002" s="768">
        <v>10</v>
      </c>
      <c r="D1002" s="768">
        <v>570</v>
      </c>
      <c r="E1002" s="768">
        <v>300</v>
      </c>
      <c r="F1002" s="768" t="s">
        <v>762</v>
      </c>
      <c r="G1002" s="768">
        <v>170005417</v>
      </c>
      <c r="H1002" s="768">
        <v>998734</v>
      </c>
      <c r="I1002" s="783"/>
      <c r="J1002" s="768">
        <v>18</v>
      </c>
      <c r="K1002" s="782"/>
      <c r="L1002" s="768" t="s">
        <v>821</v>
      </c>
      <c r="M1002" s="768" t="s">
        <v>106</v>
      </c>
      <c r="N1002" s="768">
        <v>1</v>
      </c>
      <c r="O1002" s="783"/>
      <c r="P1002" s="784" t="str">
        <f t="shared" si="79"/>
        <v>Included</v>
      </c>
      <c r="Q1002" s="296">
        <f t="shared" si="80"/>
        <v>0</v>
      </c>
      <c r="R1002" s="267">
        <f t="shared" si="81"/>
        <v>0</v>
      </c>
      <c r="S1002" s="267">
        <f t="shared" si="82"/>
        <v>0</v>
      </c>
      <c r="T1002" s="297">
        <f t="shared" si="83"/>
        <v>0</v>
      </c>
      <c r="U1002" s="297"/>
      <c r="AD1002" s="298"/>
    </row>
    <row r="1003" spans="1:30" s="267" customFormat="1" ht="48" customHeight="1" x14ac:dyDescent="0.3">
      <c r="A1003" s="292">
        <v>980</v>
      </c>
      <c r="B1003" s="768">
        <v>7000032174</v>
      </c>
      <c r="C1003" s="768">
        <v>10</v>
      </c>
      <c r="D1003" s="768">
        <v>570</v>
      </c>
      <c r="E1003" s="768">
        <v>310</v>
      </c>
      <c r="F1003" s="768" t="s">
        <v>762</v>
      </c>
      <c r="G1003" s="768">
        <v>170005590</v>
      </c>
      <c r="H1003" s="768">
        <v>998336</v>
      </c>
      <c r="I1003" s="783"/>
      <c r="J1003" s="768">
        <v>18</v>
      </c>
      <c r="K1003" s="782"/>
      <c r="L1003" s="768" t="s">
        <v>822</v>
      </c>
      <c r="M1003" s="768" t="s">
        <v>106</v>
      </c>
      <c r="N1003" s="768">
        <v>2</v>
      </c>
      <c r="O1003" s="783"/>
      <c r="P1003" s="784" t="str">
        <f t="shared" si="79"/>
        <v>Included</v>
      </c>
      <c r="Q1003" s="296">
        <f t="shared" si="80"/>
        <v>0</v>
      </c>
      <c r="R1003" s="267">
        <f t="shared" si="81"/>
        <v>0</v>
      </c>
      <c r="S1003" s="267">
        <f t="shared" si="82"/>
        <v>0</v>
      </c>
      <c r="T1003" s="297">
        <f t="shared" si="83"/>
        <v>0</v>
      </c>
      <c r="U1003" s="297"/>
      <c r="AD1003" s="298"/>
    </row>
    <row r="1004" spans="1:30" s="267" customFormat="1" ht="48" customHeight="1" x14ac:dyDescent="0.3">
      <c r="A1004" s="292">
        <v>981</v>
      </c>
      <c r="B1004" s="768">
        <v>7000032178</v>
      </c>
      <c r="C1004" s="768">
        <v>10</v>
      </c>
      <c r="D1004" s="768">
        <v>610</v>
      </c>
      <c r="E1004" s="768">
        <v>10</v>
      </c>
      <c r="F1004" s="768" t="s">
        <v>763</v>
      </c>
      <c r="G1004" s="768">
        <v>170005405</v>
      </c>
      <c r="H1004" s="768">
        <v>998736</v>
      </c>
      <c r="I1004" s="783"/>
      <c r="J1004" s="768">
        <v>18</v>
      </c>
      <c r="K1004" s="782"/>
      <c r="L1004" s="768" t="s">
        <v>802</v>
      </c>
      <c r="M1004" s="768" t="s">
        <v>106</v>
      </c>
      <c r="N1004" s="768">
        <v>1</v>
      </c>
      <c r="O1004" s="783"/>
      <c r="P1004" s="784" t="str">
        <f t="shared" si="79"/>
        <v>Included</v>
      </c>
      <c r="Q1004" s="296">
        <f t="shared" si="80"/>
        <v>0</v>
      </c>
      <c r="R1004" s="267">
        <f t="shared" si="81"/>
        <v>0</v>
      </c>
      <c r="S1004" s="267">
        <f t="shared" si="82"/>
        <v>0</v>
      </c>
      <c r="T1004" s="297">
        <f t="shared" si="83"/>
        <v>0</v>
      </c>
      <c r="U1004" s="297"/>
      <c r="AD1004" s="298"/>
    </row>
    <row r="1005" spans="1:30" s="267" customFormat="1" ht="48" customHeight="1" x14ac:dyDescent="0.3">
      <c r="A1005" s="292">
        <v>982</v>
      </c>
      <c r="B1005" s="768">
        <v>7000032178</v>
      </c>
      <c r="C1005" s="768">
        <v>10</v>
      </c>
      <c r="D1005" s="768">
        <v>610</v>
      </c>
      <c r="E1005" s="768">
        <v>20</v>
      </c>
      <c r="F1005" s="768" t="s">
        <v>763</v>
      </c>
      <c r="G1005" s="768">
        <v>170005421</v>
      </c>
      <c r="H1005" s="768">
        <v>998336</v>
      </c>
      <c r="I1005" s="783"/>
      <c r="J1005" s="768">
        <v>18</v>
      </c>
      <c r="K1005" s="782"/>
      <c r="L1005" s="768" t="s">
        <v>803</v>
      </c>
      <c r="M1005" s="768" t="s">
        <v>105</v>
      </c>
      <c r="N1005" s="768">
        <v>1</v>
      </c>
      <c r="O1005" s="783"/>
      <c r="P1005" s="784" t="str">
        <f t="shared" si="79"/>
        <v>Included</v>
      </c>
      <c r="Q1005" s="296">
        <f t="shared" si="80"/>
        <v>0</v>
      </c>
      <c r="R1005" s="267">
        <f t="shared" si="81"/>
        <v>0</v>
      </c>
      <c r="S1005" s="267">
        <f t="shared" si="82"/>
        <v>0</v>
      </c>
      <c r="T1005" s="297">
        <f t="shared" si="83"/>
        <v>0</v>
      </c>
      <c r="U1005" s="297"/>
      <c r="AD1005" s="298"/>
    </row>
    <row r="1006" spans="1:30" s="267" customFormat="1" ht="48" customHeight="1" x14ac:dyDescent="0.3">
      <c r="A1006" s="292">
        <v>983</v>
      </c>
      <c r="B1006" s="768">
        <v>7000032178</v>
      </c>
      <c r="C1006" s="768">
        <v>10</v>
      </c>
      <c r="D1006" s="768">
        <v>610</v>
      </c>
      <c r="E1006" s="768">
        <v>30</v>
      </c>
      <c r="F1006" s="768" t="s">
        <v>763</v>
      </c>
      <c r="G1006" s="768">
        <v>170005316</v>
      </c>
      <c r="H1006" s="768">
        <v>998734</v>
      </c>
      <c r="I1006" s="783"/>
      <c r="J1006" s="768">
        <v>18</v>
      </c>
      <c r="K1006" s="782"/>
      <c r="L1006" s="768" t="s">
        <v>804</v>
      </c>
      <c r="M1006" s="768" t="s">
        <v>106</v>
      </c>
      <c r="N1006" s="768">
        <v>1</v>
      </c>
      <c r="O1006" s="783"/>
      <c r="P1006" s="784" t="str">
        <f t="shared" si="79"/>
        <v>Included</v>
      </c>
      <c r="Q1006" s="296">
        <f t="shared" si="80"/>
        <v>0</v>
      </c>
      <c r="R1006" s="267">
        <f t="shared" si="81"/>
        <v>0</v>
      </c>
      <c r="S1006" s="267">
        <f t="shared" si="82"/>
        <v>0</v>
      </c>
      <c r="T1006" s="297">
        <f t="shared" si="83"/>
        <v>0</v>
      </c>
      <c r="U1006" s="297"/>
      <c r="AD1006" s="298"/>
    </row>
    <row r="1007" spans="1:30" s="267" customFormat="1" ht="48" customHeight="1" x14ac:dyDescent="0.3">
      <c r="A1007" s="292">
        <v>984</v>
      </c>
      <c r="B1007" s="768">
        <v>7000032178</v>
      </c>
      <c r="C1007" s="768">
        <v>10</v>
      </c>
      <c r="D1007" s="768">
        <v>610</v>
      </c>
      <c r="E1007" s="768">
        <v>40</v>
      </c>
      <c r="F1007" s="768" t="s">
        <v>763</v>
      </c>
      <c r="G1007" s="768">
        <v>170005402</v>
      </c>
      <c r="H1007" s="768">
        <v>998734</v>
      </c>
      <c r="I1007" s="783"/>
      <c r="J1007" s="768">
        <v>18</v>
      </c>
      <c r="K1007" s="782"/>
      <c r="L1007" s="768" t="s">
        <v>807</v>
      </c>
      <c r="M1007" s="768" t="s">
        <v>106</v>
      </c>
      <c r="N1007" s="768">
        <v>1</v>
      </c>
      <c r="O1007" s="783"/>
      <c r="P1007" s="784" t="str">
        <f t="shared" si="79"/>
        <v>Included</v>
      </c>
      <c r="Q1007" s="296">
        <f t="shared" si="80"/>
        <v>0</v>
      </c>
      <c r="R1007" s="267">
        <f t="shared" si="81"/>
        <v>0</v>
      </c>
      <c r="S1007" s="267">
        <f t="shared" si="82"/>
        <v>0</v>
      </c>
      <c r="T1007" s="297">
        <f t="shared" si="83"/>
        <v>0</v>
      </c>
      <c r="U1007" s="297"/>
      <c r="AD1007" s="298"/>
    </row>
    <row r="1008" spans="1:30" s="267" customFormat="1" ht="48" customHeight="1" x14ac:dyDescent="0.3">
      <c r="A1008" s="292">
        <v>985</v>
      </c>
      <c r="B1008" s="768">
        <v>7000032178</v>
      </c>
      <c r="C1008" s="768">
        <v>10</v>
      </c>
      <c r="D1008" s="768">
        <v>610</v>
      </c>
      <c r="E1008" s="768">
        <v>60</v>
      </c>
      <c r="F1008" s="768" t="s">
        <v>763</v>
      </c>
      <c r="G1008" s="768">
        <v>170005422</v>
      </c>
      <c r="H1008" s="768">
        <v>998336</v>
      </c>
      <c r="I1008" s="783"/>
      <c r="J1008" s="768">
        <v>18</v>
      </c>
      <c r="K1008" s="782"/>
      <c r="L1008" s="768" t="s">
        <v>809</v>
      </c>
      <c r="M1008" s="768" t="s">
        <v>105</v>
      </c>
      <c r="N1008" s="768">
        <v>1</v>
      </c>
      <c r="O1008" s="783"/>
      <c r="P1008" s="784" t="str">
        <f t="shared" si="79"/>
        <v>Included</v>
      </c>
      <c r="Q1008" s="296">
        <f t="shared" si="80"/>
        <v>0</v>
      </c>
      <c r="R1008" s="267">
        <f t="shared" si="81"/>
        <v>0</v>
      </c>
      <c r="S1008" s="267">
        <f t="shared" si="82"/>
        <v>0</v>
      </c>
      <c r="T1008" s="297">
        <f t="shared" si="83"/>
        <v>0</v>
      </c>
      <c r="U1008" s="297"/>
      <c r="AD1008" s="298"/>
    </row>
    <row r="1009" spans="1:30" s="267" customFormat="1" ht="48" customHeight="1" x14ac:dyDescent="0.3">
      <c r="A1009" s="292">
        <v>986</v>
      </c>
      <c r="B1009" s="768">
        <v>7000032178</v>
      </c>
      <c r="C1009" s="768">
        <v>10</v>
      </c>
      <c r="D1009" s="768">
        <v>610</v>
      </c>
      <c r="E1009" s="768">
        <v>70</v>
      </c>
      <c r="F1009" s="768" t="s">
        <v>763</v>
      </c>
      <c r="G1009" s="768">
        <v>170005323</v>
      </c>
      <c r="H1009" s="768">
        <v>998734</v>
      </c>
      <c r="I1009" s="783"/>
      <c r="J1009" s="768">
        <v>18</v>
      </c>
      <c r="K1009" s="782"/>
      <c r="L1009" s="768" t="s">
        <v>812</v>
      </c>
      <c r="M1009" s="768" t="s">
        <v>106</v>
      </c>
      <c r="N1009" s="768">
        <v>2</v>
      </c>
      <c r="O1009" s="783"/>
      <c r="P1009" s="784" t="str">
        <f t="shared" si="79"/>
        <v>Included</v>
      </c>
      <c r="Q1009" s="296">
        <f t="shared" si="80"/>
        <v>0</v>
      </c>
      <c r="R1009" s="267">
        <f t="shared" si="81"/>
        <v>0</v>
      </c>
      <c r="S1009" s="267">
        <f t="shared" si="82"/>
        <v>0</v>
      </c>
      <c r="T1009" s="297">
        <f t="shared" si="83"/>
        <v>0</v>
      </c>
      <c r="U1009" s="297"/>
      <c r="AD1009" s="298"/>
    </row>
    <row r="1010" spans="1:30" s="267" customFormat="1" ht="48" customHeight="1" x14ac:dyDescent="0.3">
      <c r="A1010" s="292">
        <v>987</v>
      </c>
      <c r="B1010" s="768">
        <v>7000032178</v>
      </c>
      <c r="C1010" s="768">
        <v>10</v>
      </c>
      <c r="D1010" s="768">
        <v>610</v>
      </c>
      <c r="E1010" s="768">
        <v>80</v>
      </c>
      <c r="F1010" s="768" t="s">
        <v>763</v>
      </c>
      <c r="G1010" s="768">
        <v>170005324</v>
      </c>
      <c r="H1010" s="768">
        <v>998734</v>
      </c>
      <c r="I1010" s="783"/>
      <c r="J1010" s="768">
        <v>18</v>
      </c>
      <c r="K1010" s="782"/>
      <c r="L1010" s="768" t="s">
        <v>813</v>
      </c>
      <c r="M1010" s="768" t="s">
        <v>106</v>
      </c>
      <c r="N1010" s="768">
        <v>2</v>
      </c>
      <c r="O1010" s="783"/>
      <c r="P1010" s="784" t="str">
        <f t="shared" si="79"/>
        <v>Included</v>
      </c>
      <c r="Q1010" s="296">
        <f t="shared" si="80"/>
        <v>0</v>
      </c>
      <c r="R1010" s="267">
        <f t="shared" si="81"/>
        <v>0</v>
      </c>
      <c r="S1010" s="267">
        <f t="shared" si="82"/>
        <v>0</v>
      </c>
      <c r="T1010" s="297">
        <f t="shared" si="83"/>
        <v>0</v>
      </c>
      <c r="U1010" s="297"/>
      <c r="AD1010" s="298"/>
    </row>
    <row r="1011" spans="1:30" s="267" customFormat="1" ht="48" customHeight="1" x14ac:dyDescent="0.3">
      <c r="A1011" s="292">
        <v>988</v>
      </c>
      <c r="B1011" s="768">
        <v>7000032178</v>
      </c>
      <c r="C1011" s="768">
        <v>10</v>
      </c>
      <c r="D1011" s="768">
        <v>610</v>
      </c>
      <c r="E1011" s="768">
        <v>100</v>
      </c>
      <c r="F1011" s="768" t="s">
        <v>763</v>
      </c>
      <c r="G1011" s="768">
        <v>170005423</v>
      </c>
      <c r="H1011" s="768">
        <v>998336</v>
      </c>
      <c r="I1011" s="783"/>
      <c r="J1011" s="768">
        <v>18</v>
      </c>
      <c r="K1011" s="782"/>
      <c r="L1011" s="768" t="s">
        <v>814</v>
      </c>
      <c r="M1011" s="768" t="s">
        <v>105</v>
      </c>
      <c r="N1011" s="768">
        <v>1</v>
      </c>
      <c r="O1011" s="783"/>
      <c r="P1011" s="784" t="str">
        <f t="shared" si="79"/>
        <v>Included</v>
      </c>
      <c r="Q1011" s="296">
        <f t="shared" si="80"/>
        <v>0</v>
      </c>
      <c r="R1011" s="267">
        <f t="shared" si="81"/>
        <v>0</v>
      </c>
      <c r="S1011" s="267">
        <f t="shared" si="82"/>
        <v>0</v>
      </c>
      <c r="T1011" s="297">
        <f t="shared" si="83"/>
        <v>0</v>
      </c>
      <c r="U1011" s="297"/>
      <c r="AD1011" s="298"/>
    </row>
    <row r="1012" spans="1:30" s="267" customFormat="1" ht="48" customHeight="1" x14ac:dyDescent="0.3">
      <c r="A1012" s="292">
        <v>989</v>
      </c>
      <c r="B1012" s="768">
        <v>7000032178</v>
      </c>
      <c r="C1012" s="768">
        <v>10</v>
      </c>
      <c r="D1012" s="768">
        <v>610</v>
      </c>
      <c r="E1012" s="768">
        <v>110</v>
      </c>
      <c r="F1012" s="768" t="s">
        <v>763</v>
      </c>
      <c r="G1012" s="768">
        <v>170005328</v>
      </c>
      <c r="H1012" s="768">
        <v>998734</v>
      </c>
      <c r="I1012" s="783"/>
      <c r="J1012" s="768">
        <v>18</v>
      </c>
      <c r="K1012" s="782"/>
      <c r="L1012" s="768" t="s">
        <v>815</v>
      </c>
      <c r="M1012" s="768" t="s">
        <v>106</v>
      </c>
      <c r="N1012" s="768">
        <v>1</v>
      </c>
      <c r="O1012" s="783"/>
      <c r="P1012" s="784" t="str">
        <f t="shared" si="79"/>
        <v>Included</v>
      </c>
      <c r="Q1012" s="296">
        <f t="shared" si="80"/>
        <v>0</v>
      </c>
      <c r="R1012" s="267">
        <f t="shared" si="81"/>
        <v>0</v>
      </c>
      <c r="S1012" s="267">
        <f t="shared" si="82"/>
        <v>0</v>
      </c>
      <c r="T1012" s="297">
        <f t="shared" si="83"/>
        <v>0</v>
      </c>
      <c r="U1012" s="297"/>
      <c r="AD1012" s="298"/>
    </row>
    <row r="1013" spans="1:30" s="267" customFormat="1" ht="48" customHeight="1" x14ac:dyDescent="0.3">
      <c r="A1013" s="292">
        <v>990</v>
      </c>
      <c r="B1013" s="768">
        <v>7000032178</v>
      </c>
      <c r="C1013" s="768">
        <v>10</v>
      </c>
      <c r="D1013" s="768">
        <v>610</v>
      </c>
      <c r="E1013" s="768">
        <v>120</v>
      </c>
      <c r="F1013" s="768" t="s">
        <v>763</v>
      </c>
      <c r="G1013" s="768">
        <v>100007246</v>
      </c>
      <c r="H1013" s="768">
        <v>998734</v>
      </c>
      <c r="I1013" s="783"/>
      <c r="J1013" s="768">
        <v>18</v>
      </c>
      <c r="K1013" s="782"/>
      <c r="L1013" s="768" t="s">
        <v>159</v>
      </c>
      <c r="M1013" s="768" t="s">
        <v>106</v>
      </c>
      <c r="N1013" s="768">
        <v>1</v>
      </c>
      <c r="O1013" s="783"/>
      <c r="P1013" s="784" t="str">
        <f t="shared" si="79"/>
        <v>Included</v>
      </c>
      <c r="Q1013" s="296">
        <f t="shared" si="80"/>
        <v>0</v>
      </c>
      <c r="R1013" s="267">
        <f t="shared" si="81"/>
        <v>0</v>
      </c>
      <c r="S1013" s="267">
        <f t="shared" si="82"/>
        <v>0</v>
      </c>
      <c r="T1013" s="297">
        <f t="shared" si="83"/>
        <v>0</v>
      </c>
      <c r="U1013" s="297"/>
      <c r="AD1013" s="298"/>
    </row>
    <row r="1014" spans="1:30" s="267" customFormat="1" ht="48" customHeight="1" x14ac:dyDescent="0.3">
      <c r="A1014" s="292">
        <v>991</v>
      </c>
      <c r="B1014" s="768">
        <v>7000032178</v>
      </c>
      <c r="C1014" s="768">
        <v>10</v>
      </c>
      <c r="D1014" s="768">
        <v>610</v>
      </c>
      <c r="E1014" s="768">
        <v>130</v>
      </c>
      <c r="F1014" s="768" t="s">
        <v>763</v>
      </c>
      <c r="G1014" s="768">
        <v>170003250</v>
      </c>
      <c r="H1014" s="768">
        <v>998734</v>
      </c>
      <c r="I1014" s="783"/>
      <c r="J1014" s="768">
        <v>18</v>
      </c>
      <c r="K1014" s="782"/>
      <c r="L1014" s="768" t="s">
        <v>160</v>
      </c>
      <c r="M1014" s="768" t="s">
        <v>106</v>
      </c>
      <c r="N1014" s="768">
        <v>1</v>
      </c>
      <c r="O1014" s="783"/>
      <c r="P1014" s="784" t="str">
        <f t="shared" si="79"/>
        <v>Included</v>
      </c>
      <c r="Q1014" s="296">
        <f t="shared" si="80"/>
        <v>0</v>
      </c>
      <c r="R1014" s="267">
        <f t="shared" si="81"/>
        <v>0</v>
      </c>
      <c r="S1014" s="267">
        <f t="shared" si="82"/>
        <v>0</v>
      </c>
      <c r="T1014" s="297">
        <f t="shared" si="83"/>
        <v>0</v>
      </c>
      <c r="U1014" s="297"/>
      <c r="AD1014" s="298"/>
    </row>
    <row r="1015" spans="1:30" s="267" customFormat="1" ht="48" customHeight="1" x14ac:dyDescent="0.3">
      <c r="A1015" s="292">
        <v>992</v>
      </c>
      <c r="B1015" s="768">
        <v>7000032178</v>
      </c>
      <c r="C1015" s="768">
        <v>10</v>
      </c>
      <c r="D1015" s="768">
        <v>610</v>
      </c>
      <c r="E1015" s="768">
        <v>140</v>
      </c>
      <c r="F1015" s="768" t="s">
        <v>763</v>
      </c>
      <c r="G1015" s="768">
        <v>170005441</v>
      </c>
      <c r="H1015" s="768">
        <v>998734</v>
      </c>
      <c r="I1015" s="783"/>
      <c r="J1015" s="768">
        <v>18</v>
      </c>
      <c r="K1015" s="782"/>
      <c r="L1015" s="768" t="s">
        <v>816</v>
      </c>
      <c r="M1015" s="768" t="s">
        <v>106</v>
      </c>
      <c r="N1015" s="768">
        <v>1</v>
      </c>
      <c r="O1015" s="783"/>
      <c r="P1015" s="784" t="str">
        <f t="shared" si="79"/>
        <v>Included</v>
      </c>
      <c r="Q1015" s="296">
        <f t="shared" si="80"/>
        <v>0</v>
      </c>
      <c r="R1015" s="267">
        <f t="shared" si="81"/>
        <v>0</v>
      </c>
      <c r="S1015" s="267">
        <f t="shared" si="82"/>
        <v>0</v>
      </c>
      <c r="T1015" s="297">
        <f t="shared" si="83"/>
        <v>0</v>
      </c>
      <c r="U1015" s="297"/>
      <c r="AD1015" s="298"/>
    </row>
    <row r="1016" spans="1:30" s="267" customFormat="1" ht="48" customHeight="1" x14ac:dyDescent="0.3">
      <c r="A1016" s="292">
        <v>993</v>
      </c>
      <c r="B1016" s="768">
        <v>7000032178</v>
      </c>
      <c r="C1016" s="768">
        <v>10</v>
      </c>
      <c r="D1016" s="768">
        <v>610</v>
      </c>
      <c r="E1016" s="768">
        <v>150</v>
      </c>
      <c r="F1016" s="768" t="s">
        <v>763</v>
      </c>
      <c r="G1016" s="768">
        <v>170005590</v>
      </c>
      <c r="H1016" s="768">
        <v>998336</v>
      </c>
      <c r="I1016" s="783"/>
      <c r="J1016" s="768">
        <v>18</v>
      </c>
      <c r="K1016" s="782"/>
      <c r="L1016" s="768" t="s">
        <v>822</v>
      </c>
      <c r="M1016" s="768" t="s">
        <v>106</v>
      </c>
      <c r="N1016" s="768">
        <v>2</v>
      </c>
      <c r="O1016" s="783"/>
      <c r="P1016" s="784" t="str">
        <f t="shared" si="79"/>
        <v>Included</v>
      </c>
      <c r="Q1016" s="296">
        <f t="shared" si="80"/>
        <v>0</v>
      </c>
      <c r="R1016" s="267">
        <f t="shared" si="81"/>
        <v>0</v>
      </c>
      <c r="S1016" s="267">
        <f t="shared" si="82"/>
        <v>0</v>
      </c>
      <c r="T1016" s="297">
        <f t="shared" si="83"/>
        <v>0</v>
      </c>
      <c r="U1016" s="297"/>
      <c r="AD1016" s="298"/>
    </row>
    <row r="1017" spans="1:30" s="267" customFormat="1" ht="48" customHeight="1" x14ac:dyDescent="0.3">
      <c r="A1017" s="292">
        <v>994</v>
      </c>
      <c r="B1017" s="768">
        <v>7000032181</v>
      </c>
      <c r="C1017" s="768">
        <v>10</v>
      </c>
      <c r="D1017" s="768">
        <v>650</v>
      </c>
      <c r="E1017" s="768">
        <v>10</v>
      </c>
      <c r="F1017" s="768" t="s">
        <v>764</v>
      </c>
      <c r="G1017" s="768">
        <v>170005405</v>
      </c>
      <c r="H1017" s="768">
        <v>998736</v>
      </c>
      <c r="I1017" s="783"/>
      <c r="J1017" s="768">
        <v>18</v>
      </c>
      <c r="K1017" s="782"/>
      <c r="L1017" s="768" t="s">
        <v>802</v>
      </c>
      <c r="M1017" s="768" t="s">
        <v>106</v>
      </c>
      <c r="N1017" s="768">
        <v>1</v>
      </c>
      <c r="O1017" s="783"/>
      <c r="P1017" s="784" t="str">
        <f t="shared" si="79"/>
        <v>Included</v>
      </c>
      <c r="Q1017" s="296">
        <f t="shared" si="80"/>
        <v>0</v>
      </c>
      <c r="R1017" s="267">
        <f t="shared" si="81"/>
        <v>0</v>
      </c>
      <c r="S1017" s="267">
        <f t="shared" si="82"/>
        <v>0</v>
      </c>
      <c r="T1017" s="297">
        <f t="shared" si="83"/>
        <v>0</v>
      </c>
      <c r="U1017" s="297"/>
      <c r="AD1017" s="298"/>
    </row>
    <row r="1018" spans="1:30" s="267" customFormat="1" ht="48" customHeight="1" x14ac:dyDescent="0.3">
      <c r="A1018" s="292">
        <v>995</v>
      </c>
      <c r="B1018" s="768">
        <v>7000032181</v>
      </c>
      <c r="C1018" s="768">
        <v>10</v>
      </c>
      <c r="D1018" s="768">
        <v>650</v>
      </c>
      <c r="E1018" s="768">
        <v>20</v>
      </c>
      <c r="F1018" s="768" t="s">
        <v>764</v>
      </c>
      <c r="G1018" s="768">
        <v>170005421</v>
      </c>
      <c r="H1018" s="768">
        <v>998336</v>
      </c>
      <c r="I1018" s="783"/>
      <c r="J1018" s="768">
        <v>18</v>
      </c>
      <c r="K1018" s="782"/>
      <c r="L1018" s="768" t="s">
        <v>803</v>
      </c>
      <c r="M1018" s="768" t="s">
        <v>105</v>
      </c>
      <c r="N1018" s="768">
        <v>1</v>
      </c>
      <c r="O1018" s="783"/>
      <c r="P1018" s="784" t="str">
        <f t="shared" si="79"/>
        <v>Included</v>
      </c>
      <c r="Q1018" s="296">
        <f t="shared" si="80"/>
        <v>0</v>
      </c>
      <c r="R1018" s="267">
        <f t="shared" si="81"/>
        <v>0</v>
      </c>
      <c r="S1018" s="267">
        <f t="shared" si="82"/>
        <v>0</v>
      </c>
      <c r="T1018" s="297">
        <f t="shared" si="83"/>
        <v>0</v>
      </c>
      <c r="U1018" s="297"/>
      <c r="AD1018" s="298"/>
    </row>
    <row r="1019" spans="1:30" s="267" customFormat="1" ht="48" customHeight="1" x14ac:dyDescent="0.3">
      <c r="A1019" s="292">
        <v>996</v>
      </c>
      <c r="B1019" s="768">
        <v>7000032181</v>
      </c>
      <c r="C1019" s="768">
        <v>10</v>
      </c>
      <c r="D1019" s="768">
        <v>650</v>
      </c>
      <c r="E1019" s="768">
        <v>30</v>
      </c>
      <c r="F1019" s="768" t="s">
        <v>764</v>
      </c>
      <c r="G1019" s="768">
        <v>170005316</v>
      </c>
      <c r="H1019" s="768">
        <v>998734</v>
      </c>
      <c r="I1019" s="783"/>
      <c r="J1019" s="768">
        <v>18</v>
      </c>
      <c r="K1019" s="782"/>
      <c r="L1019" s="768" t="s">
        <v>804</v>
      </c>
      <c r="M1019" s="768" t="s">
        <v>106</v>
      </c>
      <c r="N1019" s="768">
        <v>1</v>
      </c>
      <c r="O1019" s="783"/>
      <c r="P1019" s="784" t="str">
        <f t="shared" si="79"/>
        <v>Included</v>
      </c>
      <c r="Q1019" s="296">
        <f t="shared" si="80"/>
        <v>0</v>
      </c>
      <c r="R1019" s="267">
        <f t="shared" si="81"/>
        <v>0</v>
      </c>
      <c r="S1019" s="267">
        <f t="shared" si="82"/>
        <v>0</v>
      </c>
      <c r="T1019" s="297">
        <f t="shared" si="83"/>
        <v>0</v>
      </c>
      <c r="U1019" s="297"/>
      <c r="AD1019" s="298"/>
    </row>
    <row r="1020" spans="1:30" s="267" customFormat="1" ht="48" customHeight="1" x14ac:dyDescent="0.3">
      <c r="A1020" s="292">
        <v>997</v>
      </c>
      <c r="B1020" s="768">
        <v>7000032181</v>
      </c>
      <c r="C1020" s="768">
        <v>10</v>
      </c>
      <c r="D1020" s="768">
        <v>650</v>
      </c>
      <c r="E1020" s="768">
        <v>40</v>
      </c>
      <c r="F1020" s="768" t="s">
        <v>764</v>
      </c>
      <c r="G1020" s="768">
        <v>170005418</v>
      </c>
      <c r="H1020" s="768">
        <v>998736</v>
      </c>
      <c r="I1020" s="783"/>
      <c r="J1020" s="768">
        <v>18</v>
      </c>
      <c r="K1020" s="782"/>
      <c r="L1020" s="768" t="s">
        <v>805</v>
      </c>
      <c r="M1020" s="768" t="s">
        <v>106</v>
      </c>
      <c r="N1020" s="768">
        <v>30</v>
      </c>
      <c r="O1020" s="783"/>
      <c r="P1020" s="784" t="str">
        <f t="shared" si="79"/>
        <v>Included</v>
      </c>
      <c r="Q1020" s="296">
        <f t="shared" si="80"/>
        <v>0</v>
      </c>
      <c r="R1020" s="267">
        <f t="shared" si="81"/>
        <v>0</v>
      </c>
      <c r="S1020" s="267">
        <f t="shared" si="82"/>
        <v>0</v>
      </c>
      <c r="T1020" s="297">
        <f t="shared" si="83"/>
        <v>0</v>
      </c>
      <c r="U1020" s="297"/>
      <c r="AD1020" s="298"/>
    </row>
    <row r="1021" spans="1:30" s="267" customFormat="1" ht="48" customHeight="1" x14ac:dyDescent="0.3">
      <c r="A1021" s="292">
        <v>998</v>
      </c>
      <c r="B1021" s="768">
        <v>7000032181</v>
      </c>
      <c r="C1021" s="768">
        <v>10</v>
      </c>
      <c r="D1021" s="768">
        <v>650</v>
      </c>
      <c r="E1021" s="768">
        <v>50</v>
      </c>
      <c r="F1021" s="768" t="s">
        <v>764</v>
      </c>
      <c r="G1021" s="768">
        <v>170005419</v>
      </c>
      <c r="H1021" s="768">
        <v>998736</v>
      </c>
      <c r="I1021" s="783"/>
      <c r="J1021" s="768">
        <v>18</v>
      </c>
      <c r="K1021" s="782"/>
      <c r="L1021" s="768" t="s">
        <v>806</v>
      </c>
      <c r="M1021" s="768" t="s">
        <v>106</v>
      </c>
      <c r="N1021" s="768">
        <v>84</v>
      </c>
      <c r="O1021" s="783"/>
      <c r="P1021" s="784" t="str">
        <f t="shared" si="79"/>
        <v>Included</v>
      </c>
      <c r="Q1021" s="296">
        <f t="shared" si="80"/>
        <v>0</v>
      </c>
      <c r="R1021" s="267">
        <f t="shared" si="81"/>
        <v>0</v>
      </c>
      <c r="S1021" s="267">
        <f t="shared" si="82"/>
        <v>0</v>
      </c>
      <c r="T1021" s="297">
        <f t="shared" si="83"/>
        <v>0</v>
      </c>
      <c r="U1021" s="297"/>
      <c r="AD1021" s="298"/>
    </row>
    <row r="1022" spans="1:30" s="267" customFormat="1" ht="48" customHeight="1" x14ac:dyDescent="0.3">
      <c r="A1022" s="292">
        <v>999</v>
      </c>
      <c r="B1022" s="768">
        <v>7000032181</v>
      </c>
      <c r="C1022" s="768">
        <v>10</v>
      </c>
      <c r="D1022" s="768">
        <v>650</v>
      </c>
      <c r="E1022" s="768">
        <v>60</v>
      </c>
      <c r="F1022" s="768" t="s">
        <v>764</v>
      </c>
      <c r="G1022" s="768">
        <v>170005402</v>
      </c>
      <c r="H1022" s="768">
        <v>998734</v>
      </c>
      <c r="I1022" s="783"/>
      <c r="J1022" s="768">
        <v>18</v>
      </c>
      <c r="K1022" s="782"/>
      <c r="L1022" s="768" t="s">
        <v>807</v>
      </c>
      <c r="M1022" s="768" t="s">
        <v>106</v>
      </c>
      <c r="N1022" s="768">
        <v>1</v>
      </c>
      <c r="O1022" s="783"/>
      <c r="P1022" s="784" t="str">
        <f t="shared" si="79"/>
        <v>Included</v>
      </c>
      <c r="Q1022" s="296">
        <f t="shared" si="80"/>
        <v>0</v>
      </c>
      <c r="R1022" s="267">
        <f t="shared" si="81"/>
        <v>0</v>
      </c>
      <c r="S1022" s="267">
        <f t="shared" si="82"/>
        <v>0</v>
      </c>
      <c r="T1022" s="297">
        <f t="shared" si="83"/>
        <v>0</v>
      </c>
      <c r="U1022" s="297"/>
      <c r="AD1022" s="298"/>
    </row>
    <row r="1023" spans="1:30" s="267" customFormat="1" ht="48" customHeight="1" x14ac:dyDescent="0.3">
      <c r="A1023" s="292">
        <v>1000</v>
      </c>
      <c r="B1023" s="768">
        <v>7000032181</v>
      </c>
      <c r="C1023" s="768">
        <v>10</v>
      </c>
      <c r="D1023" s="768">
        <v>650</v>
      </c>
      <c r="E1023" s="768">
        <v>70</v>
      </c>
      <c r="F1023" s="768" t="s">
        <v>764</v>
      </c>
      <c r="G1023" s="768">
        <v>170005318</v>
      </c>
      <c r="H1023" s="768">
        <v>998734</v>
      </c>
      <c r="I1023" s="783"/>
      <c r="J1023" s="768">
        <v>18</v>
      </c>
      <c r="K1023" s="782"/>
      <c r="L1023" s="768" t="s">
        <v>808</v>
      </c>
      <c r="M1023" s="768" t="s">
        <v>106</v>
      </c>
      <c r="N1023" s="768">
        <v>46</v>
      </c>
      <c r="O1023" s="783"/>
      <c r="P1023" s="784" t="str">
        <f t="shared" si="79"/>
        <v>Included</v>
      </c>
      <c r="Q1023" s="296">
        <f t="shared" si="80"/>
        <v>0</v>
      </c>
      <c r="R1023" s="267">
        <f t="shared" si="81"/>
        <v>0</v>
      </c>
      <c r="S1023" s="267">
        <f t="shared" si="82"/>
        <v>0</v>
      </c>
      <c r="T1023" s="297">
        <f t="shared" si="83"/>
        <v>0</v>
      </c>
      <c r="U1023" s="297"/>
      <c r="AD1023" s="298"/>
    </row>
    <row r="1024" spans="1:30" s="267" customFormat="1" ht="48" customHeight="1" x14ac:dyDescent="0.3">
      <c r="A1024" s="292">
        <v>1001</v>
      </c>
      <c r="B1024" s="768">
        <v>7000032181</v>
      </c>
      <c r="C1024" s="768">
        <v>10</v>
      </c>
      <c r="D1024" s="768">
        <v>650</v>
      </c>
      <c r="E1024" s="768">
        <v>110</v>
      </c>
      <c r="F1024" s="768" t="s">
        <v>764</v>
      </c>
      <c r="G1024" s="768">
        <v>170005422</v>
      </c>
      <c r="H1024" s="768">
        <v>998336</v>
      </c>
      <c r="I1024" s="783"/>
      <c r="J1024" s="768">
        <v>18</v>
      </c>
      <c r="K1024" s="782"/>
      <c r="L1024" s="768" t="s">
        <v>809</v>
      </c>
      <c r="M1024" s="768" t="s">
        <v>105</v>
      </c>
      <c r="N1024" s="768">
        <v>1</v>
      </c>
      <c r="O1024" s="783"/>
      <c r="P1024" s="784" t="str">
        <f t="shared" si="79"/>
        <v>Included</v>
      </c>
      <c r="Q1024" s="296">
        <f t="shared" si="80"/>
        <v>0</v>
      </c>
      <c r="R1024" s="267">
        <f t="shared" si="81"/>
        <v>0</v>
      </c>
      <c r="S1024" s="267">
        <f t="shared" si="82"/>
        <v>0</v>
      </c>
      <c r="T1024" s="297">
        <f t="shared" si="83"/>
        <v>0</v>
      </c>
      <c r="U1024" s="297"/>
      <c r="AD1024" s="298"/>
    </row>
    <row r="1025" spans="1:30" s="267" customFormat="1" ht="48" customHeight="1" x14ac:dyDescent="0.3">
      <c r="A1025" s="292">
        <v>1002</v>
      </c>
      <c r="B1025" s="768">
        <v>7000032181</v>
      </c>
      <c r="C1025" s="768">
        <v>10</v>
      </c>
      <c r="D1025" s="768">
        <v>650</v>
      </c>
      <c r="E1025" s="768">
        <v>120</v>
      </c>
      <c r="F1025" s="768" t="s">
        <v>764</v>
      </c>
      <c r="G1025" s="768">
        <v>170005403</v>
      </c>
      <c r="H1025" s="768">
        <v>998734</v>
      </c>
      <c r="I1025" s="783"/>
      <c r="J1025" s="768">
        <v>18</v>
      </c>
      <c r="K1025" s="782"/>
      <c r="L1025" s="768" t="s">
        <v>810</v>
      </c>
      <c r="M1025" s="768" t="s">
        <v>106</v>
      </c>
      <c r="N1025" s="768">
        <v>84</v>
      </c>
      <c r="O1025" s="783"/>
      <c r="P1025" s="784" t="str">
        <f t="shared" si="79"/>
        <v>Included</v>
      </c>
      <c r="Q1025" s="296">
        <f t="shared" si="80"/>
        <v>0</v>
      </c>
      <c r="R1025" s="267">
        <f t="shared" si="81"/>
        <v>0</v>
      </c>
      <c r="S1025" s="267">
        <f t="shared" si="82"/>
        <v>0</v>
      </c>
      <c r="T1025" s="297">
        <f t="shared" si="83"/>
        <v>0</v>
      </c>
      <c r="U1025" s="297"/>
      <c r="AD1025" s="298"/>
    </row>
    <row r="1026" spans="1:30" s="267" customFormat="1" ht="48" customHeight="1" x14ac:dyDescent="0.3">
      <c r="A1026" s="292">
        <v>1003</v>
      </c>
      <c r="B1026" s="768">
        <v>7000032181</v>
      </c>
      <c r="C1026" s="768">
        <v>10</v>
      </c>
      <c r="D1026" s="768">
        <v>650</v>
      </c>
      <c r="E1026" s="768">
        <v>130</v>
      </c>
      <c r="F1026" s="768" t="s">
        <v>764</v>
      </c>
      <c r="G1026" s="768">
        <v>170005329</v>
      </c>
      <c r="H1026" s="768">
        <v>998734</v>
      </c>
      <c r="I1026" s="783"/>
      <c r="J1026" s="768">
        <v>18</v>
      </c>
      <c r="K1026" s="782"/>
      <c r="L1026" s="768" t="s">
        <v>811</v>
      </c>
      <c r="M1026" s="768" t="s">
        <v>110</v>
      </c>
      <c r="N1026" s="768">
        <v>84</v>
      </c>
      <c r="O1026" s="783"/>
      <c r="P1026" s="784" t="str">
        <f t="shared" si="79"/>
        <v>Included</v>
      </c>
      <c r="Q1026" s="296">
        <f t="shared" si="80"/>
        <v>0</v>
      </c>
      <c r="R1026" s="267">
        <f t="shared" si="81"/>
        <v>0</v>
      </c>
      <c r="S1026" s="267">
        <f t="shared" si="82"/>
        <v>0</v>
      </c>
      <c r="T1026" s="297">
        <f t="shared" si="83"/>
        <v>0</v>
      </c>
      <c r="U1026" s="297"/>
      <c r="AD1026" s="298"/>
    </row>
    <row r="1027" spans="1:30" s="267" customFormat="1" ht="48" customHeight="1" x14ac:dyDescent="0.3">
      <c r="A1027" s="292">
        <v>1004</v>
      </c>
      <c r="B1027" s="768">
        <v>7000032181</v>
      </c>
      <c r="C1027" s="768">
        <v>10</v>
      </c>
      <c r="D1027" s="768">
        <v>650</v>
      </c>
      <c r="E1027" s="768">
        <v>140</v>
      </c>
      <c r="F1027" s="768" t="s">
        <v>764</v>
      </c>
      <c r="G1027" s="768">
        <v>170005323</v>
      </c>
      <c r="H1027" s="768">
        <v>998734</v>
      </c>
      <c r="I1027" s="783"/>
      <c r="J1027" s="768">
        <v>18</v>
      </c>
      <c r="K1027" s="782"/>
      <c r="L1027" s="768" t="s">
        <v>812</v>
      </c>
      <c r="M1027" s="768" t="s">
        <v>106</v>
      </c>
      <c r="N1027" s="768">
        <v>2</v>
      </c>
      <c r="O1027" s="783"/>
      <c r="P1027" s="784" t="str">
        <f t="shared" si="79"/>
        <v>Included</v>
      </c>
      <c r="Q1027" s="296">
        <f t="shared" si="80"/>
        <v>0</v>
      </c>
      <c r="R1027" s="267">
        <f t="shared" si="81"/>
        <v>0</v>
      </c>
      <c r="S1027" s="267">
        <f t="shared" si="82"/>
        <v>0</v>
      </c>
      <c r="T1027" s="297">
        <f t="shared" si="83"/>
        <v>0</v>
      </c>
      <c r="U1027" s="297"/>
      <c r="AD1027" s="298"/>
    </row>
    <row r="1028" spans="1:30" s="267" customFormat="1" ht="48" customHeight="1" x14ac:dyDescent="0.3">
      <c r="A1028" s="292">
        <v>1005</v>
      </c>
      <c r="B1028" s="768">
        <v>7000032181</v>
      </c>
      <c r="C1028" s="768">
        <v>10</v>
      </c>
      <c r="D1028" s="768">
        <v>650</v>
      </c>
      <c r="E1028" s="768">
        <v>150</v>
      </c>
      <c r="F1028" s="768" t="s">
        <v>764</v>
      </c>
      <c r="G1028" s="768">
        <v>170005324</v>
      </c>
      <c r="H1028" s="768">
        <v>998734</v>
      </c>
      <c r="I1028" s="783"/>
      <c r="J1028" s="768">
        <v>18</v>
      </c>
      <c r="K1028" s="782"/>
      <c r="L1028" s="768" t="s">
        <v>813</v>
      </c>
      <c r="M1028" s="768" t="s">
        <v>106</v>
      </c>
      <c r="N1028" s="768">
        <v>2</v>
      </c>
      <c r="O1028" s="783"/>
      <c r="P1028" s="784" t="str">
        <f t="shared" si="79"/>
        <v>Included</v>
      </c>
      <c r="Q1028" s="296">
        <f t="shared" si="80"/>
        <v>0</v>
      </c>
      <c r="R1028" s="267">
        <f t="shared" si="81"/>
        <v>0</v>
      </c>
      <c r="S1028" s="267">
        <f t="shared" si="82"/>
        <v>0</v>
      </c>
      <c r="T1028" s="297">
        <f t="shared" si="83"/>
        <v>0</v>
      </c>
      <c r="U1028" s="297"/>
      <c r="AD1028" s="298"/>
    </row>
    <row r="1029" spans="1:30" s="267" customFormat="1" ht="48" customHeight="1" x14ac:dyDescent="0.3">
      <c r="A1029" s="292">
        <v>1006</v>
      </c>
      <c r="B1029" s="768">
        <v>7000032181</v>
      </c>
      <c r="C1029" s="768">
        <v>10</v>
      </c>
      <c r="D1029" s="768">
        <v>650</v>
      </c>
      <c r="E1029" s="768">
        <v>170</v>
      </c>
      <c r="F1029" s="768" t="s">
        <v>764</v>
      </c>
      <c r="G1029" s="768">
        <v>170005423</v>
      </c>
      <c r="H1029" s="768">
        <v>998336</v>
      </c>
      <c r="I1029" s="783"/>
      <c r="J1029" s="768">
        <v>18</v>
      </c>
      <c r="K1029" s="782"/>
      <c r="L1029" s="768" t="s">
        <v>814</v>
      </c>
      <c r="M1029" s="768" t="s">
        <v>105</v>
      </c>
      <c r="N1029" s="768">
        <v>1</v>
      </c>
      <c r="O1029" s="783"/>
      <c r="P1029" s="784" t="str">
        <f t="shared" si="79"/>
        <v>Included</v>
      </c>
      <c r="Q1029" s="296">
        <f t="shared" si="80"/>
        <v>0</v>
      </c>
      <c r="R1029" s="267">
        <f t="shared" si="81"/>
        <v>0</v>
      </c>
      <c r="S1029" s="267">
        <f t="shared" si="82"/>
        <v>0</v>
      </c>
      <c r="T1029" s="297">
        <f t="shared" si="83"/>
        <v>0</v>
      </c>
      <c r="U1029" s="297"/>
      <c r="AD1029" s="298"/>
    </row>
    <row r="1030" spans="1:30" s="267" customFormat="1" ht="48" customHeight="1" x14ac:dyDescent="0.3">
      <c r="A1030" s="292">
        <v>1007</v>
      </c>
      <c r="B1030" s="768">
        <v>7000032181</v>
      </c>
      <c r="C1030" s="768">
        <v>10</v>
      </c>
      <c r="D1030" s="768">
        <v>650</v>
      </c>
      <c r="E1030" s="768">
        <v>180</v>
      </c>
      <c r="F1030" s="768" t="s">
        <v>764</v>
      </c>
      <c r="G1030" s="768">
        <v>170005328</v>
      </c>
      <c r="H1030" s="768">
        <v>998734</v>
      </c>
      <c r="I1030" s="783"/>
      <c r="J1030" s="768">
        <v>18</v>
      </c>
      <c r="K1030" s="782"/>
      <c r="L1030" s="768" t="s">
        <v>815</v>
      </c>
      <c r="M1030" s="768" t="s">
        <v>106</v>
      </c>
      <c r="N1030" s="768">
        <v>1</v>
      </c>
      <c r="O1030" s="783"/>
      <c r="P1030" s="784" t="str">
        <f t="shared" si="79"/>
        <v>Included</v>
      </c>
      <c r="Q1030" s="296">
        <f t="shared" si="80"/>
        <v>0</v>
      </c>
      <c r="R1030" s="267">
        <f t="shared" si="81"/>
        <v>0</v>
      </c>
      <c r="S1030" s="267">
        <f t="shared" si="82"/>
        <v>0</v>
      </c>
      <c r="T1030" s="297">
        <f t="shared" si="83"/>
        <v>0</v>
      </c>
      <c r="U1030" s="297"/>
      <c r="AD1030" s="298"/>
    </row>
    <row r="1031" spans="1:30" s="267" customFormat="1" ht="48" customHeight="1" x14ac:dyDescent="0.3">
      <c r="A1031" s="292">
        <v>1008</v>
      </c>
      <c r="B1031" s="768">
        <v>7000032181</v>
      </c>
      <c r="C1031" s="768">
        <v>10</v>
      </c>
      <c r="D1031" s="768">
        <v>650</v>
      </c>
      <c r="E1031" s="768">
        <v>190</v>
      </c>
      <c r="F1031" s="768" t="s">
        <v>764</v>
      </c>
      <c r="G1031" s="768">
        <v>100002843</v>
      </c>
      <c r="H1031" s="768">
        <v>998734</v>
      </c>
      <c r="I1031" s="783"/>
      <c r="J1031" s="768">
        <v>18</v>
      </c>
      <c r="K1031" s="782"/>
      <c r="L1031" s="768" t="s">
        <v>161</v>
      </c>
      <c r="M1031" s="768" t="s">
        <v>110</v>
      </c>
      <c r="N1031" s="768">
        <v>1</v>
      </c>
      <c r="O1031" s="783"/>
      <c r="P1031" s="784" t="str">
        <f t="shared" si="79"/>
        <v>Included</v>
      </c>
      <c r="Q1031" s="296">
        <f t="shared" si="80"/>
        <v>0</v>
      </c>
      <c r="R1031" s="267">
        <f t="shared" si="81"/>
        <v>0</v>
      </c>
      <c r="S1031" s="267">
        <f t="shared" si="82"/>
        <v>0</v>
      </c>
      <c r="T1031" s="297">
        <f t="shared" si="83"/>
        <v>0</v>
      </c>
      <c r="U1031" s="297"/>
      <c r="AD1031" s="298"/>
    </row>
    <row r="1032" spans="1:30" s="267" customFormat="1" ht="48" customHeight="1" x14ac:dyDescent="0.3">
      <c r="A1032" s="292">
        <v>1009</v>
      </c>
      <c r="B1032" s="768">
        <v>7000032181</v>
      </c>
      <c r="C1032" s="768">
        <v>10</v>
      </c>
      <c r="D1032" s="768">
        <v>650</v>
      </c>
      <c r="E1032" s="768">
        <v>200</v>
      </c>
      <c r="F1032" s="768" t="s">
        <v>764</v>
      </c>
      <c r="G1032" s="768">
        <v>100007246</v>
      </c>
      <c r="H1032" s="768">
        <v>998734</v>
      </c>
      <c r="I1032" s="783"/>
      <c r="J1032" s="768">
        <v>18</v>
      </c>
      <c r="K1032" s="782"/>
      <c r="L1032" s="768" t="s">
        <v>159</v>
      </c>
      <c r="M1032" s="768" t="s">
        <v>106</v>
      </c>
      <c r="N1032" s="768">
        <v>1</v>
      </c>
      <c r="O1032" s="783"/>
      <c r="P1032" s="784" t="str">
        <f t="shared" si="79"/>
        <v>Included</v>
      </c>
      <c r="Q1032" s="296">
        <f t="shared" si="80"/>
        <v>0</v>
      </c>
      <c r="R1032" s="267">
        <f t="shared" si="81"/>
        <v>0</v>
      </c>
      <c r="S1032" s="267">
        <f t="shared" si="82"/>
        <v>0</v>
      </c>
      <c r="T1032" s="297">
        <f t="shared" si="83"/>
        <v>0</v>
      </c>
      <c r="U1032" s="297"/>
      <c r="AD1032" s="298"/>
    </row>
    <row r="1033" spans="1:30" s="267" customFormat="1" ht="48" customHeight="1" x14ac:dyDescent="0.3">
      <c r="A1033" s="292">
        <v>1010</v>
      </c>
      <c r="B1033" s="768">
        <v>7000032181</v>
      </c>
      <c r="C1033" s="768">
        <v>10</v>
      </c>
      <c r="D1033" s="768">
        <v>650</v>
      </c>
      <c r="E1033" s="768">
        <v>210</v>
      </c>
      <c r="F1033" s="768" t="s">
        <v>764</v>
      </c>
      <c r="G1033" s="768">
        <v>170003250</v>
      </c>
      <c r="H1033" s="768">
        <v>998734</v>
      </c>
      <c r="I1033" s="783"/>
      <c r="J1033" s="768">
        <v>18</v>
      </c>
      <c r="K1033" s="782"/>
      <c r="L1033" s="768" t="s">
        <v>160</v>
      </c>
      <c r="M1033" s="768" t="s">
        <v>106</v>
      </c>
      <c r="N1033" s="768">
        <v>1</v>
      </c>
      <c r="O1033" s="783"/>
      <c r="P1033" s="784" t="str">
        <f t="shared" si="79"/>
        <v>Included</v>
      </c>
      <c r="Q1033" s="296">
        <f t="shared" si="80"/>
        <v>0</v>
      </c>
      <c r="R1033" s="267">
        <f t="shared" si="81"/>
        <v>0</v>
      </c>
      <c r="S1033" s="267">
        <f t="shared" si="82"/>
        <v>0</v>
      </c>
      <c r="T1033" s="297">
        <f t="shared" si="83"/>
        <v>0</v>
      </c>
      <c r="U1033" s="297"/>
      <c r="AD1033" s="298"/>
    </row>
    <row r="1034" spans="1:30" s="267" customFormat="1" ht="48" customHeight="1" x14ac:dyDescent="0.3">
      <c r="A1034" s="292">
        <v>1011</v>
      </c>
      <c r="B1034" s="768">
        <v>7000032181</v>
      </c>
      <c r="C1034" s="768">
        <v>10</v>
      </c>
      <c r="D1034" s="768">
        <v>650</v>
      </c>
      <c r="E1034" s="768">
        <v>220</v>
      </c>
      <c r="F1034" s="768" t="s">
        <v>764</v>
      </c>
      <c r="G1034" s="768">
        <v>170005441</v>
      </c>
      <c r="H1034" s="768">
        <v>998734</v>
      </c>
      <c r="I1034" s="783"/>
      <c r="J1034" s="768">
        <v>18</v>
      </c>
      <c r="K1034" s="782"/>
      <c r="L1034" s="768" t="s">
        <v>816</v>
      </c>
      <c r="M1034" s="768" t="s">
        <v>106</v>
      </c>
      <c r="N1034" s="768">
        <v>1</v>
      </c>
      <c r="O1034" s="783"/>
      <c r="P1034" s="784" t="str">
        <f t="shared" si="79"/>
        <v>Included</v>
      </c>
      <c r="Q1034" s="296">
        <f t="shared" si="80"/>
        <v>0</v>
      </c>
      <c r="R1034" s="267">
        <f t="shared" si="81"/>
        <v>0</v>
      </c>
      <c r="S1034" s="267">
        <f t="shared" si="82"/>
        <v>0</v>
      </c>
      <c r="T1034" s="297">
        <f t="shared" si="83"/>
        <v>0</v>
      </c>
      <c r="U1034" s="297"/>
      <c r="AD1034" s="298"/>
    </row>
    <row r="1035" spans="1:30" s="267" customFormat="1" ht="48" customHeight="1" x14ac:dyDescent="0.3">
      <c r="A1035" s="292">
        <v>1012</v>
      </c>
      <c r="B1035" s="768">
        <v>7000032181</v>
      </c>
      <c r="C1035" s="768">
        <v>10</v>
      </c>
      <c r="D1035" s="768">
        <v>650</v>
      </c>
      <c r="E1035" s="768">
        <v>240</v>
      </c>
      <c r="F1035" s="768" t="s">
        <v>764</v>
      </c>
      <c r="G1035" s="768">
        <v>170005452</v>
      </c>
      <c r="H1035" s="768">
        <v>998734</v>
      </c>
      <c r="I1035" s="783"/>
      <c r="J1035" s="768">
        <v>18</v>
      </c>
      <c r="K1035" s="782"/>
      <c r="L1035" s="768" t="s">
        <v>817</v>
      </c>
      <c r="M1035" s="768" t="s">
        <v>106</v>
      </c>
      <c r="N1035" s="768">
        <v>2</v>
      </c>
      <c r="O1035" s="783"/>
      <c r="P1035" s="784" t="str">
        <f t="shared" si="79"/>
        <v>Included</v>
      </c>
      <c r="Q1035" s="296">
        <f t="shared" si="80"/>
        <v>0</v>
      </c>
      <c r="R1035" s="267">
        <f t="shared" si="81"/>
        <v>0</v>
      </c>
      <c r="S1035" s="267">
        <f t="shared" si="82"/>
        <v>0</v>
      </c>
      <c r="T1035" s="297">
        <f t="shared" si="83"/>
        <v>0</v>
      </c>
      <c r="U1035" s="297"/>
      <c r="AD1035" s="298"/>
    </row>
    <row r="1036" spans="1:30" s="267" customFormat="1" ht="48" customHeight="1" x14ac:dyDescent="0.3">
      <c r="A1036" s="292">
        <v>1013</v>
      </c>
      <c r="B1036" s="768">
        <v>7000032181</v>
      </c>
      <c r="C1036" s="768">
        <v>10</v>
      </c>
      <c r="D1036" s="768">
        <v>650</v>
      </c>
      <c r="E1036" s="768">
        <v>250</v>
      </c>
      <c r="F1036" s="768" t="s">
        <v>764</v>
      </c>
      <c r="G1036" s="768">
        <v>170005453</v>
      </c>
      <c r="H1036" s="768">
        <v>998734</v>
      </c>
      <c r="I1036" s="783"/>
      <c r="J1036" s="768">
        <v>18</v>
      </c>
      <c r="K1036" s="782"/>
      <c r="L1036" s="768" t="s">
        <v>818</v>
      </c>
      <c r="M1036" s="768" t="s">
        <v>105</v>
      </c>
      <c r="N1036" s="768">
        <v>1</v>
      </c>
      <c r="O1036" s="783"/>
      <c r="P1036" s="784" t="str">
        <f t="shared" si="79"/>
        <v>Included</v>
      </c>
      <c r="Q1036" s="296">
        <f t="shared" si="80"/>
        <v>0</v>
      </c>
      <c r="R1036" s="267">
        <f t="shared" si="81"/>
        <v>0</v>
      </c>
      <c r="S1036" s="267">
        <f t="shared" si="82"/>
        <v>0</v>
      </c>
      <c r="T1036" s="297">
        <f t="shared" si="83"/>
        <v>0</v>
      </c>
      <c r="U1036" s="297"/>
      <c r="AD1036" s="298"/>
    </row>
    <row r="1037" spans="1:30" s="267" customFormat="1" ht="48" customHeight="1" x14ac:dyDescent="0.3">
      <c r="A1037" s="292">
        <v>1014</v>
      </c>
      <c r="B1037" s="768">
        <v>7000032181</v>
      </c>
      <c r="C1037" s="768">
        <v>10</v>
      </c>
      <c r="D1037" s="768">
        <v>650</v>
      </c>
      <c r="E1037" s="768">
        <v>270</v>
      </c>
      <c r="F1037" s="768" t="s">
        <v>764</v>
      </c>
      <c r="G1037" s="768">
        <v>170005456</v>
      </c>
      <c r="H1037" s="768">
        <v>998734</v>
      </c>
      <c r="I1037" s="783"/>
      <c r="J1037" s="768">
        <v>18</v>
      </c>
      <c r="K1037" s="782"/>
      <c r="L1037" s="768" t="s">
        <v>819</v>
      </c>
      <c r="M1037" s="768" t="s">
        <v>106</v>
      </c>
      <c r="N1037" s="768">
        <v>1</v>
      </c>
      <c r="O1037" s="783"/>
      <c r="P1037" s="784" t="str">
        <f t="shared" si="79"/>
        <v>Included</v>
      </c>
      <c r="Q1037" s="296">
        <f t="shared" si="80"/>
        <v>0</v>
      </c>
      <c r="R1037" s="267">
        <f t="shared" si="81"/>
        <v>0</v>
      </c>
      <c r="S1037" s="267">
        <f t="shared" si="82"/>
        <v>0</v>
      </c>
      <c r="T1037" s="297">
        <f t="shared" si="83"/>
        <v>0</v>
      </c>
      <c r="U1037" s="297"/>
      <c r="AD1037" s="298"/>
    </row>
    <row r="1038" spans="1:30" s="267" customFormat="1" ht="48" customHeight="1" x14ac:dyDescent="0.3">
      <c r="A1038" s="292">
        <v>1015</v>
      </c>
      <c r="B1038" s="768">
        <v>7000032181</v>
      </c>
      <c r="C1038" s="768">
        <v>10</v>
      </c>
      <c r="D1038" s="768">
        <v>650</v>
      </c>
      <c r="E1038" s="768">
        <v>280</v>
      </c>
      <c r="F1038" s="768" t="s">
        <v>764</v>
      </c>
      <c r="G1038" s="768">
        <v>170005465</v>
      </c>
      <c r="H1038" s="768">
        <v>998734</v>
      </c>
      <c r="I1038" s="783"/>
      <c r="J1038" s="768">
        <v>18</v>
      </c>
      <c r="K1038" s="782"/>
      <c r="L1038" s="768" t="s">
        <v>820</v>
      </c>
      <c r="M1038" s="768" t="s">
        <v>110</v>
      </c>
      <c r="N1038" s="768">
        <v>1</v>
      </c>
      <c r="O1038" s="783"/>
      <c r="P1038" s="784" t="str">
        <f t="shared" si="79"/>
        <v>Included</v>
      </c>
      <c r="Q1038" s="296">
        <f t="shared" si="80"/>
        <v>0</v>
      </c>
      <c r="R1038" s="267">
        <f t="shared" si="81"/>
        <v>0</v>
      </c>
      <c r="S1038" s="267">
        <f t="shared" si="82"/>
        <v>0</v>
      </c>
      <c r="T1038" s="297">
        <f t="shared" si="83"/>
        <v>0</v>
      </c>
      <c r="U1038" s="297"/>
      <c r="AD1038" s="298"/>
    </row>
    <row r="1039" spans="1:30" s="267" customFormat="1" ht="48" customHeight="1" x14ac:dyDescent="0.3">
      <c r="A1039" s="292">
        <v>1016</v>
      </c>
      <c r="B1039" s="768">
        <v>7000032181</v>
      </c>
      <c r="C1039" s="768">
        <v>10</v>
      </c>
      <c r="D1039" s="768">
        <v>650</v>
      </c>
      <c r="E1039" s="768">
        <v>290</v>
      </c>
      <c r="F1039" s="768" t="s">
        <v>764</v>
      </c>
      <c r="G1039" s="768">
        <v>100007217</v>
      </c>
      <c r="H1039" s="768">
        <v>998734</v>
      </c>
      <c r="I1039" s="783"/>
      <c r="J1039" s="768">
        <v>18</v>
      </c>
      <c r="K1039" s="782"/>
      <c r="L1039" s="768" t="s">
        <v>158</v>
      </c>
      <c r="M1039" s="768" t="s">
        <v>106</v>
      </c>
      <c r="N1039" s="768">
        <v>1</v>
      </c>
      <c r="O1039" s="783"/>
      <c r="P1039" s="784" t="str">
        <f t="shared" si="79"/>
        <v>Included</v>
      </c>
      <c r="Q1039" s="296">
        <f t="shared" si="80"/>
        <v>0</v>
      </c>
      <c r="R1039" s="267">
        <f t="shared" si="81"/>
        <v>0</v>
      </c>
      <c r="S1039" s="267">
        <f t="shared" si="82"/>
        <v>0</v>
      </c>
      <c r="T1039" s="297">
        <f t="shared" si="83"/>
        <v>0</v>
      </c>
      <c r="U1039" s="297"/>
      <c r="AD1039" s="298"/>
    </row>
    <row r="1040" spans="1:30" s="267" customFormat="1" ht="48" customHeight="1" x14ac:dyDescent="0.3">
      <c r="A1040" s="292">
        <v>1017</v>
      </c>
      <c r="B1040" s="768">
        <v>7000032181</v>
      </c>
      <c r="C1040" s="768">
        <v>10</v>
      </c>
      <c r="D1040" s="768">
        <v>650</v>
      </c>
      <c r="E1040" s="768">
        <v>300</v>
      </c>
      <c r="F1040" s="768" t="s">
        <v>764</v>
      </c>
      <c r="G1040" s="768">
        <v>170005417</v>
      </c>
      <c r="H1040" s="768">
        <v>998734</v>
      </c>
      <c r="I1040" s="783"/>
      <c r="J1040" s="768">
        <v>18</v>
      </c>
      <c r="K1040" s="782"/>
      <c r="L1040" s="768" t="s">
        <v>821</v>
      </c>
      <c r="M1040" s="768" t="s">
        <v>106</v>
      </c>
      <c r="N1040" s="768">
        <v>1</v>
      </c>
      <c r="O1040" s="783"/>
      <c r="P1040" s="784" t="str">
        <f t="shared" si="79"/>
        <v>Included</v>
      </c>
      <c r="Q1040" s="296">
        <f t="shared" si="80"/>
        <v>0</v>
      </c>
      <c r="R1040" s="267">
        <f t="shared" si="81"/>
        <v>0</v>
      </c>
      <c r="S1040" s="267">
        <f t="shared" si="82"/>
        <v>0</v>
      </c>
      <c r="T1040" s="297">
        <f t="shared" si="83"/>
        <v>0</v>
      </c>
      <c r="U1040" s="297"/>
      <c r="AD1040" s="298"/>
    </row>
    <row r="1041" spans="1:30" s="267" customFormat="1" ht="48" customHeight="1" x14ac:dyDescent="0.3">
      <c r="A1041" s="292">
        <v>1018</v>
      </c>
      <c r="B1041" s="768">
        <v>7000032181</v>
      </c>
      <c r="C1041" s="768">
        <v>10</v>
      </c>
      <c r="D1041" s="768">
        <v>650</v>
      </c>
      <c r="E1041" s="768">
        <v>310</v>
      </c>
      <c r="F1041" s="768" t="s">
        <v>764</v>
      </c>
      <c r="G1041" s="768">
        <v>170005590</v>
      </c>
      <c r="H1041" s="768">
        <v>998336</v>
      </c>
      <c r="I1041" s="783"/>
      <c r="J1041" s="768">
        <v>18</v>
      </c>
      <c r="K1041" s="782"/>
      <c r="L1041" s="768" t="s">
        <v>822</v>
      </c>
      <c r="M1041" s="768" t="s">
        <v>106</v>
      </c>
      <c r="N1041" s="768">
        <v>2</v>
      </c>
      <c r="O1041" s="783"/>
      <c r="P1041" s="784" t="str">
        <f t="shared" si="79"/>
        <v>Included</v>
      </c>
      <c r="Q1041" s="296">
        <f t="shared" si="80"/>
        <v>0</v>
      </c>
      <c r="R1041" s="267">
        <f t="shared" si="81"/>
        <v>0</v>
      </c>
      <c r="S1041" s="267">
        <f t="shared" si="82"/>
        <v>0</v>
      </c>
      <c r="T1041" s="297">
        <f t="shared" si="83"/>
        <v>0</v>
      </c>
      <c r="U1041" s="297"/>
      <c r="AD1041" s="298"/>
    </row>
    <row r="1042" spans="1:30" s="267" customFormat="1" ht="48" customHeight="1" x14ac:dyDescent="0.3">
      <c r="A1042" s="292">
        <v>1019</v>
      </c>
      <c r="B1042" s="768">
        <v>7000032185</v>
      </c>
      <c r="C1042" s="768">
        <v>10</v>
      </c>
      <c r="D1042" s="768">
        <v>700</v>
      </c>
      <c r="E1042" s="768">
        <v>10</v>
      </c>
      <c r="F1042" s="768" t="s">
        <v>765</v>
      </c>
      <c r="G1042" s="768">
        <v>170005405</v>
      </c>
      <c r="H1042" s="768">
        <v>998736</v>
      </c>
      <c r="I1042" s="783"/>
      <c r="J1042" s="768">
        <v>18</v>
      </c>
      <c r="K1042" s="782"/>
      <c r="L1042" s="768" t="s">
        <v>802</v>
      </c>
      <c r="M1042" s="768" t="s">
        <v>106</v>
      </c>
      <c r="N1042" s="768">
        <v>1</v>
      </c>
      <c r="O1042" s="783"/>
      <c r="P1042" s="784" t="str">
        <f t="shared" si="79"/>
        <v>Included</v>
      </c>
      <c r="Q1042" s="296">
        <f t="shared" si="80"/>
        <v>0</v>
      </c>
      <c r="R1042" s="267">
        <f t="shared" si="81"/>
        <v>0</v>
      </c>
      <c r="S1042" s="267">
        <f t="shared" si="82"/>
        <v>0</v>
      </c>
      <c r="T1042" s="297">
        <f t="shared" si="83"/>
        <v>0</v>
      </c>
      <c r="U1042" s="297"/>
      <c r="AD1042" s="298"/>
    </row>
    <row r="1043" spans="1:30" s="267" customFormat="1" ht="48" customHeight="1" x14ac:dyDescent="0.3">
      <c r="A1043" s="292">
        <v>1020</v>
      </c>
      <c r="B1043" s="768">
        <v>7000032185</v>
      </c>
      <c r="C1043" s="768">
        <v>10</v>
      </c>
      <c r="D1043" s="768">
        <v>700</v>
      </c>
      <c r="E1043" s="768">
        <v>20</v>
      </c>
      <c r="F1043" s="768" t="s">
        <v>765</v>
      </c>
      <c r="G1043" s="768">
        <v>170005421</v>
      </c>
      <c r="H1043" s="768">
        <v>998336</v>
      </c>
      <c r="I1043" s="783"/>
      <c r="J1043" s="768">
        <v>18</v>
      </c>
      <c r="K1043" s="782"/>
      <c r="L1043" s="768" t="s">
        <v>803</v>
      </c>
      <c r="M1043" s="768" t="s">
        <v>105</v>
      </c>
      <c r="N1043" s="768">
        <v>1</v>
      </c>
      <c r="O1043" s="783"/>
      <c r="P1043" s="784" t="str">
        <f t="shared" si="79"/>
        <v>Included</v>
      </c>
      <c r="Q1043" s="296">
        <f t="shared" si="80"/>
        <v>0</v>
      </c>
      <c r="R1043" s="267">
        <f t="shared" si="81"/>
        <v>0</v>
      </c>
      <c r="S1043" s="267">
        <f t="shared" si="82"/>
        <v>0</v>
      </c>
      <c r="T1043" s="297">
        <f t="shared" si="83"/>
        <v>0</v>
      </c>
      <c r="U1043" s="297"/>
      <c r="AD1043" s="298"/>
    </row>
    <row r="1044" spans="1:30" s="267" customFormat="1" ht="48" customHeight="1" x14ac:dyDescent="0.3">
      <c r="A1044" s="292">
        <v>1021</v>
      </c>
      <c r="B1044" s="768">
        <v>7000032185</v>
      </c>
      <c r="C1044" s="768">
        <v>10</v>
      </c>
      <c r="D1044" s="768">
        <v>700</v>
      </c>
      <c r="E1044" s="768">
        <v>30</v>
      </c>
      <c r="F1044" s="768" t="s">
        <v>765</v>
      </c>
      <c r="G1044" s="768">
        <v>170005316</v>
      </c>
      <c r="H1044" s="768">
        <v>998734</v>
      </c>
      <c r="I1044" s="783"/>
      <c r="J1044" s="768">
        <v>18</v>
      </c>
      <c r="K1044" s="782"/>
      <c r="L1044" s="768" t="s">
        <v>804</v>
      </c>
      <c r="M1044" s="768" t="s">
        <v>106</v>
      </c>
      <c r="N1044" s="768">
        <v>1</v>
      </c>
      <c r="O1044" s="783"/>
      <c r="P1044" s="784" t="str">
        <f t="shared" ref="P1044:P1107" si="84">IF(O1044=0, "Included", IF(ISERROR(N1044*O1044), O1044, N1044*O1044))</f>
        <v>Included</v>
      </c>
      <c r="Q1044" s="296">
        <f t="shared" ref="Q1044:Q1107" si="85">S1044</f>
        <v>0</v>
      </c>
      <c r="R1044" s="267">
        <f t="shared" ref="R1044:R1107" si="86">IF(P1044="Included",0,P1044)</f>
        <v>0</v>
      </c>
      <c r="S1044" s="267">
        <f t="shared" ref="S1044:S1107" si="87">IF(K1044="",(R1044*J1044/100),(R1044*K1044))</f>
        <v>0</v>
      </c>
      <c r="T1044" s="297">
        <f t="shared" ref="T1044:T1107" si="88">+N1044*O1044</f>
        <v>0</v>
      </c>
      <c r="U1044" s="297"/>
      <c r="AD1044" s="298"/>
    </row>
    <row r="1045" spans="1:30" s="267" customFormat="1" ht="48" customHeight="1" x14ac:dyDescent="0.3">
      <c r="A1045" s="292">
        <v>1022</v>
      </c>
      <c r="B1045" s="768">
        <v>7000032185</v>
      </c>
      <c r="C1045" s="768">
        <v>10</v>
      </c>
      <c r="D1045" s="768">
        <v>700</v>
      </c>
      <c r="E1045" s="768">
        <v>40</v>
      </c>
      <c r="F1045" s="768" t="s">
        <v>765</v>
      </c>
      <c r="G1045" s="768">
        <v>170005402</v>
      </c>
      <c r="H1045" s="768">
        <v>998734</v>
      </c>
      <c r="I1045" s="783"/>
      <c r="J1045" s="768">
        <v>18</v>
      </c>
      <c r="K1045" s="782"/>
      <c r="L1045" s="768" t="s">
        <v>807</v>
      </c>
      <c r="M1045" s="768" t="s">
        <v>106</v>
      </c>
      <c r="N1045" s="768">
        <v>1</v>
      </c>
      <c r="O1045" s="783"/>
      <c r="P1045" s="784" t="str">
        <f t="shared" si="84"/>
        <v>Included</v>
      </c>
      <c r="Q1045" s="296">
        <f t="shared" si="85"/>
        <v>0</v>
      </c>
      <c r="R1045" s="267">
        <f t="shared" si="86"/>
        <v>0</v>
      </c>
      <c r="S1045" s="267">
        <f t="shared" si="87"/>
        <v>0</v>
      </c>
      <c r="T1045" s="297">
        <f t="shared" si="88"/>
        <v>0</v>
      </c>
      <c r="U1045" s="297"/>
      <c r="AD1045" s="298"/>
    </row>
    <row r="1046" spans="1:30" s="267" customFormat="1" ht="48" customHeight="1" x14ac:dyDescent="0.3">
      <c r="A1046" s="292">
        <v>1023</v>
      </c>
      <c r="B1046" s="768">
        <v>7000032185</v>
      </c>
      <c r="C1046" s="768">
        <v>10</v>
      </c>
      <c r="D1046" s="768">
        <v>700</v>
      </c>
      <c r="E1046" s="768">
        <v>60</v>
      </c>
      <c r="F1046" s="768" t="s">
        <v>765</v>
      </c>
      <c r="G1046" s="768">
        <v>170005422</v>
      </c>
      <c r="H1046" s="768">
        <v>998336</v>
      </c>
      <c r="I1046" s="783"/>
      <c r="J1046" s="768">
        <v>18</v>
      </c>
      <c r="K1046" s="782"/>
      <c r="L1046" s="768" t="s">
        <v>809</v>
      </c>
      <c r="M1046" s="768" t="s">
        <v>105</v>
      </c>
      <c r="N1046" s="768">
        <v>1</v>
      </c>
      <c r="O1046" s="783"/>
      <c r="P1046" s="784" t="str">
        <f t="shared" si="84"/>
        <v>Included</v>
      </c>
      <c r="Q1046" s="296">
        <f t="shared" si="85"/>
        <v>0</v>
      </c>
      <c r="R1046" s="267">
        <f t="shared" si="86"/>
        <v>0</v>
      </c>
      <c r="S1046" s="267">
        <f t="shared" si="87"/>
        <v>0</v>
      </c>
      <c r="T1046" s="297">
        <f t="shared" si="88"/>
        <v>0</v>
      </c>
      <c r="U1046" s="297"/>
      <c r="AD1046" s="298"/>
    </row>
    <row r="1047" spans="1:30" s="267" customFormat="1" ht="48" customHeight="1" x14ac:dyDescent="0.3">
      <c r="A1047" s="292">
        <v>1024</v>
      </c>
      <c r="B1047" s="768">
        <v>7000032185</v>
      </c>
      <c r="C1047" s="768">
        <v>10</v>
      </c>
      <c r="D1047" s="768">
        <v>700</v>
      </c>
      <c r="E1047" s="768">
        <v>70</v>
      </c>
      <c r="F1047" s="768" t="s">
        <v>765</v>
      </c>
      <c r="G1047" s="768">
        <v>170005323</v>
      </c>
      <c r="H1047" s="768">
        <v>998734</v>
      </c>
      <c r="I1047" s="783"/>
      <c r="J1047" s="768">
        <v>18</v>
      </c>
      <c r="K1047" s="782"/>
      <c r="L1047" s="768" t="s">
        <v>812</v>
      </c>
      <c r="M1047" s="768" t="s">
        <v>106</v>
      </c>
      <c r="N1047" s="768">
        <v>2</v>
      </c>
      <c r="O1047" s="783"/>
      <c r="P1047" s="784" t="str">
        <f t="shared" si="84"/>
        <v>Included</v>
      </c>
      <c r="Q1047" s="296">
        <f t="shared" si="85"/>
        <v>0</v>
      </c>
      <c r="R1047" s="267">
        <f t="shared" si="86"/>
        <v>0</v>
      </c>
      <c r="S1047" s="267">
        <f t="shared" si="87"/>
        <v>0</v>
      </c>
      <c r="T1047" s="297">
        <f t="shared" si="88"/>
        <v>0</v>
      </c>
      <c r="U1047" s="297"/>
      <c r="AD1047" s="298"/>
    </row>
    <row r="1048" spans="1:30" s="267" customFormat="1" ht="48" customHeight="1" x14ac:dyDescent="0.3">
      <c r="A1048" s="292">
        <v>1025</v>
      </c>
      <c r="B1048" s="768">
        <v>7000032185</v>
      </c>
      <c r="C1048" s="768">
        <v>10</v>
      </c>
      <c r="D1048" s="768">
        <v>700</v>
      </c>
      <c r="E1048" s="768">
        <v>80</v>
      </c>
      <c r="F1048" s="768" t="s">
        <v>765</v>
      </c>
      <c r="G1048" s="768">
        <v>170005324</v>
      </c>
      <c r="H1048" s="768">
        <v>998734</v>
      </c>
      <c r="I1048" s="783"/>
      <c r="J1048" s="768">
        <v>18</v>
      </c>
      <c r="K1048" s="782"/>
      <c r="L1048" s="768" t="s">
        <v>813</v>
      </c>
      <c r="M1048" s="768" t="s">
        <v>106</v>
      </c>
      <c r="N1048" s="768">
        <v>2</v>
      </c>
      <c r="O1048" s="783"/>
      <c r="P1048" s="784" t="str">
        <f t="shared" si="84"/>
        <v>Included</v>
      </c>
      <c r="Q1048" s="296">
        <f t="shared" si="85"/>
        <v>0</v>
      </c>
      <c r="R1048" s="267">
        <f t="shared" si="86"/>
        <v>0</v>
      </c>
      <c r="S1048" s="267">
        <f t="shared" si="87"/>
        <v>0</v>
      </c>
      <c r="T1048" s="297">
        <f t="shared" si="88"/>
        <v>0</v>
      </c>
      <c r="U1048" s="297"/>
      <c r="AD1048" s="298"/>
    </row>
    <row r="1049" spans="1:30" s="267" customFormat="1" ht="48" customHeight="1" x14ac:dyDescent="0.3">
      <c r="A1049" s="292">
        <v>1026</v>
      </c>
      <c r="B1049" s="768">
        <v>7000032185</v>
      </c>
      <c r="C1049" s="768">
        <v>10</v>
      </c>
      <c r="D1049" s="768">
        <v>700</v>
      </c>
      <c r="E1049" s="768">
        <v>100</v>
      </c>
      <c r="F1049" s="768" t="s">
        <v>765</v>
      </c>
      <c r="G1049" s="768">
        <v>170005423</v>
      </c>
      <c r="H1049" s="768">
        <v>998336</v>
      </c>
      <c r="I1049" s="783"/>
      <c r="J1049" s="768">
        <v>18</v>
      </c>
      <c r="K1049" s="782"/>
      <c r="L1049" s="768" t="s">
        <v>814</v>
      </c>
      <c r="M1049" s="768" t="s">
        <v>105</v>
      </c>
      <c r="N1049" s="768">
        <v>1</v>
      </c>
      <c r="O1049" s="783"/>
      <c r="P1049" s="784" t="str">
        <f t="shared" si="84"/>
        <v>Included</v>
      </c>
      <c r="Q1049" s="296">
        <f t="shared" si="85"/>
        <v>0</v>
      </c>
      <c r="R1049" s="267">
        <f t="shared" si="86"/>
        <v>0</v>
      </c>
      <c r="S1049" s="267">
        <f t="shared" si="87"/>
        <v>0</v>
      </c>
      <c r="T1049" s="297">
        <f t="shared" si="88"/>
        <v>0</v>
      </c>
      <c r="U1049" s="297"/>
      <c r="AD1049" s="298"/>
    </row>
    <row r="1050" spans="1:30" s="267" customFormat="1" ht="48" customHeight="1" x14ac:dyDescent="0.3">
      <c r="A1050" s="292">
        <v>1027</v>
      </c>
      <c r="B1050" s="768">
        <v>7000032185</v>
      </c>
      <c r="C1050" s="768">
        <v>10</v>
      </c>
      <c r="D1050" s="768">
        <v>700</v>
      </c>
      <c r="E1050" s="768">
        <v>110</v>
      </c>
      <c r="F1050" s="768" t="s">
        <v>765</v>
      </c>
      <c r="G1050" s="768">
        <v>170005328</v>
      </c>
      <c r="H1050" s="768">
        <v>998734</v>
      </c>
      <c r="I1050" s="783"/>
      <c r="J1050" s="768">
        <v>18</v>
      </c>
      <c r="K1050" s="782"/>
      <c r="L1050" s="768" t="s">
        <v>815</v>
      </c>
      <c r="M1050" s="768" t="s">
        <v>106</v>
      </c>
      <c r="N1050" s="768">
        <v>1</v>
      </c>
      <c r="O1050" s="783"/>
      <c r="P1050" s="784" t="str">
        <f t="shared" si="84"/>
        <v>Included</v>
      </c>
      <c r="Q1050" s="296">
        <f t="shared" si="85"/>
        <v>0</v>
      </c>
      <c r="R1050" s="267">
        <f t="shared" si="86"/>
        <v>0</v>
      </c>
      <c r="S1050" s="267">
        <f t="shared" si="87"/>
        <v>0</v>
      </c>
      <c r="T1050" s="297">
        <f t="shared" si="88"/>
        <v>0</v>
      </c>
      <c r="U1050" s="297"/>
      <c r="AD1050" s="298"/>
    </row>
    <row r="1051" spans="1:30" s="267" customFormat="1" ht="48" customHeight="1" x14ac:dyDescent="0.3">
      <c r="A1051" s="292">
        <v>1028</v>
      </c>
      <c r="B1051" s="768">
        <v>7000032185</v>
      </c>
      <c r="C1051" s="768">
        <v>10</v>
      </c>
      <c r="D1051" s="768">
        <v>700</v>
      </c>
      <c r="E1051" s="768">
        <v>120</v>
      </c>
      <c r="F1051" s="768" t="s">
        <v>765</v>
      </c>
      <c r="G1051" s="768">
        <v>100007246</v>
      </c>
      <c r="H1051" s="768">
        <v>998734</v>
      </c>
      <c r="I1051" s="783"/>
      <c r="J1051" s="768">
        <v>18</v>
      </c>
      <c r="K1051" s="782"/>
      <c r="L1051" s="768" t="s">
        <v>159</v>
      </c>
      <c r="M1051" s="768" t="s">
        <v>106</v>
      </c>
      <c r="N1051" s="768">
        <v>1</v>
      </c>
      <c r="O1051" s="783"/>
      <c r="P1051" s="784" t="str">
        <f t="shared" si="84"/>
        <v>Included</v>
      </c>
      <c r="Q1051" s="296">
        <f t="shared" si="85"/>
        <v>0</v>
      </c>
      <c r="R1051" s="267">
        <f t="shared" si="86"/>
        <v>0</v>
      </c>
      <c r="S1051" s="267">
        <f t="shared" si="87"/>
        <v>0</v>
      </c>
      <c r="T1051" s="297">
        <f t="shared" si="88"/>
        <v>0</v>
      </c>
      <c r="U1051" s="297"/>
      <c r="AD1051" s="298"/>
    </row>
    <row r="1052" spans="1:30" s="267" customFormat="1" ht="48" customHeight="1" x14ac:dyDescent="0.3">
      <c r="A1052" s="292">
        <v>1029</v>
      </c>
      <c r="B1052" s="768">
        <v>7000032185</v>
      </c>
      <c r="C1052" s="768">
        <v>10</v>
      </c>
      <c r="D1052" s="768">
        <v>700</v>
      </c>
      <c r="E1052" s="768">
        <v>130</v>
      </c>
      <c r="F1052" s="768" t="s">
        <v>765</v>
      </c>
      <c r="G1052" s="768">
        <v>170003250</v>
      </c>
      <c r="H1052" s="768">
        <v>998734</v>
      </c>
      <c r="I1052" s="783"/>
      <c r="J1052" s="768">
        <v>18</v>
      </c>
      <c r="K1052" s="782"/>
      <c r="L1052" s="768" t="s">
        <v>160</v>
      </c>
      <c r="M1052" s="768" t="s">
        <v>106</v>
      </c>
      <c r="N1052" s="768">
        <v>1</v>
      </c>
      <c r="O1052" s="783"/>
      <c r="P1052" s="784" t="str">
        <f t="shared" si="84"/>
        <v>Included</v>
      </c>
      <c r="Q1052" s="296">
        <f t="shared" si="85"/>
        <v>0</v>
      </c>
      <c r="R1052" s="267">
        <f t="shared" si="86"/>
        <v>0</v>
      </c>
      <c r="S1052" s="267">
        <f t="shared" si="87"/>
        <v>0</v>
      </c>
      <c r="T1052" s="297">
        <f t="shared" si="88"/>
        <v>0</v>
      </c>
      <c r="U1052" s="297"/>
      <c r="AD1052" s="298"/>
    </row>
    <row r="1053" spans="1:30" s="267" customFormat="1" ht="48" customHeight="1" x14ac:dyDescent="0.3">
      <c r="A1053" s="292">
        <v>1030</v>
      </c>
      <c r="B1053" s="768">
        <v>7000032185</v>
      </c>
      <c r="C1053" s="768">
        <v>10</v>
      </c>
      <c r="D1053" s="768">
        <v>700</v>
      </c>
      <c r="E1053" s="768">
        <v>140</v>
      </c>
      <c r="F1053" s="768" t="s">
        <v>765</v>
      </c>
      <c r="G1053" s="768">
        <v>170005441</v>
      </c>
      <c r="H1053" s="768">
        <v>998734</v>
      </c>
      <c r="I1053" s="783"/>
      <c r="J1053" s="768">
        <v>18</v>
      </c>
      <c r="K1053" s="782"/>
      <c r="L1053" s="768" t="s">
        <v>816</v>
      </c>
      <c r="M1053" s="768" t="s">
        <v>106</v>
      </c>
      <c r="N1053" s="768">
        <v>1</v>
      </c>
      <c r="O1053" s="783"/>
      <c r="P1053" s="784" t="str">
        <f t="shared" si="84"/>
        <v>Included</v>
      </c>
      <c r="Q1053" s="296">
        <f t="shared" si="85"/>
        <v>0</v>
      </c>
      <c r="R1053" s="267">
        <f t="shared" si="86"/>
        <v>0</v>
      </c>
      <c r="S1053" s="267">
        <f t="shared" si="87"/>
        <v>0</v>
      </c>
      <c r="T1053" s="297">
        <f t="shared" si="88"/>
        <v>0</v>
      </c>
      <c r="U1053" s="297"/>
      <c r="AD1053" s="298"/>
    </row>
    <row r="1054" spans="1:30" s="267" customFormat="1" ht="48" customHeight="1" x14ac:dyDescent="0.3">
      <c r="A1054" s="292">
        <v>1031</v>
      </c>
      <c r="B1054" s="768">
        <v>7000032185</v>
      </c>
      <c r="C1054" s="768">
        <v>10</v>
      </c>
      <c r="D1054" s="768">
        <v>700</v>
      </c>
      <c r="E1054" s="768">
        <v>150</v>
      </c>
      <c r="F1054" s="768" t="s">
        <v>765</v>
      </c>
      <c r="G1054" s="768">
        <v>170005590</v>
      </c>
      <c r="H1054" s="768">
        <v>998336</v>
      </c>
      <c r="I1054" s="783"/>
      <c r="J1054" s="768">
        <v>18</v>
      </c>
      <c r="K1054" s="782"/>
      <c r="L1054" s="768" t="s">
        <v>822</v>
      </c>
      <c r="M1054" s="768" t="s">
        <v>106</v>
      </c>
      <c r="N1054" s="768">
        <v>2</v>
      </c>
      <c r="O1054" s="783"/>
      <c r="P1054" s="784" t="str">
        <f t="shared" si="84"/>
        <v>Included</v>
      </c>
      <c r="Q1054" s="296">
        <f t="shared" si="85"/>
        <v>0</v>
      </c>
      <c r="R1054" s="267">
        <f t="shared" si="86"/>
        <v>0</v>
      </c>
      <c r="S1054" s="267">
        <f t="shared" si="87"/>
        <v>0</v>
      </c>
      <c r="T1054" s="297">
        <f t="shared" si="88"/>
        <v>0</v>
      </c>
      <c r="U1054" s="297"/>
      <c r="AD1054" s="298"/>
    </row>
    <row r="1055" spans="1:30" s="267" customFormat="1" ht="48" customHeight="1" x14ac:dyDescent="0.3">
      <c r="A1055" s="292">
        <v>1032</v>
      </c>
      <c r="B1055" s="768">
        <v>7000032189</v>
      </c>
      <c r="C1055" s="768">
        <v>10</v>
      </c>
      <c r="D1055" s="768">
        <v>750</v>
      </c>
      <c r="E1055" s="768">
        <v>10</v>
      </c>
      <c r="F1055" s="768" t="s">
        <v>766</v>
      </c>
      <c r="G1055" s="768">
        <v>170005402</v>
      </c>
      <c r="H1055" s="768">
        <v>998734</v>
      </c>
      <c r="I1055" s="783"/>
      <c r="J1055" s="768">
        <v>18</v>
      </c>
      <c r="K1055" s="782"/>
      <c r="L1055" s="768" t="s">
        <v>807</v>
      </c>
      <c r="M1055" s="768" t="s">
        <v>106</v>
      </c>
      <c r="N1055" s="768">
        <v>11</v>
      </c>
      <c r="O1055" s="783"/>
      <c r="P1055" s="784" t="str">
        <f t="shared" si="84"/>
        <v>Included</v>
      </c>
      <c r="Q1055" s="296">
        <f t="shared" si="85"/>
        <v>0</v>
      </c>
      <c r="R1055" s="267">
        <f t="shared" si="86"/>
        <v>0</v>
      </c>
      <c r="S1055" s="267">
        <f t="shared" si="87"/>
        <v>0</v>
      </c>
      <c r="T1055" s="297">
        <f t="shared" si="88"/>
        <v>0</v>
      </c>
      <c r="U1055" s="297"/>
      <c r="AD1055" s="298"/>
    </row>
    <row r="1056" spans="1:30" s="267" customFormat="1" ht="32.25" customHeight="1" x14ac:dyDescent="0.3">
      <c r="A1056" s="775" t="s">
        <v>340</v>
      </c>
      <c r="B1056" s="785" t="s">
        <v>356</v>
      </c>
      <c r="C1056" s="775"/>
      <c r="D1056" s="775"/>
      <c r="E1056" s="775"/>
      <c r="F1056" s="775"/>
      <c r="G1056" s="775"/>
      <c r="H1056" s="775"/>
      <c r="I1056" s="775"/>
      <c r="J1056" s="775"/>
      <c r="K1056" s="775"/>
      <c r="L1056" s="775"/>
      <c r="M1056" s="775"/>
      <c r="N1056" s="775"/>
      <c r="O1056" s="775"/>
      <c r="P1056" s="775"/>
      <c r="Q1056" s="775"/>
      <c r="T1056" s="297"/>
      <c r="U1056" s="297"/>
      <c r="AD1056" s="298"/>
    </row>
    <row r="1057" spans="1:30" s="267" customFormat="1" ht="48" customHeight="1" x14ac:dyDescent="0.3">
      <c r="A1057" s="292">
        <v>1033</v>
      </c>
      <c r="B1057" s="768">
        <v>7000032499</v>
      </c>
      <c r="C1057" s="768">
        <v>10</v>
      </c>
      <c r="D1057" s="768">
        <v>20</v>
      </c>
      <c r="E1057" s="768">
        <v>10</v>
      </c>
      <c r="F1057" s="768" t="s">
        <v>767</v>
      </c>
      <c r="G1057" s="768">
        <v>170005405</v>
      </c>
      <c r="H1057" s="768">
        <v>998736</v>
      </c>
      <c r="I1057" s="783"/>
      <c r="J1057" s="768">
        <v>18</v>
      </c>
      <c r="K1057" s="782"/>
      <c r="L1057" s="768" t="s">
        <v>802</v>
      </c>
      <c r="M1057" s="768" t="s">
        <v>106</v>
      </c>
      <c r="N1057" s="768">
        <v>1</v>
      </c>
      <c r="O1057" s="783"/>
      <c r="P1057" s="784" t="str">
        <f t="shared" si="84"/>
        <v>Included</v>
      </c>
      <c r="Q1057" s="296">
        <f t="shared" si="85"/>
        <v>0</v>
      </c>
      <c r="R1057" s="267">
        <f t="shared" si="86"/>
        <v>0</v>
      </c>
      <c r="S1057" s="267">
        <f t="shared" si="87"/>
        <v>0</v>
      </c>
      <c r="T1057" s="297">
        <f t="shared" si="88"/>
        <v>0</v>
      </c>
      <c r="U1057" s="297"/>
      <c r="AD1057" s="298"/>
    </row>
    <row r="1058" spans="1:30" s="267" customFormat="1" ht="48" customHeight="1" x14ac:dyDescent="0.3">
      <c r="A1058" s="292">
        <v>1034</v>
      </c>
      <c r="B1058" s="768">
        <v>7000032499</v>
      </c>
      <c r="C1058" s="768">
        <v>10</v>
      </c>
      <c r="D1058" s="768">
        <v>20</v>
      </c>
      <c r="E1058" s="768">
        <v>20</v>
      </c>
      <c r="F1058" s="768" t="s">
        <v>767</v>
      </c>
      <c r="G1058" s="768">
        <v>170005400</v>
      </c>
      <c r="H1058" s="768">
        <v>998336</v>
      </c>
      <c r="I1058" s="783"/>
      <c r="J1058" s="768">
        <v>18</v>
      </c>
      <c r="K1058" s="782"/>
      <c r="L1058" s="768" t="s">
        <v>831</v>
      </c>
      <c r="M1058" s="768" t="s">
        <v>105</v>
      </c>
      <c r="N1058" s="768">
        <v>1</v>
      </c>
      <c r="O1058" s="783"/>
      <c r="P1058" s="784" t="str">
        <f t="shared" si="84"/>
        <v>Included</v>
      </c>
      <c r="Q1058" s="296">
        <f t="shared" si="85"/>
        <v>0</v>
      </c>
      <c r="R1058" s="267">
        <f t="shared" si="86"/>
        <v>0</v>
      </c>
      <c r="S1058" s="267">
        <f t="shared" si="87"/>
        <v>0</v>
      </c>
      <c r="T1058" s="297">
        <f t="shared" si="88"/>
        <v>0</v>
      </c>
      <c r="U1058" s="297"/>
      <c r="AD1058" s="298"/>
    </row>
    <row r="1059" spans="1:30" s="267" customFormat="1" ht="48" customHeight="1" x14ac:dyDescent="0.3">
      <c r="A1059" s="292">
        <v>1035</v>
      </c>
      <c r="B1059" s="768">
        <v>7000032499</v>
      </c>
      <c r="C1059" s="768">
        <v>10</v>
      </c>
      <c r="D1059" s="768">
        <v>20</v>
      </c>
      <c r="E1059" s="768">
        <v>30</v>
      </c>
      <c r="F1059" s="768" t="s">
        <v>767</v>
      </c>
      <c r="G1059" s="768">
        <v>170005316</v>
      </c>
      <c r="H1059" s="768">
        <v>998734</v>
      </c>
      <c r="I1059" s="783"/>
      <c r="J1059" s="768">
        <v>18</v>
      </c>
      <c r="K1059" s="782"/>
      <c r="L1059" s="768" t="s">
        <v>804</v>
      </c>
      <c r="M1059" s="768" t="s">
        <v>106</v>
      </c>
      <c r="N1059" s="768">
        <v>1</v>
      </c>
      <c r="O1059" s="783"/>
      <c r="P1059" s="784" t="str">
        <f t="shared" si="84"/>
        <v>Included</v>
      </c>
      <c r="Q1059" s="296">
        <f t="shared" si="85"/>
        <v>0</v>
      </c>
      <c r="R1059" s="267">
        <f t="shared" si="86"/>
        <v>0</v>
      </c>
      <c r="S1059" s="267">
        <f t="shared" si="87"/>
        <v>0</v>
      </c>
      <c r="T1059" s="297">
        <f t="shared" si="88"/>
        <v>0</v>
      </c>
      <c r="U1059" s="297"/>
      <c r="AD1059" s="298"/>
    </row>
    <row r="1060" spans="1:30" s="267" customFormat="1" ht="48" customHeight="1" x14ac:dyDescent="0.3">
      <c r="A1060" s="292">
        <v>1036</v>
      </c>
      <c r="B1060" s="768">
        <v>7000032499</v>
      </c>
      <c r="C1060" s="768">
        <v>10</v>
      </c>
      <c r="D1060" s="768">
        <v>20</v>
      </c>
      <c r="E1060" s="768">
        <v>40</v>
      </c>
      <c r="F1060" s="768" t="s">
        <v>767</v>
      </c>
      <c r="G1060" s="768">
        <v>170005418</v>
      </c>
      <c r="H1060" s="768">
        <v>998736</v>
      </c>
      <c r="I1060" s="783"/>
      <c r="J1060" s="768">
        <v>18</v>
      </c>
      <c r="K1060" s="782"/>
      <c r="L1060" s="768" t="s">
        <v>805</v>
      </c>
      <c r="M1060" s="768" t="s">
        <v>106</v>
      </c>
      <c r="N1060" s="768">
        <v>62</v>
      </c>
      <c r="O1060" s="783"/>
      <c r="P1060" s="784" t="str">
        <f t="shared" si="84"/>
        <v>Included</v>
      </c>
      <c r="Q1060" s="296">
        <f t="shared" si="85"/>
        <v>0</v>
      </c>
      <c r="R1060" s="267">
        <f t="shared" si="86"/>
        <v>0</v>
      </c>
      <c r="S1060" s="267">
        <f t="shared" si="87"/>
        <v>0</v>
      </c>
      <c r="T1060" s="297">
        <f t="shared" si="88"/>
        <v>0</v>
      </c>
      <c r="U1060" s="297"/>
      <c r="AD1060" s="298"/>
    </row>
    <row r="1061" spans="1:30" s="267" customFormat="1" ht="48" customHeight="1" x14ac:dyDescent="0.3">
      <c r="A1061" s="292">
        <v>1037</v>
      </c>
      <c r="B1061" s="768">
        <v>7000032499</v>
      </c>
      <c r="C1061" s="768">
        <v>10</v>
      </c>
      <c r="D1061" s="768">
        <v>20</v>
      </c>
      <c r="E1061" s="768">
        <v>50</v>
      </c>
      <c r="F1061" s="768" t="s">
        <v>767</v>
      </c>
      <c r="G1061" s="768">
        <v>170005419</v>
      </c>
      <c r="H1061" s="768">
        <v>998736</v>
      </c>
      <c r="I1061" s="783"/>
      <c r="J1061" s="768">
        <v>18</v>
      </c>
      <c r="K1061" s="782"/>
      <c r="L1061" s="768" t="s">
        <v>806</v>
      </c>
      <c r="M1061" s="768" t="s">
        <v>106</v>
      </c>
      <c r="N1061" s="768">
        <v>800</v>
      </c>
      <c r="O1061" s="783"/>
      <c r="P1061" s="784" t="str">
        <f t="shared" si="84"/>
        <v>Included</v>
      </c>
      <c r="Q1061" s="296">
        <f t="shared" si="85"/>
        <v>0</v>
      </c>
      <c r="R1061" s="267">
        <f t="shared" si="86"/>
        <v>0</v>
      </c>
      <c r="S1061" s="267">
        <f t="shared" si="87"/>
        <v>0</v>
      </c>
      <c r="T1061" s="297">
        <f t="shared" si="88"/>
        <v>0</v>
      </c>
      <c r="U1061" s="297"/>
      <c r="AD1061" s="298"/>
    </row>
    <row r="1062" spans="1:30" s="267" customFormat="1" ht="48" customHeight="1" x14ac:dyDescent="0.3">
      <c r="A1062" s="292">
        <v>1038</v>
      </c>
      <c r="B1062" s="768">
        <v>7000032499</v>
      </c>
      <c r="C1062" s="768">
        <v>10</v>
      </c>
      <c r="D1062" s="768">
        <v>20</v>
      </c>
      <c r="E1062" s="768">
        <v>60</v>
      </c>
      <c r="F1062" s="768" t="s">
        <v>767</v>
      </c>
      <c r="G1062" s="768">
        <v>170005402</v>
      </c>
      <c r="H1062" s="768">
        <v>998734</v>
      </c>
      <c r="I1062" s="783"/>
      <c r="J1062" s="768">
        <v>18</v>
      </c>
      <c r="K1062" s="782"/>
      <c r="L1062" s="768" t="s">
        <v>807</v>
      </c>
      <c r="M1062" s="768" t="s">
        <v>106</v>
      </c>
      <c r="N1062" s="768">
        <v>1</v>
      </c>
      <c r="O1062" s="783"/>
      <c r="P1062" s="784" t="str">
        <f t="shared" si="84"/>
        <v>Included</v>
      </c>
      <c r="Q1062" s="296">
        <f t="shared" si="85"/>
        <v>0</v>
      </c>
      <c r="R1062" s="267">
        <f t="shared" si="86"/>
        <v>0</v>
      </c>
      <c r="S1062" s="267">
        <f t="shared" si="87"/>
        <v>0</v>
      </c>
      <c r="T1062" s="297">
        <f t="shared" si="88"/>
        <v>0</v>
      </c>
      <c r="U1062" s="297"/>
      <c r="AD1062" s="298"/>
    </row>
    <row r="1063" spans="1:30" s="267" customFormat="1" ht="48" customHeight="1" x14ac:dyDescent="0.3">
      <c r="A1063" s="292">
        <v>1039</v>
      </c>
      <c r="B1063" s="768">
        <v>7000032499</v>
      </c>
      <c r="C1063" s="768">
        <v>10</v>
      </c>
      <c r="D1063" s="768">
        <v>20</v>
      </c>
      <c r="E1063" s="768">
        <v>70</v>
      </c>
      <c r="F1063" s="768" t="s">
        <v>767</v>
      </c>
      <c r="G1063" s="768">
        <v>170005318</v>
      </c>
      <c r="H1063" s="768">
        <v>998734</v>
      </c>
      <c r="I1063" s="783"/>
      <c r="J1063" s="768">
        <v>18</v>
      </c>
      <c r="K1063" s="782"/>
      <c r="L1063" s="768" t="s">
        <v>808</v>
      </c>
      <c r="M1063" s="768" t="s">
        <v>106</v>
      </c>
      <c r="N1063" s="768">
        <v>20</v>
      </c>
      <c r="O1063" s="783"/>
      <c r="P1063" s="784" t="str">
        <f t="shared" si="84"/>
        <v>Included</v>
      </c>
      <c r="Q1063" s="296">
        <f t="shared" si="85"/>
        <v>0</v>
      </c>
      <c r="R1063" s="267">
        <f t="shared" si="86"/>
        <v>0</v>
      </c>
      <c r="S1063" s="267">
        <f t="shared" si="87"/>
        <v>0</v>
      </c>
      <c r="T1063" s="297">
        <f t="shared" si="88"/>
        <v>0</v>
      </c>
      <c r="U1063" s="297"/>
      <c r="AD1063" s="298"/>
    </row>
    <row r="1064" spans="1:30" s="267" customFormat="1" ht="48" customHeight="1" x14ac:dyDescent="0.3">
      <c r="A1064" s="292">
        <v>1040</v>
      </c>
      <c r="B1064" s="768">
        <v>7000032499</v>
      </c>
      <c r="C1064" s="768">
        <v>10</v>
      </c>
      <c r="D1064" s="768">
        <v>20</v>
      </c>
      <c r="E1064" s="768">
        <v>120</v>
      </c>
      <c r="F1064" s="768" t="s">
        <v>767</v>
      </c>
      <c r="G1064" s="768">
        <v>170005422</v>
      </c>
      <c r="H1064" s="768">
        <v>998336</v>
      </c>
      <c r="I1064" s="783"/>
      <c r="J1064" s="768">
        <v>18</v>
      </c>
      <c r="K1064" s="782"/>
      <c r="L1064" s="768" t="s">
        <v>809</v>
      </c>
      <c r="M1064" s="768" t="s">
        <v>105</v>
      </c>
      <c r="N1064" s="768">
        <v>1</v>
      </c>
      <c r="O1064" s="783"/>
      <c r="P1064" s="784" t="str">
        <f t="shared" si="84"/>
        <v>Included</v>
      </c>
      <c r="Q1064" s="296">
        <f t="shared" si="85"/>
        <v>0</v>
      </c>
      <c r="R1064" s="267">
        <f t="shared" si="86"/>
        <v>0</v>
      </c>
      <c r="S1064" s="267">
        <f t="shared" si="87"/>
        <v>0</v>
      </c>
      <c r="T1064" s="297">
        <f t="shared" si="88"/>
        <v>0</v>
      </c>
      <c r="U1064" s="297"/>
      <c r="AD1064" s="298"/>
    </row>
    <row r="1065" spans="1:30" s="267" customFormat="1" ht="48" customHeight="1" x14ac:dyDescent="0.3">
      <c r="A1065" s="292">
        <v>1041</v>
      </c>
      <c r="B1065" s="768">
        <v>7000032499</v>
      </c>
      <c r="C1065" s="768">
        <v>10</v>
      </c>
      <c r="D1065" s="768">
        <v>20</v>
      </c>
      <c r="E1065" s="768">
        <v>130</v>
      </c>
      <c r="F1065" s="768" t="s">
        <v>767</v>
      </c>
      <c r="G1065" s="768">
        <v>170005403</v>
      </c>
      <c r="H1065" s="768">
        <v>998734</v>
      </c>
      <c r="I1065" s="783"/>
      <c r="J1065" s="768">
        <v>18</v>
      </c>
      <c r="K1065" s="782"/>
      <c r="L1065" s="768" t="s">
        <v>810</v>
      </c>
      <c r="M1065" s="768" t="s">
        <v>106</v>
      </c>
      <c r="N1065" s="768">
        <v>800</v>
      </c>
      <c r="O1065" s="783"/>
      <c r="P1065" s="784" t="str">
        <f t="shared" si="84"/>
        <v>Included</v>
      </c>
      <c r="Q1065" s="296">
        <f t="shared" si="85"/>
        <v>0</v>
      </c>
      <c r="R1065" s="267">
        <f t="shared" si="86"/>
        <v>0</v>
      </c>
      <c r="S1065" s="267">
        <f t="shared" si="87"/>
        <v>0</v>
      </c>
      <c r="T1065" s="297">
        <f t="shared" si="88"/>
        <v>0</v>
      </c>
      <c r="U1065" s="297"/>
      <c r="AD1065" s="298"/>
    </row>
    <row r="1066" spans="1:30" s="267" customFormat="1" ht="48" customHeight="1" x14ac:dyDescent="0.3">
      <c r="A1066" s="292">
        <v>1042</v>
      </c>
      <c r="B1066" s="768">
        <v>7000032499</v>
      </c>
      <c r="C1066" s="768">
        <v>10</v>
      </c>
      <c r="D1066" s="768">
        <v>20</v>
      </c>
      <c r="E1066" s="768">
        <v>140</v>
      </c>
      <c r="F1066" s="768" t="s">
        <v>767</v>
      </c>
      <c r="G1066" s="768">
        <v>170005329</v>
      </c>
      <c r="H1066" s="768">
        <v>998734</v>
      </c>
      <c r="I1066" s="783"/>
      <c r="J1066" s="768">
        <v>18</v>
      </c>
      <c r="K1066" s="782"/>
      <c r="L1066" s="768" t="s">
        <v>811</v>
      </c>
      <c r="M1066" s="768" t="s">
        <v>110</v>
      </c>
      <c r="N1066" s="768">
        <v>800</v>
      </c>
      <c r="O1066" s="783"/>
      <c r="P1066" s="784" t="str">
        <f t="shared" si="84"/>
        <v>Included</v>
      </c>
      <c r="Q1066" s="296">
        <f t="shared" si="85"/>
        <v>0</v>
      </c>
      <c r="R1066" s="267">
        <f t="shared" si="86"/>
        <v>0</v>
      </c>
      <c r="S1066" s="267">
        <f t="shared" si="87"/>
        <v>0</v>
      </c>
      <c r="T1066" s="297">
        <f t="shared" si="88"/>
        <v>0</v>
      </c>
      <c r="U1066" s="297"/>
      <c r="AD1066" s="298"/>
    </row>
    <row r="1067" spans="1:30" s="267" customFormat="1" ht="48" customHeight="1" x14ac:dyDescent="0.3">
      <c r="A1067" s="292">
        <v>1043</v>
      </c>
      <c r="B1067" s="768">
        <v>7000032499</v>
      </c>
      <c r="C1067" s="768">
        <v>10</v>
      </c>
      <c r="D1067" s="768">
        <v>20</v>
      </c>
      <c r="E1067" s="768">
        <v>150</v>
      </c>
      <c r="F1067" s="768" t="s">
        <v>767</v>
      </c>
      <c r="G1067" s="768">
        <v>170005323</v>
      </c>
      <c r="H1067" s="768">
        <v>998734</v>
      </c>
      <c r="I1067" s="783"/>
      <c r="J1067" s="768">
        <v>18</v>
      </c>
      <c r="K1067" s="782"/>
      <c r="L1067" s="768" t="s">
        <v>812</v>
      </c>
      <c r="M1067" s="768" t="s">
        <v>106</v>
      </c>
      <c r="N1067" s="768">
        <v>2</v>
      </c>
      <c r="O1067" s="783"/>
      <c r="P1067" s="784" t="str">
        <f t="shared" si="84"/>
        <v>Included</v>
      </c>
      <c r="Q1067" s="296">
        <f t="shared" si="85"/>
        <v>0</v>
      </c>
      <c r="R1067" s="267">
        <f t="shared" si="86"/>
        <v>0</v>
      </c>
      <c r="S1067" s="267">
        <f t="shared" si="87"/>
        <v>0</v>
      </c>
      <c r="T1067" s="297">
        <f t="shared" si="88"/>
        <v>0</v>
      </c>
      <c r="U1067" s="297"/>
      <c r="AD1067" s="298"/>
    </row>
    <row r="1068" spans="1:30" s="267" customFormat="1" ht="48" customHeight="1" x14ac:dyDescent="0.3">
      <c r="A1068" s="292">
        <v>1044</v>
      </c>
      <c r="B1068" s="768">
        <v>7000032499</v>
      </c>
      <c r="C1068" s="768">
        <v>10</v>
      </c>
      <c r="D1068" s="768">
        <v>20</v>
      </c>
      <c r="E1068" s="768">
        <v>160</v>
      </c>
      <c r="F1068" s="768" t="s">
        <v>767</v>
      </c>
      <c r="G1068" s="768">
        <v>170005324</v>
      </c>
      <c r="H1068" s="768">
        <v>998734</v>
      </c>
      <c r="I1068" s="783"/>
      <c r="J1068" s="768">
        <v>18</v>
      </c>
      <c r="K1068" s="782"/>
      <c r="L1068" s="768" t="s">
        <v>813</v>
      </c>
      <c r="M1068" s="768" t="s">
        <v>106</v>
      </c>
      <c r="N1068" s="768">
        <v>2</v>
      </c>
      <c r="O1068" s="783"/>
      <c r="P1068" s="784" t="str">
        <f t="shared" si="84"/>
        <v>Included</v>
      </c>
      <c r="Q1068" s="296">
        <f t="shared" si="85"/>
        <v>0</v>
      </c>
      <c r="R1068" s="267">
        <f t="shared" si="86"/>
        <v>0</v>
      </c>
      <c r="S1068" s="267">
        <f t="shared" si="87"/>
        <v>0</v>
      </c>
      <c r="T1068" s="297">
        <f t="shared" si="88"/>
        <v>0</v>
      </c>
      <c r="U1068" s="297"/>
      <c r="AD1068" s="298"/>
    </row>
    <row r="1069" spans="1:30" s="267" customFormat="1" ht="48" customHeight="1" x14ac:dyDescent="0.3">
      <c r="A1069" s="292">
        <v>1045</v>
      </c>
      <c r="B1069" s="768">
        <v>7000032499</v>
      </c>
      <c r="C1069" s="768">
        <v>10</v>
      </c>
      <c r="D1069" s="768">
        <v>20</v>
      </c>
      <c r="E1069" s="768">
        <v>180</v>
      </c>
      <c r="F1069" s="768" t="s">
        <v>767</v>
      </c>
      <c r="G1069" s="768">
        <v>170005423</v>
      </c>
      <c r="H1069" s="768">
        <v>998336</v>
      </c>
      <c r="I1069" s="783"/>
      <c r="J1069" s="768">
        <v>18</v>
      </c>
      <c r="K1069" s="782"/>
      <c r="L1069" s="768" t="s">
        <v>814</v>
      </c>
      <c r="M1069" s="768" t="s">
        <v>105</v>
      </c>
      <c r="N1069" s="768">
        <v>1</v>
      </c>
      <c r="O1069" s="783"/>
      <c r="P1069" s="784" t="str">
        <f t="shared" si="84"/>
        <v>Included</v>
      </c>
      <c r="Q1069" s="296">
        <f t="shared" si="85"/>
        <v>0</v>
      </c>
      <c r="R1069" s="267">
        <f t="shared" si="86"/>
        <v>0</v>
      </c>
      <c r="S1069" s="267">
        <f t="shared" si="87"/>
        <v>0</v>
      </c>
      <c r="T1069" s="297">
        <f t="shared" si="88"/>
        <v>0</v>
      </c>
      <c r="U1069" s="297"/>
      <c r="AD1069" s="298"/>
    </row>
    <row r="1070" spans="1:30" s="267" customFormat="1" ht="48" customHeight="1" x14ac:dyDescent="0.3">
      <c r="A1070" s="292">
        <v>1046</v>
      </c>
      <c r="B1070" s="768">
        <v>7000032499</v>
      </c>
      <c r="C1070" s="768">
        <v>10</v>
      </c>
      <c r="D1070" s="768">
        <v>20</v>
      </c>
      <c r="E1070" s="768">
        <v>190</v>
      </c>
      <c r="F1070" s="768" t="s">
        <v>767</v>
      </c>
      <c r="G1070" s="768">
        <v>170005328</v>
      </c>
      <c r="H1070" s="768">
        <v>998734</v>
      </c>
      <c r="I1070" s="783"/>
      <c r="J1070" s="768">
        <v>18</v>
      </c>
      <c r="K1070" s="782"/>
      <c r="L1070" s="768" t="s">
        <v>815</v>
      </c>
      <c r="M1070" s="768" t="s">
        <v>106</v>
      </c>
      <c r="N1070" s="768">
        <v>1</v>
      </c>
      <c r="O1070" s="783"/>
      <c r="P1070" s="784" t="str">
        <f t="shared" si="84"/>
        <v>Included</v>
      </c>
      <c r="Q1070" s="296">
        <f t="shared" si="85"/>
        <v>0</v>
      </c>
      <c r="R1070" s="267">
        <f t="shared" si="86"/>
        <v>0</v>
      </c>
      <c r="S1070" s="267">
        <f t="shared" si="87"/>
        <v>0</v>
      </c>
      <c r="T1070" s="297">
        <f t="shared" si="88"/>
        <v>0</v>
      </c>
      <c r="U1070" s="297"/>
      <c r="AD1070" s="298"/>
    </row>
    <row r="1071" spans="1:30" s="267" customFormat="1" ht="48" customHeight="1" x14ac:dyDescent="0.3">
      <c r="A1071" s="292">
        <v>1047</v>
      </c>
      <c r="B1071" s="768">
        <v>7000032499</v>
      </c>
      <c r="C1071" s="768">
        <v>10</v>
      </c>
      <c r="D1071" s="768">
        <v>20</v>
      </c>
      <c r="E1071" s="768">
        <v>200</v>
      </c>
      <c r="F1071" s="768" t="s">
        <v>767</v>
      </c>
      <c r="G1071" s="768">
        <v>100002843</v>
      </c>
      <c r="H1071" s="768">
        <v>998734</v>
      </c>
      <c r="I1071" s="783"/>
      <c r="J1071" s="768">
        <v>18</v>
      </c>
      <c r="K1071" s="782"/>
      <c r="L1071" s="768" t="s">
        <v>161</v>
      </c>
      <c r="M1071" s="768" t="s">
        <v>110</v>
      </c>
      <c r="N1071" s="768">
        <v>1</v>
      </c>
      <c r="O1071" s="783"/>
      <c r="P1071" s="784" t="str">
        <f t="shared" si="84"/>
        <v>Included</v>
      </c>
      <c r="Q1071" s="296">
        <f t="shared" si="85"/>
        <v>0</v>
      </c>
      <c r="R1071" s="267">
        <f t="shared" si="86"/>
        <v>0</v>
      </c>
      <c r="S1071" s="267">
        <f t="shared" si="87"/>
        <v>0</v>
      </c>
      <c r="T1071" s="297">
        <f t="shared" si="88"/>
        <v>0</v>
      </c>
      <c r="U1071" s="297"/>
      <c r="AD1071" s="298"/>
    </row>
    <row r="1072" spans="1:30" s="267" customFormat="1" ht="48" customHeight="1" x14ac:dyDescent="0.3">
      <c r="A1072" s="292">
        <v>1048</v>
      </c>
      <c r="B1072" s="768">
        <v>7000032499</v>
      </c>
      <c r="C1072" s="768">
        <v>10</v>
      </c>
      <c r="D1072" s="768">
        <v>20</v>
      </c>
      <c r="E1072" s="768">
        <v>210</v>
      </c>
      <c r="F1072" s="768" t="s">
        <v>767</v>
      </c>
      <c r="G1072" s="768">
        <v>100007246</v>
      </c>
      <c r="H1072" s="768">
        <v>998734</v>
      </c>
      <c r="I1072" s="783"/>
      <c r="J1072" s="768">
        <v>18</v>
      </c>
      <c r="K1072" s="782"/>
      <c r="L1072" s="768" t="s">
        <v>159</v>
      </c>
      <c r="M1072" s="768" t="s">
        <v>106</v>
      </c>
      <c r="N1072" s="768">
        <v>1</v>
      </c>
      <c r="O1072" s="783"/>
      <c r="P1072" s="784" t="str">
        <f t="shared" si="84"/>
        <v>Included</v>
      </c>
      <c r="Q1072" s="296">
        <f t="shared" si="85"/>
        <v>0</v>
      </c>
      <c r="R1072" s="267">
        <f t="shared" si="86"/>
        <v>0</v>
      </c>
      <c r="S1072" s="267">
        <f t="shared" si="87"/>
        <v>0</v>
      </c>
      <c r="T1072" s="297">
        <f t="shared" si="88"/>
        <v>0</v>
      </c>
      <c r="U1072" s="297"/>
      <c r="AD1072" s="298"/>
    </row>
    <row r="1073" spans="1:30" s="267" customFormat="1" ht="48" customHeight="1" x14ac:dyDescent="0.3">
      <c r="A1073" s="292">
        <v>1049</v>
      </c>
      <c r="B1073" s="768">
        <v>7000032499</v>
      </c>
      <c r="C1073" s="768">
        <v>10</v>
      </c>
      <c r="D1073" s="768">
        <v>20</v>
      </c>
      <c r="E1073" s="768">
        <v>220</v>
      </c>
      <c r="F1073" s="768" t="s">
        <v>767</v>
      </c>
      <c r="G1073" s="768">
        <v>170003250</v>
      </c>
      <c r="H1073" s="768">
        <v>998734</v>
      </c>
      <c r="I1073" s="783"/>
      <c r="J1073" s="768">
        <v>18</v>
      </c>
      <c r="K1073" s="782"/>
      <c r="L1073" s="768" t="s">
        <v>160</v>
      </c>
      <c r="M1073" s="768" t="s">
        <v>106</v>
      </c>
      <c r="N1073" s="768">
        <v>1</v>
      </c>
      <c r="O1073" s="783"/>
      <c r="P1073" s="784" t="str">
        <f t="shared" si="84"/>
        <v>Included</v>
      </c>
      <c r="Q1073" s="296">
        <f t="shared" si="85"/>
        <v>0</v>
      </c>
      <c r="R1073" s="267">
        <f t="shared" si="86"/>
        <v>0</v>
      </c>
      <c r="S1073" s="267">
        <f t="shared" si="87"/>
        <v>0</v>
      </c>
      <c r="T1073" s="297">
        <f t="shared" si="88"/>
        <v>0</v>
      </c>
      <c r="U1073" s="297"/>
      <c r="AD1073" s="298"/>
    </row>
    <row r="1074" spans="1:30" s="267" customFormat="1" ht="48" customHeight="1" x14ac:dyDescent="0.3">
      <c r="A1074" s="292">
        <v>1050</v>
      </c>
      <c r="B1074" s="768">
        <v>7000032499</v>
      </c>
      <c r="C1074" s="768">
        <v>10</v>
      </c>
      <c r="D1074" s="768">
        <v>20</v>
      </c>
      <c r="E1074" s="768">
        <v>230</v>
      </c>
      <c r="F1074" s="768" t="s">
        <v>767</v>
      </c>
      <c r="G1074" s="768">
        <v>170005441</v>
      </c>
      <c r="H1074" s="768">
        <v>998734</v>
      </c>
      <c r="I1074" s="783"/>
      <c r="J1074" s="768">
        <v>18</v>
      </c>
      <c r="K1074" s="782"/>
      <c r="L1074" s="768" t="s">
        <v>816</v>
      </c>
      <c r="M1074" s="768" t="s">
        <v>106</v>
      </c>
      <c r="N1074" s="768">
        <v>1</v>
      </c>
      <c r="O1074" s="783"/>
      <c r="P1074" s="784" t="str">
        <f t="shared" si="84"/>
        <v>Included</v>
      </c>
      <c r="Q1074" s="296">
        <f t="shared" si="85"/>
        <v>0</v>
      </c>
      <c r="R1074" s="267">
        <f t="shared" si="86"/>
        <v>0</v>
      </c>
      <c r="S1074" s="267">
        <f t="shared" si="87"/>
        <v>0</v>
      </c>
      <c r="T1074" s="297">
        <f t="shared" si="88"/>
        <v>0</v>
      </c>
      <c r="U1074" s="297"/>
      <c r="AD1074" s="298"/>
    </row>
    <row r="1075" spans="1:30" s="267" customFormat="1" ht="48" customHeight="1" x14ac:dyDescent="0.3">
      <c r="A1075" s="292">
        <v>1051</v>
      </c>
      <c r="B1075" s="768">
        <v>7000032499</v>
      </c>
      <c r="C1075" s="768">
        <v>10</v>
      </c>
      <c r="D1075" s="768">
        <v>20</v>
      </c>
      <c r="E1075" s="768">
        <v>250</v>
      </c>
      <c r="F1075" s="768" t="s">
        <v>767</v>
      </c>
      <c r="G1075" s="768">
        <v>170005452</v>
      </c>
      <c r="H1075" s="768">
        <v>998734</v>
      </c>
      <c r="I1075" s="783"/>
      <c r="J1075" s="768">
        <v>18</v>
      </c>
      <c r="K1075" s="782"/>
      <c r="L1075" s="768" t="s">
        <v>817</v>
      </c>
      <c r="M1075" s="768" t="s">
        <v>106</v>
      </c>
      <c r="N1075" s="768">
        <v>2</v>
      </c>
      <c r="O1075" s="783"/>
      <c r="P1075" s="784" t="str">
        <f t="shared" si="84"/>
        <v>Included</v>
      </c>
      <c r="Q1075" s="296">
        <f t="shared" si="85"/>
        <v>0</v>
      </c>
      <c r="R1075" s="267">
        <f t="shared" si="86"/>
        <v>0</v>
      </c>
      <c r="S1075" s="267">
        <f t="shared" si="87"/>
        <v>0</v>
      </c>
      <c r="T1075" s="297">
        <f t="shared" si="88"/>
        <v>0</v>
      </c>
      <c r="U1075" s="297"/>
      <c r="AD1075" s="298"/>
    </row>
    <row r="1076" spans="1:30" s="267" customFormat="1" ht="48" customHeight="1" x14ac:dyDescent="0.3">
      <c r="A1076" s="292">
        <v>1052</v>
      </c>
      <c r="B1076" s="768">
        <v>7000032499</v>
      </c>
      <c r="C1076" s="768">
        <v>10</v>
      </c>
      <c r="D1076" s="768">
        <v>20</v>
      </c>
      <c r="E1076" s="768">
        <v>260</v>
      </c>
      <c r="F1076" s="768" t="s">
        <v>767</v>
      </c>
      <c r="G1076" s="768">
        <v>170005453</v>
      </c>
      <c r="H1076" s="768">
        <v>998734</v>
      </c>
      <c r="I1076" s="783"/>
      <c r="J1076" s="768">
        <v>18</v>
      </c>
      <c r="K1076" s="782"/>
      <c r="L1076" s="768" t="s">
        <v>818</v>
      </c>
      <c r="M1076" s="768" t="s">
        <v>105</v>
      </c>
      <c r="N1076" s="768">
        <v>1</v>
      </c>
      <c r="O1076" s="783"/>
      <c r="P1076" s="784" t="str">
        <f t="shared" si="84"/>
        <v>Included</v>
      </c>
      <c r="Q1076" s="296">
        <f t="shared" si="85"/>
        <v>0</v>
      </c>
      <c r="R1076" s="267">
        <f t="shared" si="86"/>
        <v>0</v>
      </c>
      <c r="S1076" s="267">
        <f t="shared" si="87"/>
        <v>0</v>
      </c>
      <c r="T1076" s="297">
        <f t="shared" si="88"/>
        <v>0</v>
      </c>
      <c r="U1076" s="297"/>
      <c r="AD1076" s="298"/>
    </row>
    <row r="1077" spans="1:30" s="267" customFormat="1" ht="48" customHeight="1" x14ac:dyDescent="0.3">
      <c r="A1077" s="292">
        <v>1053</v>
      </c>
      <c r="B1077" s="768">
        <v>7000032499</v>
      </c>
      <c r="C1077" s="768">
        <v>10</v>
      </c>
      <c r="D1077" s="768">
        <v>20</v>
      </c>
      <c r="E1077" s="768">
        <v>280</v>
      </c>
      <c r="F1077" s="768" t="s">
        <v>767</v>
      </c>
      <c r="G1077" s="768">
        <v>170005456</v>
      </c>
      <c r="H1077" s="768">
        <v>998734</v>
      </c>
      <c r="I1077" s="783"/>
      <c r="J1077" s="768">
        <v>18</v>
      </c>
      <c r="K1077" s="782"/>
      <c r="L1077" s="768" t="s">
        <v>819</v>
      </c>
      <c r="M1077" s="768" t="s">
        <v>106</v>
      </c>
      <c r="N1077" s="768">
        <v>2</v>
      </c>
      <c r="O1077" s="783"/>
      <c r="P1077" s="784" t="str">
        <f t="shared" si="84"/>
        <v>Included</v>
      </c>
      <c r="Q1077" s="296">
        <f t="shared" si="85"/>
        <v>0</v>
      </c>
      <c r="R1077" s="267">
        <f t="shared" si="86"/>
        <v>0</v>
      </c>
      <c r="S1077" s="267">
        <f t="shared" si="87"/>
        <v>0</v>
      </c>
      <c r="T1077" s="297">
        <f t="shared" si="88"/>
        <v>0</v>
      </c>
      <c r="U1077" s="297"/>
      <c r="AD1077" s="298"/>
    </row>
    <row r="1078" spans="1:30" s="267" customFormat="1" ht="48" customHeight="1" x14ac:dyDescent="0.3">
      <c r="A1078" s="292">
        <v>1054</v>
      </c>
      <c r="B1078" s="768">
        <v>7000032499</v>
      </c>
      <c r="C1078" s="768">
        <v>10</v>
      </c>
      <c r="D1078" s="768">
        <v>20</v>
      </c>
      <c r="E1078" s="768">
        <v>290</v>
      </c>
      <c r="F1078" s="768" t="s">
        <v>767</v>
      </c>
      <c r="G1078" s="768">
        <v>170005465</v>
      </c>
      <c r="H1078" s="768">
        <v>998734</v>
      </c>
      <c r="I1078" s="783"/>
      <c r="J1078" s="768">
        <v>18</v>
      </c>
      <c r="K1078" s="782"/>
      <c r="L1078" s="768" t="s">
        <v>820</v>
      </c>
      <c r="M1078" s="768" t="s">
        <v>110</v>
      </c>
      <c r="N1078" s="768">
        <v>1</v>
      </c>
      <c r="O1078" s="783"/>
      <c r="P1078" s="784" t="str">
        <f t="shared" si="84"/>
        <v>Included</v>
      </c>
      <c r="Q1078" s="296">
        <f t="shared" si="85"/>
        <v>0</v>
      </c>
      <c r="R1078" s="267">
        <f t="shared" si="86"/>
        <v>0</v>
      </c>
      <c r="S1078" s="267">
        <f t="shared" si="87"/>
        <v>0</v>
      </c>
      <c r="T1078" s="297">
        <f t="shared" si="88"/>
        <v>0</v>
      </c>
      <c r="U1078" s="297"/>
      <c r="AD1078" s="298"/>
    </row>
    <row r="1079" spans="1:30" s="267" customFormat="1" ht="48" customHeight="1" x14ac:dyDescent="0.3">
      <c r="A1079" s="292">
        <v>1055</v>
      </c>
      <c r="B1079" s="768">
        <v>7000032499</v>
      </c>
      <c r="C1079" s="768">
        <v>10</v>
      </c>
      <c r="D1079" s="768">
        <v>20</v>
      </c>
      <c r="E1079" s="768">
        <v>300</v>
      </c>
      <c r="F1079" s="768" t="s">
        <v>767</v>
      </c>
      <c r="G1079" s="768">
        <v>100007217</v>
      </c>
      <c r="H1079" s="768">
        <v>998734</v>
      </c>
      <c r="I1079" s="783"/>
      <c r="J1079" s="768">
        <v>18</v>
      </c>
      <c r="K1079" s="782"/>
      <c r="L1079" s="768" t="s">
        <v>158</v>
      </c>
      <c r="M1079" s="768" t="s">
        <v>106</v>
      </c>
      <c r="N1079" s="768">
        <v>1</v>
      </c>
      <c r="O1079" s="783"/>
      <c r="P1079" s="784" t="str">
        <f t="shared" si="84"/>
        <v>Included</v>
      </c>
      <c r="Q1079" s="296">
        <f t="shared" si="85"/>
        <v>0</v>
      </c>
      <c r="R1079" s="267">
        <f t="shared" si="86"/>
        <v>0</v>
      </c>
      <c r="S1079" s="267">
        <f t="shared" si="87"/>
        <v>0</v>
      </c>
      <c r="T1079" s="297">
        <f t="shared" si="88"/>
        <v>0</v>
      </c>
      <c r="U1079" s="297"/>
      <c r="AD1079" s="298"/>
    </row>
    <row r="1080" spans="1:30" s="267" customFormat="1" ht="48" customHeight="1" x14ac:dyDescent="0.3">
      <c r="A1080" s="292">
        <v>1056</v>
      </c>
      <c r="B1080" s="768">
        <v>7000032499</v>
      </c>
      <c r="C1080" s="768">
        <v>10</v>
      </c>
      <c r="D1080" s="768">
        <v>20</v>
      </c>
      <c r="E1080" s="768">
        <v>310</v>
      </c>
      <c r="F1080" s="768" t="s">
        <v>767</v>
      </c>
      <c r="G1080" s="768">
        <v>170005415</v>
      </c>
      <c r="H1080" s="768">
        <v>998734</v>
      </c>
      <c r="I1080" s="783"/>
      <c r="J1080" s="768">
        <v>18</v>
      </c>
      <c r="K1080" s="782"/>
      <c r="L1080" s="768" t="s">
        <v>821</v>
      </c>
      <c r="M1080" s="768" t="s">
        <v>106</v>
      </c>
      <c r="N1080" s="768">
        <v>4</v>
      </c>
      <c r="O1080" s="783"/>
      <c r="P1080" s="784" t="str">
        <f t="shared" si="84"/>
        <v>Included</v>
      </c>
      <c r="Q1080" s="296">
        <f t="shared" si="85"/>
        <v>0</v>
      </c>
      <c r="R1080" s="267">
        <f t="shared" si="86"/>
        <v>0</v>
      </c>
      <c r="S1080" s="267">
        <f t="shared" si="87"/>
        <v>0</v>
      </c>
      <c r="T1080" s="297">
        <f t="shared" si="88"/>
        <v>0</v>
      </c>
      <c r="U1080" s="297"/>
      <c r="AD1080" s="298"/>
    </row>
    <row r="1081" spans="1:30" s="267" customFormat="1" ht="48" customHeight="1" x14ac:dyDescent="0.3">
      <c r="A1081" s="292">
        <v>1057</v>
      </c>
      <c r="B1081" s="768">
        <v>7000032499</v>
      </c>
      <c r="C1081" s="768">
        <v>10</v>
      </c>
      <c r="D1081" s="768">
        <v>20</v>
      </c>
      <c r="E1081" s="768">
        <v>320</v>
      </c>
      <c r="F1081" s="768" t="s">
        <v>767</v>
      </c>
      <c r="G1081" s="768">
        <v>170005417</v>
      </c>
      <c r="H1081" s="768">
        <v>998734</v>
      </c>
      <c r="I1081" s="783"/>
      <c r="J1081" s="768">
        <v>18</v>
      </c>
      <c r="K1081" s="782"/>
      <c r="L1081" s="768" t="s">
        <v>821</v>
      </c>
      <c r="M1081" s="768" t="s">
        <v>106</v>
      </c>
      <c r="N1081" s="768">
        <v>1</v>
      </c>
      <c r="O1081" s="783"/>
      <c r="P1081" s="784" t="str">
        <f t="shared" si="84"/>
        <v>Included</v>
      </c>
      <c r="Q1081" s="296">
        <f t="shared" si="85"/>
        <v>0</v>
      </c>
      <c r="R1081" s="267">
        <f t="shared" si="86"/>
        <v>0</v>
      </c>
      <c r="S1081" s="267">
        <f t="shared" si="87"/>
        <v>0</v>
      </c>
      <c r="T1081" s="297">
        <f t="shared" si="88"/>
        <v>0</v>
      </c>
      <c r="U1081" s="297"/>
      <c r="AD1081" s="298"/>
    </row>
    <row r="1082" spans="1:30" s="267" customFormat="1" ht="48" customHeight="1" x14ac:dyDescent="0.3">
      <c r="A1082" s="292">
        <v>1058</v>
      </c>
      <c r="B1082" s="768">
        <v>7000032499</v>
      </c>
      <c r="C1082" s="768">
        <v>10</v>
      </c>
      <c r="D1082" s="768">
        <v>20</v>
      </c>
      <c r="E1082" s="768">
        <v>330</v>
      </c>
      <c r="F1082" s="768" t="s">
        <v>767</v>
      </c>
      <c r="G1082" s="768">
        <v>170005590</v>
      </c>
      <c r="H1082" s="768">
        <v>998336</v>
      </c>
      <c r="I1082" s="783"/>
      <c r="J1082" s="768">
        <v>18</v>
      </c>
      <c r="K1082" s="782"/>
      <c r="L1082" s="768" t="s">
        <v>822</v>
      </c>
      <c r="M1082" s="768" t="s">
        <v>106</v>
      </c>
      <c r="N1082" s="768">
        <v>2</v>
      </c>
      <c r="O1082" s="783"/>
      <c r="P1082" s="784" t="str">
        <f t="shared" si="84"/>
        <v>Included</v>
      </c>
      <c r="Q1082" s="296">
        <f t="shared" si="85"/>
        <v>0</v>
      </c>
      <c r="R1082" s="267">
        <f t="shared" si="86"/>
        <v>0</v>
      </c>
      <c r="S1082" s="267">
        <f t="shared" si="87"/>
        <v>0</v>
      </c>
      <c r="T1082" s="297">
        <f t="shared" si="88"/>
        <v>0</v>
      </c>
      <c r="U1082" s="297"/>
      <c r="AD1082" s="298"/>
    </row>
    <row r="1083" spans="1:30" s="267" customFormat="1" ht="48" customHeight="1" x14ac:dyDescent="0.3">
      <c r="A1083" s="292">
        <v>1059</v>
      </c>
      <c r="B1083" s="768">
        <v>7000032503</v>
      </c>
      <c r="C1083" s="768">
        <v>10</v>
      </c>
      <c r="D1083" s="768">
        <v>70</v>
      </c>
      <c r="E1083" s="768">
        <v>10</v>
      </c>
      <c r="F1083" s="768" t="s">
        <v>768</v>
      </c>
      <c r="G1083" s="768">
        <v>170005405</v>
      </c>
      <c r="H1083" s="768">
        <v>998736</v>
      </c>
      <c r="I1083" s="783"/>
      <c r="J1083" s="768">
        <v>18</v>
      </c>
      <c r="K1083" s="782"/>
      <c r="L1083" s="768" t="s">
        <v>802</v>
      </c>
      <c r="M1083" s="768" t="s">
        <v>106</v>
      </c>
      <c r="N1083" s="768">
        <v>1</v>
      </c>
      <c r="O1083" s="783"/>
      <c r="P1083" s="784" t="str">
        <f t="shared" si="84"/>
        <v>Included</v>
      </c>
      <c r="Q1083" s="296">
        <f t="shared" si="85"/>
        <v>0</v>
      </c>
      <c r="R1083" s="267">
        <f t="shared" si="86"/>
        <v>0</v>
      </c>
      <c r="S1083" s="267">
        <f t="shared" si="87"/>
        <v>0</v>
      </c>
      <c r="T1083" s="297">
        <f t="shared" si="88"/>
        <v>0</v>
      </c>
      <c r="U1083" s="297"/>
      <c r="AD1083" s="298"/>
    </row>
    <row r="1084" spans="1:30" s="267" customFormat="1" ht="48" customHeight="1" x14ac:dyDescent="0.3">
      <c r="A1084" s="292">
        <v>1060</v>
      </c>
      <c r="B1084" s="768">
        <v>7000032503</v>
      </c>
      <c r="C1084" s="768">
        <v>10</v>
      </c>
      <c r="D1084" s="768">
        <v>70</v>
      </c>
      <c r="E1084" s="768">
        <v>20</v>
      </c>
      <c r="F1084" s="768" t="s">
        <v>768</v>
      </c>
      <c r="G1084" s="768">
        <v>170005400</v>
      </c>
      <c r="H1084" s="768">
        <v>998336</v>
      </c>
      <c r="I1084" s="783"/>
      <c r="J1084" s="768">
        <v>18</v>
      </c>
      <c r="K1084" s="782"/>
      <c r="L1084" s="768" t="s">
        <v>831</v>
      </c>
      <c r="M1084" s="768" t="s">
        <v>105</v>
      </c>
      <c r="N1084" s="768">
        <v>1</v>
      </c>
      <c r="O1084" s="783"/>
      <c r="P1084" s="784" t="str">
        <f t="shared" si="84"/>
        <v>Included</v>
      </c>
      <c r="Q1084" s="296">
        <f t="shared" si="85"/>
        <v>0</v>
      </c>
      <c r="R1084" s="267">
        <f t="shared" si="86"/>
        <v>0</v>
      </c>
      <c r="S1084" s="267">
        <f t="shared" si="87"/>
        <v>0</v>
      </c>
      <c r="T1084" s="297">
        <f t="shared" si="88"/>
        <v>0</v>
      </c>
      <c r="U1084" s="297"/>
      <c r="AD1084" s="298"/>
    </row>
    <row r="1085" spans="1:30" s="267" customFormat="1" ht="48" customHeight="1" x14ac:dyDescent="0.3">
      <c r="A1085" s="292">
        <v>1061</v>
      </c>
      <c r="B1085" s="768">
        <v>7000032503</v>
      </c>
      <c r="C1085" s="768">
        <v>10</v>
      </c>
      <c r="D1085" s="768">
        <v>70</v>
      </c>
      <c r="E1085" s="768">
        <v>30</v>
      </c>
      <c r="F1085" s="768" t="s">
        <v>768</v>
      </c>
      <c r="G1085" s="768">
        <v>170005316</v>
      </c>
      <c r="H1085" s="768">
        <v>998734</v>
      </c>
      <c r="I1085" s="783"/>
      <c r="J1085" s="768">
        <v>18</v>
      </c>
      <c r="K1085" s="782"/>
      <c r="L1085" s="768" t="s">
        <v>804</v>
      </c>
      <c r="M1085" s="768" t="s">
        <v>106</v>
      </c>
      <c r="N1085" s="768">
        <v>1</v>
      </c>
      <c r="O1085" s="783"/>
      <c r="P1085" s="784" t="str">
        <f t="shared" si="84"/>
        <v>Included</v>
      </c>
      <c r="Q1085" s="296">
        <f t="shared" si="85"/>
        <v>0</v>
      </c>
      <c r="R1085" s="267">
        <f t="shared" si="86"/>
        <v>0</v>
      </c>
      <c r="S1085" s="267">
        <f t="shared" si="87"/>
        <v>0</v>
      </c>
      <c r="T1085" s="297">
        <f t="shared" si="88"/>
        <v>0</v>
      </c>
      <c r="U1085" s="297"/>
      <c r="AD1085" s="298"/>
    </row>
    <row r="1086" spans="1:30" s="267" customFormat="1" ht="48" customHeight="1" x14ac:dyDescent="0.3">
      <c r="A1086" s="292">
        <v>1062</v>
      </c>
      <c r="B1086" s="768">
        <v>7000032503</v>
      </c>
      <c r="C1086" s="768">
        <v>10</v>
      </c>
      <c r="D1086" s="768">
        <v>70</v>
      </c>
      <c r="E1086" s="768">
        <v>40</v>
      </c>
      <c r="F1086" s="768" t="s">
        <v>768</v>
      </c>
      <c r="G1086" s="768">
        <v>170005402</v>
      </c>
      <c r="H1086" s="768">
        <v>998734</v>
      </c>
      <c r="I1086" s="783"/>
      <c r="J1086" s="768">
        <v>18</v>
      </c>
      <c r="K1086" s="782"/>
      <c r="L1086" s="768" t="s">
        <v>807</v>
      </c>
      <c r="M1086" s="768" t="s">
        <v>106</v>
      </c>
      <c r="N1086" s="768">
        <v>1</v>
      </c>
      <c r="O1086" s="783"/>
      <c r="P1086" s="784" t="str">
        <f t="shared" si="84"/>
        <v>Included</v>
      </c>
      <c r="Q1086" s="296">
        <f t="shared" si="85"/>
        <v>0</v>
      </c>
      <c r="R1086" s="267">
        <f t="shared" si="86"/>
        <v>0</v>
      </c>
      <c r="S1086" s="267">
        <f t="shared" si="87"/>
        <v>0</v>
      </c>
      <c r="T1086" s="297">
        <f t="shared" si="88"/>
        <v>0</v>
      </c>
      <c r="U1086" s="297"/>
      <c r="AD1086" s="298"/>
    </row>
    <row r="1087" spans="1:30" s="267" customFormat="1" ht="48" customHeight="1" x14ac:dyDescent="0.3">
      <c r="A1087" s="292">
        <v>1063</v>
      </c>
      <c r="B1087" s="768">
        <v>7000032503</v>
      </c>
      <c r="C1087" s="768">
        <v>10</v>
      </c>
      <c r="D1087" s="768">
        <v>70</v>
      </c>
      <c r="E1087" s="768">
        <v>60</v>
      </c>
      <c r="F1087" s="768" t="s">
        <v>768</v>
      </c>
      <c r="G1087" s="768">
        <v>170005422</v>
      </c>
      <c r="H1087" s="768">
        <v>998336</v>
      </c>
      <c r="I1087" s="783"/>
      <c r="J1087" s="768">
        <v>18</v>
      </c>
      <c r="K1087" s="782"/>
      <c r="L1087" s="768" t="s">
        <v>809</v>
      </c>
      <c r="M1087" s="768" t="s">
        <v>105</v>
      </c>
      <c r="N1087" s="768">
        <v>1</v>
      </c>
      <c r="O1087" s="783"/>
      <c r="P1087" s="784" t="str">
        <f t="shared" si="84"/>
        <v>Included</v>
      </c>
      <c r="Q1087" s="296">
        <f t="shared" si="85"/>
        <v>0</v>
      </c>
      <c r="R1087" s="267">
        <f t="shared" si="86"/>
        <v>0</v>
      </c>
      <c r="S1087" s="267">
        <f t="shared" si="87"/>
        <v>0</v>
      </c>
      <c r="T1087" s="297">
        <f t="shared" si="88"/>
        <v>0</v>
      </c>
      <c r="U1087" s="297"/>
      <c r="AD1087" s="298"/>
    </row>
    <row r="1088" spans="1:30" s="267" customFormat="1" ht="48" customHeight="1" x14ac:dyDescent="0.3">
      <c r="A1088" s="292">
        <v>1064</v>
      </c>
      <c r="B1088" s="768">
        <v>7000032503</v>
      </c>
      <c r="C1088" s="768">
        <v>10</v>
      </c>
      <c r="D1088" s="768">
        <v>70</v>
      </c>
      <c r="E1088" s="768">
        <v>70</v>
      </c>
      <c r="F1088" s="768" t="s">
        <v>768</v>
      </c>
      <c r="G1088" s="768">
        <v>170005323</v>
      </c>
      <c r="H1088" s="768">
        <v>998734</v>
      </c>
      <c r="I1088" s="783"/>
      <c r="J1088" s="768">
        <v>18</v>
      </c>
      <c r="K1088" s="782"/>
      <c r="L1088" s="768" t="s">
        <v>812</v>
      </c>
      <c r="M1088" s="768" t="s">
        <v>106</v>
      </c>
      <c r="N1088" s="768">
        <v>2</v>
      </c>
      <c r="O1088" s="783"/>
      <c r="P1088" s="784" t="str">
        <f t="shared" si="84"/>
        <v>Included</v>
      </c>
      <c r="Q1088" s="296">
        <f t="shared" si="85"/>
        <v>0</v>
      </c>
      <c r="R1088" s="267">
        <f t="shared" si="86"/>
        <v>0</v>
      </c>
      <c r="S1088" s="267">
        <f t="shared" si="87"/>
        <v>0</v>
      </c>
      <c r="T1088" s="297">
        <f t="shared" si="88"/>
        <v>0</v>
      </c>
      <c r="U1088" s="297"/>
      <c r="AD1088" s="298"/>
    </row>
    <row r="1089" spans="1:30" s="267" customFormat="1" ht="48" customHeight="1" x14ac:dyDescent="0.3">
      <c r="A1089" s="292">
        <v>1065</v>
      </c>
      <c r="B1089" s="768">
        <v>7000032503</v>
      </c>
      <c r="C1089" s="768">
        <v>10</v>
      </c>
      <c r="D1089" s="768">
        <v>70</v>
      </c>
      <c r="E1089" s="768">
        <v>80</v>
      </c>
      <c r="F1089" s="768" t="s">
        <v>768</v>
      </c>
      <c r="G1089" s="768">
        <v>170005324</v>
      </c>
      <c r="H1089" s="768">
        <v>998734</v>
      </c>
      <c r="I1089" s="783"/>
      <c r="J1089" s="768">
        <v>18</v>
      </c>
      <c r="K1089" s="782"/>
      <c r="L1089" s="768" t="s">
        <v>813</v>
      </c>
      <c r="M1089" s="768" t="s">
        <v>106</v>
      </c>
      <c r="N1089" s="768">
        <v>2</v>
      </c>
      <c r="O1089" s="783"/>
      <c r="P1089" s="784" t="str">
        <f t="shared" si="84"/>
        <v>Included</v>
      </c>
      <c r="Q1089" s="296">
        <f t="shared" si="85"/>
        <v>0</v>
      </c>
      <c r="R1089" s="267">
        <f t="shared" si="86"/>
        <v>0</v>
      </c>
      <c r="S1089" s="267">
        <f t="shared" si="87"/>
        <v>0</v>
      </c>
      <c r="T1089" s="297">
        <f t="shared" si="88"/>
        <v>0</v>
      </c>
      <c r="U1089" s="297"/>
      <c r="AD1089" s="298"/>
    </row>
    <row r="1090" spans="1:30" s="267" customFormat="1" ht="48" customHeight="1" x14ac:dyDescent="0.3">
      <c r="A1090" s="292">
        <v>1066</v>
      </c>
      <c r="B1090" s="768">
        <v>7000032503</v>
      </c>
      <c r="C1090" s="768">
        <v>10</v>
      </c>
      <c r="D1090" s="768">
        <v>70</v>
      </c>
      <c r="E1090" s="768">
        <v>100</v>
      </c>
      <c r="F1090" s="768" t="s">
        <v>768</v>
      </c>
      <c r="G1090" s="768">
        <v>170005423</v>
      </c>
      <c r="H1090" s="768">
        <v>998336</v>
      </c>
      <c r="I1090" s="783"/>
      <c r="J1090" s="768">
        <v>18</v>
      </c>
      <c r="K1090" s="782"/>
      <c r="L1090" s="768" t="s">
        <v>814</v>
      </c>
      <c r="M1090" s="768" t="s">
        <v>105</v>
      </c>
      <c r="N1090" s="768">
        <v>1</v>
      </c>
      <c r="O1090" s="783"/>
      <c r="P1090" s="784" t="str">
        <f t="shared" si="84"/>
        <v>Included</v>
      </c>
      <c r="Q1090" s="296">
        <f t="shared" si="85"/>
        <v>0</v>
      </c>
      <c r="R1090" s="267">
        <f t="shared" si="86"/>
        <v>0</v>
      </c>
      <c r="S1090" s="267">
        <f t="shared" si="87"/>
        <v>0</v>
      </c>
      <c r="T1090" s="297">
        <f t="shared" si="88"/>
        <v>0</v>
      </c>
      <c r="U1090" s="297"/>
      <c r="AD1090" s="298"/>
    </row>
    <row r="1091" spans="1:30" s="267" customFormat="1" ht="48" customHeight="1" x14ac:dyDescent="0.3">
      <c r="A1091" s="292">
        <v>1067</v>
      </c>
      <c r="B1091" s="768">
        <v>7000032503</v>
      </c>
      <c r="C1091" s="768">
        <v>10</v>
      </c>
      <c r="D1091" s="768">
        <v>70</v>
      </c>
      <c r="E1091" s="768">
        <v>110</v>
      </c>
      <c r="F1091" s="768" t="s">
        <v>768</v>
      </c>
      <c r="G1091" s="768">
        <v>170005328</v>
      </c>
      <c r="H1091" s="768">
        <v>998734</v>
      </c>
      <c r="I1091" s="783"/>
      <c r="J1091" s="768">
        <v>18</v>
      </c>
      <c r="K1091" s="782"/>
      <c r="L1091" s="768" t="s">
        <v>815</v>
      </c>
      <c r="M1091" s="768" t="s">
        <v>106</v>
      </c>
      <c r="N1091" s="768">
        <v>1</v>
      </c>
      <c r="O1091" s="783"/>
      <c r="P1091" s="784" t="str">
        <f t="shared" si="84"/>
        <v>Included</v>
      </c>
      <c r="Q1091" s="296">
        <f t="shared" si="85"/>
        <v>0</v>
      </c>
      <c r="R1091" s="267">
        <f t="shared" si="86"/>
        <v>0</v>
      </c>
      <c r="S1091" s="267">
        <f t="shared" si="87"/>
        <v>0</v>
      </c>
      <c r="T1091" s="297">
        <f t="shared" si="88"/>
        <v>0</v>
      </c>
      <c r="U1091" s="297"/>
      <c r="AD1091" s="298"/>
    </row>
    <row r="1092" spans="1:30" s="267" customFormat="1" ht="48" customHeight="1" x14ac:dyDescent="0.3">
      <c r="A1092" s="292">
        <v>1068</v>
      </c>
      <c r="B1092" s="768">
        <v>7000032503</v>
      </c>
      <c r="C1092" s="768">
        <v>10</v>
      </c>
      <c r="D1092" s="768">
        <v>70</v>
      </c>
      <c r="E1092" s="768">
        <v>120</v>
      </c>
      <c r="F1092" s="768" t="s">
        <v>768</v>
      </c>
      <c r="G1092" s="768">
        <v>100007246</v>
      </c>
      <c r="H1092" s="768">
        <v>998734</v>
      </c>
      <c r="I1092" s="783"/>
      <c r="J1092" s="768">
        <v>18</v>
      </c>
      <c r="K1092" s="782"/>
      <c r="L1092" s="768" t="s">
        <v>159</v>
      </c>
      <c r="M1092" s="768" t="s">
        <v>106</v>
      </c>
      <c r="N1092" s="768">
        <v>1</v>
      </c>
      <c r="O1092" s="783"/>
      <c r="P1092" s="784" t="str">
        <f t="shared" si="84"/>
        <v>Included</v>
      </c>
      <c r="Q1092" s="296">
        <f t="shared" si="85"/>
        <v>0</v>
      </c>
      <c r="R1092" s="267">
        <f t="shared" si="86"/>
        <v>0</v>
      </c>
      <c r="S1092" s="267">
        <f t="shared" si="87"/>
        <v>0</v>
      </c>
      <c r="T1092" s="297">
        <f t="shared" si="88"/>
        <v>0</v>
      </c>
      <c r="U1092" s="297"/>
      <c r="AD1092" s="298"/>
    </row>
    <row r="1093" spans="1:30" s="267" customFormat="1" ht="48" customHeight="1" x14ac:dyDescent="0.3">
      <c r="A1093" s="292">
        <v>1069</v>
      </c>
      <c r="B1093" s="768">
        <v>7000032503</v>
      </c>
      <c r="C1093" s="768">
        <v>10</v>
      </c>
      <c r="D1093" s="768">
        <v>70</v>
      </c>
      <c r="E1093" s="768">
        <v>130</v>
      </c>
      <c r="F1093" s="768" t="s">
        <v>768</v>
      </c>
      <c r="G1093" s="768">
        <v>170003250</v>
      </c>
      <c r="H1093" s="768">
        <v>998734</v>
      </c>
      <c r="I1093" s="783"/>
      <c r="J1093" s="768">
        <v>18</v>
      </c>
      <c r="K1093" s="782"/>
      <c r="L1093" s="768" t="s">
        <v>160</v>
      </c>
      <c r="M1093" s="768" t="s">
        <v>106</v>
      </c>
      <c r="N1093" s="768">
        <v>1</v>
      </c>
      <c r="O1093" s="783"/>
      <c r="P1093" s="784" t="str">
        <f t="shared" si="84"/>
        <v>Included</v>
      </c>
      <c r="Q1093" s="296">
        <f t="shared" si="85"/>
        <v>0</v>
      </c>
      <c r="R1093" s="267">
        <f t="shared" si="86"/>
        <v>0</v>
      </c>
      <c r="S1093" s="267">
        <f t="shared" si="87"/>
        <v>0</v>
      </c>
      <c r="T1093" s="297">
        <f t="shared" si="88"/>
        <v>0</v>
      </c>
      <c r="U1093" s="297"/>
      <c r="AD1093" s="298"/>
    </row>
    <row r="1094" spans="1:30" s="267" customFormat="1" ht="48" customHeight="1" x14ac:dyDescent="0.3">
      <c r="A1094" s="292">
        <v>1070</v>
      </c>
      <c r="B1094" s="768">
        <v>7000032503</v>
      </c>
      <c r="C1094" s="768">
        <v>10</v>
      </c>
      <c r="D1094" s="768">
        <v>70</v>
      </c>
      <c r="E1094" s="768">
        <v>140</v>
      </c>
      <c r="F1094" s="768" t="s">
        <v>768</v>
      </c>
      <c r="G1094" s="768">
        <v>170005441</v>
      </c>
      <c r="H1094" s="768">
        <v>998734</v>
      </c>
      <c r="I1094" s="783"/>
      <c r="J1094" s="768">
        <v>18</v>
      </c>
      <c r="K1094" s="782"/>
      <c r="L1094" s="768" t="s">
        <v>816</v>
      </c>
      <c r="M1094" s="768" t="s">
        <v>106</v>
      </c>
      <c r="N1094" s="768">
        <v>1</v>
      </c>
      <c r="O1094" s="783"/>
      <c r="P1094" s="784" t="str">
        <f t="shared" si="84"/>
        <v>Included</v>
      </c>
      <c r="Q1094" s="296">
        <f t="shared" si="85"/>
        <v>0</v>
      </c>
      <c r="R1094" s="267">
        <f t="shared" si="86"/>
        <v>0</v>
      </c>
      <c r="S1094" s="267">
        <f t="shared" si="87"/>
        <v>0</v>
      </c>
      <c r="T1094" s="297">
        <f t="shared" si="88"/>
        <v>0</v>
      </c>
      <c r="U1094" s="297"/>
      <c r="AD1094" s="298"/>
    </row>
    <row r="1095" spans="1:30" s="267" customFormat="1" ht="48" customHeight="1" x14ac:dyDescent="0.3">
      <c r="A1095" s="292">
        <v>1071</v>
      </c>
      <c r="B1095" s="768">
        <v>7000032503</v>
      </c>
      <c r="C1095" s="768">
        <v>10</v>
      </c>
      <c r="D1095" s="768">
        <v>70</v>
      </c>
      <c r="E1095" s="768">
        <v>150</v>
      </c>
      <c r="F1095" s="768" t="s">
        <v>768</v>
      </c>
      <c r="G1095" s="768">
        <v>170005590</v>
      </c>
      <c r="H1095" s="768">
        <v>998336</v>
      </c>
      <c r="I1095" s="783"/>
      <c r="J1095" s="768">
        <v>18</v>
      </c>
      <c r="K1095" s="782"/>
      <c r="L1095" s="768" t="s">
        <v>822</v>
      </c>
      <c r="M1095" s="768" t="s">
        <v>106</v>
      </c>
      <c r="N1095" s="768">
        <v>2</v>
      </c>
      <c r="O1095" s="783"/>
      <c r="P1095" s="784" t="str">
        <f t="shared" si="84"/>
        <v>Included</v>
      </c>
      <c r="Q1095" s="296">
        <f t="shared" si="85"/>
        <v>0</v>
      </c>
      <c r="R1095" s="267">
        <f t="shared" si="86"/>
        <v>0</v>
      </c>
      <c r="S1095" s="267">
        <f t="shared" si="87"/>
        <v>0</v>
      </c>
      <c r="T1095" s="297">
        <f t="shared" si="88"/>
        <v>0</v>
      </c>
      <c r="U1095" s="297"/>
      <c r="AD1095" s="298"/>
    </row>
    <row r="1096" spans="1:30" s="267" customFormat="1" ht="48" customHeight="1" x14ac:dyDescent="0.3">
      <c r="A1096" s="292">
        <v>1072</v>
      </c>
      <c r="B1096" s="768">
        <v>7000032506</v>
      </c>
      <c r="C1096" s="768">
        <v>10</v>
      </c>
      <c r="D1096" s="768">
        <v>110</v>
      </c>
      <c r="E1096" s="768">
        <v>10</v>
      </c>
      <c r="F1096" s="768" t="s">
        <v>769</v>
      </c>
      <c r="G1096" s="768">
        <v>170005405</v>
      </c>
      <c r="H1096" s="768">
        <v>998736</v>
      </c>
      <c r="I1096" s="783"/>
      <c r="J1096" s="768">
        <v>18</v>
      </c>
      <c r="K1096" s="782"/>
      <c r="L1096" s="768" t="s">
        <v>802</v>
      </c>
      <c r="M1096" s="768" t="s">
        <v>106</v>
      </c>
      <c r="N1096" s="768">
        <v>1</v>
      </c>
      <c r="O1096" s="783"/>
      <c r="P1096" s="784" t="str">
        <f t="shared" si="84"/>
        <v>Included</v>
      </c>
      <c r="Q1096" s="296">
        <f t="shared" si="85"/>
        <v>0</v>
      </c>
      <c r="R1096" s="267">
        <f t="shared" si="86"/>
        <v>0</v>
      </c>
      <c r="S1096" s="267">
        <f t="shared" si="87"/>
        <v>0</v>
      </c>
      <c r="T1096" s="297">
        <f t="shared" si="88"/>
        <v>0</v>
      </c>
      <c r="U1096" s="297"/>
      <c r="AD1096" s="298"/>
    </row>
    <row r="1097" spans="1:30" s="267" customFormat="1" ht="48" customHeight="1" x14ac:dyDescent="0.3">
      <c r="A1097" s="292">
        <v>1073</v>
      </c>
      <c r="B1097" s="768">
        <v>7000032506</v>
      </c>
      <c r="C1097" s="768">
        <v>10</v>
      </c>
      <c r="D1097" s="768">
        <v>110</v>
      </c>
      <c r="E1097" s="768">
        <v>20</v>
      </c>
      <c r="F1097" s="768" t="s">
        <v>769</v>
      </c>
      <c r="G1097" s="768">
        <v>170005400</v>
      </c>
      <c r="H1097" s="768">
        <v>998336</v>
      </c>
      <c r="I1097" s="783"/>
      <c r="J1097" s="768">
        <v>18</v>
      </c>
      <c r="K1097" s="782"/>
      <c r="L1097" s="768" t="s">
        <v>831</v>
      </c>
      <c r="M1097" s="768" t="s">
        <v>105</v>
      </c>
      <c r="N1097" s="768">
        <v>1</v>
      </c>
      <c r="O1097" s="783"/>
      <c r="P1097" s="784" t="str">
        <f t="shared" si="84"/>
        <v>Included</v>
      </c>
      <c r="Q1097" s="296">
        <f t="shared" si="85"/>
        <v>0</v>
      </c>
      <c r="R1097" s="267">
        <f t="shared" si="86"/>
        <v>0</v>
      </c>
      <c r="S1097" s="267">
        <f t="shared" si="87"/>
        <v>0</v>
      </c>
      <c r="T1097" s="297">
        <f t="shared" si="88"/>
        <v>0</v>
      </c>
      <c r="U1097" s="297"/>
      <c r="AD1097" s="298"/>
    </row>
    <row r="1098" spans="1:30" s="267" customFormat="1" ht="48" customHeight="1" x14ac:dyDescent="0.3">
      <c r="A1098" s="292">
        <v>1074</v>
      </c>
      <c r="B1098" s="768">
        <v>7000032506</v>
      </c>
      <c r="C1098" s="768">
        <v>10</v>
      </c>
      <c r="D1098" s="768">
        <v>110</v>
      </c>
      <c r="E1098" s="768">
        <v>30</v>
      </c>
      <c r="F1098" s="768" t="s">
        <v>769</v>
      </c>
      <c r="G1098" s="768">
        <v>170005316</v>
      </c>
      <c r="H1098" s="768">
        <v>998734</v>
      </c>
      <c r="I1098" s="783"/>
      <c r="J1098" s="768">
        <v>18</v>
      </c>
      <c r="K1098" s="782"/>
      <c r="L1098" s="768" t="s">
        <v>804</v>
      </c>
      <c r="M1098" s="768" t="s">
        <v>106</v>
      </c>
      <c r="N1098" s="768">
        <v>1</v>
      </c>
      <c r="O1098" s="783"/>
      <c r="P1098" s="784" t="str">
        <f t="shared" si="84"/>
        <v>Included</v>
      </c>
      <c r="Q1098" s="296">
        <f t="shared" si="85"/>
        <v>0</v>
      </c>
      <c r="R1098" s="267">
        <f t="shared" si="86"/>
        <v>0</v>
      </c>
      <c r="S1098" s="267">
        <f t="shared" si="87"/>
        <v>0</v>
      </c>
      <c r="T1098" s="297">
        <f t="shared" si="88"/>
        <v>0</v>
      </c>
      <c r="U1098" s="297"/>
      <c r="AD1098" s="298"/>
    </row>
    <row r="1099" spans="1:30" s="267" customFormat="1" ht="48" customHeight="1" x14ac:dyDescent="0.3">
      <c r="A1099" s="292">
        <v>1075</v>
      </c>
      <c r="B1099" s="768">
        <v>7000032506</v>
      </c>
      <c r="C1099" s="768">
        <v>10</v>
      </c>
      <c r="D1099" s="768">
        <v>110</v>
      </c>
      <c r="E1099" s="768">
        <v>40</v>
      </c>
      <c r="F1099" s="768" t="s">
        <v>769</v>
      </c>
      <c r="G1099" s="768">
        <v>170005402</v>
      </c>
      <c r="H1099" s="768">
        <v>998734</v>
      </c>
      <c r="I1099" s="783"/>
      <c r="J1099" s="768">
        <v>18</v>
      </c>
      <c r="K1099" s="782"/>
      <c r="L1099" s="768" t="s">
        <v>807</v>
      </c>
      <c r="M1099" s="768" t="s">
        <v>106</v>
      </c>
      <c r="N1099" s="768">
        <v>1</v>
      </c>
      <c r="O1099" s="783"/>
      <c r="P1099" s="784" t="str">
        <f t="shared" si="84"/>
        <v>Included</v>
      </c>
      <c r="Q1099" s="296">
        <f t="shared" si="85"/>
        <v>0</v>
      </c>
      <c r="R1099" s="267">
        <f t="shared" si="86"/>
        <v>0</v>
      </c>
      <c r="S1099" s="267">
        <f t="shared" si="87"/>
        <v>0</v>
      </c>
      <c r="T1099" s="297">
        <f t="shared" si="88"/>
        <v>0</v>
      </c>
      <c r="U1099" s="297"/>
      <c r="AD1099" s="298"/>
    </row>
    <row r="1100" spans="1:30" s="267" customFormat="1" ht="48" customHeight="1" x14ac:dyDescent="0.3">
      <c r="A1100" s="292">
        <v>1076</v>
      </c>
      <c r="B1100" s="768">
        <v>7000032506</v>
      </c>
      <c r="C1100" s="768">
        <v>10</v>
      </c>
      <c r="D1100" s="768">
        <v>110</v>
      </c>
      <c r="E1100" s="768">
        <v>60</v>
      </c>
      <c r="F1100" s="768" t="s">
        <v>769</v>
      </c>
      <c r="G1100" s="768">
        <v>170005422</v>
      </c>
      <c r="H1100" s="768">
        <v>998336</v>
      </c>
      <c r="I1100" s="783"/>
      <c r="J1100" s="768">
        <v>18</v>
      </c>
      <c r="K1100" s="782"/>
      <c r="L1100" s="768" t="s">
        <v>809</v>
      </c>
      <c r="M1100" s="768" t="s">
        <v>105</v>
      </c>
      <c r="N1100" s="768">
        <v>1</v>
      </c>
      <c r="O1100" s="783"/>
      <c r="P1100" s="784" t="str">
        <f t="shared" si="84"/>
        <v>Included</v>
      </c>
      <c r="Q1100" s="296">
        <f t="shared" si="85"/>
        <v>0</v>
      </c>
      <c r="R1100" s="267">
        <f t="shared" si="86"/>
        <v>0</v>
      </c>
      <c r="S1100" s="267">
        <f t="shared" si="87"/>
        <v>0</v>
      </c>
      <c r="T1100" s="297">
        <f t="shared" si="88"/>
        <v>0</v>
      </c>
      <c r="U1100" s="297"/>
      <c r="AD1100" s="298"/>
    </row>
    <row r="1101" spans="1:30" s="267" customFormat="1" ht="48" customHeight="1" x14ac:dyDescent="0.3">
      <c r="A1101" s="292">
        <v>1077</v>
      </c>
      <c r="B1101" s="768">
        <v>7000032506</v>
      </c>
      <c r="C1101" s="768">
        <v>10</v>
      </c>
      <c r="D1101" s="768">
        <v>110</v>
      </c>
      <c r="E1101" s="768">
        <v>70</v>
      </c>
      <c r="F1101" s="768" t="s">
        <v>769</v>
      </c>
      <c r="G1101" s="768">
        <v>170005323</v>
      </c>
      <c r="H1101" s="768">
        <v>998734</v>
      </c>
      <c r="I1101" s="783"/>
      <c r="J1101" s="768">
        <v>18</v>
      </c>
      <c r="K1101" s="782"/>
      <c r="L1101" s="768" t="s">
        <v>812</v>
      </c>
      <c r="M1101" s="768" t="s">
        <v>106</v>
      </c>
      <c r="N1101" s="768">
        <v>2</v>
      </c>
      <c r="O1101" s="783"/>
      <c r="P1101" s="784" t="str">
        <f t="shared" si="84"/>
        <v>Included</v>
      </c>
      <c r="Q1101" s="296">
        <f t="shared" si="85"/>
        <v>0</v>
      </c>
      <c r="R1101" s="267">
        <f t="shared" si="86"/>
        <v>0</v>
      </c>
      <c r="S1101" s="267">
        <f t="shared" si="87"/>
        <v>0</v>
      </c>
      <c r="T1101" s="297">
        <f t="shared" si="88"/>
        <v>0</v>
      </c>
      <c r="U1101" s="297"/>
      <c r="AD1101" s="298"/>
    </row>
    <row r="1102" spans="1:30" s="267" customFormat="1" ht="48" customHeight="1" x14ac:dyDescent="0.3">
      <c r="A1102" s="292">
        <v>1078</v>
      </c>
      <c r="B1102" s="768">
        <v>7000032506</v>
      </c>
      <c r="C1102" s="768">
        <v>10</v>
      </c>
      <c r="D1102" s="768">
        <v>110</v>
      </c>
      <c r="E1102" s="768">
        <v>80</v>
      </c>
      <c r="F1102" s="768" t="s">
        <v>769</v>
      </c>
      <c r="G1102" s="768">
        <v>170005324</v>
      </c>
      <c r="H1102" s="768">
        <v>998734</v>
      </c>
      <c r="I1102" s="783"/>
      <c r="J1102" s="768">
        <v>18</v>
      </c>
      <c r="K1102" s="782"/>
      <c r="L1102" s="768" t="s">
        <v>813</v>
      </c>
      <c r="M1102" s="768" t="s">
        <v>106</v>
      </c>
      <c r="N1102" s="768">
        <v>2</v>
      </c>
      <c r="O1102" s="783"/>
      <c r="P1102" s="784" t="str">
        <f t="shared" si="84"/>
        <v>Included</v>
      </c>
      <c r="Q1102" s="296">
        <f t="shared" si="85"/>
        <v>0</v>
      </c>
      <c r="R1102" s="267">
        <f t="shared" si="86"/>
        <v>0</v>
      </c>
      <c r="S1102" s="267">
        <f t="shared" si="87"/>
        <v>0</v>
      </c>
      <c r="T1102" s="297">
        <f t="shared" si="88"/>
        <v>0</v>
      </c>
      <c r="U1102" s="297"/>
      <c r="AD1102" s="298"/>
    </row>
    <row r="1103" spans="1:30" s="267" customFormat="1" ht="48" customHeight="1" x14ac:dyDescent="0.3">
      <c r="A1103" s="292">
        <v>1079</v>
      </c>
      <c r="B1103" s="768">
        <v>7000032506</v>
      </c>
      <c r="C1103" s="768">
        <v>10</v>
      </c>
      <c r="D1103" s="768">
        <v>110</v>
      </c>
      <c r="E1103" s="768">
        <v>100</v>
      </c>
      <c r="F1103" s="768" t="s">
        <v>769</v>
      </c>
      <c r="G1103" s="768">
        <v>170005423</v>
      </c>
      <c r="H1103" s="768">
        <v>998336</v>
      </c>
      <c r="I1103" s="783"/>
      <c r="J1103" s="768">
        <v>18</v>
      </c>
      <c r="K1103" s="782"/>
      <c r="L1103" s="768" t="s">
        <v>814</v>
      </c>
      <c r="M1103" s="768" t="s">
        <v>105</v>
      </c>
      <c r="N1103" s="768">
        <v>1</v>
      </c>
      <c r="O1103" s="783"/>
      <c r="P1103" s="784" t="str">
        <f t="shared" si="84"/>
        <v>Included</v>
      </c>
      <c r="Q1103" s="296">
        <f t="shared" si="85"/>
        <v>0</v>
      </c>
      <c r="R1103" s="267">
        <f t="shared" si="86"/>
        <v>0</v>
      </c>
      <c r="S1103" s="267">
        <f t="shared" si="87"/>
        <v>0</v>
      </c>
      <c r="T1103" s="297">
        <f t="shared" si="88"/>
        <v>0</v>
      </c>
      <c r="U1103" s="297"/>
      <c r="AD1103" s="298"/>
    </row>
    <row r="1104" spans="1:30" s="267" customFormat="1" ht="48" customHeight="1" x14ac:dyDescent="0.3">
      <c r="A1104" s="292">
        <v>1080</v>
      </c>
      <c r="B1104" s="768">
        <v>7000032506</v>
      </c>
      <c r="C1104" s="768">
        <v>10</v>
      </c>
      <c r="D1104" s="768">
        <v>110</v>
      </c>
      <c r="E1104" s="768">
        <v>110</v>
      </c>
      <c r="F1104" s="768" t="s">
        <v>769</v>
      </c>
      <c r="G1104" s="768">
        <v>170005328</v>
      </c>
      <c r="H1104" s="768">
        <v>998734</v>
      </c>
      <c r="I1104" s="783"/>
      <c r="J1104" s="768">
        <v>18</v>
      </c>
      <c r="K1104" s="782"/>
      <c r="L1104" s="768" t="s">
        <v>815</v>
      </c>
      <c r="M1104" s="768" t="s">
        <v>106</v>
      </c>
      <c r="N1104" s="768">
        <v>1</v>
      </c>
      <c r="O1104" s="783"/>
      <c r="P1104" s="784" t="str">
        <f t="shared" si="84"/>
        <v>Included</v>
      </c>
      <c r="Q1104" s="296">
        <f t="shared" si="85"/>
        <v>0</v>
      </c>
      <c r="R1104" s="267">
        <f t="shared" si="86"/>
        <v>0</v>
      </c>
      <c r="S1104" s="267">
        <f t="shared" si="87"/>
        <v>0</v>
      </c>
      <c r="T1104" s="297">
        <f t="shared" si="88"/>
        <v>0</v>
      </c>
      <c r="U1104" s="297"/>
      <c r="AD1104" s="298"/>
    </row>
    <row r="1105" spans="1:30" s="267" customFormat="1" ht="48" customHeight="1" x14ac:dyDescent="0.3">
      <c r="A1105" s="292">
        <v>1081</v>
      </c>
      <c r="B1105" s="768">
        <v>7000032506</v>
      </c>
      <c r="C1105" s="768">
        <v>10</v>
      </c>
      <c r="D1105" s="768">
        <v>110</v>
      </c>
      <c r="E1105" s="768">
        <v>120</v>
      </c>
      <c r="F1105" s="768" t="s">
        <v>769</v>
      </c>
      <c r="G1105" s="768">
        <v>100002843</v>
      </c>
      <c r="H1105" s="768">
        <v>998734</v>
      </c>
      <c r="I1105" s="783"/>
      <c r="J1105" s="768">
        <v>18</v>
      </c>
      <c r="K1105" s="782"/>
      <c r="L1105" s="768" t="s">
        <v>161</v>
      </c>
      <c r="M1105" s="768" t="s">
        <v>110</v>
      </c>
      <c r="N1105" s="768">
        <v>1</v>
      </c>
      <c r="O1105" s="783"/>
      <c r="P1105" s="784" t="str">
        <f t="shared" si="84"/>
        <v>Included</v>
      </c>
      <c r="Q1105" s="296">
        <f t="shared" si="85"/>
        <v>0</v>
      </c>
      <c r="R1105" s="267">
        <f t="shared" si="86"/>
        <v>0</v>
      </c>
      <c r="S1105" s="267">
        <f t="shared" si="87"/>
        <v>0</v>
      </c>
      <c r="T1105" s="297">
        <f t="shared" si="88"/>
        <v>0</v>
      </c>
      <c r="U1105" s="297"/>
      <c r="AD1105" s="298"/>
    </row>
    <row r="1106" spans="1:30" s="267" customFormat="1" ht="48" customHeight="1" x14ac:dyDescent="0.3">
      <c r="A1106" s="292">
        <v>1082</v>
      </c>
      <c r="B1106" s="768">
        <v>7000032506</v>
      </c>
      <c r="C1106" s="768">
        <v>10</v>
      </c>
      <c r="D1106" s="768">
        <v>110</v>
      </c>
      <c r="E1106" s="768">
        <v>130</v>
      </c>
      <c r="F1106" s="768" t="s">
        <v>769</v>
      </c>
      <c r="G1106" s="768">
        <v>100007246</v>
      </c>
      <c r="H1106" s="768">
        <v>998734</v>
      </c>
      <c r="I1106" s="783"/>
      <c r="J1106" s="768">
        <v>18</v>
      </c>
      <c r="K1106" s="782"/>
      <c r="L1106" s="768" t="s">
        <v>159</v>
      </c>
      <c r="M1106" s="768" t="s">
        <v>106</v>
      </c>
      <c r="N1106" s="768">
        <v>1</v>
      </c>
      <c r="O1106" s="783"/>
      <c r="P1106" s="784" t="str">
        <f t="shared" si="84"/>
        <v>Included</v>
      </c>
      <c r="Q1106" s="296">
        <f t="shared" si="85"/>
        <v>0</v>
      </c>
      <c r="R1106" s="267">
        <f t="shared" si="86"/>
        <v>0</v>
      </c>
      <c r="S1106" s="267">
        <f t="shared" si="87"/>
        <v>0</v>
      </c>
      <c r="T1106" s="297">
        <f t="shared" si="88"/>
        <v>0</v>
      </c>
      <c r="U1106" s="297"/>
      <c r="AD1106" s="298"/>
    </row>
    <row r="1107" spans="1:30" s="267" customFormat="1" ht="48" customHeight="1" x14ac:dyDescent="0.3">
      <c r="A1107" s="292">
        <v>1083</v>
      </c>
      <c r="B1107" s="768">
        <v>7000032506</v>
      </c>
      <c r="C1107" s="768">
        <v>10</v>
      </c>
      <c r="D1107" s="768">
        <v>110</v>
      </c>
      <c r="E1107" s="768">
        <v>140</v>
      </c>
      <c r="F1107" s="768" t="s">
        <v>769</v>
      </c>
      <c r="G1107" s="768">
        <v>170003250</v>
      </c>
      <c r="H1107" s="768">
        <v>998734</v>
      </c>
      <c r="I1107" s="783"/>
      <c r="J1107" s="768">
        <v>18</v>
      </c>
      <c r="K1107" s="782"/>
      <c r="L1107" s="768" t="s">
        <v>160</v>
      </c>
      <c r="M1107" s="768" t="s">
        <v>106</v>
      </c>
      <c r="N1107" s="768">
        <v>1</v>
      </c>
      <c r="O1107" s="783"/>
      <c r="P1107" s="784" t="str">
        <f t="shared" si="84"/>
        <v>Included</v>
      </c>
      <c r="Q1107" s="296">
        <f t="shared" si="85"/>
        <v>0</v>
      </c>
      <c r="R1107" s="267">
        <f t="shared" si="86"/>
        <v>0</v>
      </c>
      <c r="S1107" s="267">
        <f t="shared" si="87"/>
        <v>0</v>
      </c>
      <c r="T1107" s="297">
        <f t="shared" si="88"/>
        <v>0</v>
      </c>
      <c r="U1107" s="297"/>
      <c r="AD1107" s="298"/>
    </row>
    <row r="1108" spans="1:30" s="267" customFormat="1" ht="48" customHeight="1" x14ac:dyDescent="0.3">
      <c r="A1108" s="292">
        <v>1084</v>
      </c>
      <c r="B1108" s="768">
        <v>7000032506</v>
      </c>
      <c r="C1108" s="768">
        <v>10</v>
      </c>
      <c r="D1108" s="768">
        <v>110</v>
      </c>
      <c r="E1108" s="768">
        <v>150</v>
      </c>
      <c r="F1108" s="768" t="s">
        <v>769</v>
      </c>
      <c r="G1108" s="768">
        <v>170005441</v>
      </c>
      <c r="H1108" s="768">
        <v>998734</v>
      </c>
      <c r="I1108" s="783"/>
      <c r="J1108" s="768">
        <v>18</v>
      </c>
      <c r="K1108" s="782"/>
      <c r="L1108" s="768" t="s">
        <v>816</v>
      </c>
      <c r="M1108" s="768" t="s">
        <v>106</v>
      </c>
      <c r="N1108" s="768">
        <v>1</v>
      </c>
      <c r="O1108" s="783"/>
      <c r="P1108" s="784" t="str">
        <f t="shared" ref="P1108:P1171" si="89">IF(O1108=0, "Included", IF(ISERROR(N1108*O1108), O1108, N1108*O1108))</f>
        <v>Included</v>
      </c>
      <c r="Q1108" s="296">
        <f t="shared" ref="Q1108:Q1171" si="90">S1108</f>
        <v>0</v>
      </c>
      <c r="R1108" s="267">
        <f t="shared" ref="R1108:R1171" si="91">IF(P1108="Included",0,P1108)</f>
        <v>0</v>
      </c>
      <c r="S1108" s="267">
        <f t="shared" ref="S1108:S1171" si="92">IF(K1108="",(R1108*J1108/100),(R1108*K1108))</f>
        <v>0</v>
      </c>
      <c r="T1108" s="297">
        <f t="shared" ref="T1108:T1171" si="93">+N1108*O1108</f>
        <v>0</v>
      </c>
      <c r="U1108" s="297"/>
      <c r="AD1108" s="298"/>
    </row>
    <row r="1109" spans="1:30" s="267" customFormat="1" ht="48" customHeight="1" x14ac:dyDescent="0.3">
      <c r="A1109" s="292">
        <v>1085</v>
      </c>
      <c r="B1109" s="768">
        <v>7000032506</v>
      </c>
      <c r="C1109" s="768">
        <v>10</v>
      </c>
      <c r="D1109" s="768">
        <v>110</v>
      </c>
      <c r="E1109" s="768">
        <v>170</v>
      </c>
      <c r="F1109" s="768" t="s">
        <v>769</v>
      </c>
      <c r="G1109" s="768">
        <v>170005452</v>
      </c>
      <c r="H1109" s="768">
        <v>998734</v>
      </c>
      <c r="I1109" s="783"/>
      <c r="J1109" s="768">
        <v>18</v>
      </c>
      <c r="K1109" s="782"/>
      <c r="L1109" s="768" t="s">
        <v>817</v>
      </c>
      <c r="M1109" s="768" t="s">
        <v>106</v>
      </c>
      <c r="N1109" s="768">
        <v>2</v>
      </c>
      <c r="O1109" s="783"/>
      <c r="P1109" s="784" t="str">
        <f t="shared" si="89"/>
        <v>Included</v>
      </c>
      <c r="Q1109" s="296">
        <f t="shared" si="90"/>
        <v>0</v>
      </c>
      <c r="R1109" s="267">
        <f t="shared" si="91"/>
        <v>0</v>
      </c>
      <c r="S1109" s="267">
        <f t="shared" si="92"/>
        <v>0</v>
      </c>
      <c r="T1109" s="297">
        <f t="shared" si="93"/>
        <v>0</v>
      </c>
      <c r="U1109" s="297"/>
      <c r="AD1109" s="298"/>
    </row>
    <row r="1110" spans="1:30" s="267" customFormat="1" ht="48" customHeight="1" x14ac:dyDescent="0.3">
      <c r="A1110" s="292">
        <v>1086</v>
      </c>
      <c r="B1110" s="768">
        <v>7000032506</v>
      </c>
      <c r="C1110" s="768">
        <v>10</v>
      </c>
      <c r="D1110" s="768">
        <v>110</v>
      </c>
      <c r="E1110" s="768">
        <v>180</v>
      </c>
      <c r="F1110" s="768" t="s">
        <v>769</v>
      </c>
      <c r="G1110" s="768">
        <v>170005453</v>
      </c>
      <c r="H1110" s="768">
        <v>998734</v>
      </c>
      <c r="I1110" s="783"/>
      <c r="J1110" s="768">
        <v>18</v>
      </c>
      <c r="K1110" s="782"/>
      <c r="L1110" s="768" t="s">
        <v>818</v>
      </c>
      <c r="M1110" s="768" t="s">
        <v>105</v>
      </c>
      <c r="N1110" s="768">
        <v>1</v>
      </c>
      <c r="O1110" s="783"/>
      <c r="P1110" s="784" t="str">
        <f t="shared" si="89"/>
        <v>Included</v>
      </c>
      <c r="Q1110" s="296">
        <f t="shared" si="90"/>
        <v>0</v>
      </c>
      <c r="R1110" s="267">
        <f t="shared" si="91"/>
        <v>0</v>
      </c>
      <c r="S1110" s="267">
        <f t="shared" si="92"/>
        <v>0</v>
      </c>
      <c r="T1110" s="297">
        <f t="shared" si="93"/>
        <v>0</v>
      </c>
      <c r="U1110" s="297"/>
      <c r="AD1110" s="298"/>
    </row>
    <row r="1111" spans="1:30" s="267" customFormat="1" ht="48" customHeight="1" x14ac:dyDescent="0.3">
      <c r="A1111" s="292">
        <v>1087</v>
      </c>
      <c r="B1111" s="768">
        <v>7000032506</v>
      </c>
      <c r="C1111" s="768">
        <v>10</v>
      </c>
      <c r="D1111" s="768">
        <v>110</v>
      </c>
      <c r="E1111" s="768">
        <v>200</v>
      </c>
      <c r="F1111" s="768" t="s">
        <v>769</v>
      </c>
      <c r="G1111" s="768">
        <v>170005456</v>
      </c>
      <c r="H1111" s="768">
        <v>998734</v>
      </c>
      <c r="I1111" s="783"/>
      <c r="J1111" s="768">
        <v>18</v>
      </c>
      <c r="K1111" s="782"/>
      <c r="L1111" s="768" t="s">
        <v>819</v>
      </c>
      <c r="M1111" s="768" t="s">
        <v>106</v>
      </c>
      <c r="N1111" s="768">
        <v>1</v>
      </c>
      <c r="O1111" s="783"/>
      <c r="P1111" s="784" t="str">
        <f t="shared" si="89"/>
        <v>Included</v>
      </c>
      <c r="Q1111" s="296">
        <f t="shared" si="90"/>
        <v>0</v>
      </c>
      <c r="R1111" s="267">
        <f t="shared" si="91"/>
        <v>0</v>
      </c>
      <c r="S1111" s="267">
        <f t="shared" si="92"/>
        <v>0</v>
      </c>
      <c r="T1111" s="297">
        <f t="shared" si="93"/>
        <v>0</v>
      </c>
      <c r="U1111" s="297"/>
      <c r="AD1111" s="298"/>
    </row>
    <row r="1112" spans="1:30" s="267" customFormat="1" ht="48" customHeight="1" x14ac:dyDescent="0.3">
      <c r="A1112" s="292">
        <v>1088</v>
      </c>
      <c r="B1112" s="768">
        <v>7000032506</v>
      </c>
      <c r="C1112" s="768">
        <v>10</v>
      </c>
      <c r="D1112" s="768">
        <v>110</v>
      </c>
      <c r="E1112" s="768">
        <v>210</v>
      </c>
      <c r="F1112" s="768" t="s">
        <v>769</v>
      </c>
      <c r="G1112" s="768">
        <v>170005465</v>
      </c>
      <c r="H1112" s="768">
        <v>998734</v>
      </c>
      <c r="I1112" s="783"/>
      <c r="J1112" s="768">
        <v>18</v>
      </c>
      <c r="K1112" s="782"/>
      <c r="L1112" s="768" t="s">
        <v>820</v>
      </c>
      <c r="M1112" s="768" t="s">
        <v>110</v>
      </c>
      <c r="N1112" s="768">
        <v>1</v>
      </c>
      <c r="O1112" s="783"/>
      <c r="P1112" s="784" t="str">
        <f t="shared" si="89"/>
        <v>Included</v>
      </c>
      <c r="Q1112" s="296">
        <f t="shared" si="90"/>
        <v>0</v>
      </c>
      <c r="R1112" s="267">
        <f t="shared" si="91"/>
        <v>0</v>
      </c>
      <c r="S1112" s="267">
        <f t="shared" si="92"/>
        <v>0</v>
      </c>
      <c r="T1112" s="297">
        <f t="shared" si="93"/>
        <v>0</v>
      </c>
      <c r="U1112" s="297"/>
      <c r="AD1112" s="298"/>
    </row>
    <row r="1113" spans="1:30" s="267" customFormat="1" ht="48" customHeight="1" x14ac:dyDescent="0.3">
      <c r="A1113" s="292">
        <v>1089</v>
      </c>
      <c r="B1113" s="768">
        <v>7000032506</v>
      </c>
      <c r="C1113" s="768">
        <v>10</v>
      </c>
      <c r="D1113" s="768">
        <v>110</v>
      </c>
      <c r="E1113" s="768">
        <v>220</v>
      </c>
      <c r="F1113" s="768" t="s">
        <v>769</v>
      </c>
      <c r="G1113" s="768">
        <v>100007217</v>
      </c>
      <c r="H1113" s="768">
        <v>998734</v>
      </c>
      <c r="I1113" s="783"/>
      <c r="J1113" s="768">
        <v>18</v>
      </c>
      <c r="K1113" s="782"/>
      <c r="L1113" s="768" t="s">
        <v>158</v>
      </c>
      <c r="M1113" s="768" t="s">
        <v>106</v>
      </c>
      <c r="N1113" s="768">
        <v>1</v>
      </c>
      <c r="O1113" s="783"/>
      <c r="P1113" s="784" t="str">
        <f t="shared" si="89"/>
        <v>Included</v>
      </c>
      <c r="Q1113" s="296">
        <f t="shared" si="90"/>
        <v>0</v>
      </c>
      <c r="R1113" s="267">
        <f t="shared" si="91"/>
        <v>0</v>
      </c>
      <c r="S1113" s="267">
        <f t="shared" si="92"/>
        <v>0</v>
      </c>
      <c r="T1113" s="297">
        <f t="shared" si="93"/>
        <v>0</v>
      </c>
      <c r="U1113" s="297"/>
      <c r="AD1113" s="298"/>
    </row>
    <row r="1114" spans="1:30" s="267" customFormat="1" ht="48" customHeight="1" x14ac:dyDescent="0.3">
      <c r="A1114" s="292">
        <v>1090</v>
      </c>
      <c r="B1114" s="768">
        <v>7000032513</v>
      </c>
      <c r="C1114" s="768">
        <v>10</v>
      </c>
      <c r="D1114" s="768">
        <v>111</v>
      </c>
      <c r="E1114" s="768">
        <v>10</v>
      </c>
      <c r="F1114" s="768" t="s">
        <v>770</v>
      </c>
      <c r="G1114" s="768">
        <v>170005392</v>
      </c>
      <c r="H1114" s="768">
        <v>998734</v>
      </c>
      <c r="I1114" s="783"/>
      <c r="J1114" s="768">
        <v>18</v>
      </c>
      <c r="K1114" s="782"/>
      <c r="L1114" s="768" t="s">
        <v>826</v>
      </c>
      <c r="M1114" s="768" t="s">
        <v>106</v>
      </c>
      <c r="N1114" s="768">
        <v>2</v>
      </c>
      <c r="O1114" s="783"/>
      <c r="P1114" s="784" t="str">
        <f t="shared" si="89"/>
        <v>Included</v>
      </c>
      <c r="Q1114" s="296">
        <f t="shared" si="90"/>
        <v>0</v>
      </c>
      <c r="R1114" s="267">
        <f t="shared" si="91"/>
        <v>0</v>
      </c>
      <c r="S1114" s="267">
        <f t="shared" si="92"/>
        <v>0</v>
      </c>
      <c r="T1114" s="297">
        <f t="shared" si="93"/>
        <v>0</v>
      </c>
      <c r="U1114" s="297"/>
      <c r="AD1114" s="298"/>
    </row>
    <row r="1115" spans="1:30" s="267" customFormat="1" ht="48" customHeight="1" x14ac:dyDescent="0.3">
      <c r="A1115" s="292">
        <v>1091</v>
      </c>
      <c r="B1115" s="768">
        <v>7000032510</v>
      </c>
      <c r="C1115" s="768">
        <v>10</v>
      </c>
      <c r="D1115" s="768">
        <v>160</v>
      </c>
      <c r="E1115" s="768">
        <v>10</v>
      </c>
      <c r="F1115" s="768" t="s">
        <v>771</v>
      </c>
      <c r="G1115" s="768">
        <v>170005405</v>
      </c>
      <c r="H1115" s="768">
        <v>998736</v>
      </c>
      <c r="I1115" s="783"/>
      <c r="J1115" s="768">
        <v>18</v>
      </c>
      <c r="K1115" s="782"/>
      <c r="L1115" s="768" t="s">
        <v>802</v>
      </c>
      <c r="M1115" s="768" t="s">
        <v>106</v>
      </c>
      <c r="N1115" s="768">
        <v>1</v>
      </c>
      <c r="O1115" s="783"/>
      <c r="P1115" s="784" t="str">
        <f t="shared" si="89"/>
        <v>Included</v>
      </c>
      <c r="Q1115" s="296">
        <f t="shared" si="90"/>
        <v>0</v>
      </c>
      <c r="R1115" s="267">
        <f t="shared" si="91"/>
        <v>0</v>
      </c>
      <c r="S1115" s="267">
        <f t="shared" si="92"/>
        <v>0</v>
      </c>
      <c r="T1115" s="297">
        <f t="shared" si="93"/>
        <v>0</v>
      </c>
      <c r="U1115" s="297"/>
      <c r="AD1115" s="298"/>
    </row>
    <row r="1116" spans="1:30" s="267" customFormat="1" ht="48" customHeight="1" x14ac:dyDescent="0.3">
      <c r="A1116" s="292">
        <v>1092</v>
      </c>
      <c r="B1116" s="768">
        <v>7000032510</v>
      </c>
      <c r="C1116" s="768">
        <v>10</v>
      </c>
      <c r="D1116" s="768">
        <v>160</v>
      </c>
      <c r="E1116" s="768">
        <v>20</v>
      </c>
      <c r="F1116" s="768" t="s">
        <v>771</v>
      </c>
      <c r="G1116" s="768">
        <v>170005400</v>
      </c>
      <c r="H1116" s="768">
        <v>998336</v>
      </c>
      <c r="I1116" s="783"/>
      <c r="J1116" s="768">
        <v>18</v>
      </c>
      <c r="K1116" s="782"/>
      <c r="L1116" s="768" t="s">
        <v>831</v>
      </c>
      <c r="M1116" s="768" t="s">
        <v>105</v>
      </c>
      <c r="N1116" s="768">
        <v>1</v>
      </c>
      <c r="O1116" s="783"/>
      <c r="P1116" s="784" t="str">
        <f t="shared" si="89"/>
        <v>Included</v>
      </c>
      <c r="Q1116" s="296">
        <f t="shared" si="90"/>
        <v>0</v>
      </c>
      <c r="R1116" s="267">
        <f t="shared" si="91"/>
        <v>0</v>
      </c>
      <c r="S1116" s="267">
        <f t="shared" si="92"/>
        <v>0</v>
      </c>
      <c r="T1116" s="297">
        <f t="shared" si="93"/>
        <v>0</v>
      </c>
      <c r="U1116" s="297"/>
      <c r="AD1116" s="298"/>
    </row>
    <row r="1117" spans="1:30" s="267" customFormat="1" ht="48" customHeight="1" x14ac:dyDescent="0.3">
      <c r="A1117" s="292">
        <v>1093</v>
      </c>
      <c r="B1117" s="768">
        <v>7000032510</v>
      </c>
      <c r="C1117" s="768">
        <v>10</v>
      </c>
      <c r="D1117" s="768">
        <v>160</v>
      </c>
      <c r="E1117" s="768">
        <v>30</v>
      </c>
      <c r="F1117" s="768" t="s">
        <v>771</v>
      </c>
      <c r="G1117" s="768">
        <v>170005316</v>
      </c>
      <c r="H1117" s="768">
        <v>998734</v>
      </c>
      <c r="I1117" s="783"/>
      <c r="J1117" s="768">
        <v>18</v>
      </c>
      <c r="K1117" s="782"/>
      <c r="L1117" s="768" t="s">
        <v>804</v>
      </c>
      <c r="M1117" s="768" t="s">
        <v>106</v>
      </c>
      <c r="N1117" s="768">
        <v>1</v>
      </c>
      <c r="O1117" s="783"/>
      <c r="P1117" s="784" t="str">
        <f t="shared" si="89"/>
        <v>Included</v>
      </c>
      <c r="Q1117" s="296">
        <f t="shared" si="90"/>
        <v>0</v>
      </c>
      <c r="R1117" s="267">
        <f t="shared" si="91"/>
        <v>0</v>
      </c>
      <c r="S1117" s="267">
        <f t="shared" si="92"/>
        <v>0</v>
      </c>
      <c r="T1117" s="297">
        <f t="shared" si="93"/>
        <v>0</v>
      </c>
      <c r="U1117" s="297"/>
      <c r="AD1117" s="298"/>
    </row>
    <row r="1118" spans="1:30" s="267" customFormat="1" ht="48" customHeight="1" x14ac:dyDescent="0.3">
      <c r="A1118" s="292">
        <v>1094</v>
      </c>
      <c r="B1118" s="768">
        <v>7000032510</v>
      </c>
      <c r="C1118" s="768">
        <v>10</v>
      </c>
      <c r="D1118" s="768">
        <v>160</v>
      </c>
      <c r="E1118" s="768">
        <v>40</v>
      </c>
      <c r="F1118" s="768" t="s">
        <v>771</v>
      </c>
      <c r="G1118" s="768">
        <v>170005402</v>
      </c>
      <c r="H1118" s="768">
        <v>998734</v>
      </c>
      <c r="I1118" s="783"/>
      <c r="J1118" s="768">
        <v>18</v>
      </c>
      <c r="K1118" s="782"/>
      <c r="L1118" s="768" t="s">
        <v>807</v>
      </c>
      <c r="M1118" s="768" t="s">
        <v>106</v>
      </c>
      <c r="N1118" s="768">
        <v>1</v>
      </c>
      <c r="O1118" s="783"/>
      <c r="P1118" s="784" t="str">
        <f t="shared" si="89"/>
        <v>Included</v>
      </c>
      <c r="Q1118" s="296">
        <f t="shared" si="90"/>
        <v>0</v>
      </c>
      <c r="R1118" s="267">
        <f t="shared" si="91"/>
        <v>0</v>
      </c>
      <c r="S1118" s="267">
        <f t="shared" si="92"/>
        <v>0</v>
      </c>
      <c r="T1118" s="297">
        <f t="shared" si="93"/>
        <v>0</v>
      </c>
      <c r="U1118" s="297"/>
      <c r="AD1118" s="298"/>
    </row>
    <row r="1119" spans="1:30" s="267" customFormat="1" ht="48" customHeight="1" x14ac:dyDescent="0.3">
      <c r="A1119" s="292">
        <v>1095</v>
      </c>
      <c r="B1119" s="768">
        <v>7000032510</v>
      </c>
      <c r="C1119" s="768">
        <v>10</v>
      </c>
      <c r="D1119" s="768">
        <v>160</v>
      </c>
      <c r="E1119" s="768">
        <v>60</v>
      </c>
      <c r="F1119" s="768" t="s">
        <v>771</v>
      </c>
      <c r="G1119" s="768">
        <v>170005422</v>
      </c>
      <c r="H1119" s="768">
        <v>998336</v>
      </c>
      <c r="I1119" s="783"/>
      <c r="J1119" s="768">
        <v>18</v>
      </c>
      <c r="K1119" s="782"/>
      <c r="L1119" s="768" t="s">
        <v>809</v>
      </c>
      <c r="M1119" s="768" t="s">
        <v>105</v>
      </c>
      <c r="N1119" s="768">
        <v>1</v>
      </c>
      <c r="O1119" s="783"/>
      <c r="P1119" s="784" t="str">
        <f t="shared" si="89"/>
        <v>Included</v>
      </c>
      <c r="Q1119" s="296">
        <f t="shared" si="90"/>
        <v>0</v>
      </c>
      <c r="R1119" s="267">
        <f t="shared" si="91"/>
        <v>0</v>
      </c>
      <c r="S1119" s="267">
        <f t="shared" si="92"/>
        <v>0</v>
      </c>
      <c r="T1119" s="297">
        <f t="shared" si="93"/>
        <v>0</v>
      </c>
      <c r="U1119" s="297"/>
      <c r="AD1119" s="298"/>
    </row>
    <row r="1120" spans="1:30" s="267" customFormat="1" ht="48" customHeight="1" x14ac:dyDescent="0.3">
      <c r="A1120" s="292">
        <v>1096</v>
      </c>
      <c r="B1120" s="768">
        <v>7000032510</v>
      </c>
      <c r="C1120" s="768">
        <v>10</v>
      </c>
      <c r="D1120" s="768">
        <v>160</v>
      </c>
      <c r="E1120" s="768">
        <v>70</v>
      </c>
      <c r="F1120" s="768" t="s">
        <v>771</v>
      </c>
      <c r="G1120" s="768">
        <v>170005323</v>
      </c>
      <c r="H1120" s="768">
        <v>998734</v>
      </c>
      <c r="I1120" s="783"/>
      <c r="J1120" s="768">
        <v>18</v>
      </c>
      <c r="K1120" s="782"/>
      <c r="L1120" s="768" t="s">
        <v>812</v>
      </c>
      <c r="M1120" s="768" t="s">
        <v>106</v>
      </c>
      <c r="N1120" s="768">
        <v>2</v>
      </c>
      <c r="O1120" s="783"/>
      <c r="P1120" s="784" t="str">
        <f t="shared" si="89"/>
        <v>Included</v>
      </c>
      <c r="Q1120" s="296">
        <f t="shared" si="90"/>
        <v>0</v>
      </c>
      <c r="R1120" s="267">
        <f t="shared" si="91"/>
        <v>0</v>
      </c>
      <c r="S1120" s="267">
        <f t="shared" si="92"/>
        <v>0</v>
      </c>
      <c r="T1120" s="297">
        <f t="shared" si="93"/>
        <v>0</v>
      </c>
      <c r="U1120" s="297"/>
      <c r="AD1120" s="298"/>
    </row>
    <row r="1121" spans="1:30" s="267" customFormat="1" ht="48" customHeight="1" x14ac:dyDescent="0.3">
      <c r="A1121" s="292">
        <v>1097</v>
      </c>
      <c r="B1121" s="768">
        <v>7000032510</v>
      </c>
      <c r="C1121" s="768">
        <v>10</v>
      </c>
      <c r="D1121" s="768">
        <v>160</v>
      </c>
      <c r="E1121" s="768">
        <v>80</v>
      </c>
      <c r="F1121" s="768" t="s">
        <v>771</v>
      </c>
      <c r="G1121" s="768">
        <v>170005324</v>
      </c>
      <c r="H1121" s="768">
        <v>998734</v>
      </c>
      <c r="I1121" s="783"/>
      <c r="J1121" s="768">
        <v>18</v>
      </c>
      <c r="K1121" s="782"/>
      <c r="L1121" s="768" t="s">
        <v>813</v>
      </c>
      <c r="M1121" s="768" t="s">
        <v>106</v>
      </c>
      <c r="N1121" s="768">
        <v>2</v>
      </c>
      <c r="O1121" s="783"/>
      <c r="P1121" s="784" t="str">
        <f t="shared" si="89"/>
        <v>Included</v>
      </c>
      <c r="Q1121" s="296">
        <f t="shared" si="90"/>
        <v>0</v>
      </c>
      <c r="R1121" s="267">
        <f t="shared" si="91"/>
        <v>0</v>
      </c>
      <c r="S1121" s="267">
        <f t="shared" si="92"/>
        <v>0</v>
      </c>
      <c r="T1121" s="297">
        <f t="shared" si="93"/>
        <v>0</v>
      </c>
      <c r="U1121" s="297"/>
      <c r="AD1121" s="298"/>
    </row>
    <row r="1122" spans="1:30" s="267" customFormat="1" ht="48" customHeight="1" x14ac:dyDescent="0.3">
      <c r="A1122" s="292">
        <v>1098</v>
      </c>
      <c r="B1122" s="768">
        <v>7000032510</v>
      </c>
      <c r="C1122" s="768">
        <v>10</v>
      </c>
      <c r="D1122" s="768">
        <v>160</v>
      </c>
      <c r="E1122" s="768">
        <v>100</v>
      </c>
      <c r="F1122" s="768" t="s">
        <v>771</v>
      </c>
      <c r="G1122" s="768">
        <v>170005423</v>
      </c>
      <c r="H1122" s="768">
        <v>998336</v>
      </c>
      <c r="I1122" s="783"/>
      <c r="J1122" s="768">
        <v>18</v>
      </c>
      <c r="K1122" s="782"/>
      <c r="L1122" s="768" t="s">
        <v>814</v>
      </c>
      <c r="M1122" s="768" t="s">
        <v>105</v>
      </c>
      <c r="N1122" s="768">
        <v>1</v>
      </c>
      <c r="O1122" s="783"/>
      <c r="P1122" s="784" t="str">
        <f t="shared" si="89"/>
        <v>Included</v>
      </c>
      <c r="Q1122" s="296">
        <f t="shared" si="90"/>
        <v>0</v>
      </c>
      <c r="R1122" s="267">
        <f t="shared" si="91"/>
        <v>0</v>
      </c>
      <c r="S1122" s="267">
        <f t="shared" si="92"/>
        <v>0</v>
      </c>
      <c r="T1122" s="297">
        <f t="shared" si="93"/>
        <v>0</v>
      </c>
      <c r="U1122" s="297"/>
      <c r="AD1122" s="298"/>
    </row>
    <row r="1123" spans="1:30" s="267" customFormat="1" ht="48" customHeight="1" x14ac:dyDescent="0.3">
      <c r="A1123" s="292">
        <v>1099</v>
      </c>
      <c r="B1123" s="768">
        <v>7000032510</v>
      </c>
      <c r="C1123" s="768">
        <v>10</v>
      </c>
      <c r="D1123" s="768">
        <v>160</v>
      </c>
      <c r="E1123" s="768">
        <v>110</v>
      </c>
      <c r="F1123" s="768" t="s">
        <v>771</v>
      </c>
      <c r="G1123" s="768">
        <v>170005328</v>
      </c>
      <c r="H1123" s="768">
        <v>998734</v>
      </c>
      <c r="I1123" s="783"/>
      <c r="J1123" s="768">
        <v>18</v>
      </c>
      <c r="K1123" s="782"/>
      <c r="L1123" s="768" t="s">
        <v>815</v>
      </c>
      <c r="M1123" s="768" t="s">
        <v>106</v>
      </c>
      <c r="N1123" s="768">
        <v>1</v>
      </c>
      <c r="O1123" s="783"/>
      <c r="P1123" s="784" t="str">
        <f t="shared" si="89"/>
        <v>Included</v>
      </c>
      <c r="Q1123" s="296">
        <f t="shared" si="90"/>
        <v>0</v>
      </c>
      <c r="R1123" s="267">
        <f t="shared" si="91"/>
        <v>0</v>
      </c>
      <c r="S1123" s="267">
        <f t="shared" si="92"/>
        <v>0</v>
      </c>
      <c r="T1123" s="297">
        <f t="shared" si="93"/>
        <v>0</v>
      </c>
      <c r="U1123" s="297"/>
      <c r="AD1123" s="298"/>
    </row>
    <row r="1124" spans="1:30" s="267" customFormat="1" ht="48" customHeight="1" x14ac:dyDescent="0.3">
      <c r="A1124" s="292">
        <v>1100</v>
      </c>
      <c r="B1124" s="768">
        <v>7000032510</v>
      </c>
      <c r="C1124" s="768">
        <v>10</v>
      </c>
      <c r="D1124" s="768">
        <v>160</v>
      </c>
      <c r="E1124" s="768">
        <v>120</v>
      </c>
      <c r="F1124" s="768" t="s">
        <v>771</v>
      </c>
      <c r="G1124" s="768">
        <v>100007246</v>
      </c>
      <c r="H1124" s="768">
        <v>998734</v>
      </c>
      <c r="I1124" s="783"/>
      <c r="J1124" s="768">
        <v>18</v>
      </c>
      <c r="K1124" s="782"/>
      <c r="L1124" s="768" t="s">
        <v>159</v>
      </c>
      <c r="M1124" s="768" t="s">
        <v>106</v>
      </c>
      <c r="N1124" s="768">
        <v>1</v>
      </c>
      <c r="O1124" s="783"/>
      <c r="P1124" s="784" t="str">
        <f t="shared" si="89"/>
        <v>Included</v>
      </c>
      <c r="Q1124" s="296">
        <f t="shared" si="90"/>
        <v>0</v>
      </c>
      <c r="R1124" s="267">
        <f t="shared" si="91"/>
        <v>0</v>
      </c>
      <c r="S1124" s="267">
        <f t="shared" si="92"/>
        <v>0</v>
      </c>
      <c r="T1124" s="297">
        <f t="shared" si="93"/>
        <v>0</v>
      </c>
      <c r="U1124" s="297"/>
      <c r="AD1124" s="298"/>
    </row>
    <row r="1125" spans="1:30" s="267" customFormat="1" ht="48" customHeight="1" x14ac:dyDescent="0.3">
      <c r="A1125" s="292">
        <v>1101</v>
      </c>
      <c r="B1125" s="768">
        <v>7000032510</v>
      </c>
      <c r="C1125" s="768">
        <v>10</v>
      </c>
      <c r="D1125" s="768">
        <v>160</v>
      </c>
      <c r="E1125" s="768">
        <v>130</v>
      </c>
      <c r="F1125" s="768" t="s">
        <v>771</v>
      </c>
      <c r="G1125" s="768">
        <v>170003250</v>
      </c>
      <c r="H1125" s="768">
        <v>998734</v>
      </c>
      <c r="I1125" s="783"/>
      <c r="J1125" s="768">
        <v>18</v>
      </c>
      <c r="K1125" s="782"/>
      <c r="L1125" s="768" t="s">
        <v>160</v>
      </c>
      <c r="M1125" s="768" t="s">
        <v>106</v>
      </c>
      <c r="N1125" s="768">
        <v>1</v>
      </c>
      <c r="O1125" s="783"/>
      <c r="P1125" s="784" t="str">
        <f t="shared" si="89"/>
        <v>Included</v>
      </c>
      <c r="Q1125" s="296">
        <f t="shared" si="90"/>
        <v>0</v>
      </c>
      <c r="R1125" s="267">
        <f t="shared" si="91"/>
        <v>0</v>
      </c>
      <c r="S1125" s="267">
        <f t="shared" si="92"/>
        <v>0</v>
      </c>
      <c r="T1125" s="297">
        <f t="shared" si="93"/>
        <v>0</v>
      </c>
      <c r="U1125" s="297"/>
      <c r="AD1125" s="298"/>
    </row>
    <row r="1126" spans="1:30" s="267" customFormat="1" ht="48" customHeight="1" x14ac:dyDescent="0.3">
      <c r="A1126" s="292">
        <v>1102</v>
      </c>
      <c r="B1126" s="768">
        <v>7000032510</v>
      </c>
      <c r="C1126" s="768">
        <v>10</v>
      </c>
      <c r="D1126" s="768">
        <v>160</v>
      </c>
      <c r="E1126" s="768">
        <v>140</v>
      </c>
      <c r="F1126" s="768" t="s">
        <v>771</v>
      </c>
      <c r="G1126" s="768">
        <v>170005441</v>
      </c>
      <c r="H1126" s="768">
        <v>998734</v>
      </c>
      <c r="I1126" s="783"/>
      <c r="J1126" s="768">
        <v>18</v>
      </c>
      <c r="K1126" s="782"/>
      <c r="L1126" s="768" t="s">
        <v>816</v>
      </c>
      <c r="M1126" s="768" t="s">
        <v>106</v>
      </c>
      <c r="N1126" s="768">
        <v>1</v>
      </c>
      <c r="O1126" s="783"/>
      <c r="P1126" s="784" t="str">
        <f t="shared" si="89"/>
        <v>Included</v>
      </c>
      <c r="Q1126" s="296">
        <f t="shared" si="90"/>
        <v>0</v>
      </c>
      <c r="R1126" s="267">
        <f t="shared" si="91"/>
        <v>0</v>
      </c>
      <c r="S1126" s="267">
        <f t="shared" si="92"/>
        <v>0</v>
      </c>
      <c r="T1126" s="297">
        <f t="shared" si="93"/>
        <v>0</v>
      </c>
      <c r="U1126" s="297"/>
      <c r="AD1126" s="298"/>
    </row>
    <row r="1127" spans="1:30" s="267" customFormat="1" ht="48" customHeight="1" x14ac:dyDescent="0.3">
      <c r="A1127" s="292">
        <v>1103</v>
      </c>
      <c r="B1127" s="768">
        <v>7000032510</v>
      </c>
      <c r="C1127" s="768">
        <v>10</v>
      </c>
      <c r="D1127" s="768">
        <v>160</v>
      </c>
      <c r="E1127" s="768">
        <v>150</v>
      </c>
      <c r="F1127" s="768" t="s">
        <v>771</v>
      </c>
      <c r="G1127" s="768">
        <v>170005590</v>
      </c>
      <c r="H1127" s="768">
        <v>998336</v>
      </c>
      <c r="I1127" s="783"/>
      <c r="J1127" s="768">
        <v>18</v>
      </c>
      <c r="K1127" s="782"/>
      <c r="L1127" s="768" t="s">
        <v>822</v>
      </c>
      <c r="M1127" s="768" t="s">
        <v>106</v>
      </c>
      <c r="N1127" s="768">
        <v>2</v>
      </c>
      <c r="O1127" s="783"/>
      <c r="P1127" s="784" t="str">
        <f t="shared" si="89"/>
        <v>Included</v>
      </c>
      <c r="Q1127" s="296">
        <f t="shared" si="90"/>
        <v>0</v>
      </c>
      <c r="R1127" s="267">
        <f t="shared" si="91"/>
        <v>0</v>
      </c>
      <c r="S1127" s="267">
        <f t="shared" si="92"/>
        <v>0</v>
      </c>
      <c r="T1127" s="297">
        <f t="shared" si="93"/>
        <v>0</v>
      </c>
      <c r="U1127" s="297"/>
      <c r="AD1127" s="298"/>
    </row>
    <row r="1128" spans="1:30" s="267" customFormat="1" ht="48" customHeight="1" x14ac:dyDescent="0.3">
      <c r="A1128" s="292">
        <v>1104</v>
      </c>
      <c r="B1128" s="768">
        <v>7000032515</v>
      </c>
      <c r="C1128" s="768">
        <v>10</v>
      </c>
      <c r="D1128" s="768">
        <v>210</v>
      </c>
      <c r="E1128" s="768">
        <v>10</v>
      </c>
      <c r="F1128" s="768" t="s">
        <v>772</v>
      </c>
      <c r="G1128" s="768">
        <v>170005402</v>
      </c>
      <c r="H1128" s="768">
        <v>998734</v>
      </c>
      <c r="I1128" s="783"/>
      <c r="J1128" s="768">
        <v>18</v>
      </c>
      <c r="K1128" s="782"/>
      <c r="L1128" s="768" t="s">
        <v>807</v>
      </c>
      <c r="M1128" s="768" t="s">
        <v>106</v>
      </c>
      <c r="N1128" s="768">
        <v>3</v>
      </c>
      <c r="O1128" s="783"/>
      <c r="P1128" s="784" t="str">
        <f t="shared" si="89"/>
        <v>Included</v>
      </c>
      <c r="Q1128" s="296">
        <f t="shared" si="90"/>
        <v>0</v>
      </c>
      <c r="R1128" s="267">
        <f t="shared" si="91"/>
        <v>0</v>
      </c>
      <c r="S1128" s="267">
        <f t="shared" si="92"/>
        <v>0</v>
      </c>
      <c r="T1128" s="297">
        <f t="shared" si="93"/>
        <v>0</v>
      </c>
      <c r="U1128" s="297"/>
      <c r="AD1128" s="298"/>
    </row>
    <row r="1129" spans="1:30" s="267" customFormat="1" ht="33.75" customHeight="1" x14ac:dyDescent="0.3">
      <c r="A1129" s="775" t="s">
        <v>341</v>
      </c>
      <c r="B1129" s="785" t="s">
        <v>357</v>
      </c>
      <c r="C1129" s="775"/>
      <c r="D1129" s="775"/>
      <c r="E1129" s="775"/>
      <c r="F1129" s="775"/>
      <c r="G1129" s="775"/>
      <c r="H1129" s="775"/>
      <c r="I1129" s="775"/>
      <c r="J1129" s="775"/>
      <c r="K1129" s="775"/>
      <c r="L1129" s="775"/>
      <c r="M1129" s="775"/>
      <c r="N1129" s="775"/>
      <c r="O1129" s="775"/>
      <c r="P1129" s="775"/>
      <c r="Q1129" s="775"/>
      <c r="T1129" s="297"/>
      <c r="U1129" s="297"/>
      <c r="AD1129" s="298"/>
    </row>
    <row r="1130" spans="1:30" s="267" customFormat="1" ht="48" customHeight="1" x14ac:dyDescent="0.3">
      <c r="A1130" s="292">
        <v>1105</v>
      </c>
      <c r="B1130" s="768">
        <v>7000032588</v>
      </c>
      <c r="C1130" s="768">
        <v>10</v>
      </c>
      <c r="D1130" s="768">
        <v>20</v>
      </c>
      <c r="E1130" s="768">
        <v>10</v>
      </c>
      <c r="F1130" s="768" t="s">
        <v>773</v>
      </c>
      <c r="G1130" s="768">
        <v>170005405</v>
      </c>
      <c r="H1130" s="768">
        <v>998736</v>
      </c>
      <c r="I1130" s="783"/>
      <c r="J1130" s="768">
        <v>18</v>
      </c>
      <c r="K1130" s="782"/>
      <c r="L1130" s="768" t="s">
        <v>802</v>
      </c>
      <c r="M1130" s="768" t="s">
        <v>106</v>
      </c>
      <c r="N1130" s="768">
        <v>2</v>
      </c>
      <c r="O1130" s="783"/>
      <c r="P1130" s="784" t="str">
        <f t="shared" si="89"/>
        <v>Included</v>
      </c>
      <c r="Q1130" s="296">
        <f t="shared" si="90"/>
        <v>0</v>
      </c>
      <c r="R1130" s="267">
        <f t="shared" si="91"/>
        <v>0</v>
      </c>
      <c r="S1130" s="267">
        <f t="shared" si="92"/>
        <v>0</v>
      </c>
      <c r="T1130" s="297">
        <f t="shared" si="93"/>
        <v>0</v>
      </c>
      <c r="U1130" s="297"/>
      <c r="AD1130" s="298"/>
    </row>
    <row r="1131" spans="1:30" s="267" customFormat="1" ht="48" customHeight="1" x14ac:dyDescent="0.3">
      <c r="A1131" s="292">
        <v>1106</v>
      </c>
      <c r="B1131" s="768">
        <v>7000032588</v>
      </c>
      <c r="C1131" s="768">
        <v>10</v>
      </c>
      <c r="D1131" s="768">
        <v>20</v>
      </c>
      <c r="E1131" s="768">
        <v>20</v>
      </c>
      <c r="F1131" s="768" t="s">
        <v>773</v>
      </c>
      <c r="G1131" s="768">
        <v>170005400</v>
      </c>
      <c r="H1131" s="768">
        <v>998336</v>
      </c>
      <c r="I1131" s="783"/>
      <c r="J1131" s="768">
        <v>18</v>
      </c>
      <c r="K1131" s="782"/>
      <c r="L1131" s="768" t="s">
        <v>831</v>
      </c>
      <c r="M1131" s="768" t="s">
        <v>105</v>
      </c>
      <c r="N1131" s="768">
        <v>1</v>
      </c>
      <c r="O1131" s="783"/>
      <c r="P1131" s="784" t="str">
        <f t="shared" si="89"/>
        <v>Included</v>
      </c>
      <c r="Q1131" s="296">
        <f t="shared" si="90"/>
        <v>0</v>
      </c>
      <c r="R1131" s="267">
        <f t="shared" si="91"/>
        <v>0</v>
      </c>
      <c r="S1131" s="267">
        <f t="shared" si="92"/>
        <v>0</v>
      </c>
      <c r="T1131" s="297">
        <f t="shared" si="93"/>
        <v>0</v>
      </c>
      <c r="U1131" s="297"/>
      <c r="AD1131" s="298"/>
    </row>
    <row r="1132" spans="1:30" s="267" customFormat="1" ht="48" customHeight="1" x14ac:dyDescent="0.3">
      <c r="A1132" s="292">
        <v>1107</v>
      </c>
      <c r="B1132" s="768">
        <v>7000032588</v>
      </c>
      <c r="C1132" s="768">
        <v>10</v>
      </c>
      <c r="D1132" s="768">
        <v>20</v>
      </c>
      <c r="E1132" s="768">
        <v>30</v>
      </c>
      <c r="F1132" s="768" t="s">
        <v>773</v>
      </c>
      <c r="G1132" s="768">
        <v>170005316</v>
      </c>
      <c r="H1132" s="768">
        <v>998734</v>
      </c>
      <c r="I1132" s="783"/>
      <c r="J1132" s="768">
        <v>18</v>
      </c>
      <c r="K1132" s="782"/>
      <c r="L1132" s="768" t="s">
        <v>804</v>
      </c>
      <c r="M1132" s="768" t="s">
        <v>106</v>
      </c>
      <c r="N1132" s="768">
        <v>2</v>
      </c>
      <c r="O1132" s="783"/>
      <c r="P1132" s="784" t="str">
        <f t="shared" si="89"/>
        <v>Included</v>
      </c>
      <c r="Q1132" s="296">
        <f t="shared" si="90"/>
        <v>0</v>
      </c>
      <c r="R1132" s="267">
        <f t="shared" si="91"/>
        <v>0</v>
      </c>
      <c r="S1132" s="267">
        <f t="shared" si="92"/>
        <v>0</v>
      </c>
      <c r="T1132" s="297">
        <f t="shared" si="93"/>
        <v>0</v>
      </c>
      <c r="U1132" s="297"/>
      <c r="AD1132" s="298"/>
    </row>
    <row r="1133" spans="1:30" s="267" customFormat="1" ht="48" customHeight="1" x14ac:dyDescent="0.3">
      <c r="A1133" s="292">
        <v>1108</v>
      </c>
      <c r="B1133" s="768">
        <v>7000032588</v>
      </c>
      <c r="C1133" s="768">
        <v>10</v>
      </c>
      <c r="D1133" s="768">
        <v>20</v>
      </c>
      <c r="E1133" s="768">
        <v>40</v>
      </c>
      <c r="F1133" s="768" t="s">
        <v>773</v>
      </c>
      <c r="G1133" s="768">
        <v>170005418</v>
      </c>
      <c r="H1133" s="768">
        <v>998736</v>
      </c>
      <c r="I1133" s="783"/>
      <c r="J1133" s="768">
        <v>18</v>
      </c>
      <c r="K1133" s="782"/>
      <c r="L1133" s="768" t="s">
        <v>805</v>
      </c>
      <c r="M1133" s="768" t="s">
        <v>106</v>
      </c>
      <c r="N1133" s="768">
        <v>232</v>
      </c>
      <c r="O1133" s="783"/>
      <c r="P1133" s="784" t="str">
        <f t="shared" si="89"/>
        <v>Included</v>
      </c>
      <c r="Q1133" s="296">
        <f t="shared" si="90"/>
        <v>0</v>
      </c>
      <c r="R1133" s="267">
        <f t="shared" si="91"/>
        <v>0</v>
      </c>
      <c r="S1133" s="267">
        <f t="shared" si="92"/>
        <v>0</v>
      </c>
      <c r="T1133" s="297">
        <f t="shared" si="93"/>
        <v>0</v>
      </c>
      <c r="U1133" s="297"/>
      <c r="AD1133" s="298"/>
    </row>
    <row r="1134" spans="1:30" s="267" customFormat="1" ht="48" customHeight="1" x14ac:dyDescent="0.3">
      <c r="A1134" s="292">
        <v>1109</v>
      </c>
      <c r="B1134" s="768">
        <v>7000032588</v>
      </c>
      <c r="C1134" s="768">
        <v>10</v>
      </c>
      <c r="D1134" s="768">
        <v>20</v>
      </c>
      <c r="E1134" s="768">
        <v>50</v>
      </c>
      <c r="F1134" s="768" t="s">
        <v>773</v>
      </c>
      <c r="G1134" s="768">
        <v>170005419</v>
      </c>
      <c r="H1134" s="768">
        <v>998736</v>
      </c>
      <c r="I1134" s="783"/>
      <c r="J1134" s="768">
        <v>18</v>
      </c>
      <c r="K1134" s="782"/>
      <c r="L1134" s="768" t="s">
        <v>806</v>
      </c>
      <c r="M1134" s="768" t="s">
        <v>106</v>
      </c>
      <c r="N1134" s="768">
        <v>400</v>
      </c>
      <c r="O1134" s="783"/>
      <c r="P1134" s="784" t="str">
        <f t="shared" si="89"/>
        <v>Included</v>
      </c>
      <c r="Q1134" s="296">
        <f t="shared" si="90"/>
        <v>0</v>
      </c>
      <c r="R1134" s="267">
        <f t="shared" si="91"/>
        <v>0</v>
      </c>
      <c r="S1134" s="267">
        <f t="shared" si="92"/>
        <v>0</v>
      </c>
      <c r="T1134" s="297">
        <f t="shared" si="93"/>
        <v>0</v>
      </c>
      <c r="U1134" s="297"/>
      <c r="AD1134" s="298"/>
    </row>
    <row r="1135" spans="1:30" s="267" customFormat="1" ht="48" customHeight="1" x14ac:dyDescent="0.3">
      <c r="A1135" s="292">
        <v>1110</v>
      </c>
      <c r="B1135" s="768">
        <v>7000032588</v>
      </c>
      <c r="C1135" s="768">
        <v>10</v>
      </c>
      <c r="D1135" s="768">
        <v>20</v>
      </c>
      <c r="E1135" s="768">
        <v>60</v>
      </c>
      <c r="F1135" s="768" t="s">
        <v>773</v>
      </c>
      <c r="G1135" s="768">
        <v>170005402</v>
      </c>
      <c r="H1135" s="768">
        <v>998734</v>
      </c>
      <c r="I1135" s="783"/>
      <c r="J1135" s="768">
        <v>18</v>
      </c>
      <c r="K1135" s="782"/>
      <c r="L1135" s="768" t="s">
        <v>807</v>
      </c>
      <c r="M1135" s="768" t="s">
        <v>106</v>
      </c>
      <c r="N1135" s="768">
        <v>1</v>
      </c>
      <c r="O1135" s="783"/>
      <c r="P1135" s="784" t="str">
        <f t="shared" si="89"/>
        <v>Included</v>
      </c>
      <c r="Q1135" s="296">
        <f t="shared" si="90"/>
        <v>0</v>
      </c>
      <c r="R1135" s="267">
        <f t="shared" si="91"/>
        <v>0</v>
      </c>
      <c r="S1135" s="267">
        <f t="shared" si="92"/>
        <v>0</v>
      </c>
      <c r="T1135" s="297">
        <f t="shared" si="93"/>
        <v>0</v>
      </c>
      <c r="U1135" s="297"/>
      <c r="AD1135" s="298"/>
    </row>
    <row r="1136" spans="1:30" s="267" customFormat="1" ht="48" customHeight="1" x14ac:dyDescent="0.3">
      <c r="A1136" s="292">
        <v>1111</v>
      </c>
      <c r="B1136" s="768">
        <v>7000032588</v>
      </c>
      <c r="C1136" s="768">
        <v>10</v>
      </c>
      <c r="D1136" s="768">
        <v>20</v>
      </c>
      <c r="E1136" s="768">
        <v>70</v>
      </c>
      <c r="F1136" s="768" t="s">
        <v>773</v>
      </c>
      <c r="G1136" s="768">
        <v>170005318</v>
      </c>
      <c r="H1136" s="768">
        <v>998734</v>
      </c>
      <c r="I1136" s="783"/>
      <c r="J1136" s="768">
        <v>18</v>
      </c>
      <c r="K1136" s="782"/>
      <c r="L1136" s="768" t="s">
        <v>808</v>
      </c>
      <c r="M1136" s="768" t="s">
        <v>106</v>
      </c>
      <c r="N1136" s="768">
        <v>150</v>
      </c>
      <c r="O1136" s="783"/>
      <c r="P1136" s="784" t="str">
        <f t="shared" si="89"/>
        <v>Included</v>
      </c>
      <c r="Q1136" s="296">
        <f t="shared" si="90"/>
        <v>0</v>
      </c>
      <c r="R1136" s="267">
        <f t="shared" si="91"/>
        <v>0</v>
      </c>
      <c r="S1136" s="267">
        <f t="shared" si="92"/>
        <v>0</v>
      </c>
      <c r="T1136" s="297">
        <f t="shared" si="93"/>
        <v>0</v>
      </c>
      <c r="U1136" s="297"/>
      <c r="AD1136" s="298"/>
    </row>
    <row r="1137" spans="1:30" s="267" customFormat="1" ht="48" customHeight="1" x14ac:dyDescent="0.3">
      <c r="A1137" s="292">
        <v>1112</v>
      </c>
      <c r="B1137" s="768">
        <v>7000032588</v>
      </c>
      <c r="C1137" s="768">
        <v>10</v>
      </c>
      <c r="D1137" s="768">
        <v>20</v>
      </c>
      <c r="E1137" s="768">
        <v>110</v>
      </c>
      <c r="F1137" s="768" t="s">
        <v>773</v>
      </c>
      <c r="G1137" s="768">
        <v>170005422</v>
      </c>
      <c r="H1137" s="768">
        <v>998336</v>
      </c>
      <c r="I1137" s="783"/>
      <c r="J1137" s="768">
        <v>18</v>
      </c>
      <c r="K1137" s="782"/>
      <c r="L1137" s="768" t="s">
        <v>809</v>
      </c>
      <c r="M1137" s="768" t="s">
        <v>105</v>
      </c>
      <c r="N1137" s="768">
        <v>1</v>
      </c>
      <c r="O1137" s="783"/>
      <c r="P1137" s="784" t="str">
        <f t="shared" si="89"/>
        <v>Included</v>
      </c>
      <c r="Q1137" s="296">
        <f t="shared" si="90"/>
        <v>0</v>
      </c>
      <c r="R1137" s="267">
        <f t="shared" si="91"/>
        <v>0</v>
      </c>
      <c r="S1137" s="267">
        <f t="shared" si="92"/>
        <v>0</v>
      </c>
      <c r="T1137" s="297">
        <f t="shared" si="93"/>
        <v>0</v>
      </c>
      <c r="U1137" s="297"/>
      <c r="AD1137" s="298"/>
    </row>
    <row r="1138" spans="1:30" s="267" customFormat="1" ht="48" customHeight="1" x14ac:dyDescent="0.3">
      <c r="A1138" s="292">
        <v>1113</v>
      </c>
      <c r="B1138" s="768">
        <v>7000032588</v>
      </c>
      <c r="C1138" s="768">
        <v>10</v>
      </c>
      <c r="D1138" s="768">
        <v>20</v>
      </c>
      <c r="E1138" s="768">
        <v>120</v>
      </c>
      <c r="F1138" s="768" t="s">
        <v>773</v>
      </c>
      <c r="G1138" s="768">
        <v>170005403</v>
      </c>
      <c r="H1138" s="768">
        <v>998734</v>
      </c>
      <c r="I1138" s="783"/>
      <c r="J1138" s="768">
        <v>18</v>
      </c>
      <c r="K1138" s="782"/>
      <c r="L1138" s="768" t="s">
        <v>810</v>
      </c>
      <c r="M1138" s="768" t="s">
        <v>106</v>
      </c>
      <c r="N1138" s="768">
        <v>400</v>
      </c>
      <c r="O1138" s="783"/>
      <c r="P1138" s="784" t="str">
        <f t="shared" si="89"/>
        <v>Included</v>
      </c>
      <c r="Q1138" s="296">
        <f t="shared" si="90"/>
        <v>0</v>
      </c>
      <c r="R1138" s="267">
        <f t="shared" si="91"/>
        <v>0</v>
      </c>
      <c r="S1138" s="267">
        <f t="shared" si="92"/>
        <v>0</v>
      </c>
      <c r="T1138" s="297">
        <f t="shared" si="93"/>
        <v>0</v>
      </c>
      <c r="U1138" s="297"/>
      <c r="AD1138" s="298"/>
    </row>
    <row r="1139" spans="1:30" s="267" customFormat="1" ht="48" customHeight="1" x14ac:dyDescent="0.3">
      <c r="A1139" s="292">
        <v>1114</v>
      </c>
      <c r="B1139" s="768">
        <v>7000032588</v>
      </c>
      <c r="C1139" s="768">
        <v>10</v>
      </c>
      <c r="D1139" s="768">
        <v>20</v>
      </c>
      <c r="E1139" s="768">
        <v>130</v>
      </c>
      <c r="F1139" s="768" t="s">
        <v>773</v>
      </c>
      <c r="G1139" s="768">
        <v>170005329</v>
      </c>
      <c r="H1139" s="768">
        <v>998734</v>
      </c>
      <c r="I1139" s="783"/>
      <c r="J1139" s="768">
        <v>18</v>
      </c>
      <c r="K1139" s="782"/>
      <c r="L1139" s="768" t="s">
        <v>811</v>
      </c>
      <c r="M1139" s="768" t="s">
        <v>110</v>
      </c>
      <c r="N1139" s="768">
        <v>400</v>
      </c>
      <c r="O1139" s="783"/>
      <c r="P1139" s="784" t="str">
        <f t="shared" si="89"/>
        <v>Included</v>
      </c>
      <c r="Q1139" s="296">
        <f t="shared" si="90"/>
        <v>0</v>
      </c>
      <c r="R1139" s="267">
        <f t="shared" si="91"/>
        <v>0</v>
      </c>
      <c r="S1139" s="267">
        <f t="shared" si="92"/>
        <v>0</v>
      </c>
      <c r="T1139" s="297">
        <f t="shared" si="93"/>
        <v>0</v>
      </c>
      <c r="U1139" s="297"/>
      <c r="AD1139" s="298"/>
    </row>
    <row r="1140" spans="1:30" s="267" customFormat="1" ht="48" customHeight="1" x14ac:dyDescent="0.3">
      <c r="A1140" s="292">
        <v>1115</v>
      </c>
      <c r="B1140" s="768">
        <v>7000032588</v>
      </c>
      <c r="C1140" s="768">
        <v>10</v>
      </c>
      <c r="D1140" s="768">
        <v>20</v>
      </c>
      <c r="E1140" s="768">
        <v>140</v>
      </c>
      <c r="F1140" s="768" t="s">
        <v>773</v>
      </c>
      <c r="G1140" s="768">
        <v>170005323</v>
      </c>
      <c r="H1140" s="768">
        <v>998734</v>
      </c>
      <c r="I1140" s="783"/>
      <c r="J1140" s="768">
        <v>18</v>
      </c>
      <c r="K1140" s="782"/>
      <c r="L1140" s="768" t="s">
        <v>812</v>
      </c>
      <c r="M1140" s="768" t="s">
        <v>106</v>
      </c>
      <c r="N1140" s="768">
        <v>4</v>
      </c>
      <c r="O1140" s="783"/>
      <c r="P1140" s="784" t="str">
        <f t="shared" si="89"/>
        <v>Included</v>
      </c>
      <c r="Q1140" s="296">
        <f t="shared" si="90"/>
        <v>0</v>
      </c>
      <c r="R1140" s="267">
        <f t="shared" si="91"/>
        <v>0</v>
      </c>
      <c r="S1140" s="267">
        <f t="shared" si="92"/>
        <v>0</v>
      </c>
      <c r="T1140" s="297">
        <f t="shared" si="93"/>
        <v>0</v>
      </c>
      <c r="U1140" s="297"/>
      <c r="AD1140" s="298"/>
    </row>
    <row r="1141" spans="1:30" s="267" customFormat="1" ht="48" customHeight="1" x14ac:dyDescent="0.3">
      <c r="A1141" s="292">
        <v>1116</v>
      </c>
      <c r="B1141" s="768">
        <v>7000032588</v>
      </c>
      <c r="C1141" s="768">
        <v>10</v>
      </c>
      <c r="D1141" s="768">
        <v>20</v>
      </c>
      <c r="E1141" s="768">
        <v>150</v>
      </c>
      <c r="F1141" s="768" t="s">
        <v>773</v>
      </c>
      <c r="G1141" s="768">
        <v>170005324</v>
      </c>
      <c r="H1141" s="768">
        <v>998734</v>
      </c>
      <c r="I1141" s="783"/>
      <c r="J1141" s="768">
        <v>18</v>
      </c>
      <c r="K1141" s="782"/>
      <c r="L1141" s="768" t="s">
        <v>813</v>
      </c>
      <c r="M1141" s="768" t="s">
        <v>106</v>
      </c>
      <c r="N1141" s="768">
        <v>4</v>
      </c>
      <c r="O1141" s="783"/>
      <c r="P1141" s="784" t="str">
        <f t="shared" si="89"/>
        <v>Included</v>
      </c>
      <c r="Q1141" s="296">
        <f t="shared" si="90"/>
        <v>0</v>
      </c>
      <c r="R1141" s="267">
        <f t="shared" si="91"/>
        <v>0</v>
      </c>
      <c r="S1141" s="267">
        <f t="shared" si="92"/>
        <v>0</v>
      </c>
      <c r="T1141" s="297">
        <f t="shared" si="93"/>
        <v>0</v>
      </c>
      <c r="U1141" s="297"/>
      <c r="AD1141" s="298"/>
    </row>
    <row r="1142" spans="1:30" s="267" customFormat="1" ht="48" customHeight="1" x14ac:dyDescent="0.3">
      <c r="A1142" s="292">
        <v>1117</v>
      </c>
      <c r="B1142" s="768">
        <v>7000032588</v>
      </c>
      <c r="C1142" s="768">
        <v>10</v>
      </c>
      <c r="D1142" s="768">
        <v>20</v>
      </c>
      <c r="E1142" s="768">
        <v>170</v>
      </c>
      <c r="F1142" s="768" t="s">
        <v>773</v>
      </c>
      <c r="G1142" s="768">
        <v>170005423</v>
      </c>
      <c r="H1142" s="768">
        <v>998336</v>
      </c>
      <c r="I1142" s="783"/>
      <c r="J1142" s="768">
        <v>18</v>
      </c>
      <c r="K1142" s="782"/>
      <c r="L1142" s="768" t="s">
        <v>814</v>
      </c>
      <c r="M1142" s="768" t="s">
        <v>105</v>
      </c>
      <c r="N1142" s="768">
        <v>1</v>
      </c>
      <c r="O1142" s="783"/>
      <c r="P1142" s="784" t="str">
        <f t="shared" si="89"/>
        <v>Included</v>
      </c>
      <c r="Q1142" s="296">
        <f t="shared" si="90"/>
        <v>0</v>
      </c>
      <c r="R1142" s="267">
        <f t="shared" si="91"/>
        <v>0</v>
      </c>
      <c r="S1142" s="267">
        <f t="shared" si="92"/>
        <v>0</v>
      </c>
      <c r="T1142" s="297">
        <f t="shared" si="93"/>
        <v>0</v>
      </c>
      <c r="U1142" s="297"/>
      <c r="AD1142" s="298"/>
    </row>
    <row r="1143" spans="1:30" s="267" customFormat="1" ht="48" customHeight="1" x14ac:dyDescent="0.3">
      <c r="A1143" s="292">
        <v>1118</v>
      </c>
      <c r="B1143" s="768">
        <v>7000032588</v>
      </c>
      <c r="C1143" s="768">
        <v>10</v>
      </c>
      <c r="D1143" s="768">
        <v>20</v>
      </c>
      <c r="E1143" s="768">
        <v>180</v>
      </c>
      <c r="F1143" s="768" t="s">
        <v>773</v>
      </c>
      <c r="G1143" s="768">
        <v>170005328</v>
      </c>
      <c r="H1143" s="768">
        <v>998734</v>
      </c>
      <c r="I1143" s="783"/>
      <c r="J1143" s="768">
        <v>18</v>
      </c>
      <c r="K1143" s="782"/>
      <c r="L1143" s="768" t="s">
        <v>815</v>
      </c>
      <c r="M1143" s="768" t="s">
        <v>106</v>
      </c>
      <c r="N1143" s="768">
        <v>1</v>
      </c>
      <c r="O1143" s="783"/>
      <c r="P1143" s="784" t="str">
        <f t="shared" si="89"/>
        <v>Included</v>
      </c>
      <c r="Q1143" s="296">
        <f t="shared" si="90"/>
        <v>0</v>
      </c>
      <c r="R1143" s="267">
        <f t="shared" si="91"/>
        <v>0</v>
      </c>
      <c r="S1143" s="267">
        <f t="shared" si="92"/>
        <v>0</v>
      </c>
      <c r="T1143" s="297">
        <f t="shared" si="93"/>
        <v>0</v>
      </c>
      <c r="U1143" s="297"/>
      <c r="AD1143" s="298"/>
    </row>
    <row r="1144" spans="1:30" s="267" customFormat="1" ht="48" customHeight="1" x14ac:dyDescent="0.3">
      <c r="A1144" s="292">
        <v>1119</v>
      </c>
      <c r="B1144" s="768">
        <v>7000032588</v>
      </c>
      <c r="C1144" s="768">
        <v>10</v>
      </c>
      <c r="D1144" s="768">
        <v>20</v>
      </c>
      <c r="E1144" s="768">
        <v>190</v>
      </c>
      <c r="F1144" s="768" t="s">
        <v>773</v>
      </c>
      <c r="G1144" s="768">
        <v>100002843</v>
      </c>
      <c r="H1144" s="768">
        <v>998734</v>
      </c>
      <c r="I1144" s="783"/>
      <c r="J1144" s="768">
        <v>18</v>
      </c>
      <c r="K1144" s="782"/>
      <c r="L1144" s="768" t="s">
        <v>161</v>
      </c>
      <c r="M1144" s="768" t="s">
        <v>110</v>
      </c>
      <c r="N1144" s="768">
        <v>1</v>
      </c>
      <c r="O1144" s="783"/>
      <c r="P1144" s="784" t="str">
        <f t="shared" si="89"/>
        <v>Included</v>
      </c>
      <c r="Q1144" s="296">
        <f t="shared" si="90"/>
        <v>0</v>
      </c>
      <c r="R1144" s="267">
        <f t="shared" si="91"/>
        <v>0</v>
      </c>
      <c r="S1144" s="267">
        <f t="shared" si="92"/>
        <v>0</v>
      </c>
      <c r="T1144" s="297">
        <f t="shared" si="93"/>
        <v>0</v>
      </c>
      <c r="U1144" s="297"/>
      <c r="AD1144" s="298"/>
    </row>
    <row r="1145" spans="1:30" s="267" customFormat="1" ht="48" customHeight="1" x14ac:dyDescent="0.3">
      <c r="A1145" s="292">
        <v>1120</v>
      </c>
      <c r="B1145" s="768">
        <v>7000032588</v>
      </c>
      <c r="C1145" s="768">
        <v>10</v>
      </c>
      <c r="D1145" s="768">
        <v>20</v>
      </c>
      <c r="E1145" s="768">
        <v>200</v>
      </c>
      <c r="F1145" s="768" t="s">
        <v>773</v>
      </c>
      <c r="G1145" s="768">
        <v>100007246</v>
      </c>
      <c r="H1145" s="768">
        <v>998734</v>
      </c>
      <c r="I1145" s="783"/>
      <c r="J1145" s="768">
        <v>18</v>
      </c>
      <c r="K1145" s="782"/>
      <c r="L1145" s="768" t="s">
        <v>159</v>
      </c>
      <c r="M1145" s="768" t="s">
        <v>106</v>
      </c>
      <c r="N1145" s="768">
        <v>1</v>
      </c>
      <c r="O1145" s="783"/>
      <c r="P1145" s="784" t="str">
        <f t="shared" si="89"/>
        <v>Included</v>
      </c>
      <c r="Q1145" s="296">
        <f t="shared" si="90"/>
        <v>0</v>
      </c>
      <c r="R1145" s="267">
        <f t="shared" si="91"/>
        <v>0</v>
      </c>
      <c r="S1145" s="267">
        <f t="shared" si="92"/>
        <v>0</v>
      </c>
      <c r="T1145" s="297">
        <f t="shared" si="93"/>
        <v>0</v>
      </c>
      <c r="U1145" s="297"/>
      <c r="AD1145" s="298"/>
    </row>
    <row r="1146" spans="1:30" s="267" customFormat="1" ht="48" customHeight="1" x14ac:dyDescent="0.3">
      <c r="A1146" s="292">
        <v>1121</v>
      </c>
      <c r="B1146" s="768">
        <v>7000032588</v>
      </c>
      <c r="C1146" s="768">
        <v>10</v>
      </c>
      <c r="D1146" s="768">
        <v>20</v>
      </c>
      <c r="E1146" s="768">
        <v>210</v>
      </c>
      <c r="F1146" s="768" t="s">
        <v>773</v>
      </c>
      <c r="G1146" s="768">
        <v>170003250</v>
      </c>
      <c r="H1146" s="768">
        <v>998734</v>
      </c>
      <c r="I1146" s="783"/>
      <c r="J1146" s="768">
        <v>18</v>
      </c>
      <c r="K1146" s="782"/>
      <c r="L1146" s="768" t="s">
        <v>160</v>
      </c>
      <c r="M1146" s="768" t="s">
        <v>106</v>
      </c>
      <c r="N1146" s="768">
        <v>1</v>
      </c>
      <c r="O1146" s="783"/>
      <c r="P1146" s="784" t="str">
        <f t="shared" si="89"/>
        <v>Included</v>
      </c>
      <c r="Q1146" s="296">
        <f t="shared" si="90"/>
        <v>0</v>
      </c>
      <c r="R1146" s="267">
        <f t="shared" si="91"/>
        <v>0</v>
      </c>
      <c r="S1146" s="267">
        <f t="shared" si="92"/>
        <v>0</v>
      </c>
      <c r="T1146" s="297">
        <f t="shared" si="93"/>
        <v>0</v>
      </c>
      <c r="U1146" s="297"/>
      <c r="AD1146" s="298"/>
    </row>
    <row r="1147" spans="1:30" s="267" customFormat="1" ht="48" customHeight="1" x14ac:dyDescent="0.3">
      <c r="A1147" s="292">
        <v>1122</v>
      </c>
      <c r="B1147" s="768">
        <v>7000032588</v>
      </c>
      <c r="C1147" s="768">
        <v>10</v>
      </c>
      <c r="D1147" s="768">
        <v>20</v>
      </c>
      <c r="E1147" s="768">
        <v>220</v>
      </c>
      <c r="F1147" s="768" t="s">
        <v>773</v>
      </c>
      <c r="G1147" s="768">
        <v>170005441</v>
      </c>
      <c r="H1147" s="768">
        <v>998734</v>
      </c>
      <c r="I1147" s="783"/>
      <c r="J1147" s="768">
        <v>18</v>
      </c>
      <c r="K1147" s="782"/>
      <c r="L1147" s="768" t="s">
        <v>816</v>
      </c>
      <c r="M1147" s="768" t="s">
        <v>106</v>
      </c>
      <c r="N1147" s="768">
        <v>1</v>
      </c>
      <c r="O1147" s="783"/>
      <c r="P1147" s="784" t="str">
        <f t="shared" si="89"/>
        <v>Included</v>
      </c>
      <c r="Q1147" s="296">
        <f t="shared" si="90"/>
        <v>0</v>
      </c>
      <c r="R1147" s="267">
        <f t="shared" si="91"/>
        <v>0</v>
      </c>
      <c r="S1147" s="267">
        <f t="shared" si="92"/>
        <v>0</v>
      </c>
      <c r="T1147" s="297">
        <f t="shared" si="93"/>
        <v>0</v>
      </c>
      <c r="U1147" s="297"/>
      <c r="AD1147" s="298"/>
    </row>
    <row r="1148" spans="1:30" s="267" customFormat="1" ht="48" customHeight="1" x14ac:dyDescent="0.3">
      <c r="A1148" s="292">
        <v>1123</v>
      </c>
      <c r="B1148" s="768">
        <v>7000032588</v>
      </c>
      <c r="C1148" s="768">
        <v>10</v>
      </c>
      <c r="D1148" s="768">
        <v>20</v>
      </c>
      <c r="E1148" s="768">
        <v>230</v>
      </c>
      <c r="F1148" s="768" t="s">
        <v>773</v>
      </c>
      <c r="G1148" s="768">
        <v>170005341</v>
      </c>
      <c r="H1148" s="768">
        <v>998734</v>
      </c>
      <c r="I1148" s="783"/>
      <c r="J1148" s="768">
        <v>18</v>
      </c>
      <c r="K1148" s="782"/>
      <c r="L1148" s="768" t="s">
        <v>345</v>
      </c>
      <c r="M1148" s="768" t="s">
        <v>106</v>
      </c>
      <c r="N1148" s="768">
        <v>2</v>
      </c>
      <c r="O1148" s="783"/>
      <c r="P1148" s="784" t="str">
        <f t="shared" si="89"/>
        <v>Included</v>
      </c>
      <c r="Q1148" s="296">
        <f t="shared" si="90"/>
        <v>0</v>
      </c>
      <c r="R1148" s="267">
        <f t="shared" si="91"/>
        <v>0</v>
      </c>
      <c r="S1148" s="267">
        <f t="shared" si="92"/>
        <v>0</v>
      </c>
      <c r="T1148" s="297">
        <f t="shared" si="93"/>
        <v>0</v>
      </c>
      <c r="U1148" s="297"/>
      <c r="AD1148" s="298"/>
    </row>
    <row r="1149" spans="1:30" s="267" customFormat="1" ht="48" customHeight="1" x14ac:dyDescent="0.3">
      <c r="A1149" s="292">
        <v>1124</v>
      </c>
      <c r="B1149" s="768">
        <v>7000032588</v>
      </c>
      <c r="C1149" s="768">
        <v>10</v>
      </c>
      <c r="D1149" s="768">
        <v>20</v>
      </c>
      <c r="E1149" s="768">
        <v>240</v>
      </c>
      <c r="F1149" s="768" t="s">
        <v>773</v>
      </c>
      <c r="G1149" s="768">
        <v>170005452</v>
      </c>
      <c r="H1149" s="768">
        <v>998734</v>
      </c>
      <c r="I1149" s="783"/>
      <c r="J1149" s="768">
        <v>18</v>
      </c>
      <c r="K1149" s="782"/>
      <c r="L1149" s="768" t="s">
        <v>817</v>
      </c>
      <c r="M1149" s="768" t="s">
        <v>106</v>
      </c>
      <c r="N1149" s="768">
        <v>2</v>
      </c>
      <c r="O1149" s="783"/>
      <c r="P1149" s="784" t="str">
        <f t="shared" si="89"/>
        <v>Included</v>
      </c>
      <c r="Q1149" s="296">
        <f t="shared" si="90"/>
        <v>0</v>
      </c>
      <c r="R1149" s="267">
        <f t="shared" si="91"/>
        <v>0</v>
      </c>
      <c r="S1149" s="267">
        <f t="shared" si="92"/>
        <v>0</v>
      </c>
      <c r="T1149" s="297">
        <f t="shared" si="93"/>
        <v>0</v>
      </c>
      <c r="U1149" s="297"/>
      <c r="AD1149" s="298"/>
    </row>
    <row r="1150" spans="1:30" s="267" customFormat="1" ht="48" customHeight="1" x14ac:dyDescent="0.3">
      <c r="A1150" s="292">
        <v>1125</v>
      </c>
      <c r="B1150" s="768">
        <v>7000032588</v>
      </c>
      <c r="C1150" s="768">
        <v>10</v>
      </c>
      <c r="D1150" s="768">
        <v>20</v>
      </c>
      <c r="E1150" s="768">
        <v>250</v>
      </c>
      <c r="F1150" s="768" t="s">
        <v>773</v>
      </c>
      <c r="G1150" s="768">
        <v>170005453</v>
      </c>
      <c r="H1150" s="768">
        <v>998734</v>
      </c>
      <c r="I1150" s="783"/>
      <c r="J1150" s="768">
        <v>18</v>
      </c>
      <c r="K1150" s="782"/>
      <c r="L1150" s="768" t="s">
        <v>818</v>
      </c>
      <c r="M1150" s="768" t="s">
        <v>105</v>
      </c>
      <c r="N1150" s="768">
        <v>1</v>
      </c>
      <c r="O1150" s="783"/>
      <c r="P1150" s="784" t="str">
        <f t="shared" si="89"/>
        <v>Included</v>
      </c>
      <c r="Q1150" s="296">
        <f t="shared" si="90"/>
        <v>0</v>
      </c>
      <c r="R1150" s="267">
        <f t="shared" si="91"/>
        <v>0</v>
      </c>
      <c r="S1150" s="267">
        <f t="shared" si="92"/>
        <v>0</v>
      </c>
      <c r="T1150" s="297">
        <f t="shared" si="93"/>
        <v>0</v>
      </c>
      <c r="U1150" s="297"/>
      <c r="AD1150" s="298"/>
    </row>
    <row r="1151" spans="1:30" s="267" customFormat="1" ht="48" customHeight="1" x14ac:dyDescent="0.3">
      <c r="A1151" s="292">
        <v>1126</v>
      </c>
      <c r="B1151" s="768">
        <v>7000032588</v>
      </c>
      <c r="C1151" s="768">
        <v>10</v>
      </c>
      <c r="D1151" s="768">
        <v>20</v>
      </c>
      <c r="E1151" s="768">
        <v>260</v>
      </c>
      <c r="F1151" s="768" t="s">
        <v>773</v>
      </c>
      <c r="G1151" s="768">
        <v>170005454</v>
      </c>
      <c r="H1151" s="768">
        <v>998734</v>
      </c>
      <c r="I1151" s="783"/>
      <c r="J1151" s="768">
        <v>18</v>
      </c>
      <c r="K1151" s="782"/>
      <c r="L1151" s="768" t="s">
        <v>824</v>
      </c>
      <c r="M1151" s="768" t="s">
        <v>105</v>
      </c>
      <c r="N1151" s="768">
        <v>1</v>
      </c>
      <c r="O1151" s="783"/>
      <c r="P1151" s="784" t="str">
        <f t="shared" si="89"/>
        <v>Included</v>
      </c>
      <c r="Q1151" s="296">
        <f t="shared" si="90"/>
        <v>0</v>
      </c>
      <c r="R1151" s="267">
        <f t="shared" si="91"/>
        <v>0</v>
      </c>
      <c r="S1151" s="267">
        <f t="shared" si="92"/>
        <v>0</v>
      </c>
      <c r="T1151" s="297">
        <f t="shared" si="93"/>
        <v>0</v>
      </c>
      <c r="U1151" s="297"/>
      <c r="AD1151" s="298"/>
    </row>
    <row r="1152" spans="1:30" s="267" customFormat="1" ht="48" customHeight="1" x14ac:dyDescent="0.3">
      <c r="A1152" s="292">
        <v>1127</v>
      </c>
      <c r="B1152" s="768">
        <v>7000032588</v>
      </c>
      <c r="C1152" s="768">
        <v>10</v>
      </c>
      <c r="D1152" s="768">
        <v>20</v>
      </c>
      <c r="E1152" s="768">
        <v>270</v>
      </c>
      <c r="F1152" s="768" t="s">
        <v>773</v>
      </c>
      <c r="G1152" s="768">
        <v>170005456</v>
      </c>
      <c r="H1152" s="768">
        <v>998734</v>
      </c>
      <c r="I1152" s="783"/>
      <c r="J1152" s="768">
        <v>18</v>
      </c>
      <c r="K1152" s="782"/>
      <c r="L1152" s="768" t="s">
        <v>819</v>
      </c>
      <c r="M1152" s="768" t="s">
        <v>106</v>
      </c>
      <c r="N1152" s="768">
        <v>5</v>
      </c>
      <c r="O1152" s="783"/>
      <c r="P1152" s="784" t="str">
        <f t="shared" si="89"/>
        <v>Included</v>
      </c>
      <c r="Q1152" s="296">
        <f t="shared" si="90"/>
        <v>0</v>
      </c>
      <c r="R1152" s="267">
        <f t="shared" si="91"/>
        <v>0</v>
      </c>
      <c r="S1152" s="267">
        <f t="shared" si="92"/>
        <v>0</v>
      </c>
      <c r="T1152" s="297">
        <f t="shared" si="93"/>
        <v>0</v>
      </c>
      <c r="U1152" s="297"/>
      <c r="AD1152" s="298"/>
    </row>
    <row r="1153" spans="1:30" s="267" customFormat="1" ht="48" customHeight="1" x14ac:dyDescent="0.3">
      <c r="A1153" s="292">
        <v>1128</v>
      </c>
      <c r="B1153" s="768">
        <v>7000032588</v>
      </c>
      <c r="C1153" s="768">
        <v>10</v>
      </c>
      <c r="D1153" s="768">
        <v>20</v>
      </c>
      <c r="E1153" s="768">
        <v>290</v>
      </c>
      <c r="F1153" s="768" t="s">
        <v>773</v>
      </c>
      <c r="G1153" s="768">
        <v>170005465</v>
      </c>
      <c r="H1153" s="768">
        <v>998734</v>
      </c>
      <c r="I1153" s="783"/>
      <c r="J1153" s="768">
        <v>18</v>
      </c>
      <c r="K1153" s="782"/>
      <c r="L1153" s="768" t="s">
        <v>820</v>
      </c>
      <c r="M1153" s="768" t="s">
        <v>110</v>
      </c>
      <c r="N1153" s="768">
        <v>1</v>
      </c>
      <c r="O1153" s="783"/>
      <c r="P1153" s="784" t="str">
        <f t="shared" si="89"/>
        <v>Included</v>
      </c>
      <c r="Q1153" s="296">
        <f t="shared" si="90"/>
        <v>0</v>
      </c>
      <c r="R1153" s="267">
        <f t="shared" si="91"/>
        <v>0</v>
      </c>
      <c r="S1153" s="267">
        <f t="shared" si="92"/>
        <v>0</v>
      </c>
      <c r="T1153" s="297">
        <f t="shared" si="93"/>
        <v>0</v>
      </c>
      <c r="U1153" s="297"/>
      <c r="AD1153" s="298"/>
    </row>
    <row r="1154" spans="1:30" s="267" customFormat="1" ht="48" customHeight="1" x14ac:dyDescent="0.3">
      <c r="A1154" s="292">
        <v>1129</v>
      </c>
      <c r="B1154" s="768">
        <v>7000032588</v>
      </c>
      <c r="C1154" s="768">
        <v>10</v>
      </c>
      <c r="D1154" s="768">
        <v>20</v>
      </c>
      <c r="E1154" s="768">
        <v>300</v>
      </c>
      <c r="F1154" s="768" t="s">
        <v>773</v>
      </c>
      <c r="G1154" s="768">
        <v>100007217</v>
      </c>
      <c r="H1154" s="768">
        <v>998734</v>
      </c>
      <c r="I1154" s="783"/>
      <c r="J1154" s="768">
        <v>18</v>
      </c>
      <c r="K1154" s="782"/>
      <c r="L1154" s="768" t="s">
        <v>158</v>
      </c>
      <c r="M1154" s="768" t="s">
        <v>106</v>
      </c>
      <c r="N1154" s="768">
        <v>1</v>
      </c>
      <c r="O1154" s="783"/>
      <c r="P1154" s="784" t="str">
        <f t="shared" si="89"/>
        <v>Included</v>
      </c>
      <c r="Q1154" s="296">
        <f t="shared" si="90"/>
        <v>0</v>
      </c>
      <c r="R1154" s="267">
        <f t="shared" si="91"/>
        <v>0</v>
      </c>
      <c r="S1154" s="267">
        <f t="shared" si="92"/>
        <v>0</v>
      </c>
      <c r="T1154" s="297">
        <f t="shared" si="93"/>
        <v>0</v>
      </c>
      <c r="U1154" s="297"/>
      <c r="AD1154" s="298"/>
    </row>
    <row r="1155" spans="1:30" s="267" customFormat="1" ht="48" customHeight="1" x14ac:dyDescent="0.3">
      <c r="A1155" s="292">
        <v>1130</v>
      </c>
      <c r="B1155" s="768">
        <v>7000032588</v>
      </c>
      <c r="C1155" s="768">
        <v>10</v>
      </c>
      <c r="D1155" s="768">
        <v>20</v>
      </c>
      <c r="E1155" s="768">
        <v>310</v>
      </c>
      <c r="F1155" s="768" t="s">
        <v>773</v>
      </c>
      <c r="G1155" s="768">
        <v>170005415</v>
      </c>
      <c r="H1155" s="768">
        <v>998734</v>
      </c>
      <c r="I1155" s="783"/>
      <c r="J1155" s="768">
        <v>18</v>
      </c>
      <c r="K1155" s="782"/>
      <c r="L1155" s="768" t="s">
        <v>821</v>
      </c>
      <c r="M1155" s="768" t="s">
        <v>106</v>
      </c>
      <c r="N1155" s="768">
        <v>1</v>
      </c>
      <c r="O1155" s="783"/>
      <c r="P1155" s="784" t="str">
        <f t="shared" si="89"/>
        <v>Included</v>
      </c>
      <c r="Q1155" s="296">
        <f t="shared" si="90"/>
        <v>0</v>
      </c>
      <c r="R1155" s="267">
        <f t="shared" si="91"/>
        <v>0</v>
      </c>
      <c r="S1155" s="267">
        <f t="shared" si="92"/>
        <v>0</v>
      </c>
      <c r="T1155" s="297">
        <f t="shared" si="93"/>
        <v>0</v>
      </c>
      <c r="U1155" s="297"/>
      <c r="AD1155" s="298"/>
    </row>
    <row r="1156" spans="1:30" s="267" customFormat="1" ht="48" customHeight="1" x14ac:dyDescent="0.3">
      <c r="A1156" s="292">
        <v>1131</v>
      </c>
      <c r="B1156" s="768">
        <v>7000032588</v>
      </c>
      <c r="C1156" s="768">
        <v>10</v>
      </c>
      <c r="D1156" s="768">
        <v>20</v>
      </c>
      <c r="E1156" s="768">
        <v>320</v>
      </c>
      <c r="F1156" s="768" t="s">
        <v>773</v>
      </c>
      <c r="G1156" s="768">
        <v>170005590</v>
      </c>
      <c r="H1156" s="768">
        <v>998336</v>
      </c>
      <c r="I1156" s="783"/>
      <c r="J1156" s="768">
        <v>18</v>
      </c>
      <c r="K1156" s="782"/>
      <c r="L1156" s="768" t="s">
        <v>822</v>
      </c>
      <c r="M1156" s="768" t="s">
        <v>106</v>
      </c>
      <c r="N1156" s="768">
        <v>2</v>
      </c>
      <c r="O1156" s="783"/>
      <c r="P1156" s="784" t="str">
        <f t="shared" si="89"/>
        <v>Included</v>
      </c>
      <c r="Q1156" s="296">
        <f t="shared" si="90"/>
        <v>0</v>
      </c>
      <c r="R1156" s="267">
        <f t="shared" si="91"/>
        <v>0</v>
      </c>
      <c r="S1156" s="267">
        <f t="shared" si="92"/>
        <v>0</v>
      </c>
      <c r="T1156" s="297">
        <f t="shared" si="93"/>
        <v>0</v>
      </c>
      <c r="U1156" s="297"/>
      <c r="AD1156" s="298"/>
    </row>
    <row r="1157" spans="1:30" s="267" customFormat="1" ht="48" customHeight="1" x14ac:dyDescent="0.3">
      <c r="A1157" s="292">
        <v>1132</v>
      </c>
      <c r="B1157" s="768">
        <v>7000032592</v>
      </c>
      <c r="C1157" s="768">
        <v>10</v>
      </c>
      <c r="D1157" s="768">
        <v>70</v>
      </c>
      <c r="E1157" s="768">
        <v>10</v>
      </c>
      <c r="F1157" s="768" t="s">
        <v>774</v>
      </c>
      <c r="G1157" s="768">
        <v>170005405</v>
      </c>
      <c r="H1157" s="768">
        <v>998736</v>
      </c>
      <c r="I1157" s="783"/>
      <c r="J1157" s="768">
        <v>18</v>
      </c>
      <c r="K1157" s="782"/>
      <c r="L1157" s="768" t="s">
        <v>802</v>
      </c>
      <c r="M1157" s="768" t="s">
        <v>106</v>
      </c>
      <c r="N1157" s="768">
        <v>1</v>
      </c>
      <c r="O1157" s="783"/>
      <c r="P1157" s="784" t="str">
        <f t="shared" si="89"/>
        <v>Included</v>
      </c>
      <c r="Q1157" s="296">
        <f t="shared" si="90"/>
        <v>0</v>
      </c>
      <c r="R1157" s="267">
        <f t="shared" si="91"/>
        <v>0</v>
      </c>
      <c r="S1157" s="267">
        <f t="shared" si="92"/>
        <v>0</v>
      </c>
      <c r="T1157" s="297">
        <f t="shared" si="93"/>
        <v>0</v>
      </c>
      <c r="U1157" s="297"/>
      <c r="AD1157" s="298"/>
    </row>
    <row r="1158" spans="1:30" s="267" customFormat="1" ht="48" customHeight="1" x14ac:dyDescent="0.3">
      <c r="A1158" s="292">
        <v>1133</v>
      </c>
      <c r="B1158" s="768">
        <v>7000032592</v>
      </c>
      <c r="C1158" s="768">
        <v>10</v>
      </c>
      <c r="D1158" s="768">
        <v>70</v>
      </c>
      <c r="E1158" s="768">
        <v>20</v>
      </c>
      <c r="F1158" s="768" t="s">
        <v>774</v>
      </c>
      <c r="G1158" s="768">
        <v>170005400</v>
      </c>
      <c r="H1158" s="768">
        <v>998336</v>
      </c>
      <c r="I1158" s="783"/>
      <c r="J1158" s="768">
        <v>18</v>
      </c>
      <c r="K1158" s="782"/>
      <c r="L1158" s="768" t="s">
        <v>831</v>
      </c>
      <c r="M1158" s="768" t="s">
        <v>105</v>
      </c>
      <c r="N1158" s="768">
        <v>1</v>
      </c>
      <c r="O1158" s="783"/>
      <c r="P1158" s="784" t="str">
        <f t="shared" si="89"/>
        <v>Included</v>
      </c>
      <c r="Q1158" s="296">
        <f t="shared" si="90"/>
        <v>0</v>
      </c>
      <c r="R1158" s="267">
        <f t="shared" si="91"/>
        <v>0</v>
      </c>
      <c r="S1158" s="267">
        <f t="shared" si="92"/>
        <v>0</v>
      </c>
      <c r="T1158" s="297">
        <f t="shared" si="93"/>
        <v>0</v>
      </c>
      <c r="U1158" s="297"/>
      <c r="AD1158" s="298"/>
    </row>
    <row r="1159" spans="1:30" s="267" customFormat="1" ht="48" customHeight="1" x14ac:dyDescent="0.3">
      <c r="A1159" s="292">
        <v>1134</v>
      </c>
      <c r="B1159" s="768">
        <v>7000032592</v>
      </c>
      <c r="C1159" s="768">
        <v>10</v>
      </c>
      <c r="D1159" s="768">
        <v>70</v>
      </c>
      <c r="E1159" s="768">
        <v>30</v>
      </c>
      <c r="F1159" s="768" t="s">
        <v>774</v>
      </c>
      <c r="G1159" s="768">
        <v>170005316</v>
      </c>
      <c r="H1159" s="768">
        <v>998734</v>
      </c>
      <c r="I1159" s="783"/>
      <c r="J1159" s="768">
        <v>18</v>
      </c>
      <c r="K1159" s="782"/>
      <c r="L1159" s="768" t="s">
        <v>804</v>
      </c>
      <c r="M1159" s="768" t="s">
        <v>106</v>
      </c>
      <c r="N1159" s="768">
        <v>1</v>
      </c>
      <c r="O1159" s="783"/>
      <c r="P1159" s="784" t="str">
        <f t="shared" si="89"/>
        <v>Included</v>
      </c>
      <c r="Q1159" s="296">
        <f t="shared" si="90"/>
        <v>0</v>
      </c>
      <c r="R1159" s="267">
        <f t="shared" si="91"/>
        <v>0</v>
      </c>
      <c r="S1159" s="267">
        <f t="shared" si="92"/>
        <v>0</v>
      </c>
      <c r="T1159" s="297">
        <f t="shared" si="93"/>
        <v>0</v>
      </c>
      <c r="U1159" s="297"/>
      <c r="AD1159" s="298"/>
    </row>
    <row r="1160" spans="1:30" s="267" customFormat="1" ht="48" customHeight="1" x14ac:dyDescent="0.3">
      <c r="A1160" s="292">
        <v>1135</v>
      </c>
      <c r="B1160" s="768">
        <v>7000032592</v>
      </c>
      <c r="C1160" s="768">
        <v>10</v>
      </c>
      <c r="D1160" s="768">
        <v>70</v>
      </c>
      <c r="E1160" s="768">
        <v>40</v>
      </c>
      <c r="F1160" s="768" t="s">
        <v>774</v>
      </c>
      <c r="G1160" s="768">
        <v>170005418</v>
      </c>
      <c r="H1160" s="768">
        <v>998736</v>
      </c>
      <c r="I1160" s="783"/>
      <c r="J1160" s="768">
        <v>18</v>
      </c>
      <c r="K1160" s="782"/>
      <c r="L1160" s="768" t="s">
        <v>805</v>
      </c>
      <c r="M1160" s="768" t="s">
        <v>106</v>
      </c>
      <c r="N1160" s="768">
        <v>17</v>
      </c>
      <c r="O1160" s="783"/>
      <c r="P1160" s="784" t="str">
        <f t="shared" si="89"/>
        <v>Included</v>
      </c>
      <c r="Q1160" s="296">
        <f t="shared" si="90"/>
        <v>0</v>
      </c>
      <c r="R1160" s="267">
        <f t="shared" si="91"/>
        <v>0</v>
      </c>
      <c r="S1160" s="267">
        <f t="shared" si="92"/>
        <v>0</v>
      </c>
      <c r="T1160" s="297">
        <f t="shared" si="93"/>
        <v>0</v>
      </c>
      <c r="U1160" s="297"/>
      <c r="AD1160" s="298"/>
    </row>
    <row r="1161" spans="1:30" s="267" customFormat="1" ht="48" customHeight="1" x14ac:dyDescent="0.3">
      <c r="A1161" s="292">
        <v>1136</v>
      </c>
      <c r="B1161" s="768">
        <v>7000032592</v>
      </c>
      <c r="C1161" s="768">
        <v>10</v>
      </c>
      <c r="D1161" s="768">
        <v>70</v>
      </c>
      <c r="E1161" s="768">
        <v>50</v>
      </c>
      <c r="F1161" s="768" t="s">
        <v>774</v>
      </c>
      <c r="G1161" s="768">
        <v>170005419</v>
      </c>
      <c r="H1161" s="768">
        <v>998736</v>
      </c>
      <c r="I1161" s="783"/>
      <c r="J1161" s="768">
        <v>18</v>
      </c>
      <c r="K1161" s="782"/>
      <c r="L1161" s="768" t="s">
        <v>806</v>
      </c>
      <c r="M1161" s="768" t="s">
        <v>106</v>
      </c>
      <c r="N1161" s="768">
        <v>546</v>
      </c>
      <c r="O1161" s="783"/>
      <c r="P1161" s="784" t="str">
        <f t="shared" si="89"/>
        <v>Included</v>
      </c>
      <c r="Q1161" s="296">
        <f t="shared" si="90"/>
        <v>0</v>
      </c>
      <c r="R1161" s="267">
        <f t="shared" si="91"/>
        <v>0</v>
      </c>
      <c r="S1161" s="267">
        <f t="shared" si="92"/>
        <v>0</v>
      </c>
      <c r="T1161" s="297">
        <f t="shared" si="93"/>
        <v>0</v>
      </c>
      <c r="U1161" s="297"/>
      <c r="AD1161" s="298"/>
    </row>
    <row r="1162" spans="1:30" s="267" customFormat="1" ht="48" customHeight="1" x14ac:dyDescent="0.3">
      <c r="A1162" s="292">
        <v>1137</v>
      </c>
      <c r="B1162" s="768">
        <v>7000032592</v>
      </c>
      <c r="C1162" s="768">
        <v>10</v>
      </c>
      <c r="D1162" s="768">
        <v>70</v>
      </c>
      <c r="E1162" s="768">
        <v>60</v>
      </c>
      <c r="F1162" s="768" t="s">
        <v>774</v>
      </c>
      <c r="G1162" s="768">
        <v>170005402</v>
      </c>
      <c r="H1162" s="768">
        <v>998734</v>
      </c>
      <c r="I1162" s="783"/>
      <c r="J1162" s="768">
        <v>18</v>
      </c>
      <c r="K1162" s="782"/>
      <c r="L1162" s="768" t="s">
        <v>807</v>
      </c>
      <c r="M1162" s="768" t="s">
        <v>106</v>
      </c>
      <c r="N1162" s="768">
        <v>1</v>
      </c>
      <c r="O1162" s="783"/>
      <c r="P1162" s="784" t="str">
        <f t="shared" si="89"/>
        <v>Included</v>
      </c>
      <c r="Q1162" s="296">
        <f t="shared" si="90"/>
        <v>0</v>
      </c>
      <c r="R1162" s="267">
        <f t="shared" si="91"/>
        <v>0</v>
      </c>
      <c r="S1162" s="267">
        <f t="shared" si="92"/>
        <v>0</v>
      </c>
      <c r="T1162" s="297">
        <f t="shared" si="93"/>
        <v>0</v>
      </c>
      <c r="U1162" s="297"/>
      <c r="AD1162" s="298"/>
    </row>
    <row r="1163" spans="1:30" s="267" customFormat="1" ht="48" customHeight="1" x14ac:dyDescent="0.3">
      <c r="A1163" s="292">
        <v>1138</v>
      </c>
      <c r="B1163" s="768">
        <v>7000032592</v>
      </c>
      <c r="C1163" s="768">
        <v>10</v>
      </c>
      <c r="D1163" s="768">
        <v>70</v>
      </c>
      <c r="E1163" s="768">
        <v>100</v>
      </c>
      <c r="F1163" s="768" t="s">
        <v>774</v>
      </c>
      <c r="G1163" s="768">
        <v>170005422</v>
      </c>
      <c r="H1163" s="768">
        <v>998336</v>
      </c>
      <c r="I1163" s="783"/>
      <c r="J1163" s="768">
        <v>18</v>
      </c>
      <c r="K1163" s="782"/>
      <c r="L1163" s="768" t="s">
        <v>809</v>
      </c>
      <c r="M1163" s="768" t="s">
        <v>105</v>
      </c>
      <c r="N1163" s="768">
        <v>1</v>
      </c>
      <c r="O1163" s="783"/>
      <c r="P1163" s="784" t="str">
        <f t="shared" si="89"/>
        <v>Included</v>
      </c>
      <c r="Q1163" s="296">
        <f t="shared" si="90"/>
        <v>0</v>
      </c>
      <c r="R1163" s="267">
        <f t="shared" si="91"/>
        <v>0</v>
      </c>
      <c r="S1163" s="267">
        <f t="shared" si="92"/>
        <v>0</v>
      </c>
      <c r="T1163" s="297">
        <f t="shared" si="93"/>
        <v>0</v>
      </c>
      <c r="U1163" s="297"/>
      <c r="AD1163" s="298"/>
    </row>
    <row r="1164" spans="1:30" s="267" customFormat="1" ht="48" customHeight="1" x14ac:dyDescent="0.3">
      <c r="A1164" s="292">
        <v>1139</v>
      </c>
      <c r="B1164" s="768">
        <v>7000032592</v>
      </c>
      <c r="C1164" s="768">
        <v>10</v>
      </c>
      <c r="D1164" s="768">
        <v>70</v>
      </c>
      <c r="E1164" s="768">
        <v>110</v>
      </c>
      <c r="F1164" s="768" t="s">
        <v>774</v>
      </c>
      <c r="G1164" s="768">
        <v>170005403</v>
      </c>
      <c r="H1164" s="768">
        <v>998734</v>
      </c>
      <c r="I1164" s="783"/>
      <c r="J1164" s="768">
        <v>18</v>
      </c>
      <c r="K1164" s="782"/>
      <c r="L1164" s="768" t="s">
        <v>810</v>
      </c>
      <c r="M1164" s="768" t="s">
        <v>106</v>
      </c>
      <c r="N1164" s="768">
        <v>546</v>
      </c>
      <c r="O1164" s="783"/>
      <c r="P1164" s="784" t="str">
        <f t="shared" si="89"/>
        <v>Included</v>
      </c>
      <c r="Q1164" s="296">
        <f t="shared" si="90"/>
        <v>0</v>
      </c>
      <c r="R1164" s="267">
        <f t="shared" si="91"/>
        <v>0</v>
      </c>
      <c r="S1164" s="267">
        <f t="shared" si="92"/>
        <v>0</v>
      </c>
      <c r="T1164" s="297">
        <f t="shared" si="93"/>
        <v>0</v>
      </c>
      <c r="U1164" s="297"/>
      <c r="AD1164" s="298"/>
    </row>
    <row r="1165" spans="1:30" s="267" customFormat="1" ht="48" customHeight="1" x14ac:dyDescent="0.3">
      <c r="A1165" s="292">
        <v>1140</v>
      </c>
      <c r="B1165" s="768">
        <v>7000032592</v>
      </c>
      <c r="C1165" s="768">
        <v>10</v>
      </c>
      <c r="D1165" s="768">
        <v>70</v>
      </c>
      <c r="E1165" s="768">
        <v>120</v>
      </c>
      <c r="F1165" s="768" t="s">
        <v>774</v>
      </c>
      <c r="G1165" s="768">
        <v>170005329</v>
      </c>
      <c r="H1165" s="768">
        <v>998734</v>
      </c>
      <c r="I1165" s="783"/>
      <c r="J1165" s="768">
        <v>18</v>
      </c>
      <c r="K1165" s="782"/>
      <c r="L1165" s="768" t="s">
        <v>811</v>
      </c>
      <c r="M1165" s="768" t="s">
        <v>110</v>
      </c>
      <c r="N1165" s="768">
        <v>546</v>
      </c>
      <c r="O1165" s="783"/>
      <c r="P1165" s="784" t="str">
        <f t="shared" si="89"/>
        <v>Included</v>
      </c>
      <c r="Q1165" s="296">
        <f t="shared" si="90"/>
        <v>0</v>
      </c>
      <c r="R1165" s="267">
        <f t="shared" si="91"/>
        <v>0</v>
      </c>
      <c r="S1165" s="267">
        <f t="shared" si="92"/>
        <v>0</v>
      </c>
      <c r="T1165" s="297">
        <f t="shared" si="93"/>
        <v>0</v>
      </c>
      <c r="U1165" s="297"/>
      <c r="AD1165" s="298"/>
    </row>
    <row r="1166" spans="1:30" s="267" customFormat="1" ht="48" customHeight="1" x14ac:dyDescent="0.3">
      <c r="A1166" s="292">
        <v>1141</v>
      </c>
      <c r="B1166" s="768">
        <v>7000032592</v>
      </c>
      <c r="C1166" s="768">
        <v>10</v>
      </c>
      <c r="D1166" s="768">
        <v>70</v>
      </c>
      <c r="E1166" s="768">
        <v>130</v>
      </c>
      <c r="F1166" s="768" t="s">
        <v>774</v>
      </c>
      <c r="G1166" s="768">
        <v>170005323</v>
      </c>
      <c r="H1166" s="768">
        <v>998734</v>
      </c>
      <c r="I1166" s="783"/>
      <c r="J1166" s="768">
        <v>18</v>
      </c>
      <c r="K1166" s="782"/>
      <c r="L1166" s="768" t="s">
        <v>812</v>
      </c>
      <c r="M1166" s="768" t="s">
        <v>106</v>
      </c>
      <c r="N1166" s="768">
        <v>2</v>
      </c>
      <c r="O1166" s="783"/>
      <c r="P1166" s="784" t="str">
        <f t="shared" si="89"/>
        <v>Included</v>
      </c>
      <c r="Q1166" s="296">
        <f t="shared" si="90"/>
        <v>0</v>
      </c>
      <c r="R1166" s="267">
        <f t="shared" si="91"/>
        <v>0</v>
      </c>
      <c r="S1166" s="267">
        <f t="shared" si="92"/>
        <v>0</v>
      </c>
      <c r="T1166" s="297">
        <f t="shared" si="93"/>
        <v>0</v>
      </c>
      <c r="U1166" s="297"/>
      <c r="AD1166" s="298"/>
    </row>
    <row r="1167" spans="1:30" s="267" customFormat="1" ht="48" customHeight="1" x14ac:dyDescent="0.3">
      <c r="A1167" s="292">
        <v>1142</v>
      </c>
      <c r="B1167" s="768">
        <v>7000032592</v>
      </c>
      <c r="C1167" s="768">
        <v>10</v>
      </c>
      <c r="D1167" s="768">
        <v>70</v>
      </c>
      <c r="E1167" s="768">
        <v>140</v>
      </c>
      <c r="F1167" s="768" t="s">
        <v>774</v>
      </c>
      <c r="G1167" s="768">
        <v>170005324</v>
      </c>
      <c r="H1167" s="768">
        <v>998734</v>
      </c>
      <c r="I1167" s="783"/>
      <c r="J1167" s="768">
        <v>18</v>
      </c>
      <c r="K1167" s="782"/>
      <c r="L1167" s="768" t="s">
        <v>813</v>
      </c>
      <c r="M1167" s="768" t="s">
        <v>106</v>
      </c>
      <c r="N1167" s="768">
        <v>2</v>
      </c>
      <c r="O1167" s="783"/>
      <c r="P1167" s="784" t="str">
        <f t="shared" si="89"/>
        <v>Included</v>
      </c>
      <c r="Q1167" s="296">
        <f t="shared" si="90"/>
        <v>0</v>
      </c>
      <c r="R1167" s="267">
        <f t="shared" si="91"/>
        <v>0</v>
      </c>
      <c r="S1167" s="267">
        <f t="shared" si="92"/>
        <v>0</v>
      </c>
      <c r="T1167" s="297">
        <f t="shared" si="93"/>
        <v>0</v>
      </c>
      <c r="U1167" s="297"/>
      <c r="AD1167" s="298"/>
    </row>
    <row r="1168" spans="1:30" s="267" customFormat="1" ht="48" customHeight="1" x14ac:dyDescent="0.3">
      <c r="A1168" s="292">
        <v>1143</v>
      </c>
      <c r="B1168" s="768">
        <v>7000032592</v>
      </c>
      <c r="C1168" s="768">
        <v>10</v>
      </c>
      <c r="D1168" s="768">
        <v>70</v>
      </c>
      <c r="E1168" s="768">
        <v>160</v>
      </c>
      <c r="F1168" s="768" t="s">
        <v>774</v>
      </c>
      <c r="G1168" s="768">
        <v>170005423</v>
      </c>
      <c r="H1168" s="768">
        <v>998336</v>
      </c>
      <c r="I1168" s="783"/>
      <c r="J1168" s="768">
        <v>18</v>
      </c>
      <c r="K1168" s="782"/>
      <c r="L1168" s="768" t="s">
        <v>814</v>
      </c>
      <c r="M1168" s="768" t="s">
        <v>105</v>
      </c>
      <c r="N1168" s="768">
        <v>1</v>
      </c>
      <c r="O1168" s="783"/>
      <c r="P1168" s="784" t="str">
        <f t="shared" si="89"/>
        <v>Included</v>
      </c>
      <c r="Q1168" s="296">
        <f t="shared" si="90"/>
        <v>0</v>
      </c>
      <c r="R1168" s="267">
        <f t="shared" si="91"/>
        <v>0</v>
      </c>
      <c r="S1168" s="267">
        <f t="shared" si="92"/>
        <v>0</v>
      </c>
      <c r="T1168" s="297">
        <f t="shared" si="93"/>
        <v>0</v>
      </c>
      <c r="U1168" s="297"/>
      <c r="AD1168" s="298"/>
    </row>
    <row r="1169" spans="1:30" s="267" customFormat="1" ht="48" customHeight="1" x14ac:dyDescent="0.3">
      <c r="A1169" s="292">
        <v>1144</v>
      </c>
      <c r="B1169" s="768">
        <v>7000032592</v>
      </c>
      <c r="C1169" s="768">
        <v>10</v>
      </c>
      <c r="D1169" s="768">
        <v>70</v>
      </c>
      <c r="E1169" s="768">
        <v>170</v>
      </c>
      <c r="F1169" s="768" t="s">
        <v>774</v>
      </c>
      <c r="G1169" s="768">
        <v>170005328</v>
      </c>
      <c r="H1169" s="768">
        <v>998734</v>
      </c>
      <c r="I1169" s="783"/>
      <c r="J1169" s="768">
        <v>18</v>
      </c>
      <c r="K1169" s="782"/>
      <c r="L1169" s="768" t="s">
        <v>815</v>
      </c>
      <c r="M1169" s="768" t="s">
        <v>106</v>
      </c>
      <c r="N1169" s="768">
        <v>1</v>
      </c>
      <c r="O1169" s="783"/>
      <c r="P1169" s="784" t="str">
        <f t="shared" si="89"/>
        <v>Included</v>
      </c>
      <c r="Q1169" s="296">
        <f t="shared" si="90"/>
        <v>0</v>
      </c>
      <c r="R1169" s="267">
        <f t="shared" si="91"/>
        <v>0</v>
      </c>
      <c r="S1169" s="267">
        <f t="shared" si="92"/>
        <v>0</v>
      </c>
      <c r="T1169" s="297">
        <f t="shared" si="93"/>
        <v>0</v>
      </c>
      <c r="U1169" s="297"/>
      <c r="AD1169" s="298"/>
    </row>
    <row r="1170" spans="1:30" s="267" customFormat="1" ht="48" customHeight="1" x14ac:dyDescent="0.3">
      <c r="A1170" s="292">
        <v>1145</v>
      </c>
      <c r="B1170" s="768">
        <v>7000032592</v>
      </c>
      <c r="C1170" s="768">
        <v>10</v>
      </c>
      <c r="D1170" s="768">
        <v>70</v>
      </c>
      <c r="E1170" s="768">
        <v>180</v>
      </c>
      <c r="F1170" s="768" t="s">
        <v>774</v>
      </c>
      <c r="G1170" s="768">
        <v>100002843</v>
      </c>
      <c r="H1170" s="768">
        <v>998734</v>
      </c>
      <c r="I1170" s="783"/>
      <c r="J1170" s="768">
        <v>18</v>
      </c>
      <c r="K1170" s="782"/>
      <c r="L1170" s="768" t="s">
        <v>161</v>
      </c>
      <c r="M1170" s="768" t="s">
        <v>110</v>
      </c>
      <c r="N1170" s="768">
        <v>1</v>
      </c>
      <c r="O1170" s="783"/>
      <c r="P1170" s="784" t="str">
        <f t="shared" si="89"/>
        <v>Included</v>
      </c>
      <c r="Q1170" s="296">
        <f t="shared" si="90"/>
        <v>0</v>
      </c>
      <c r="R1170" s="267">
        <f t="shared" si="91"/>
        <v>0</v>
      </c>
      <c r="S1170" s="267">
        <f t="shared" si="92"/>
        <v>0</v>
      </c>
      <c r="T1170" s="297">
        <f t="shared" si="93"/>
        <v>0</v>
      </c>
      <c r="U1170" s="297"/>
      <c r="AD1170" s="298"/>
    </row>
    <row r="1171" spans="1:30" s="267" customFormat="1" ht="48" customHeight="1" x14ac:dyDescent="0.3">
      <c r="A1171" s="292">
        <v>1146</v>
      </c>
      <c r="B1171" s="768">
        <v>7000032592</v>
      </c>
      <c r="C1171" s="768">
        <v>10</v>
      </c>
      <c r="D1171" s="768">
        <v>70</v>
      </c>
      <c r="E1171" s="768">
        <v>190</v>
      </c>
      <c r="F1171" s="768" t="s">
        <v>774</v>
      </c>
      <c r="G1171" s="768">
        <v>100007246</v>
      </c>
      <c r="H1171" s="768">
        <v>998734</v>
      </c>
      <c r="I1171" s="783"/>
      <c r="J1171" s="768">
        <v>18</v>
      </c>
      <c r="K1171" s="782"/>
      <c r="L1171" s="768" t="s">
        <v>159</v>
      </c>
      <c r="M1171" s="768" t="s">
        <v>106</v>
      </c>
      <c r="N1171" s="768">
        <v>1</v>
      </c>
      <c r="O1171" s="783"/>
      <c r="P1171" s="784" t="str">
        <f t="shared" si="89"/>
        <v>Included</v>
      </c>
      <c r="Q1171" s="296">
        <f t="shared" si="90"/>
        <v>0</v>
      </c>
      <c r="R1171" s="267">
        <f t="shared" si="91"/>
        <v>0</v>
      </c>
      <c r="S1171" s="267">
        <f t="shared" si="92"/>
        <v>0</v>
      </c>
      <c r="T1171" s="297">
        <f t="shared" si="93"/>
        <v>0</v>
      </c>
      <c r="U1171" s="297"/>
      <c r="AD1171" s="298"/>
    </row>
    <row r="1172" spans="1:30" s="267" customFormat="1" ht="48" customHeight="1" x14ac:dyDescent="0.3">
      <c r="A1172" s="292">
        <v>1147</v>
      </c>
      <c r="B1172" s="768">
        <v>7000032592</v>
      </c>
      <c r="C1172" s="768">
        <v>10</v>
      </c>
      <c r="D1172" s="768">
        <v>70</v>
      </c>
      <c r="E1172" s="768">
        <v>200</v>
      </c>
      <c r="F1172" s="768" t="s">
        <v>774</v>
      </c>
      <c r="G1172" s="768">
        <v>170003250</v>
      </c>
      <c r="H1172" s="768">
        <v>998734</v>
      </c>
      <c r="I1172" s="783"/>
      <c r="J1172" s="768">
        <v>18</v>
      </c>
      <c r="K1172" s="782"/>
      <c r="L1172" s="768" t="s">
        <v>160</v>
      </c>
      <c r="M1172" s="768" t="s">
        <v>106</v>
      </c>
      <c r="N1172" s="768">
        <v>1</v>
      </c>
      <c r="O1172" s="783"/>
      <c r="P1172" s="784" t="str">
        <f t="shared" ref="P1172:P1235" si="94">IF(O1172=0, "Included", IF(ISERROR(N1172*O1172), O1172, N1172*O1172))</f>
        <v>Included</v>
      </c>
      <c r="Q1172" s="296">
        <f t="shared" ref="Q1172:Q1235" si="95">S1172</f>
        <v>0</v>
      </c>
      <c r="R1172" s="267">
        <f t="shared" ref="R1172:R1235" si="96">IF(P1172="Included",0,P1172)</f>
        <v>0</v>
      </c>
      <c r="S1172" s="267">
        <f t="shared" ref="S1172:S1235" si="97">IF(K1172="",(R1172*J1172/100),(R1172*K1172))</f>
        <v>0</v>
      </c>
      <c r="T1172" s="297">
        <f t="shared" ref="T1172:T1235" si="98">+N1172*O1172</f>
        <v>0</v>
      </c>
      <c r="U1172" s="297"/>
      <c r="AD1172" s="298"/>
    </row>
    <row r="1173" spans="1:30" s="267" customFormat="1" ht="48" customHeight="1" x14ac:dyDescent="0.3">
      <c r="A1173" s="292">
        <v>1148</v>
      </c>
      <c r="B1173" s="768">
        <v>7000032592</v>
      </c>
      <c r="C1173" s="768">
        <v>10</v>
      </c>
      <c r="D1173" s="768">
        <v>70</v>
      </c>
      <c r="E1173" s="768">
        <v>210</v>
      </c>
      <c r="F1173" s="768" t="s">
        <v>774</v>
      </c>
      <c r="G1173" s="768">
        <v>170005441</v>
      </c>
      <c r="H1173" s="768">
        <v>998734</v>
      </c>
      <c r="I1173" s="783"/>
      <c r="J1173" s="768">
        <v>18</v>
      </c>
      <c r="K1173" s="782"/>
      <c r="L1173" s="768" t="s">
        <v>816</v>
      </c>
      <c r="M1173" s="768" t="s">
        <v>106</v>
      </c>
      <c r="N1173" s="768">
        <v>1</v>
      </c>
      <c r="O1173" s="783"/>
      <c r="P1173" s="784" t="str">
        <f t="shared" si="94"/>
        <v>Included</v>
      </c>
      <c r="Q1173" s="296">
        <f t="shared" si="95"/>
        <v>0</v>
      </c>
      <c r="R1173" s="267">
        <f t="shared" si="96"/>
        <v>0</v>
      </c>
      <c r="S1173" s="267">
        <f t="shared" si="97"/>
        <v>0</v>
      </c>
      <c r="T1173" s="297">
        <f t="shared" si="98"/>
        <v>0</v>
      </c>
      <c r="U1173" s="297"/>
      <c r="AD1173" s="298"/>
    </row>
    <row r="1174" spans="1:30" s="267" customFormat="1" ht="48" customHeight="1" x14ac:dyDescent="0.3">
      <c r="A1174" s="292">
        <v>1149</v>
      </c>
      <c r="B1174" s="768">
        <v>7000032592</v>
      </c>
      <c r="C1174" s="768">
        <v>10</v>
      </c>
      <c r="D1174" s="768">
        <v>70</v>
      </c>
      <c r="E1174" s="768">
        <v>230</v>
      </c>
      <c r="F1174" s="768" t="s">
        <v>774</v>
      </c>
      <c r="G1174" s="768">
        <v>170005452</v>
      </c>
      <c r="H1174" s="768">
        <v>998734</v>
      </c>
      <c r="I1174" s="783"/>
      <c r="J1174" s="768">
        <v>18</v>
      </c>
      <c r="K1174" s="782"/>
      <c r="L1174" s="768" t="s">
        <v>817</v>
      </c>
      <c r="M1174" s="768" t="s">
        <v>106</v>
      </c>
      <c r="N1174" s="768">
        <v>2</v>
      </c>
      <c r="O1174" s="783"/>
      <c r="P1174" s="784" t="str">
        <f t="shared" si="94"/>
        <v>Included</v>
      </c>
      <c r="Q1174" s="296">
        <f t="shared" si="95"/>
        <v>0</v>
      </c>
      <c r="R1174" s="267">
        <f t="shared" si="96"/>
        <v>0</v>
      </c>
      <c r="S1174" s="267">
        <f t="shared" si="97"/>
        <v>0</v>
      </c>
      <c r="T1174" s="297">
        <f t="shared" si="98"/>
        <v>0</v>
      </c>
      <c r="U1174" s="297"/>
      <c r="AD1174" s="298"/>
    </row>
    <row r="1175" spans="1:30" s="267" customFormat="1" ht="48" customHeight="1" x14ac:dyDescent="0.3">
      <c r="A1175" s="292">
        <v>1150</v>
      </c>
      <c r="B1175" s="768">
        <v>7000032592</v>
      </c>
      <c r="C1175" s="768">
        <v>10</v>
      </c>
      <c r="D1175" s="768">
        <v>70</v>
      </c>
      <c r="E1175" s="768">
        <v>240</v>
      </c>
      <c r="F1175" s="768" t="s">
        <v>774</v>
      </c>
      <c r="G1175" s="768">
        <v>170005453</v>
      </c>
      <c r="H1175" s="768">
        <v>998734</v>
      </c>
      <c r="I1175" s="783"/>
      <c r="J1175" s="768">
        <v>18</v>
      </c>
      <c r="K1175" s="782"/>
      <c r="L1175" s="768" t="s">
        <v>818</v>
      </c>
      <c r="M1175" s="768" t="s">
        <v>105</v>
      </c>
      <c r="N1175" s="768">
        <v>1</v>
      </c>
      <c r="O1175" s="783"/>
      <c r="P1175" s="784" t="str">
        <f t="shared" si="94"/>
        <v>Included</v>
      </c>
      <c r="Q1175" s="296">
        <f t="shared" si="95"/>
        <v>0</v>
      </c>
      <c r="R1175" s="267">
        <f t="shared" si="96"/>
        <v>0</v>
      </c>
      <c r="S1175" s="267">
        <f t="shared" si="97"/>
        <v>0</v>
      </c>
      <c r="T1175" s="297">
        <f t="shared" si="98"/>
        <v>0</v>
      </c>
      <c r="U1175" s="297"/>
      <c r="AD1175" s="298"/>
    </row>
    <row r="1176" spans="1:30" s="267" customFormat="1" ht="48" customHeight="1" x14ac:dyDescent="0.3">
      <c r="A1176" s="292">
        <v>1151</v>
      </c>
      <c r="B1176" s="768">
        <v>7000032592</v>
      </c>
      <c r="C1176" s="768">
        <v>10</v>
      </c>
      <c r="D1176" s="768">
        <v>70</v>
      </c>
      <c r="E1176" s="768">
        <v>260</v>
      </c>
      <c r="F1176" s="768" t="s">
        <v>774</v>
      </c>
      <c r="G1176" s="768">
        <v>170005456</v>
      </c>
      <c r="H1176" s="768">
        <v>998734</v>
      </c>
      <c r="I1176" s="783"/>
      <c r="J1176" s="768">
        <v>18</v>
      </c>
      <c r="K1176" s="782"/>
      <c r="L1176" s="768" t="s">
        <v>819</v>
      </c>
      <c r="M1176" s="768" t="s">
        <v>106</v>
      </c>
      <c r="N1176" s="768">
        <v>1</v>
      </c>
      <c r="O1176" s="783"/>
      <c r="P1176" s="784" t="str">
        <f t="shared" si="94"/>
        <v>Included</v>
      </c>
      <c r="Q1176" s="296">
        <f t="shared" si="95"/>
        <v>0</v>
      </c>
      <c r="R1176" s="267">
        <f t="shared" si="96"/>
        <v>0</v>
      </c>
      <c r="S1176" s="267">
        <f t="shared" si="97"/>
        <v>0</v>
      </c>
      <c r="T1176" s="297">
        <f t="shared" si="98"/>
        <v>0</v>
      </c>
      <c r="U1176" s="297"/>
      <c r="AD1176" s="298"/>
    </row>
    <row r="1177" spans="1:30" s="267" customFormat="1" ht="48" customHeight="1" x14ac:dyDescent="0.3">
      <c r="A1177" s="292">
        <v>1152</v>
      </c>
      <c r="B1177" s="768">
        <v>7000032592</v>
      </c>
      <c r="C1177" s="768">
        <v>10</v>
      </c>
      <c r="D1177" s="768">
        <v>70</v>
      </c>
      <c r="E1177" s="768">
        <v>270</v>
      </c>
      <c r="F1177" s="768" t="s">
        <v>774</v>
      </c>
      <c r="G1177" s="768">
        <v>170005465</v>
      </c>
      <c r="H1177" s="768">
        <v>998734</v>
      </c>
      <c r="I1177" s="783"/>
      <c r="J1177" s="768">
        <v>18</v>
      </c>
      <c r="K1177" s="782"/>
      <c r="L1177" s="768" t="s">
        <v>820</v>
      </c>
      <c r="M1177" s="768" t="s">
        <v>110</v>
      </c>
      <c r="N1177" s="768">
        <v>1</v>
      </c>
      <c r="O1177" s="783"/>
      <c r="P1177" s="784" t="str">
        <f t="shared" si="94"/>
        <v>Included</v>
      </c>
      <c r="Q1177" s="296">
        <f t="shared" si="95"/>
        <v>0</v>
      </c>
      <c r="R1177" s="267">
        <f t="shared" si="96"/>
        <v>0</v>
      </c>
      <c r="S1177" s="267">
        <f t="shared" si="97"/>
        <v>0</v>
      </c>
      <c r="T1177" s="297">
        <f t="shared" si="98"/>
        <v>0</v>
      </c>
      <c r="U1177" s="297"/>
      <c r="AD1177" s="298"/>
    </row>
    <row r="1178" spans="1:30" s="267" customFormat="1" ht="48" customHeight="1" x14ac:dyDescent="0.3">
      <c r="A1178" s="292">
        <v>1153</v>
      </c>
      <c r="B1178" s="768">
        <v>7000032592</v>
      </c>
      <c r="C1178" s="768">
        <v>10</v>
      </c>
      <c r="D1178" s="768">
        <v>70</v>
      </c>
      <c r="E1178" s="768">
        <v>280</v>
      </c>
      <c r="F1178" s="768" t="s">
        <v>774</v>
      </c>
      <c r="G1178" s="768">
        <v>100007217</v>
      </c>
      <c r="H1178" s="768">
        <v>998734</v>
      </c>
      <c r="I1178" s="783"/>
      <c r="J1178" s="768">
        <v>18</v>
      </c>
      <c r="K1178" s="782"/>
      <c r="L1178" s="768" t="s">
        <v>158</v>
      </c>
      <c r="M1178" s="768" t="s">
        <v>106</v>
      </c>
      <c r="N1178" s="768">
        <v>1</v>
      </c>
      <c r="O1178" s="783"/>
      <c r="P1178" s="784" t="str">
        <f t="shared" si="94"/>
        <v>Included</v>
      </c>
      <c r="Q1178" s="296">
        <f t="shared" si="95"/>
        <v>0</v>
      </c>
      <c r="R1178" s="267">
        <f t="shared" si="96"/>
        <v>0</v>
      </c>
      <c r="S1178" s="267">
        <f t="shared" si="97"/>
        <v>0</v>
      </c>
      <c r="T1178" s="297">
        <f t="shared" si="98"/>
        <v>0</v>
      </c>
      <c r="U1178" s="297"/>
      <c r="AD1178" s="298"/>
    </row>
    <row r="1179" spans="1:30" s="267" customFormat="1" ht="48" customHeight="1" x14ac:dyDescent="0.3">
      <c r="A1179" s="292">
        <v>1154</v>
      </c>
      <c r="B1179" s="768">
        <v>7000032592</v>
      </c>
      <c r="C1179" s="768">
        <v>10</v>
      </c>
      <c r="D1179" s="768">
        <v>70</v>
      </c>
      <c r="E1179" s="768">
        <v>290</v>
      </c>
      <c r="F1179" s="768" t="s">
        <v>774</v>
      </c>
      <c r="G1179" s="768">
        <v>170005415</v>
      </c>
      <c r="H1179" s="768">
        <v>998734</v>
      </c>
      <c r="I1179" s="783"/>
      <c r="J1179" s="768">
        <v>18</v>
      </c>
      <c r="K1179" s="782"/>
      <c r="L1179" s="768" t="s">
        <v>821</v>
      </c>
      <c r="M1179" s="768" t="s">
        <v>106</v>
      </c>
      <c r="N1179" s="768">
        <v>1</v>
      </c>
      <c r="O1179" s="783"/>
      <c r="P1179" s="784" t="str">
        <f t="shared" si="94"/>
        <v>Included</v>
      </c>
      <c r="Q1179" s="296">
        <f t="shared" si="95"/>
        <v>0</v>
      </c>
      <c r="R1179" s="267">
        <f t="shared" si="96"/>
        <v>0</v>
      </c>
      <c r="S1179" s="267">
        <f t="shared" si="97"/>
        <v>0</v>
      </c>
      <c r="T1179" s="297">
        <f t="shared" si="98"/>
        <v>0</v>
      </c>
      <c r="U1179" s="297"/>
      <c r="AD1179" s="298"/>
    </row>
    <row r="1180" spans="1:30" s="267" customFormat="1" ht="48" customHeight="1" x14ac:dyDescent="0.3">
      <c r="A1180" s="292">
        <v>1155</v>
      </c>
      <c r="B1180" s="768">
        <v>7000032592</v>
      </c>
      <c r="C1180" s="768">
        <v>10</v>
      </c>
      <c r="D1180" s="768">
        <v>70</v>
      </c>
      <c r="E1180" s="768">
        <v>300</v>
      </c>
      <c r="F1180" s="768" t="s">
        <v>774</v>
      </c>
      <c r="G1180" s="768">
        <v>170005590</v>
      </c>
      <c r="H1180" s="768">
        <v>998336</v>
      </c>
      <c r="I1180" s="783"/>
      <c r="J1180" s="768">
        <v>18</v>
      </c>
      <c r="K1180" s="782"/>
      <c r="L1180" s="768" t="s">
        <v>822</v>
      </c>
      <c r="M1180" s="768" t="s">
        <v>106</v>
      </c>
      <c r="N1180" s="768">
        <v>2</v>
      </c>
      <c r="O1180" s="783"/>
      <c r="P1180" s="784" t="str">
        <f t="shared" si="94"/>
        <v>Included</v>
      </c>
      <c r="Q1180" s="296">
        <f t="shared" si="95"/>
        <v>0</v>
      </c>
      <c r="R1180" s="267">
        <f t="shared" si="96"/>
        <v>0</v>
      </c>
      <c r="S1180" s="267">
        <f t="shared" si="97"/>
        <v>0</v>
      </c>
      <c r="T1180" s="297">
        <f t="shared" si="98"/>
        <v>0</v>
      </c>
      <c r="U1180" s="297"/>
      <c r="AD1180" s="298"/>
    </row>
    <row r="1181" spans="1:30" s="267" customFormat="1" ht="48" customHeight="1" x14ac:dyDescent="0.3">
      <c r="A1181" s="292">
        <v>1156</v>
      </c>
      <c r="B1181" s="768">
        <v>7000032596</v>
      </c>
      <c r="C1181" s="768">
        <v>10</v>
      </c>
      <c r="D1181" s="768">
        <v>120</v>
      </c>
      <c r="E1181" s="768">
        <v>10</v>
      </c>
      <c r="F1181" s="768" t="s">
        <v>775</v>
      </c>
      <c r="G1181" s="768">
        <v>170005405</v>
      </c>
      <c r="H1181" s="768">
        <v>998736</v>
      </c>
      <c r="I1181" s="783"/>
      <c r="J1181" s="768">
        <v>18</v>
      </c>
      <c r="K1181" s="782"/>
      <c r="L1181" s="768" t="s">
        <v>802</v>
      </c>
      <c r="M1181" s="768" t="s">
        <v>106</v>
      </c>
      <c r="N1181" s="768">
        <v>1</v>
      </c>
      <c r="O1181" s="783"/>
      <c r="P1181" s="784" t="str">
        <f t="shared" si="94"/>
        <v>Included</v>
      </c>
      <c r="Q1181" s="296">
        <f t="shared" si="95"/>
        <v>0</v>
      </c>
      <c r="R1181" s="267">
        <f t="shared" si="96"/>
        <v>0</v>
      </c>
      <c r="S1181" s="267">
        <f t="shared" si="97"/>
        <v>0</v>
      </c>
      <c r="T1181" s="297">
        <f t="shared" si="98"/>
        <v>0</v>
      </c>
      <c r="U1181" s="297"/>
      <c r="AD1181" s="298"/>
    </row>
    <row r="1182" spans="1:30" s="267" customFormat="1" ht="48" customHeight="1" x14ac:dyDescent="0.3">
      <c r="A1182" s="292">
        <v>1157</v>
      </c>
      <c r="B1182" s="768">
        <v>7000032596</v>
      </c>
      <c r="C1182" s="768">
        <v>10</v>
      </c>
      <c r="D1182" s="768">
        <v>120</v>
      </c>
      <c r="E1182" s="768">
        <v>20</v>
      </c>
      <c r="F1182" s="768" t="s">
        <v>775</v>
      </c>
      <c r="G1182" s="768">
        <v>170005400</v>
      </c>
      <c r="H1182" s="768">
        <v>998336</v>
      </c>
      <c r="I1182" s="783"/>
      <c r="J1182" s="768">
        <v>18</v>
      </c>
      <c r="K1182" s="782"/>
      <c r="L1182" s="768" t="s">
        <v>831</v>
      </c>
      <c r="M1182" s="768" t="s">
        <v>105</v>
      </c>
      <c r="N1182" s="768">
        <v>1</v>
      </c>
      <c r="O1182" s="783"/>
      <c r="P1182" s="784" t="str">
        <f t="shared" si="94"/>
        <v>Included</v>
      </c>
      <c r="Q1182" s="296">
        <f t="shared" si="95"/>
        <v>0</v>
      </c>
      <c r="R1182" s="267">
        <f t="shared" si="96"/>
        <v>0</v>
      </c>
      <c r="S1182" s="267">
        <f t="shared" si="97"/>
        <v>0</v>
      </c>
      <c r="T1182" s="297">
        <f t="shared" si="98"/>
        <v>0</v>
      </c>
      <c r="U1182" s="297"/>
      <c r="AD1182" s="298"/>
    </row>
    <row r="1183" spans="1:30" s="267" customFormat="1" ht="48" customHeight="1" x14ac:dyDescent="0.3">
      <c r="A1183" s="292">
        <v>1158</v>
      </c>
      <c r="B1183" s="768">
        <v>7000032596</v>
      </c>
      <c r="C1183" s="768">
        <v>10</v>
      </c>
      <c r="D1183" s="768">
        <v>120</v>
      </c>
      <c r="E1183" s="768">
        <v>30</v>
      </c>
      <c r="F1183" s="768" t="s">
        <v>775</v>
      </c>
      <c r="G1183" s="768">
        <v>170005316</v>
      </c>
      <c r="H1183" s="768">
        <v>998734</v>
      </c>
      <c r="I1183" s="783"/>
      <c r="J1183" s="768">
        <v>18</v>
      </c>
      <c r="K1183" s="782"/>
      <c r="L1183" s="768" t="s">
        <v>804</v>
      </c>
      <c r="M1183" s="768" t="s">
        <v>106</v>
      </c>
      <c r="N1183" s="768">
        <v>1</v>
      </c>
      <c r="O1183" s="783"/>
      <c r="P1183" s="784" t="str">
        <f t="shared" si="94"/>
        <v>Included</v>
      </c>
      <c r="Q1183" s="296">
        <f t="shared" si="95"/>
        <v>0</v>
      </c>
      <c r="R1183" s="267">
        <f t="shared" si="96"/>
        <v>0</v>
      </c>
      <c r="S1183" s="267">
        <f t="shared" si="97"/>
        <v>0</v>
      </c>
      <c r="T1183" s="297">
        <f t="shared" si="98"/>
        <v>0</v>
      </c>
      <c r="U1183" s="297"/>
      <c r="AD1183" s="298"/>
    </row>
    <row r="1184" spans="1:30" s="267" customFormat="1" ht="48" customHeight="1" x14ac:dyDescent="0.3">
      <c r="A1184" s="292">
        <v>1159</v>
      </c>
      <c r="B1184" s="768">
        <v>7000032596</v>
      </c>
      <c r="C1184" s="768">
        <v>10</v>
      </c>
      <c r="D1184" s="768">
        <v>120</v>
      </c>
      <c r="E1184" s="768">
        <v>40</v>
      </c>
      <c r="F1184" s="768" t="s">
        <v>775</v>
      </c>
      <c r="G1184" s="768">
        <v>170005402</v>
      </c>
      <c r="H1184" s="768">
        <v>998734</v>
      </c>
      <c r="I1184" s="783"/>
      <c r="J1184" s="768">
        <v>18</v>
      </c>
      <c r="K1184" s="782"/>
      <c r="L1184" s="768" t="s">
        <v>807</v>
      </c>
      <c r="M1184" s="768" t="s">
        <v>106</v>
      </c>
      <c r="N1184" s="768">
        <v>1</v>
      </c>
      <c r="O1184" s="783"/>
      <c r="P1184" s="784" t="str">
        <f t="shared" si="94"/>
        <v>Included</v>
      </c>
      <c r="Q1184" s="296">
        <f t="shared" si="95"/>
        <v>0</v>
      </c>
      <c r="R1184" s="267">
        <f t="shared" si="96"/>
        <v>0</v>
      </c>
      <c r="S1184" s="267">
        <f t="shared" si="97"/>
        <v>0</v>
      </c>
      <c r="T1184" s="297">
        <f t="shared" si="98"/>
        <v>0</v>
      </c>
      <c r="U1184" s="297"/>
      <c r="AD1184" s="298"/>
    </row>
    <row r="1185" spans="1:30" s="267" customFormat="1" ht="48" customHeight="1" x14ac:dyDescent="0.3">
      <c r="A1185" s="292">
        <v>1160</v>
      </c>
      <c r="B1185" s="768">
        <v>7000032596</v>
      </c>
      <c r="C1185" s="768">
        <v>10</v>
      </c>
      <c r="D1185" s="768">
        <v>120</v>
      </c>
      <c r="E1185" s="768">
        <v>60</v>
      </c>
      <c r="F1185" s="768" t="s">
        <v>775</v>
      </c>
      <c r="G1185" s="768">
        <v>170005422</v>
      </c>
      <c r="H1185" s="768">
        <v>998336</v>
      </c>
      <c r="I1185" s="783"/>
      <c r="J1185" s="768">
        <v>18</v>
      </c>
      <c r="K1185" s="782"/>
      <c r="L1185" s="768" t="s">
        <v>809</v>
      </c>
      <c r="M1185" s="768" t="s">
        <v>105</v>
      </c>
      <c r="N1185" s="768">
        <v>1</v>
      </c>
      <c r="O1185" s="783"/>
      <c r="P1185" s="784" t="str">
        <f t="shared" si="94"/>
        <v>Included</v>
      </c>
      <c r="Q1185" s="296">
        <f t="shared" si="95"/>
        <v>0</v>
      </c>
      <c r="R1185" s="267">
        <f t="shared" si="96"/>
        <v>0</v>
      </c>
      <c r="S1185" s="267">
        <f t="shared" si="97"/>
        <v>0</v>
      </c>
      <c r="T1185" s="297">
        <f t="shared" si="98"/>
        <v>0</v>
      </c>
      <c r="U1185" s="297"/>
      <c r="AD1185" s="298"/>
    </row>
    <row r="1186" spans="1:30" s="267" customFormat="1" ht="48" customHeight="1" x14ac:dyDescent="0.3">
      <c r="A1186" s="292">
        <v>1161</v>
      </c>
      <c r="B1186" s="768">
        <v>7000032596</v>
      </c>
      <c r="C1186" s="768">
        <v>10</v>
      </c>
      <c r="D1186" s="768">
        <v>120</v>
      </c>
      <c r="E1186" s="768">
        <v>70</v>
      </c>
      <c r="F1186" s="768" t="s">
        <v>775</v>
      </c>
      <c r="G1186" s="768">
        <v>170005323</v>
      </c>
      <c r="H1186" s="768">
        <v>998734</v>
      </c>
      <c r="I1186" s="783"/>
      <c r="J1186" s="768">
        <v>18</v>
      </c>
      <c r="K1186" s="782"/>
      <c r="L1186" s="768" t="s">
        <v>812</v>
      </c>
      <c r="M1186" s="768" t="s">
        <v>106</v>
      </c>
      <c r="N1186" s="768">
        <v>2</v>
      </c>
      <c r="O1186" s="783"/>
      <c r="P1186" s="784" t="str">
        <f t="shared" si="94"/>
        <v>Included</v>
      </c>
      <c r="Q1186" s="296">
        <f t="shared" si="95"/>
        <v>0</v>
      </c>
      <c r="R1186" s="267">
        <f t="shared" si="96"/>
        <v>0</v>
      </c>
      <c r="S1186" s="267">
        <f t="shared" si="97"/>
        <v>0</v>
      </c>
      <c r="T1186" s="297">
        <f t="shared" si="98"/>
        <v>0</v>
      </c>
      <c r="U1186" s="297"/>
      <c r="AD1186" s="298"/>
    </row>
    <row r="1187" spans="1:30" s="267" customFormat="1" ht="48" customHeight="1" x14ac:dyDescent="0.3">
      <c r="A1187" s="292">
        <v>1162</v>
      </c>
      <c r="B1187" s="768">
        <v>7000032596</v>
      </c>
      <c r="C1187" s="768">
        <v>10</v>
      </c>
      <c r="D1187" s="768">
        <v>120</v>
      </c>
      <c r="E1187" s="768">
        <v>80</v>
      </c>
      <c r="F1187" s="768" t="s">
        <v>775</v>
      </c>
      <c r="G1187" s="768">
        <v>170005324</v>
      </c>
      <c r="H1187" s="768">
        <v>998734</v>
      </c>
      <c r="I1187" s="783"/>
      <c r="J1187" s="768">
        <v>18</v>
      </c>
      <c r="K1187" s="782"/>
      <c r="L1187" s="768" t="s">
        <v>813</v>
      </c>
      <c r="M1187" s="768" t="s">
        <v>106</v>
      </c>
      <c r="N1187" s="768">
        <v>2</v>
      </c>
      <c r="O1187" s="783"/>
      <c r="P1187" s="784" t="str">
        <f t="shared" si="94"/>
        <v>Included</v>
      </c>
      <c r="Q1187" s="296">
        <f t="shared" si="95"/>
        <v>0</v>
      </c>
      <c r="R1187" s="267">
        <f t="shared" si="96"/>
        <v>0</v>
      </c>
      <c r="S1187" s="267">
        <f t="shared" si="97"/>
        <v>0</v>
      </c>
      <c r="T1187" s="297">
        <f t="shared" si="98"/>
        <v>0</v>
      </c>
      <c r="U1187" s="297"/>
      <c r="AD1187" s="298"/>
    </row>
    <row r="1188" spans="1:30" s="267" customFormat="1" ht="48" customHeight="1" x14ac:dyDescent="0.3">
      <c r="A1188" s="292">
        <v>1163</v>
      </c>
      <c r="B1188" s="768">
        <v>7000032596</v>
      </c>
      <c r="C1188" s="768">
        <v>10</v>
      </c>
      <c r="D1188" s="768">
        <v>120</v>
      </c>
      <c r="E1188" s="768">
        <v>100</v>
      </c>
      <c r="F1188" s="768" t="s">
        <v>775</v>
      </c>
      <c r="G1188" s="768">
        <v>170005423</v>
      </c>
      <c r="H1188" s="768">
        <v>998336</v>
      </c>
      <c r="I1188" s="783"/>
      <c r="J1188" s="768">
        <v>18</v>
      </c>
      <c r="K1188" s="782"/>
      <c r="L1188" s="768" t="s">
        <v>814</v>
      </c>
      <c r="M1188" s="768" t="s">
        <v>105</v>
      </c>
      <c r="N1188" s="768">
        <v>1</v>
      </c>
      <c r="O1188" s="783"/>
      <c r="P1188" s="784" t="str">
        <f t="shared" si="94"/>
        <v>Included</v>
      </c>
      <c r="Q1188" s="296">
        <f t="shared" si="95"/>
        <v>0</v>
      </c>
      <c r="R1188" s="267">
        <f t="shared" si="96"/>
        <v>0</v>
      </c>
      <c r="S1188" s="267">
        <f t="shared" si="97"/>
        <v>0</v>
      </c>
      <c r="T1188" s="297">
        <f t="shared" si="98"/>
        <v>0</v>
      </c>
      <c r="U1188" s="297"/>
      <c r="AD1188" s="298"/>
    </row>
    <row r="1189" spans="1:30" s="267" customFormat="1" ht="48" customHeight="1" x14ac:dyDescent="0.3">
      <c r="A1189" s="292">
        <v>1164</v>
      </c>
      <c r="B1189" s="768">
        <v>7000032596</v>
      </c>
      <c r="C1189" s="768">
        <v>10</v>
      </c>
      <c r="D1189" s="768">
        <v>120</v>
      </c>
      <c r="E1189" s="768">
        <v>110</v>
      </c>
      <c r="F1189" s="768" t="s">
        <v>775</v>
      </c>
      <c r="G1189" s="768">
        <v>170005328</v>
      </c>
      <c r="H1189" s="768">
        <v>998734</v>
      </c>
      <c r="I1189" s="783"/>
      <c r="J1189" s="768">
        <v>18</v>
      </c>
      <c r="K1189" s="782"/>
      <c r="L1189" s="768" t="s">
        <v>815</v>
      </c>
      <c r="M1189" s="768" t="s">
        <v>106</v>
      </c>
      <c r="N1189" s="768">
        <v>1</v>
      </c>
      <c r="O1189" s="783"/>
      <c r="P1189" s="784" t="str">
        <f t="shared" si="94"/>
        <v>Included</v>
      </c>
      <c r="Q1189" s="296">
        <f t="shared" si="95"/>
        <v>0</v>
      </c>
      <c r="R1189" s="267">
        <f t="shared" si="96"/>
        <v>0</v>
      </c>
      <c r="S1189" s="267">
        <f t="shared" si="97"/>
        <v>0</v>
      </c>
      <c r="T1189" s="297">
        <f t="shared" si="98"/>
        <v>0</v>
      </c>
      <c r="U1189" s="297"/>
      <c r="AD1189" s="298"/>
    </row>
    <row r="1190" spans="1:30" s="267" customFormat="1" ht="48" customHeight="1" x14ac:dyDescent="0.3">
      <c r="A1190" s="292">
        <v>1165</v>
      </c>
      <c r="B1190" s="768">
        <v>7000032596</v>
      </c>
      <c r="C1190" s="768">
        <v>10</v>
      </c>
      <c r="D1190" s="768">
        <v>120</v>
      </c>
      <c r="E1190" s="768">
        <v>120</v>
      </c>
      <c r="F1190" s="768" t="s">
        <v>775</v>
      </c>
      <c r="G1190" s="768">
        <v>100007246</v>
      </c>
      <c r="H1190" s="768">
        <v>998734</v>
      </c>
      <c r="I1190" s="783"/>
      <c r="J1190" s="768">
        <v>18</v>
      </c>
      <c r="K1190" s="782"/>
      <c r="L1190" s="768" t="s">
        <v>159</v>
      </c>
      <c r="M1190" s="768" t="s">
        <v>106</v>
      </c>
      <c r="N1190" s="768">
        <v>1</v>
      </c>
      <c r="O1190" s="783"/>
      <c r="P1190" s="784" t="str">
        <f t="shared" si="94"/>
        <v>Included</v>
      </c>
      <c r="Q1190" s="296">
        <f t="shared" si="95"/>
        <v>0</v>
      </c>
      <c r="R1190" s="267">
        <f t="shared" si="96"/>
        <v>0</v>
      </c>
      <c r="S1190" s="267">
        <f t="shared" si="97"/>
        <v>0</v>
      </c>
      <c r="T1190" s="297">
        <f t="shared" si="98"/>
        <v>0</v>
      </c>
      <c r="U1190" s="297"/>
      <c r="AD1190" s="298"/>
    </row>
    <row r="1191" spans="1:30" s="267" customFormat="1" ht="48" customHeight="1" x14ac:dyDescent="0.3">
      <c r="A1191" s="292">
        <v>1166</v>
      </c>
      <c r="B1191" s="768">
        <v>7000032596</v>
      </c>
      <c r="C1191" s="768">
        <v>10</v>
      </c>
      <c r="D1191" s="768">
        <v>120</v>
      </c>
      <c r="E1191" s="768">
        <v>130</v>
      </c>
      <c r="F1191" s="768" t="s">
        <v>775</v>
      </c>
      <c r="G1191" s="768">
        <v>170003250</v>
      </c>
      <c r="H1191" s="768">
        <v>998734</v>
      </c>
      <c r="I1191" s="783"/>
      <c r="J1191" s="768">
        <v>18</v>
      </c>
      <c r="K1191" s="782"/>
      <c r="L1191" s="768" t="s">
        <v>160</v>
      </c>
      <c r="M1191" s="768" t="s">
        <v>106</v>
      </c>
      <c r="N1191" s="768">
        <v>1</v>
      </c>
      <c r="O1191" s="783"/>
      <c r="P1191" s="784" t="str">
        <f t="shared" si="94"/>
        <v>Included</v>
      </c>
      <c r="Q1191" s="296">
        <f t="shared" si="95"/>
        <v>0</v>
      </c>
      <c r="R1191" s="267">
        <f t="shared" si="96"/>
        <v>0</v>
      </c>
      <c r="S1191" s="267">
        <f t="shared" si="97"/>
        <v>0</v>
      </c>
      <c r="T1191" s="297">
        <f t="shared" si="98"/>
        <v>0</v>
      </c>
      <c r="U1191" s="297"/>
      <c r="AD1191" s="298"/>
    </row>
    <row r="1192" spans="1:30" s="267" customFormat="1" ht="48" customHeight="1" x14ac:dyDescent="0.3">
      <c r="A1192" s="292">
        <v>1167</v>
      </c>
      <c r="B1192" s="768">
        <v>7000032596</v>
      </c>
      <c r="C1192" s="768">
        <v>10</v>
      </c>
      <c r="D1192" s="768">
        <v>120</v>
      </c>
      <c r="E1192" s="768">
        <v>140</v>
      </c>
      <c r="F1192" s="768" t="s">
        <v>775</v>
      </c>
      <c r="G1192" s="768">
        <v>170005441</v>
      </c>
      <c r="H1192" s="768">
        <v>998734</v>
      </c>
      <c r="I1192" s="783"/>
      <c r="J1192" s="768">
        <v>18</v>
      </c>
      <c r="K1192" s="782"/>
      <c r="L1192" s="768" t="s">
        <v>816</v>
      </c>
      <c r="M1192" s="768" t="s">
        <v>106</v>
      </c>
      <c r="N1192" s="768">
        <v>1</v>
      </c>
      <c r="O1192" s="783"/>
      <c r="P1192" s="784" t="str">
        <f t="shared" si="94"/>
        <v>Included</v>
      </c>
      <c r="Q1192" s="296">
        <f t="shared" si="95"/>
        <v>0</v>
      </c>
      <c r="R1192" s="267">
        <f t="shared" si="96"/>
        <v>0</v>
      </c>
      <c r="S1192" s="267">
        <f t="shared" si="97"/>
        <v>0</v>
      </c>
      <c r="T1192" s="297">
        <f t="shared" si="98"/>
        <v>0</v>
      </c>
      <c r="U1192" s="297"/>
      <c r="AD1192" s="298"/>
    </row>
    <row r="1193" spans="1:30" s="267" customFormat="1" ht="48" customHeight="1" x14ac:dyDescent="0.3">
      <c r="A1193" s="292">
        <v>1168</v>
      </c>
      <c r="B1193" s="768">
        <v>7000032596</v>
      </c>
      <c r="C1193" s="768">
        <v>10</v>
      </c>
      <c r="D1193" s="768">
        <v>120</v>
      </c>
      <c r="E1193" s="768">
        <v>150</v>
      </c>
      <c r="F1193" s="768" t="s">
        <v>775</v>
      </c>
      <c r="G1193" s="768">
        <v>170005590</v>
      </c>
      <c r="H1193" s="768">
        <v>998336</v>
      </c>
      <c r="I1193" s="783"/>
      <c r="J1193" s="768">
        <v>18</v>
      </c>
      <c r="K1193" s="782"/>
      <c r="L1193" s="768" t="s">
        <v>822</v>
      </c>
      <c r="M1193" s="768" t="s">
        <v>106</v>
      </c>
      <c r="N1193" s="768">
        <v>2</v>
      </c>
      <c r="O1193" s="783"/>
      <c r="P1193" s="784" t="str">
        <f t="shared" si="94"/>
        <v>Included</v>
      </c>
      <c r="Q1193" s="296">
        <f t="shared" si="95"/>
        <v>0</v>
      </c>
      <c r="R1193" s="267">
        <f t="shared" si="96"/>
        <v>0</v>
      </c>
      <c r="S1193" s="267">
        <f t="shared" si="97"/>
        <v>0</v>
      </c>
      <c r="T1193" s="297">
        <f t="shared" si="98"/>
        <v>0</v>
      </c>
      <c r="U1193" s="297"/>
      <c r="AD1193" s="298"/>
    </row>
    <row r="1194" spans="1:30" s="267" customFormat="1" ht="48" customHeight="1" x14ac:dyDescent="0.3">
      <c r="A1194" s="292">
        <v>1169</v>
      </c>
      <c r="B1194" s="768">
        <v>7000032599</v>
      </c>
      <c r="C1194" s="768">
        <v>10</v>
      </c>
      <c r="D1194" s="768">
        <v>160</v>
      </c>
      <c r="E1194" s="768">
        <v>10</v>
      </c>
      <c r="F1194" s="768" t="s">
        <v>776</v>
      </c>
      <c r="G1194" s="768">
        <v>170005405</v>
      </c>
      <c r="H1194" s="768">
        <v>998736</v>
      </c>
      <c r="I1194" s="783"/>
      <c r="J1194" s="768">
        <v>18</v>
      </c>
      <c r="K1194" s="782"/>
      <c r="L1194" s="768" t="s">
        <v>802</v>
      </c>
      <c r="M1194" s="768" t="s">
        <v>106</v>
      </c>
      <c r="N1194" s="768">
        <v>1</v>
      </c>
      <c r="O1194" s="783"/>
      <c r="P1194" s="784" t="str">
        <f t="shared" si="94"/>
        <v>Included</v>
      </c>
      <c r="Q1194" s="296">
        <f t="shared" si="95"/>
        <v>0</v>
      </c>
      <c r="R1194" s="267">
        <f t="shared" si="96"/>
        <v>0</v>
      </c>
      <c r="S1194" s="267">
        <f t="shared" si="97"/>
        <v>0</v>
      </c>
      <c r="T1194" s="297">
        <f t="shared" si="98"/>
        <v>0</v>
      </c>
      <c r="U1194" s="297"/>
      <c r="AD1194" s="298"/>
    </row>
    <row r="1195" spans="1:30" s="267" customFormat="1" ht="48" customHeight="1" x14ac:dyDescent="0.3">
      <c r="A1195" s="292">
        <v>1170</v>
      </c>
      <c r="B1195" s="768">
        <v>7000032599</v>
      </c>
      <c r="C1195" s="768">
        <v>10</v>
      </c>
      <c r="D1195" s="768">
        <v>160</v>
      </c>
      <c r="E1195" s="768">
        <v>20</v>
      </c>
      <c r="F1195" s="768" t="s">
        <v>776</v>
      </c>
      <c r="G1195" s="768">
        <v>170005400</v>
      </c>
      <c r="H1195" s="768">
        <v>998336</v>
      </c>
      <c r="I1195" s="783"/>
      <c r="J1195" s="768">
        <v>18</v>
      </c>
      <c r="K1195" s="782"/>
      <c r="L1195" s="768" t="s">
        <v>831</v>
      </c>
      <c r="M1195" s="768" t="s">
        <v>105</v>
      </c>
      <c r="N1195" s="768">
        <v>1</v>
      </c>
      <c r="O1195" s="783"/>
      <c r="P1195" s="784" t="str">
        <f t="shared" si="94"/>
        <v>Included</v>
      </c>
      <c r="Q1195" s="296">
        <f t="shared" si="95"/>
        <v>0</v>
      </c>
      <c r="R1195" s="267">
        <f t="shared" si="96"/>
        <v>0</v>
      </c>
      <c r="S1195" s="267">
        <f t="shared" si="97"/>
        <v>0</v>
      </c>
      <c r="T1195" s="297">
        <f t="shared" si="98"/>
        <v>0</v>
      </c>
      <c r="U1195" s="297"/>
      <c r="AD1195" s="298"/>
    </row>
    <row r="1196" spans="1:30" s="267" customFormat="1" ht="48" customHeight="1" x14ac:dyDescent="0.3">
      <c r="A1196" s="292">
        <v>1171</v>
      </c>
      <c r="B1196" s="768">
        <v>7000032599</v>
      </c>
      <c r="C1196" s="768">
        <v>10</v>
      </c>
      <c r="D1196" s="768">
        <v>160</v>
      </c>
      <c r="E1196" s="768">
        <v>30</v>
      </c>
      <c r="F1196" s="768" t="s">
        <v>776</v>
      </c>
      <c r="G1196" s="768">
        <v>170005316</v>
      </c>
      <c r="H1196" s="768">
        <v>998734</v>
      </c>
      <c r="I1196" s="783"/>
      <c r="J1196" s="768">
        <v>18</v>
      </c>
      <c r="K1196" s="782"/>
      <c r="L1196" s="768" t="s">
        <v>804</v>
      </c>
      <c r="M1196" s="768" t="s">
        <v>106</v>
      </c>
      <c r="N1196" s="768">
        <v>1</v>
      </c>
      <c r="O1196" s="783"/>
      <c r="P1196" s="784" t="str">
        <f t="shared" si="94"/>
        <v>Included</v>
      </c>
      <c r="Q1196" s="296">
        <f t="shared" si="95"/>
        <v>0</v>
      </c>
      <c r="R1196" s="267">
        <f t="shared" si="96"/>
        <v>0</v>
      </c>
      <c r="S1196" s="267">
        <f t="shared" si="97"/>
        <v>0</v>
      </c>
      <c r="T1196" s="297">
        <f t="shared" si="98"/>
        <v>0</v>
      </c>
      <c r="U1196" s="297"/>
      <c r="AD1196" s="298"/>
    </row>
    <row r="1197" spans="1:30" s="267" customFormat="1" ht="48" customHeight="1" x14ac:dyDescent="0.3">
      <c r="A1197" s="292">
        <v>1172</v>
      </c>
      <c r="B1197" s="768">
        <v>7000032599</v>
      </c>
      <c r="C1197" s="768">
        <v>10</v>
      </c>
      <c r="D1197" s="768">
        <v>160</v>
      </c>
      <c r="E1197" s="768">
        <v>40</v>
      </c>
      <c r="F1197" s="768" t="s">
        <v>776</v>
      </c>
      <c r="G1197" s="768">
        <v>170005418</v>
      </c>
      <c r="H1197" s="768">
        <v>998736</v>
      </c>
      <c r="I1197" s="783"/>
      <c r="J1197" s="768">
        <v>18</v>
      </c>
      <c r="K1197" s="782"/>
      <c r="L1197" s="768" t="s">
        <v>805</v>
      </c>
      <c r="M1197" s="768" t="s">
        <v>106</v>
      </c>
      <c r="N1197" s="768">
        <v>2</v>
      </c>
      <c r="O1197" s="783"/>
      <c r="P1197" s="784" t="str">
        <f t="shared" si="94"/>
        <v>Included</v>
      </c>
      <c r="Q1197" s="296">
        <f t="shared" si="95"/>
        <v>0</v>
      </c>
      <c r="R1197" s="267">
        <f t="shared" si="96"/>
        <v>0</v>
      </c>
      <c r="S1197" s="267">
        <f t="shared" si="97"/>
        <v>0</v>
      </c>
      <c r="T1197" s="297">
        <f t="shared" si="98"/>
        <v>0</v>
      </c>
      <c r="U1197" s="297"/>
      <c r="AD1197" s="298"/>
    </row>
    <row r="1198" spans="1:30" s="267" customFormat="1" ht="48" customHeight="1" x14ac:dyDescent="0.3">
      <c r="A1198" s="292">
        <v>1173</v>
      </c>
      <c r="B1198" s="768">
        <v>7000032599</v>
      </c>
      <c r="C1198" s="768">
        <v>10</v>
      </c>
      <c r="D1198" s="768">
        <v>160</v>
      </c>
      <c r="E1198" s="768">
        <v>50</v>
      </c>
      <c r="F1198" s="768" t="s">
        <v>776</v>
      </c>
      <c r="G1198" s="768">
        <v>170005402</v>
      </c>
      <c r="H1198" s="768">
        <v>998734</v>
      </c>
      <c r="I1198" s="783"/>
      <c r="J1198" s="768">
        <v>18</v>
      </c>
      <c r="K1198" s="782"/>
      <c r="L1198" s="768" t="s">
        <v>807</v>
      </c>
      <c r="M1198" s="768" t="s">
        <v>106</v>
      </c>
      <c r="N1198" s="768">
        <v>1</v>
      </c>
      <c r="O1198" s="783"/>
      <c r="P1198" s="784" t="str">
        <f t="shared" si="94"/>
        <v>Included</v>
      </c>
      <c r="Q1198" s="296">
        <f t="shared" si="95"/>
        <v>0</v>
      </c>
      <c r="R1198" s="267">
        <f t="shared" si="96"/>
        <v>0</v>
      </c>
      <c r="S1198" s="267">
        <f t="shared" si="97"/>
        <v>0</v>
      </c>
      <c r="T1198" s="297">
        <f t="shared" si="98"/>
        <v>0</v>
      </c>
      <c r="U1198" s="297"/>
      <c r="AD1198" s="298"/>
    </row>
    <row r="1199" spans="1:30" s="267" customFormat="1" ht="48" customHeight="1" x14ac:dyDescent="0.3">
      <c r="A1199" s="292">
        <v>1174</v>
      </c>
      <c r="B1199" s="768">
        <v>7000032599</v>
      </c>
      <c r="C1199" s="768">
        <v>10</v>
      </c>
      <c r="D1199" s="768">
        <v>160</v>
      </c>
      <c r="E1199" s="768">
        <v>70</v>
      </c>
      <c r="F1199" s="768" t="s">
        <v>776</v>
      </c>
      <c r="G1199" s="768">
        <v>170005422</v>
      </c>
      <c r="H1199" s="768">
        <v>998336</v>
      </c>
      <c r="I1199" s="783"/>
      <c r="J1199" s="768">
        <v>18</v>
      </c>
      <c r="K1199" s="782"/>
      <c r="L1199" s="768" t="s">
        <v>809</v>
      </c>
      <c r="M1199" s="768" t="s">
        <v>105</v>
      </c>
      <c r="N1199" s="768">
        <v>1</v>
      </c>
      <c r="O1199" s="783"/>
      <c r="P1199" s="784" t="str">
        <f t="shared" si="94"/>
        <v>Included</v>
      </c>
      <c r="Q1199" s="296">
        <f t="shared" si="95"/>
        <v>0</v>
      </c>
      <c r="R1199" s="267">
        <f t="shared" si="96"/>
        <v>0</v>
      </c>
      <c r="S1199" s="267">
        <f t="shared" si="97"/>
        <v>0</v>
      </c>
      <c r="T1199" s="297">
        <f t="shared" si="98"/>
        <v>0</v>
      </c>
      <c r="U1199" s="297"/>
      <c r="AD1199" s="298"/>
    </row>
    <row r="1200" spans="1:30" s="267" customFormat="1" ht="48" customHeight="1" x14ac:dyDescent="0.3">
      <c r="A1200" s="292">
        <v>1175</v>
      </c>
      <c r="B1200" s="768">
        <v>7000032599</v>
      </c>
      <c r="C1200" s="768">
        <v>10</v>
      </c>
      <c r="D1200" s="768">
        <v>160</v>
      </c>
      <c r="E1200" s="768">
        <v>80</v>
      </c>
      <c r="F1200" s="768" t="s">
        <v>776</v>
      </c>
      <c r="G1200" s="768">
        <v>170005323</v>
      </c>
      <c r="H1200" s="768">
        <v>998734</v>
      </c>
      <c r="I1200" s="783"/>
      <c r="J1200" s="768">
        <v>18</v>
      </c>
      <c r="K1200" s="782"/>
      <c r="L1200" s="768" t="s">
        <v>812</v>
      </c>
      <c r="M1200" s="768" t="s">
        <v>106</v>
      </c>
      <c r="N1200" s="768">
        <v>2</v>
      </c>
      <c r="O1200" s="783"/>
      <c r="P1200" s="784" t="str">
        <f t="shared" si="94"/>
        <v>Included</v>
      </c>
      <c r="Q1200" s="296">
        <f t="shared" si="95"/>
        <v>0</v>
      </c>
      <c r="R1200" s="267">
        <f t="shared" si="96"/>
        <v>0</v>
      </c>
      <c r="S1200" s="267">
        <f t="shared" si="97"/>
        <v>0</v>
      </c>
      <c r="T1200" s="297">
        <f t="shared" si="98"/>
        <v>0</v>
      </c>
      <c r="U1200" s="297"/>
      <c r="AD1200" s="298"/>
    </row>
    <row r="1201" spans="1:30" s="267" customFormat="1" ht="48" customHeight="1" x14ac:dyDescent="0.3">
      <c r="A1201" s="292">
        <v>1176</v>
      </c>
      <c r="B1201" s="768">
        <v>7000032599</v>
      </c>
      <c r="C1201" s="768">
        <v>10</v>
      </c>
      <c r="D1201" s="768">
        <v>160</v>
      </c>
      <c r="E1201" s="768">
        <v>90</v>
      </c>
      <c r="F1201" s="768" t="s">
        <v>776</v>
      </c>
      <c r="G1201" s="768">
        <v>170005324</v>
      </c>
      <c r="H1201" s="768">
        <v>998734</v>
      </c>
      <c r="I1201" s="783"/>
      <c r="J1201" s="768">
        <v>18</v>
      </c>
      <c r="K1201" s="782"/>
      <c r="L1201" s="768" t="s">
        <v>813</v>
      </c>
      <c r="M1201" s="768" t="s">
        <v>106</v>
      </c>
      <c r="N1201" s="768">
        <v>2</v>
      </c>
      <c r="O1201" s="783"/>
      <c r="P1201" s="784" t="str">
        <f t="shared" si="94"/>
        <v>Included</v>
      </c>
      <c r="Q1201" s="296">
        <f t="shared" si="95"/>
        <v>0</v>
      </c>
      <c r="R1201" s="267">
        <f t="shared" si="96"/>
        <v>0</v>
      </c>
      <c r="S1201" s="267">
        <f t="shared" si="97"/>
        <v>0</v>
      </c>
      <c r="T1201" s="297">
        <f t="shared" si="98"/>
        <v>0</v>
      </c>
      <c r="U1201" s="297"/>
      <c r="AD1201" s="298"/>
    </row>
    <row r="1202" spans="1:30" s="267" customFormat="1" ht="48" customHeight="1" x14ac:dyDescent="0.3">
      <c r="A1202" s="292">
        <v>1177</v>
      </c>
      <c r="B1202" s="768">
        <v>7000032599</v>
      </c>
      <c r="C1202" s="768">
        <v>10</v>
      </c>
      <c r="D1202" s="768">
        <v>160</v>
      </c>
      <c r="E1202" s="768">
        <v>110</v>
      </c>
      <c r="F1202" s="768" t="s">
        <v>776</v>
      </c>
      <c r="G1202" s="768">
        <v>170005423</v>
      </c>
      <c r="H1202" s="768">
        <v>998336</v>
      </c>
      <c r="I1202" s="783"/>
      <c r="J1202" s="768">
        <v>18</v>
      </c>
      <c r="K1202" s="782"/>
      <c r="L1202" s="768" t="s">
        <v>814</v>
      </c>
      <c r="M1202" s="768" t="s">
        <v>105</v>
      </c>
      <c r="N1202" s="768">
        <v>1</v>
      </c>
      <c r="O1202" s="783"/>
      <c r="P1202" s="784" t="str">
        <f t="shared" si="94"/>
        <v>Included</v>
      </c>
      <c r="Q1202" s="296">
        <f t="shared" si="95"/>
        <v>0</v>
      </c>
      <c r="R1202" s="267">
        <f t="shared" si="96"/>
        <v>0</v>
      </c>
      <c r="S1202" s="267">
        <f t="shared" si="97"/>
        <v>0</v>
      </c>
      <c r="T1202" s="297">
        <f t="shared" si="98"/>
        <v>0</v>
      </c>
      <c r="U1202" s="297"/>
      <c r="AD1202" s="298"/>
    </row>
    <row r="1203" spans="1:30" s="267" customFormat="1" ht="48" customHeight="1" x14ac:dyDescent="0.3">
      <c r="A1203" s="292">
        <v>1178</v>
      </c>
      <c r="B1203" s="768">
        <v>7000032599</v>
      </c>
      <c r="C1203" s="768">
        <v>10</v>
      </c>
      <c r="D1203" s="768">
        <v>160</v>
      </c>
      <c r="E1203" s="768">
        <v>120</v>
      </c>
      <c r="F1203" s="768" t="s">
        <v>776</v>
      </c>
      <c r="G1203" s="768">
        <v>170005328</v>
      </c>
      <c r="H1203" s="768">
        <v>998734</v>
      </c>
      <c r="I1203" s="783"/>
      <c r="J1203" s="768">
        <v>18</v>
      </c>
      <c r="K1203" s="782"/>
      <c r="L1203" s="768" t="s">
        <v>815</v>
      </c>
      <c r="M1203" s="768" t="s">
        <v>106</v>
      </c>
      <c r="N1203" s="768">
        <v>1</v>
      </c>
      <c r="O1203" s="783"/>
      <c r="P1203" s="784" t="str">
        <f t="shared" si="94"/>
        <v>Included</v>
      </c>
      <c r="Q1203" s="296">
        <f t="shared" si="95"/>
        <v>0</v>
      </c>
      <c r="R1203" s="267">
        <f t="shared" si="96"/>
        <v>0</v>
      </c>
      <c r="S1203" s="267">
        <f t="shared" si="97"/>
        <v>0</v>
      </c>
      <c r="T1203" s="297">
        <f t="shared" si="98"/>
        <v>0</v>
      </c>
      <c r="U1203" s="297"/>
      <c r="AD1203" s="298"/>
    </row>
    <row r="1204" spans="1:30" s="267" customFormat="1" ht="48" customHeight="1" x14ac:dyDescent="0.3">
      <c r="A1204" s="292">
        <v>1179</v>
      </c>
      <c r="B1204" s="768">
        <v>7000032599</v>
      </c>
      <c r="C1204" s="768">
        <v>10</v>
      </c>
      <c r="D1204" s="768">
        <v>160</v>
      </c>
      <c r="E1204" s="768">
        <v>130</v>
      </c>
      <c r="F1204" s="768" t="s">
        <v>776</v>
      </c>
      <c r="G1204" s="768">
        <v>100002843</v>
      </c>
      <c r="H1204" s="768">
        <v>998734</v>
      </c>
      <c r="I1204" s="783"/>
      <c r="J1204" s="768">
        <v>18</v>
      </c>
      <c r="K1204" s="782"/>
      <c r="L1204" s="768" t="s">
        <v>161</v>
      </c>
      <c r="M1204" s="768" t="s">
        <v>110</v>
      </c>
      <c r="N1204" s="768">
        <v>1</v>
      </c>
      <c r="O1204" s="783"/>
      <c r="P1204" s="784" t="str">
        <f t="shared" si="94"/>
        <v>Included</v>
      </c>
      <c r="Q1204" s="296">
        <f t="shared" si="95"/>
        <v>0</v>
      </c>
      <c r="R1204" s="267">
        <f t="shared" si="96"/>
        <v>0</v>
      </c>
      <c r="S1204" s="267">
        <f t="shared" si="97"/>
        <v>0</v>
      </c>
      <c r="T1204" s="297">
        <f t="shared" si="98"/>
        <v>0</v>
      </c>
      <c r="U1204" s="297"/>
      <c r="AD1204" s="298"/>
    </row>
    <row r="1205" spans="1:30" s="267" customFormat="1" ht="48" customHeight="1" x14ac:dyDescent="0.3">
      <c r="A1205" s="292">
        <v>1180</v>
      </c>
      <c r="B1205" s="768">
        <v>7000032599</v>
      </c>
      <c r="C1205" s="768">
        <v>10</v>
      </c>
      <c r="D1205" s="768">
        <v>160</v>
      </c>
      <c r="E1205" s="768">
        <v>140</v>
      </c>
      <c r="F1205" s="768" t="s">
        <v>776</v>
      </c>
      <c r="G1205" s="768">
        <v>100007246</v>
      </c>
      <c r="H1205" s="768">
        <v>998734</v>
      </c>
      <c r="I1205" s="783"/>
      <c r="J1205" s="768">
        <v>18</v>
      </c>
      <c r="K1205" s="782"/>
      <c r="L1205" s="768" t="s">
        <v>159</v>
      </c>
      <c r="M1205" s="768" t="s">
        <v>106</v>
      </c>
      <c r="N1205" s="768">
        <v>1</v>
      </c>
      <c r="O1205" s="783"/>
      <c r="P1205" s="784" t="str">
        <f t="shared" si="94"/>
        <v>Included</v>
      </c>
      <c r="Q1205" s="296">
        <f t="shared" si="95"/>
        <v>0</v>
      </c>
      <c r="R1205" s="267">
        <f t="shared" si="96"/>
        <v>0</v>
      </c>
      <c r="S1205" s="267">
        <f t="shared" si="97"/>
        <v>0</v>
      </c>
      <c r="T1205" s="297">
        <f t="shared" si="98"/>
        <v>0</v>
      </c>
      <c r="U1205" s="297"/>
      <c r="AD1205" s="298"/>
    </row>
    <row r="1206" spans="1:30" s="267" customFormat="1" ht="48" customHeight="1" x14ac:dyDescent="0.3">
      <c r="A1206" s="292">
        <v>1181</v>
      </c>
      <c r="B1206" s="768">
        <v>7000032599</v>
      </c>
      <c r="C1206" s="768">
        <v>10</v>
      </c>
      <c r="D1206" s="768">
        <v>160</v>
      </c>
      <c r="E1206" s="768">
        <v>150</v>
      </c>
      <c r="F1206" s="768" t="s">
        <v>776</v>
      </c>
      <c r="G1206" s="768">
        <v>170003250</v>
      </c>
      <c r="H1206" s="768">
        <v>998734</v>
      </c>
      <c r="I1206" s="783"/>
      <c r="J1206" s="768">
        <v>18</v>
      </c>
      <c r="K1206" s="782"/>
      <c r="L1206" s="768" t="s">
        <v>160</v>
      </c>
      <c r="M1206" s="768" t="s">
        <v>106</v>
      </c>
      <c r="N1206" s="768">
        <v>1</v>
      </c>
      <c r="O1206" s="783"/>
      <c r="P1206" s="784" t="str">
        <f t="shared" si="94"/>
        <v>Included</v>
      </c>
      <c r="Q1206" s="296">
        <f t="shared" si="95"/>
        <v>0</v>
      </c>
      <c r="R1206" s="267">
        <f t="shared" si="96"/>
        <v>0</v>
      </c>
      <c r="S1206" s="267">
        <f t="shared" si="97"/>
        <v>0</v>
      </c>
      <c r="T1206" s="297">
        <f t="shared" si="98"/>
        <v>0</v>
      </c>
      <c r="U1206" s="297"/>
      <c r="AD1206" s="298"/>
    </row>
    <row r="1207" spans="1:30" s="267" customFormat="1" ht="48" customHeight="1" x14ac:dyDescent="0.3">
      <c r="A1207" s="292">
        <v>1182</v>
      </c>
      <c r="B1207" s="768">
        <v>7000032599</v>
      </c>
      <c r="C1207" s="768">
        <v>10</v>
      </c>
      <c r="D1207" s="768">
        <v>160</v>
      </c>
      <c r="E1207" s="768">
        <v>160</v>
      </c>
      <c r="F1207" s="768" t="s">
        <v>776</v>
      </c>
      <c r="G1207" s="768">
        <v>170005441</v>
      </c>
      <c r="H1207" s="768">
        <v>998734</v>
      </c>
      <c r="I1207" s="783"/>
      <c r="J1207" s="768">
        <v>18</v>
      </c>
      <c r="K1207" s="782"/>
      <c r="L1207" s="768" t="s">
        <v>816</v>
      </c>
      <c r="M1207" s="768" t="s">
        <v>106</v>
      </c>
      <c r="N1207" s="768">
        <v>1</v>
      </c>
      <c r="O1207" s="783"/>
      <c r="P1207" s="784" t="str">
        <f t="shared" si="94"/>
        <v>Included</v>
      </c>
      <c r="Q1207" s="296">
        <f t="shared" si="95"/>
        <v>0</v>
      </c>
      <c r="R1207" s="267">
        <f t="shared" si="96"/>
        <v>0</v>
      </c>
      <c r="S1207" s="267">
        <f t="shared" si="97"/>
        <v>0</v>
      </c>
      <c r="T1207" s="297">
        <f t="shared" si="98"/>
        <v>0</v>
      </c>
      <c r="U1207" s="297"/>
      <c r="AD1207" s="298"/>
    </row>
    <row r="1208" spans="1:30" s="267" customFormat="1" ht="48" customHeight="1" x14ac:dyDescent="0.3">
      <c r="A1208" s="292">
        <v>1183</v>
      </c>
      <c r="B1208" s="768">
        <v>7000032599</v>
      </c>
      <c r="C1208" s="768">
        <v>10</v>
      </c>
      <c r="D1208" s="768">
        <v>160</v>
      </c>
      <c r="E1208" s="768">
        <v>180</v>
      </c>
      <c r="F1208" s="768" t="s">
        <v>776</v>
      </c>
      <c r="G1208" s="768">
        <v>170005452</v>
      </c>
      <c r="H1208" s="768">
        <v>998734</v>
      </c>
      <c r="I1208" s="783"/>
      <c r="J1208" s="768">
        <v>18</v>
      </c>
      <c r="K1208" s="782"/>
      <c r="L1208" s="768" t="s">
        <v>817</v>
      </c>
      <c r="M1208" s="768" t="s">
        <v>106</v>
      </c>
      <c r="N1208" s="768">
        <v>2</v>
      </c>
      <c r="O1208" s="783"/>
      <c r="P1208" s="784" t="str">
        <f t="shared" si="94"/>
        <v>Included</v>
      </c>
      <c r="Q1208" s="296">
        <f t="shared" si="95"/>
        <v>0</v>
      </c>
      <c r="R1208" s="267">
        <f t="shared" si="96"/>
        <v>0</v>
      </c>
      <c r="S1208" s="267">
        <f t="shared" si="97"/>
        <v>0</v>
      </c>
      <c r="T1208" s="297">
        <f t="shared" si="98"/>
        <v>0</v>
      </c>
      <c r="U1208" s="297"/>
      <c r="AD1208" s="298"/>
    </row>
    <row r="1209" spans="1:30" s="267" customFormat="1" ht="48" customHeight="1" x14ac:dyDescent="0.3">
      <c r="A1209" s="292">
        <v>1184</v>
      </c>
      <c r="B1209" s="768">
        <v>7000032599</v>
      </c>
      <c r="C1209" s="768">
        <v>10</v>
      </c>
      <c r="D1209" s="768">
        <v>160</v>
      </c>
      <c r="E1209" s="768">
        <v>190</v>
      </c>
      <c r="F1209" s="768" t="s">
        <v>776</v>
      </c>
      <c r="G1209" s="768">
        <v>170005453</v>
      </c>
      <c r="H1209" s="768">
        <v>998734</v>
      </c>
      <c r="I1209" s="783"/>
      <c r="J1209" s="768">
        <v>18</v>
      </c>
      <c r="K1209" s="782"/>
      <c r="L1209" s="768" t="s">
        <v>818</v>
      </c>
      <c r="M1209" s="768" t="s">
        <v>105</v>
      </c>
      <c r="N1209" s="768">
        <v>1</v>
      </c>
      <c r="O1209" s="783"/>
      <c r="P1209" s="784" t="str">
        <f t="shared" si="94"/>
        <v>Included</v>
      </c>
      <c r="Q1209" s="296">
        <f t="shared" si="95"/>
        <v>0</v>
      </c>
      <c r="R1209" s="267">
        <f t="shared" si="96"/>
        <v>0</v>
      </c>
      <c r="S1209" s="267">
        <f t="shared" si="97"/>
        <v>0</v>
      </c>
      <c r="T1209" s="297">
        <f t="shared" si="98"/>
        <v>0</v>
      </c>
      <c r="U1209" s="297"/>
      <c r="AD1209" s="298"/>
    </row>
    <row r="1210" spans="1:30" s="267" customFormat="1" ht="48" customHeight="1" x14ac:dyDescent="0.3">
      <c r="A1210" s="292">
        <v>1185</v>
      </c>
      <c r="B1210" s="768">
        <v>7000032599</v>
      </c>
      <c r="C1210" s="768">
        <v>10</v>
      </c>
      <c r="D1210" s="768">
        <v>160</v>
      </c>
      <c r="E1210" s="768">
        <v>210</v>
      </c>
      <c r="F1210" s="768" t="s">
        <v>776</v>
      </c>
      <c r="G1210" s="768">
        <v>170005456</v>
      </c>
      <c r="H1210" s="768">
        <v>998734</v>
      </c>
      <c r="I1210" s="783"/>
      <c r="J1210" s="768">
        <v>18</v>
      </c>
      <c r="K1210" s="782"/>
      <c r="L1210" s="768" t="s">
        <v>819</v>
      </c>
      <c r="M1210" s="768" t="s">
        <v>106</v>
      </c>
      <c r="N1210" s="768">
        <v>1</v>
      </c>
      <c r="O1210" s="783"/>
      <c r="P1210" s="784" t="str">
        <f t="shared" si="94"/>
        <v>Included</v>
      </c>
      <c r="Q1210" s="296">
        <f t="shared" si="95"/>
        <v>0</v>
      </c>
      <c r="R1210" s="267">
        <f t="shared" si="96"/>
        <v>0</v>
      </c>
      <c r="S1210" s="267">
        <f t="shared" si="97"/>
        <v>0</v>
      </c>
      <c r="T1210" s="297">
        <f t="shared" si="98"/>
        <v>0</v>
      </c>
      <c r="U1210" s="297"/>
      <c r="AD1210" s="298"/>
    </row>
    <row r="1211" spans="1:30" s="267" customFormat="1" ht="48" customHeight="1" x14ac:dyDescent="0.3">
      <c r="A1211" s="292">
        <v>1186</v>
      </c>
      <c r="B1211" s="768">
        <v>7000032599</v>
      </c>
      <c r="C1211" s="768">
        <v>10</v>
      </c>
      <c r="D1211" s="768">
        <v>160</v>
      </c>
      <c r="E1211" s="768">
        <v>220</v>
      </c>
      <c r="F1211" s="768" t="s">
        <v>776</v>
      </c>
      <c r="G1211" s="768">
        <v>170005465</v>
      </c>
      <c r="H1211" s="768">
        <v>998734</v>
      </c>
      <c r="I1211" s="783"/>
      <c r="J1211" s="768">
        <v>18</v>
      </c>
      <c r="K1211" s="782"/>
      <c r="L1211" s="768" t="s">
        <v>820</v>
      </c>
      <c r="M1211" s="768" t="s">
        <v>110</v>
      </c>
      <c r="N1211" s="768">
        <v>1</v>
      </c>
      <c r="O1211" s="783"/>
      <c r="P1211" s="784" t="str">
        <f t="shared" si="94"/>
        <v>Included</v>
      </c>
      <c r="Q1211" s="296">
        <f t="shared" si="95"/>
        <v>0</v>
      </c>
      <c r="R1211" s="267">
        <f t="shared" si="96"/>
        <v>0</v>
      </c>
      <c r="S1211" s="267">
        <f t="shared" si="97"/>
        <v>0</v>
      </c>
      <c r="T1211" s="297">
        <f t="shared" si="98"/>
        <v>0</v>
      </c>
      <c r="U1211" s="297"/>
      <c r="AD1211" s="298"/>
    </row>
    <row r="1212" spans="1:30" s="267" customFormat="1" ht="48" customHeight="1" x14ac:dyDescent="0.3">
      <c r="A1212" s="292">
        <v>1187</v>
      </c>
      <c r="B1212" s="768">
        <v>7000032599</v>
      </c>
      <c r="C1212" s="768">
        <v>10</v>
      </c>
      <c r="D1212" s="768">
        <v>160</v>
      </c>
      <c r="E1212" s="768">
        <v>230</v>
      </c>
      <c r="F1212" s="768" t="s">
        <v>776</v>
      </c>
      <c r="G1212" s="768">
        <v>100007217</v>
      </c>
      <c r="H1212" s="768">
        <v>998734</v>
      </c>
      <c r="I1212" s="783"/>
      <c r="J1212" s="768">
        <v>18</v>
      </c>
      <c r="K1212" s="782"/>
      <c r="L1212" s="768" t="s">
        <v>158</v>
      </c>
      <c r="M1212" s="768" t="s">
        <v>106</v>
      </c>
      <c r="N1212" s="768">
        <v>1</v>
      </c>
      <c r="O1212" s="783"/>
      <c r="P1212" s="784" t="str">
        <f t="shared" si="94"/>
        <v>Included</v>
      </c>
      <c r="Q1212" s="296">
        <f t="shared" si="95"/>
        <v>0</v>
      </c>
      <c r="R1212" s="267">
        <f t="shared" si="96"/>
        <v>0</v>
      </c>
      <c r="S1212" s="267">
        <f t="shared" si="97"/>
        <v>0</v>
      </c>
      <c r="T1212" s="297">
        <f t="shared" si="98"/>
        <v>0</v>
      </c>
      <c r="U1212" s="297"/>
      <c r="AD1212" s="298"/>
    </row>
    <row r="1213" spans="1:30" s="267" customFormat="1" ht="48" customHeight="1" x14ac:dyDescent="0.3">
      <c r="A1213" s="292">
        <v>1188</v>
      </c>
      <c r="B1213" s="768">
        <v>7000032599</v>
      </c>
      <c r="C1213" s="768">
        <v>10</v>
      </c>
      <c r="D1213" s="768">
        <v>160</v>
      </c>
      <c r="E1213" s="768">
        <v>240</v>
      </c>
      <c r="F1213" s="768" t="s">
        <v>776</v>
      </c>
      <c r="G1213" s="768">
        <v>170005590</v>
      </c>
      <c r="H1213" s="768">
        <v>998336</v>
      </c>
      <c r="I1213" s="783"/>
      <c r="J1213" s="768">
        <v>18</v>
      </c>
      <c r="K1213" s="782"/>
      <c r="L1213" s="768" t="s">
        <v>822</v>
      </c>
      <c r="M1213" s="768" t="s">
        <v>106</v>
      </c>
      <c r="N1213" s="768">
        <v>2</v>
      </c>
      <c r="O1213" s="783"/>
      <c r="P1213" s="784" t="str">
        <f t="shared" si="94"/>
        <v>Included</v>
      </c>
      <c r="Q1213" s="296">
        <f t="shared" si="95"/>
        <v>0</v>
      </c>
      <c r="R1213" s="267">
        <f t="shared" si="96"/>
        <v>0</v>
      </c>
      <c r="S1213" s="267">
        <f t="shared" si="97"/>
        <v>0</v>
      </c>
      <c r="T1213" s="297">
        <f t="shared" si="98"/>
        <v>0</v>
      </c>
      <c r="U1213" s="297"/>
      <c r="AD1213" s="298"/>
    </row>
    <row r="1214" spans="1:30" s="267" customFormat="1" ht="48" customHeight="1" x14ac:dyDescent="0.3">
      <c r="A1214" s="292">
        <v>1189</v>
      </c>
      <c r="B1214" s="768">
        <v>7000032613</v>
      </c>
      <c r="C1214" s="768">
        <v>10</v>
      </c>
      <c r="D1214" s="768">
        <v>161</v>
      </c>
      <c r="E1214" s="768">
        <v>10</v>
      </c>
      <c r="F1214" s="768" t="s">
        <v>777</v>
      </c>
      <c r="G1214" s="768">
        <v>170005392</v>
      </c>
      <c r="H1214" s="768">
        <v>998734</v>
      </c>
      <c r="I1214" s="783"/>
      <c r="J1214" s="768">
        <v>18</v>
      </c>
      <c r="K1214" s="782"/>
      <c r="L1214" s="768" t="s">
        <v>826</v>
      </c>
      <c r="M1214" s="768" t="s">
        <v>106</v>
      </c>
      <c r="N1214" s="768">
        <v>2</v>
      </c>
      <c r="O1214" s="783"/>
      <c r="P1214" s="784" t="str">
        <f t="shared" si="94"/>
        <v>Included</v>
      </c>
      <c r="Q1214" s="296">
        <f t="shared" si="95"/>
        <v>0</v>
      </c>
      <c r="R1214" s="267">
        <f t="shared" si="96"/>
        <v>0</v>
      </c>
      <c r="S1214" s="267">
        <f t="shared" si="97"/>
        <v>0</v>
      </c>
      <c r="T1214" s="297">
        <f t="shared" si="98"/>
        <v>0</v>
      </c>
      <c r="U1214" s="297"/>
      <c r="AD1214" s="298"/>
    </row>
    <row r="1215" spans="1:30" s="267" customFormat="1" ht="48" customHeight="1" x14ac:dyDescent="0.3">
      <c r="A1215" s="292">
        <v>1190</v>
      </c>
      <c r="B1215" s="768">
        <v>7000032603</v>
      </c>
      <c r="C1215" s="768">
        <v>10</v>
      </c>
      <c r="D1215" s="768">
        <v>210</v>
      </c>
      <c r="E1215" s="768">
        <v>10</v>
      </c>
      <c r="F1215" s="768" t="s">
        <v>778</v>
      </c>
      <c r="G1215" s="768">
        <v>170005405</v>
      </c>
      <c r="H1215" s="768">
        <v>998736</v>
      </c>
      <c r="I1215" s="783"/>
      <c r="J1215" s="768">
        <v>18</v>
      </c>
      <c r="K1215" s="782"/>
      <c r="L1215" s="768" t="s">
        <v>802</v>
      </c>
      <c r="M1215" s="768" t="s">
        <v>106</v>
      </c>
      <c r="N1215" s="768">
        <v>1</v>
      </c>
      <c r="O1215" s="783"/>
      <c r="P1215" s="784" t="str">
        <f t="shared" si="94"/>
        <v>Included</v>
      </c>
      <c r="Q1215" s="296">
        <f t="shared" si="95"/>
        <v>0</v>
      </c>
      <c r="R1215" s="267">
        <f t="shared" si="96"/>
        <v>0</v>
      </c>
      <c r="S1215" s="267">
        <f t="shared" si="97"/>
        <v>0</v>
      </c>
      <c r="T1215" s="297">
        <f t="shared" si="98"/>
        <v>0</v>
      </c>
      <c r="U1215" s="297"/>
      <c r="AD1215" s="298"/>
    </row>
    <row r="1216" spans="1:30" s="267" customFormat="1" ht="48" customHeight="1" x14ac:dyDescent="0.3">
      <c r="A1216" s="292">
        <v>1191</v>
      </c>
      <c r="B1216" s="768">
        <v>7000032603</v>
      </c>
      <c r="C1216" s="768">
        <v>10</v>
      </c>
      <c r="D1216" s="768">
        <v>210</v>
      </c>
      <c r="E1216" s="768">
        <v>20</v>
      </c>
      <c r="F1216" s="768" t="s">
        <v>778</v>
      </c>
      <c r="G1216" s="768">
        <v>170005400</v>
      </c>
      <c r="H1216" s="768">
        <v>998336</v>
      </c>
      <c r="I1216" s="783"/>
      <c r="J1216" s="768">
        <v>18</v>
      </c>
      <c r="K1216" s="782"/>
      <c r="L1216" s="768" t="s">
        <v>831</v>
      </c>
      <c r="M1216" s="768" t="s">
        <v>105</v>
      </c>
      <c r="N1216" s="768">
        <v>1</v>
      </c>
      <c r="O1216" s="783"/>
      <c r="P1216" s="784" t="str">
        <f t="shared" si="94"/>
        <v>Included</v>
      </c>
      <c r="Q1216" s="296">
        <f t="shared" si="95"/>
        <v>0</v>
      </c>
      <c r="R1216" s="267">
        <f t="shared" si="96"/>
        <v>0</v>
      </c>
      <c r="S1216" s="267">
        <f t="shared" si="97"/>
        <v>0</v>
      </c>
      <c r="T1216" s="297">
        <f t="shared" si="98"/>
        <v>0</v>
      </c>
      <c r="U1216" s="297"/>
      <c r="AD1216" s="298"/>
    </row>
    <row r="1217" spans="1:30" s="267" customFormat="1" ht="48" customHeight="1" x14ac:dyDescent="0.3">
      <c r="A1217" s="292">
        <v>1192</v>
      </c>
      <c r="B1217" s="768">
        <v>7000032603</v>
      </c>
      <c r="C1217" s="768">
        <v>10</v>
      </c>
      <c r="D1217" s="768">
        <v>210</v>
      </c>
      <c r="E1217" s="768">
        <v>30</v>
      </c>
      <c r="F1217" s="768" t="s">
        <v>778</v>
      </c>
      <c r="G1217" s="768">
        <v>170005316</v>
      </c>
      <c r="H1217" s="768">
        <v>998734</v>
      </c>
      <c r="I1217" s="783"/>
      <c r="J1217" s="768">
        <v>18</v>
      </c>
      <c r="K1217" s="782"/>
      <c r="L1217" s="768" t="s">
        <v>804</v>
      </c>
      <c r="M1217" s="768" t="s">
        <v>106</v>
      </c>
      <c r="N1217" s="768">
        <v>1</v>
      </c>
      <c r="O1217" s="783"/>
      <c r="P1217" s="784" t="str">
        <f t="shared" si="94"/>
        <v>Included</v>
      </c>
      <c r="Q1217" s="296">
        <f t="shared" si="95"/>
        <v>0</v>
      </c>
      <c r="R1217" s="267">
        <f t="shared" si="96"/>
        <v>0</v>
      </c>
      <c r="S1217" s="267">
        <f t="shared" si="97"/>
        <v>0</v>
      </c>
      <c r="T1217" s="297">
        <f t="shared" si="98"/>
        <v>0</v>
      </c>
      <c r="U1217" s="297"/>
      <c r="AD1217" s="298"/>
    </row>
    <row r="1218" spans="1:30" s="267" customFormat="1" ht="48" customHeight="1" x14ac:dyDescent="0.3">
      <c r="A1218" s="292">
        <v>1193</v>
      </c>
      <c r="B1218" s="768">
        <v>7000032603</v>
      </c>
      <c r="C1218" s="768">
        <v>10</v>
      </c>
      <c r="D1218" s="768">
        <v>210</v>
      </c>
      <c r="E1218" s="768">
        <v>40</v>
      </c>
      <c r="F1218" s="768" t="s">
        <v>778</v>
      </c>
      <c r="G1218" s="768">
        <v>170005402</v>
      </c>
      <c r="H1218" s="768">
        <v>998734</v>
      </c>
      <c r="I1218" s="783"/>
      <c r="J1218" s="768">
        <v>18</v>
      </c>
      <c r="K1218" s="782"/>
      <c r="L1218" s="768" t="s">
        <v>807</v>
      </c>
      <c r="M1218" s="768" t="s">
        <v>106</v>
      </c>
      <c r="N1218" s="768">
        <v>1</v>
      </c>
      <c r="O1218" s="783"/>
      <c r="P1218" s="784" t="str">
        <f t="shared" si="94"/>
        <v>Included</v>
      </c>
      <c r="Q1218" s="296">
        <f t="shared" si="95"/>
        <v>0</v>
      </c>
      <c r="R1218" s="267">
        <f t="shared" si="96"/>
        <v>0</v>
      </c>
      <c r="S1218" s="267">
        <f t="shared" si="97"/>
        <v>0</v>
      </c>
      <c r="T1218" s="297">
        <f t="shared" si="98"/>
        <v>0</v>
      </c>
      <c r="U1218" s="297"/>
      <c r="AD1218" s="298"/>
    </row>
    <row r="1219" spans="1:30" s="267" customFormat="1" ht="48" customHeight="1" x14ac:dyDescent="0.3">
      <c r="A1219" s="292">
        <v>1194</v>
      </c>
      <c r="B1219" s="768">
        <v>7000032603</v>
      </c>
      <c r="C1219" s="768">
        <v>10</v>
      </c>
      <c r="D1219" s="768">
        <v>210</v>
      </c>
      <c r="E1219" s="768">
        <v>60</v>
      </c>
      <c r="F1219" s="768" t="s">
        <v>778</v>
      </c>
      <c r="G1219" s="768">
        <v>170005422</v>
      </c>
      <c r="H1219" s="768">
        <v>998336</v>
      </c>
      <c r="I1219" s="783"/>
      <c r="J1219" s="768">
        <v>18</v>
      </c>
      <c r="K1219" s="782"/>
      <c r="L1219" s="768" t="s">
        <v>809</v>
      </c>
      <c r="M1219" s="768" t="s">
        <v>105</v>
      </c>
      <c r="N1219" s="768">
        <v>1</v>
      </c>
      <c r="O1219" s="783"/>
      <c r="P1219" s="784" t="str">
        <f t="shared" si="94"/>
        <v>Included</v>
      </c>
      <c r="Q1219" s="296">
        <f t="shared" si="95"/>
        <v>0</v>
      </c>
      <c r="R1219" s="267">
        <f t="shared" si="96"/>
        <v>0</v>
      </c>
      <c r="S1219" s="267">
        <f t="shared" si="97"/>
        <v>0</v>
      </c>
      <c r="T1219" s="297">
        <f t="shared" si="98"/>
        <v>0</v>
      </c>
      <c r="U1219" s="297"/>
      <c r="AD1219" s="298"/>
    </row>
    <row r="1220" spans="1:30" s="267" customFormat="1" ht="48" customHeight="1" x14ac:dyDescent="0.3">
      <c r="A1220" s="292">
        <v>1195</v>
      </c>
      <c r="B1220" s="768">
        <v>7000032603</v>
      </c>
      <c r="C1220" s="768">
        <v>10</v>
      </c>
      <c r="D1220" s="768">
        <v>210</v>
      </c>
      <c r="E1220" s="768">
        <v>70</v>
      </c>
      <c r="F1220" s="768" t="s">
        <v>778</v>
      </c>
      <c r="G1220" s="768">
        <v>170005323</v>
      </c>
      <c r="H1220" s="768">
        <v>998734</v>
      </c>
      <c r="I1220" s="783"/>
      <c r="J1220" s="768">
        <v>18</v>
      </c>
      <c r="K1220" s="782"/>
      <c r="L1220" s="768" t="s">
        <v>812</v>
      </c>
      <c r="M1220" s="768" t="s">
        <v>106</v>
      </c>
      <c r="N1220" s="768">
        <v>2</v>
      </c>
      <c r="O1220" s="783"/>
      <c r="P1220" s="784" t="str">
        <f t="shared" si="94"/>
        <v>Included</v>
      </c>
      <c r="Q1220" s="296">
        <f t="shared" si="95"/>
        <v>0</v>
      </c>
      <c r="R1220" s="267">
        <f t="shared" si="96"/>
        <v>0</v>
      </c>
      <c r="S1220" s="267">
        <f t="shared" si="97"/>
        <v>0</v>
      </c>
      <c r="T1220" s="297">
        <f t="shared" si="98"/>
        <v>0</v>
      </c>
      <c r="U1220" s="297"/>
      <c r="AD1220" s="298"/>
    </row>
    <row r="1221" spans="1:30" s="267" customFormat="1" ht="48" customHeight="1" x14ac:dyDescent="0.3">
      <c r="A1221" s="292">
        <v>1196</v>
      </c>
      <c r="B1221" s="768">
        <v>7000032603</v>
      </c>
      <c r="C1221" s="768">
        <v>10</v>
      </c>
      <c r="D1221" s="768">
        <v>210</v>
      </c>
      <c r="E1221" s="768">
        <v>80</v>
      </c>
      <c r="F1221" s="768" t="s">
        <v>778</v>
      </c>
      <c r="G1221" s="768">
        <v>170005324</v>
      </c>
      <c r="H1221" s="768">
        <v>998734</v>
      </c>
      <c r="I1221" s="783"/>
      <c r="J1221" s="768">
        <v>18</v>
      </c>
      <c r="K1221" s="782"/>
      <c r="L1221" s="768" t="s">
        <v>813</v>
      </c>
      <c r="M1221" s="768" t="s">
        <v>106</v>
      </c>
      <c r="N1221" s="768">
        <v>2</v>
      </c>
      <c r="O1221" s="783"/>
      <c r="P1221" s="784" t="str">
        <f t="shared" si="94"/>
        <v>Included</v>
      </c>
      <c r="Q1221" s="296">
        <f t="shared" si="95"/>
        <v>0</v>
      </c>
      <c r="R1221" s="267">
        <f t="shared" si="96"/>
        <v>0</v>
      </c>
      <c r="S1221" s="267">
        <f t="shared" si="97"/>
        <v>0</v>
      </c>
      <c r="T1221" s="297">
        <f t="shared" si="98"/>
        <v>0</v>
      </c>
      <c r="U1221" s="297"/>
      <c r="AD1221" s="298"/>
    </row>
    <row r="1222" spans="1:30" s="267" customFormat="1" ht="48" customHeight="1" x14ac:dyDescent="0.3">
      <c r="A1222" s="292">
        <v>1197</v>
      </c>
      <c r="B1222" s="768">
        <v>7000032603</v>
      </c>
      <c r="C1222" s="768">
        <v>10</v>
      </c>
      <c r="D1222" s="768">
        <v>210</v>
      </c>
      <c r="E1222" s="768">
        <v>100</v>
      </c>
      <c r="F1222" s="768" t="s">
        <v>778</v>
      </c>
      <c r="G1222" s="768">
        <v>170005423</v>
      </c>
      <c r="H1222" s="768">
        <v>998336</v>
      </c>
      <c r="I1222" s="783"/>
      <c r="J1222" s="768">
        <v>18</v>
      </c>
      <c r="K1222" s="782"/>
      <c r="L1222" s="768" t="s">
        <v>814</v>
      </c>
      <c r="M1222" s="768" t="s">
        <v>105</v>
      </c>
      <c r="N1222" s="768">
        <v>1</v>
      </c>
      <c r="O1222" s="783"/>
      <c r="P1222" s="784" t="str">
        <f t="shared" si="94"/>
        <v>Included</v>
      </c>
      <c r="Q1222" s="296">
        <f t="shared" si="95"/>
        <v>0</v>
      </c>
      <c r="R1222" s="267">
        <f t="shared" si="96"/>
        <v>0</v>
      </c>
      <c r="S1222" s="267">
        <f t="shared" si="97"/>
        <v>0</v>
      </c>
      <c r="T1222" s="297">
        <f t="shared" si="98"/>
        <v>0</v>
      </c>
      <c r="U1222" s="297"/>
      <c r="AD1222" s="298"/>
    </row>
    <row r="1223" spans="1:30" s="267" customFormat="1" ht="48" customHeight="1" x14ac:dyDescent="0.3">
      <c r="A1223" s="292">
        <v>1198</v>
      </c>
      <c r="B1223" s="768">
        <v>7000032603</v>
      </c>
      <c r="C1223" s="768">
        <v>10</v>
      </c>
      <c r="D1223" s="768">
        <v>210</v>
      </c>
      <c r="E1223" s="768">
        <v>110</v>
      </c>
      <c r="F1223" s="768" t="s">
        <v>778</v>
      </c>
      <c r="G1223" s="768">
        <v>170005328</v>
      </c>
      <c r="H1223" s="768">
        <v>998734</v>
      </c>
      <c r="I1223" s="783"/>
      <c r="J1223" s="768">
        <v>18</v>
      </c>
      <c r="K1223" s="782"/>
      <c r="L1223" s="768" t="s">
        <v>815</v>
      </c>
      <c r="M1223" s="768" t="s">
        <v>106</v>
      </c>
      <c r="N1223" s="768">
        <v>1</v>
      </c>
      <c r="O1223" s="783"/>
      <c r="P1223" s="784" t="str">
        <f t="shared" si="94"/>
        <v>Included</v>
      </c>
      <c r="Q1223" s="296">
        <f t="shared" si="95"/>
        <v>0</v>
      </c>
      <c r="R1223" s="267">
        <f t="shared" si="96"/>
        <v>0</v>
      </c>
      <c r="S1223" s="267">
        <f t="shared" si="97"/>
        <v>0</v>
      </c>
      <c r="T1223" s="297">
        <f t="shared" si="98"/>
        <v>0</v>
      </c>
      <c r="U1223" s="297"/>
      <c r="AD1223" s="298"/>
    </row>
    <row r="1224" spans="1:30" s="267" customFormat="1" ht="48" customHeight="1" x14ac:dyDescent="0.3">
      <c r="A1224" s="292">
        <v>1199</v>
      </c>
      <c r="B1224" s="768">
        <v>7000032603</v>
      </c>
      <c r="C1224" s="768">
        <v>10</v>
      </c>
      <c r="D1224" s="768">
        <v>210</v>
      </c>
      <c r="E1224" s="768">
        <v>120</v>
      </c>
      <c r="F1224" s="768" t="s">
        <v>778</v>
      </c>
      <c r="G1224" s="768">
        <v>100007246</v>
      </c>
      <c r="H1224" s="768">
        <v>998734</v>
      </c>
      <c r="I1224" s="783"/>
      <c r="J1224" s="768">
        <v>18</v>
      </c>
      <c r="K1224" s="782"/>
      <c r="L1224" s="768" t="s">
        <v>159</v>
      </c>
      <c r="M1224" s="768" t="s">
        <v>106</v>
      </c>
      <c r="N1224" s="768">
        <v>1</v>
      </c>
      <c r="O1224" s="783"/>
      <c r="P1224" s="784" t="str">
        <f t="shared" si="94"/>
        <v>Included</v>
      </c>
      <c r="Q1224" s="296">
        <f t="shared" si="95"/>
        <v>0</v>
      </c>
      <c r="R1224" s="267">
        <f t="shared" si="96"/>
        <v>0</v>
      </c>
      <c r="S1224" s="267">
        <f t="shared" si="97"/>
        <v>0</v>
      </c>
      <c r="T1224" s="297">
        <f t="shared" si="98"/>
        <v>0</v>
      </c>
      <c r="U1224" s="297"/>
      <c r="AD1224" s="298"/>
    </row>
    <row r="1225" spans="1:30" s="267" customFormat="1" ht="48" customHeight="1" x14ac:dyDescent="0.3">
      <c r="A1225" s="292">
        <v>1200</v>
      </c>
      <c r="B1225" s="768">
        <v>7000032603</v>
      </c>
      <c r="C1225" s="768">
        <v>10</v>
      </c>
      <c r="D1225" s="768">
        <v>210</v>
      </c>
      <c r="E1225" s="768">
        <v>130</v>
      </c>
      <c r="F1225" s="768" t="s">
        <v>778</v>
      </c>
      <c r="G1225" s="768">
        <v>170003250</v>
      </c>
      <c r="H1225" s="768">
        <v>998734</v>
      </c>
      <c r="I1225" s="783"/>
      <c r="J1225" s="768">
        <v>18</v>
      </c>
      <c r="K1225" s="782"/>
      <c r="L1225" s="768" t="s">
        <v>160</v>
      </c>
      <c r="M1225" s="768" t="s">
        <v>106</v>
      </c>
      <c r="N1225" s="768">
        <v>1</v>
      </c>
      <c r="O1225" s="783"/>
      <c r="P1225" s="784" t="str">
        <f t="shared" si="94"/>
        <v>Included</v>
      </c>
      <c r="Q1225" s="296">
        <f t="shared" si="95"/>
        <v>0</v>
      </c>
      <c r="R1225" s="267">
        <f t="shared" si="96"/>
        <v>0</v>
      </c>
      <c r="S1225" s="267">
        <f t="shared" si="97"/>
        <v>0</v>
      </c>
      <c r="T1225" s="297">
        <f t="shared" si="98"/>
        <v>0</v>
      </c>
      <c r="U1225" s="297"/>
      <c r="AD1225" s="298"/>
    </row>
    <row r="1226" spans="1:30" s="267" customFormat="1" ht="48" customHeight="1" x14ac:dyDescent="0.3">
      <c r="A1226" s="292">
        <v>1201</v>
      </c>
      <c r="B1226" s="768">
        <v>7000032603</v>
      </c>
      <c r="C1226" s="768">
        <v>10</v>
      </c>
      <c r="D1226" s="768">
        <v>210</v>
      </c>
      <c r="E1226" s="768">
        <v>140</v>
      </c>
      <c r="F1226" s="768" t="s">
        <v>778</v>
      </c>
      <c r="G1226" s="768">
        <v>170005441</v>
      </c>
      <c r="H1226" s="768">
        <v>998734</v>
      </c>
      <c r="I1226" s="783"/>
      <c r="J1226" s="768">
        <v>18</v>
      </c>
      <c r="K1226" s="782"/>
      <c r="L1226" s="768" t="s">
        <v>816</v>
      </c>
      <c r="M1226" s="768" t="s">
        <v>106</v>
      </c>
      <c r="N1226" s="768">
        <v>1</v>
      </c>
      <c r="O1226" s="783"/>
      <c r="P1226" s="784" t="str">
        <f t="shared" si="94"/>
        <v>Included</v>
      </c>
      <c r="Q1226" s="296">
        <f t="shared" si="95"/>
        <v>0</v>
      </c>
      <c r="R1226" s="267">
        <f t="shared" si="96"/>
        <v>0</v>
      </c>
      <c r="S1226" s="267">
        <f t="shared" si="97"/>
        <v>0</v>
      </c>
      <c r="T1226" s="297">
        <f t="shared" si="98"/>
        <v>0</v>
      </c>
      <c r="U1226" s="297"/>
      <c r="AD1226" s="298"/>
    </row>
    <row r="1227" spans="1:30" s="267" customFormat="1" ht="48" customHeight="1" x14ac:dyDescent="0.3">
      <c r="A1227" s="292">
        <v>1202</v>
      </c>
      <c r="B1227" s="768">
        <v>7000032603</v>
      </c>
      <c r="C1227" s="768">
        <v>10</v>
      </c>
      <c r="D1227" s="768">
        <v>210</v>
      </c>
      <c r="E1227" s="768">
        <v>150</v>
      </c>
      <c r="F1227" s="768" t="s">
        <v>778</v>
      </c>
      <c r="G1227" s="768">
        <v>170005590</v>
      </c>
      <c r="H1227" s="768">
        <v>998336</v>
      </c>
      <c r="I1227" s="783"/>
      <c r="J1227" s="768">
        <v>18</v>
      </c>
      <c r="K1227" s="782"/>
      <c r="L1227" s="768" t="s">
        <v>822</v>
      </c>
      <c r="M1227" s="768" t="s">
        <v>106</v>
      </c>
      <c r="N1227" s="768">
        <v>2</v>
      </c>
      <c r="O1227" s="783"/>
      <c r="P1227" s="784" t="str">
        <f t="shared" si="94"/>
        <v>Included</v>
      </c>
      <c r="Q1227" s="296">
        <f t="shared" si="95"/>
        <v>0</v>
      </c>
      <c r="R1227" s="267">
        <f t="shared" si="96"/>
        <v>0</v>
      </c>
      <c r="S1227" s="267">
        <f t="shared" si="97"/>
        <v>0</v>
      </c>
      <c r="T1227" s="297">
        <f t="shared" si="98"/>
        <v>0</v>
      </c>
      <c r="U1227" s="297"/>
      <c r="AD1227" s="298"/>
    </row>
    <row r="1228" spans="1:30" s="267" customFormat="1" ht="48" customHeight="1" x14ac:dyDescent="0.3">
      <c r="A1228" s="292">
        <v>1203</v>
      </c>
      <c r="B1228" s="768">
        <v>7000032606</v>
      </c>
      <c r="C1228" s="768">
        <v>10</v>
      </c>
      <c r="D1228" s="768">
        <v>250</v>
      </c>
      <c r="E1228" s="768">
        <v>10</v>
      </c>
      <c r="F1228" s="768" t="s">
        <v>779</v>
      </c>
      <c r="G1228" s="768">
        <v>170005405</v>
      </c>
      <c r="H1228" s="768">
        <v>998736</v>
      </c>
      <c r="I1228" s="783"/>
      <c r="J1228" s="768">
        <v>18</v>
      </c>
      <c r="K1228" s="782"/>
      <c r="L1228" s="768" t="s">
        <v>802</v>
      </c>
      <c r="M1228" s="768" t="s">
        <v>106</v>
      </c>
      <c r="N1228" s="768">
        <v>1</v>
      </c>
      <c r="O1228" s="783"/>
      <c r="P1228" s="784" t="str">
        <f t="shared" si="94"/>
        <v>Included</v>
      </c>
      <c r="Q1228" s="296">
        <f t="shared" si="95"/>
        <v>0</v>
      </c>
      <c r="R1228" s="267">
        <f t="shared" si="96"/>
        <v>0</v>
      </c>
      <c r="S1228" s="267">
        <f t="shared" si="97"/>
        <v>0</v>
      </c>
      <c r="T1228" s="297">
        <f t="shared" si="98"/>
        <v>0</v>
      </c>
      <c r="U1228" s="297"/>
      <c r="AD1228" s="298"/>
    </row>
    <row r="1229" spans="1:30" s="267" customFormat="1" ht="48" customHeight="1" x14ac:dyDescent="0.3">
      <c r="A1229" s="292">
        <v>1204</v>
      </c>
      <c r="B1229" s="768">
        <v>7000032606</v>
      </c>
      <c r="C1229" s="768">
        <v>10</v>
      </c>
      <c r="D1229" s="768">
        <v>250</v>
      </c>
      <c r="E1229" s="768">
        <v>20</v>
      </c>
      <c r="F1229" s="768" t="s">
        <v>779</v>
      </c>
      <c r="G1229" s="768">
        <v>170005400</v>
      </c>
      <c r="H1229" s="768">
        <v>998336</v>
      </c>
      <c r="I1229" s="783"/>
      <c r="J1229" s="768">
        <v>18</v>
      </c>
      <c r="K1229" s="782"/>
      <c r="L1229" s="768" t="s">
        <v>831</v>
      </c>
      <c r="M1229" s="768" t="s">
        <v>105</v>
      </c>
      <c r="N1229" s="768">
        <v>1</v>
      </c>
      <c r="O1229" s="783"/>
      <c r="P1229" s="784" t="str">
        <f t="shared" si="94"/>
        <v>Included</v>
      </c>
      <c r="Q1229" s="296">
        <f t="shared" si="95"/>
        <v>0</v>
      </c>
      <c r="R1229" s="267">
        <f t="shared" si="96"/>
        <v>0</v>
      </c>
      <c r="S1229" s="267">
        <f t="shared" si="97"/>
        <v>0</v>
      </c>
      <c r="T1229" s="297">
        <f t="shared" si="98"/>
        <v>0</v>
      </c>
      <c r="U1229" s="297"/>
      <c r="AD1229" s="298"/>
    </row>
    <row r="1230" spans="1:30" s="267" customFormat="1" ht="48" customHeight="1" x14ac:dyDescent="0.3">
      <c r="A1230" s="292">
        <v>1205</v>
      </c>
      <c r="B1230" s="768">
        <v>7000032606</v>
      </c>
      <c r="C1230" s="768">
        <v>10</v>
      </c>
      <c r="D1230" s="768">
        <v>250</v>
      </c>
      <c r="E1230" s="768">
        <v>30</v>
      </c>
      <c r="F1230" s="768" t="s">
        <v>779</v>
      </c>
      <c r="G1230" s="768">
        <v>170005316</v>
      </c>
      <c r="H1230" s="768">
        <v>998734</v>
      </c>
      <c r="I1230" s="783"/>
      <c r="J1230" s="768">
        <v>18</v>
      </c>
      <c r="K1230" s="782"/>
      <c r="L1230" s="768" t="s">
        <v>804</v>
      </c>
      <c r="M1230" s="768" t="s">
        <v>106</v>
      </c>
      <c r="N1230" s="768">
        <v>1</v>
      </c>
      <c r="O1230" s="783"/>
      <c r="P1230" s="784" t="str">
        <f t="shared" si="94"/>
        <v>Included</v>
      </c>
      <c r="Q1230" s="296">
        <f t="shared" si="95"/>
        <v>0</v>
      </c>
      <c r="R1230" s="267">
        <f t="shared" si="96"/>
        <v>0</v>
      </c>
      <c r="S1230" s="267">
        <f t="shared" si="97"/>
        <v>0</v>
      </c>
      <c r="T1230" s="297">
        <f t="shared" si="98"/>
        <v>0</v>
      </c>
      <c r="U1230" s="297"/>
      <c r="AD1230" s="298"/>
    </row>
    <row r="1231" spans="1:30" s="267" customFormat="1" ht="48" customHeight="1" x14ac:dyDescent="0.3">
      <c r="A1231" s="292">
        <v>1206</v>
      </c>
      <c r="B1231" s="768">
        <v>7000032606</v>
      </c>
      <c r="C1231" s="768">
        <v>10</v>
      </c>
      <c r="D1231" s="768">
        <v>250</v>
      </c>
      <c r="E1231" s="768">
        <v>40</v>
      </c>
      <c r="F1231" s="768" t="s">
        <v>779</v>
      </c>
      <c r="G1231" s="768">
        <v>170005418</v>
      </c>
      <c r="H1231" s="768">
        <v>998736</v>
      </c>
      <c r="I1231" s="783"/>
      <c r="J1231" s="768">
        <v>18</v>
      </c>
      <c r="K1231" s="782"/>
      <c r="L1231" s="768" t="s">
        <v>805</v>
      </c>
      <c r="M1231" s="768" t="s">
        <v>106</v>
      </c>
      <c r="N1231" s="768">
        <v>34</v>
      </c>
      <c r="O1231" s="783"/>
      <c r="P1231" s="784" t="str">
        <f t="shared" si="94"/>
        <v>Included</v>
      </c>
      <c r="Q1231" s="296">
        <f t="shared" si="95"/>
        <v>0</v>
      </c>
      <c r="R1231" s="267">
        <f t="shared" si="96"/>
        <v>0</v>
      </c>
      <c r="S1231" s="267">
        <f t="shared" si="97"/>
        <v>0</v>
      </c>
      <c r="T1231" s="297">
        <f t="shared" si="98"/>
        <v>0</v>
      </c>
      <c r="U1231" s="297"/>
      <c r="AD1231" s="298"/>
    </row>
    <row r="1232" spans="1:30" s="267" customFormat="1" ht="48" customHeight="1" x14ac:dyDescent="0.3">
      <c r="A1232" s="292">
        <v>1207</v>
      </c>
      <c r="B1232" s="768">
        <v>7000032606</v>
      </c>
      <c r="C1232" s="768">
        <v>10</v>
      </c>
      <c r="D1232" s="768">
        <v>250</v>
      </c>
      <c r="E1232" s="768">
        <v>50</v>
      </c>
      <c r="F1232" s="768" t="s">
        <v>779</v>
      </c>
      <c r="G1232" s="768">
        <v>170005419</v>
      </c>
      <c r="H1232" s="768">
        <v>998736</v>
      </c>
      <c r="I1232" s="783"/>
      <c r="J1232" s="768">
        <v>18</v>
      </c>
      <c r="K1232" s="782"/>
      <c r="L1232" s="768" t="s">
        <v>806</v>
      </c>
      <c r="M1232" s="768" t="s">
        <v>106</v>
      </c>
      <c r="N1232" s="768">
        <v>41</v>
      </c>
      <c r="O1232" s="783"/>
      <c r="P1232" s="784" t="str">
        <f t="shared" si="94"/>
        <v>Included</v>
      </c>
      <c r="Q1232" s="296">
        <f t="shared" si="95"/>
        <v>0</v>
      </c>
      <c r="R1232" s="267">
        <f t="shared" si="96"/>
        <v>0</v>
      </c>
      <c r="S1232" s="267">
        <f t="shared" si="97"/>
        <v>0</v>
      </c>
      <c r="T1232" s="297">
        <f t="shared" si="98"/>
        <v>0</v>
      </c>
      <c r="U1232" s="297"/>
      <c r="AD1232" s="298"/>
    </row>
    <row r="1233" spans="1:30" s="267" customFormat="1" ht="48" customHeight="1" x14ac:dyDescent="0.3">
      <c r="A1233" s="292">
        <v>1208</v>
      </c>
      <c r="B1233" s="768">
        <v>7000032606</v>
      </c>
      <c r="C1233" s="768">
        <v>10</v>
      </c>
      <c r="D1233" s="768">
        <v>250</v>
      </c>
      <c r="E1233" s="768">
        <v>60</v>
      </c>
      <c r="F1233" s="768" t="s">
        <v>779</v>
      </c>
      <c r="G1233" s="768">
        <v>170005402</v>
      </c>
      <c r="H1233" s="768">
        <v>998734</v>
      </c>
      <c r="I1233" s="783"/>
      <c r="J1233" s="768">
        <v>18</v>
      </c>
      <c r="K1233" s="782"/>
      <c r="L1233" s="768" t="s">
        <v>807</v>
      </c>
      <c r="M1233" s="768" t="s">
        <v>106</v>
      </c>
      <c r="N1233" s="768">
        <v>1</v>
      </c>
      <c r="O1233" s="783"/>
      <c r="P1233" s="784" t="str">
        <f t="shared" si="94"/>
        <v>Included</v>
      </c>
      <c r="Q1233" s="296">
        <f t="shared" si="95"/>
        <v>0</v>
      </c>
      <c r="R1233" s="267">
        <f t="shared" si="96"/>
        <v>0</v>
      </c>
      <c r="S1233" s="267">
        <f t="shared" si="97"/>
        <v>0</v>
      </c>
      <c r="T1233" s="297">
        <f t="shared" si="98"/>
        <v>0</v>
      </c>
      <c r="U1233" s="297"/>
      <c r="AD1233" s="298"/>
    </row>
    <row r="1234" spans="1:30" s="267" customFormat="1" ht="48" customHeight="1" x14ac:dyDescent="0.3">
      <c r="A1234" s="292">
        <v>1209</v>
      </c>
      <c r="B1234" s="768">
        <v>7000032606</v>
      </c>
      <c r="C1234" s="768">
        <v>10</v>
      </c>
      <c r="D1234" s="768">
        <v>250</v>
      </c>
      <c r="E1234" s="768">
        <v>70</v>
      </c>
      <c r="F1234" s="768" t="s">
        <v>779</v>
      </c>
      <c r="G1234" s="768">
        <v>170005318</v>
      </c>
      <c r="H1234" s="768">
        <v>998734</v>
      </c>
      <c r="I1234" s="783"/>
      <c r="J1234" s="768">
        <v>18</v>
      </c>
      <c r="K1234" s="782"/>
      <c r="L1234" s="768" t="s">
        <v>808</v>
      </c>
      <c r="M1234" s="768" t="s">
        <v>106</v>
      </c>
      <c r="N1234" s="768">
        <v>64</v>
      </c>
      <c r="O1234" s="783"/>
      <c r="P1234" s="784" t="str">
        <f t="shared" si="94"/>
        <v>Included</v>
      </c>
      <c r="Q1234" s="296">
        <f t="shared" si="95"/>
        <v>0</v>
      </c>
      <c r="R1234" s="267">
        <f t="shared" si="96"/>
        <v>0</v>
      </c>
      <c r="S1234" s="267">
        <f t="shared" si="97"/>
        <v>0</v>
      </c>
      <c r="T1234" s="297">
        <f t="shared" si="98"/>
        <v>0</v>
      </c>
      <c r="U1234" s="297"/>
      <c r="AD1234" s="298"/>
    </row>
    <row r="1235" spans="1:30" s="267" customFormat="1" ht="48" customHeight="1" x14ac:dyDescent="0.3">
      <c r="A1235" s="292">
        <v>1210</v>
      </c>
      <c r="B1235" s="768">
        <v>7000032606</v>
      </c>
      <c r="C1235" s="768">
        <v>10</v>
      </c>
      <c r="D1235" s="768">
        <v>250</v>
      </c>
      <c r="E1235" s="768">
        <v>110</v>
      </c>
      <c r="F1235" s="768" t="s">
        <v>779</v>
      </c>
      <c r="G1235" s="768">
        <v>170005422</v>
      </c>
      <c r="H1235" s="768">
        <v>998336</v>
      </c>
      <c r="I1235" s="783"/>
      <c r="J1235" s="768">
        <v>18</v>
      </c>
      <c r="K1235" s="782"/>
      <c r="L1235" s="768" t="s">
        <v>809</v>
      </c>
      <c r="M1235" s="768" t="s">
        <v>105</v>
      </c>
      <c r="N1235" s="768">
        <v>1</v>
      </c>
      <c r="O1235" s="783"/>
      <c r="P1235" s="784" t="str">
        <f t="shared" si="94"/>
        <v>Included</v>
      </c>
      <c r="Q1235" s="296">
        <f t="shared" si="95"/>
        <v>0</v>
      </c>
      <c r="R1235" s="267">
        <f t="shared" si="96"/>
        <v>0</v>
      </c>
      <c r="S1235" s="267">
        <f t="shared" si="97"/>
        <v>0</v>
      </c>
      <c r="T1235" s="297">
        <f t="shared" si="98"/>
        <v>0</v>
      </c>
      <c r="U1235" s="297"/>
      <c r="AD1235" s="298"/>
    </row>
    <row r="1236" spans="1:30" s="267" customFormat="1" ht="48" customHeight="1" x14ac:dyDescent="0.3">
      <c r="A1236" s="292">
        <v>1211</v>
      </c>
      <c r="B1236" s="768">
        <v>7000032606</v>
      </c>
      <c r="C1236" s="768">
        <v>10</v>
      </c>
      <c r="D1236" s="768">
        <v>250</v>
      </c>
      <c r="E1236" s="768">
        <v>120</v>
      </c>
      <c r="F1236" s="768" t="s">
        <v>779</v>
      </c>
      <c r="G1236" s="768">
        <v>170005403</v>
      </c>
      <c r="H1236" s="768">
        <v>998734</v>
      </c>
      <c r="I1236" s="783"/>
      <c r="J1236" s="768">
        <v>18</v>
      </c>
      <c r="K1236" s="782"/>
      <c r="L1236" s="768" t="s">
        <v>810</v>
      </c>
      <c r="M1236" s="768" t="s">
        <v>106</v>
      </c>
      <c r="N1236" s="768">
        <v>41</v>
      </c>
      <c r="O1236" s="783"/>
      <c r="P1236" s="784" t="str">
        <f t="shared" ref="P1236:P1299" si="99">IF(O1236=0, "Included", IF(ISERROR(N1236*O1236), O1236, N1236*O1236))</f>
        <v>Included</v>
      </c>
      <c r="Q1236" s="296">
        <f t="shared" ref="Q1236:Q1299" si="100">S1236</f>
        <v>0</v>
      </c>
      <c r="R1236" s="267">
        <f t="shared" ref="R1236:R1299" si="101">IF(P1236="Included",0,P1236)</f>
        <v>0</v>
      </c>
      <c r="S1236" s="267">
        <f t="shared" ref="S1236:S1299" si="102">IF(K1236="",(R1236*J1236/100),(R1236*K1236))</f>
        <v>0</v>
      </c>
      <c r="T1236" s="297">
        <f t="shared" ref="T1236:T1299" si="103">+N1236*O1236</f>
        <v>0</v>
      </c>
      <c r="U1236" s="297"/>
      <c r="AD1236" s="298"/>
    </row>
    <row r="1237" spans="1:30" s="267" customFormat="1" ht="48" customHeight="1" x14ac:dyDescent="0.3">
      <c r="A1237" s="292">
        <v>1212</v>
      </c>
      <c r="B1237" s="768">
        <v>7000032606</v>
      </c>
      <c r="C1237" s="768">
        <v>10</v>
      </c>
      <c r="D1237" s="768">
        <v>250</v>
      </c>
      <c r="E1237" s="768">
        <v>130</v>
      </c>
      <c r="F1237" s="768" t="s">
        <v>779</v>
      </c>
      <c r="G1237" s="768">
        <v>170005329</v>
      </c>
      <c r="H1237" s="768">
        <v>998734</v>
      </c>
      <c r="I1237" s="783"/>
      <c r="J1237" s="768">
        <v>18</v>
      </c>
      <c r="K1237" s="782"/>
      <c r="L1237" s="768" t="s">
        <v>811</v>
      </c>
      <c r="M1237" s="768" t="s">
        <v>110</v>
      </c>
      <c r="N1237" s="768">
        <v>41</v>
      </c>
      <c r="O1237" s="783"/>
      <c r="P1237" s="784" t="str">
        <f t="shared" si="99"/>
        <v>Included</v>
      </c>
      <c r="Q1237" s="296">
        <f t="shared" si="100"/>
        <v>0</v>
      </c>
      <c r="R1237" s="267">
        <f t="shared" si="101"/>
        <v>0</v>
      </c>
      <c r="S1237" s="267">
        <f t="shared" si="102"/>
        <v>0</v>
      </c>
      <c r="T1237" s="297">
        <f t="shared" si="103"/>
        <v>0</v>
      </c>
      <c r="U1237" s="297"/>
      <c r="AD1237" s="298"/>
    </row>
    <row r="1238" spans="1:30" s="267" customFormat="1" ht="48" customHeight="1" x14ac:dyDescent="0.3">
      <c r="A1238" s="292">
        <v>1213</v>
      </c>
      <c r="B1238" s="768">
        <v>7000032606</v>
      </c>
      <c r="C1238" s="768">
        <v>10</v>
      </c>
      <c r="D1238" s="768">
        <v>250</v>
      </c>
      <c r="E1238" s="768">
        <v>140</v>
      </c>
      <c r="F1238" s="768" t="s">
        <v>779</v>
      </c>
      <c r="G1238" s="768">
        <v>170005323</v>
      </c>
      <c r="H1238" s="768">
        <v>998734</v>
      </c>
      <c r="I1238" s="783"/>
      <c r="J1238" s="768">
        <v>18</v>
      </c>
      <c r="K1238" s="782"/>
      <c r="L1238" s="768" t="s">
        <v>812</v>
      </c>
      <c r="M1238" s="768" t="s">
        <v>106</v>
      </c>
      <c r="N1238" s="768">
        <v>2</v>
      </c>
      <c r="O1238" s="783"/>
      <c r="P1238" s="784" t="str">
        <f t="shared" si="99"/>
        <v>Included</v>
      </c>
      <c r="Q1238" s="296">
        <f t="shared" si="100"/>
        <v>0</v>
      </c>
      <c r="R1238" s="267">
        <f t="shared" si="101"/>
        <v>0</v>
      </c>
      <c r="S1238" s="267">
        <f t="shared" si="102"/>
        <v>0</v>
      </c>
      <c r="T1238" s="297">
        <f t="shared" si="103"/>
        <v>0</v>
      </c>
      <c r="U1238" s="297"/>
      <c r="AD1238" s="298"/>
    </row>
    <row r="1239" spans="1:30" s="267" customFormat="1" ht="48" customHeight="1" x14ac:dyDescent="0.3">
      <c r="A1239" s="292">
        <v>1214</v>
      </c>
      <c r="B1239" s="768">
        <v>7000032606</v>
      </c>
      <c r="C1239" s="768">
        <v>10</v>
      </c>
      <c r="D1239" s="768">
        <v>250</v>
      </c>
      <c r="E1239" s="768">
        <v>150</v>
      </c>
      <c r="F1239" s="768" t="s">
        <v>779</v>
      </c>
      <c r="G1239" s="768">
        <v>170005324</v>
      </c>
      <c r="H1239" s="768">
        <v>998734</v>
      </c>
      <c r="I1239" s="783"/>
      <c r="J1239" s="768">
        <v>18</v>
      </c>
      <c r="K1239" s="782"/>
      <c r="L1239" s="768" t="s">
        <v>813</v>
      </c>
      <c r="M1239" s="768" t="s">
        <v>106</v>
      </c>
      <c r="N1239" s="768">
        <v>2</v>
      </c>
      <c r="O1239" s="783"/>
      <c r="P1239" s="784" t="str">
        <f t="shared" si="99"/>
        <v>Included</v>
      </c>
      <c r="Q1239" s="296">
        <f t="shared" si="100"/>
        <v>0</v>
      </c>
      <c r="R1239" s="267">
        <f t="shared" si="101"/>
        <v>0</v>
      </c>
      <c r="S1239" s="267">
        <f t="shared" si="102"/>
        <v>0</v>
      </c>
      <c r="T1239" s="297">
        <f t="shared" si="103"/>
        <v>0</v>
      </c>
      <c r="U1239" s="297"/>
      <c r="AD1239" s="298"/>
    </row>
    <row r="1240" spans="1:30" s="267" customFormat="1" ht="48" customHeight="1" x14ac:dyDescent="0.3">
      <c r="A1240" s="292">
        <v>1215</v>
      </c>
      <c r="B1240" s="768">
        <v>7000032606</v>
      </c>
      <c r="C1240" s="768">
        <v>10</v>
      </c>
      <c r="D1240" s="768">
        <v>250</v>
      </c>
      <c r="E1240" s="768">
        <v>170</v>
      </c>
      <c r="F1240" s="768" t="s">
        <v>779</v>
      </c>
      <c r="G1240" s="768">
        <v>170005423</v>
      </c>
      <c r="H1240" s="768">
        <v>998336</v>
      </c>
      <c r="I1240" s="783"/>
      <c r="J1240" s="768">
        <v>18</v>
      </c>
      <c r="K1240" s="782"/>
      <c r="L1240" s="768" t="s">
        <v>814</v>
      </c>
      <c r="M1240" s="768" t="s">
        <v>105</v>
      </c>
      <c r="N1240" s="768">
        <v>1</v>
      </c>
      <c r="O1240" s="783"/>
      <c r="P1240" s="784" t="str">
        <f t="shared" si="99"/>
        <v>Included</v>
      </c>
      <c r="Q1240" s="296">
        <f t="shared" si="100"/>
        <v>0</v>
      </c>
      <c r="R1240" s="267">
        <f t="shared" si="101"/>
        <v>0</v>
      </c>
      <c r="S1240" s="267">
        <f t="shared" si="102"/>
        <v>0</v>
      </c>
      <c r="T1240" s="297">
        <f t="shared" si="103"/>
        <v>0</v>
      </c>
      <c r="U1240" s="297"/>
      <c r="AD1240" s="298"/>
    </row>
    <row r="1241" spans="1:30" s="267" customFormat="1" ht="48" customHeight="1" x14ac:dyDescent="0.3">
      <c r="A1241" s="292">
        <v>1216</v>
      </c>
      <c r="B1241" s="768">
        <v>7000032606</v>
      </c>
      <c r="C1241" s="768">
        <v>10</v>
      </c>
      <c r="D1241" s="768">
        <v>250</v>
      </c>
      <c r="E1241" s="768">
        <v>180</v>
      </c>
      <c r="F1241" s="768" t="s">
        <v>779</v>
      </c>
      <c r="G1241" s="768">
        <v>170005328</v>
      </c>
      <c r="H1241" s="768">
        <v>998734</v>
      </c>
      <c r="I1241" s="783"/>
      <c r="J1241" s="768">
        <v>18</v>
      </c>
      <c r="K1241" s="782"/>
      <c r="L1241" s="768" t="s">
        <v>815</v>
      </c>
      <c r="M1241" s="768" t="s">
        <v>106</v>
      </c>
      <c r="N1241" s="768">
        <v>1</v>
      </c>
      <c r="O1241" s="783"/>
      <c r="P1241" s="784" t="str">
        <f t="shared" si="99"/>
        <v>Included</v>
      </c>
      <c r="Q1241" s="296">
        <f t="shared" si="100"/>
        <v>0</v>
      </c>
      <c r="R1241" s="267">
        <f t="shared" si="101"/>
        <v>0</v>
      </c>
      <c r="S1241" s="267">
        <f t="shared" si="102"/>
        <v>0</v>
      </c>
      <c r="T1241" s="297">
        <f t="shared" si="103"/>
        <v>0</v>
      </c>
      <c r="U1241" s="297"/>
      <c r="AD1241" s="298"/>
    </row>
    <row r="1242" spans="1:30" s="267" customFormat="1" ht="48" customHeight="1" x14ac:dyDescent="0.3">
      <c r="A1242" s="292">
        <v>1217</v>
      </c>
      <c r="B1242" s="768">
        <v>7000032606</v>
      </c>
      <c r="C1242" s="768">
        <v>10</v>
      </c>
      <c r="D1242" s="768">
        <v>250</v>
      </c>
      <c r="E1242" s="768">
        <v>190</v>
      </c>
      <c r="F1242" s="768" t="s">
        <v>779</v>
      </c>
      <c r="G1242" s="768">
        <v>100002843</v>
      </c>
      <c r="H1242" s="768">
        <v>998734</v>
      </c>
      <c r="I1242" s="783"/>
      <c r="J1242" s="768">
        <v>18</v>
      </c>
      <c r="K1242" s="782"/>
      <c r="L1242" s="768" t="s">
        <v>161</v>
      </c>
      <c r="M1242" s="768" t="s">
        <v>110</v>
      </c>
      <c r="N1242" s="768">
        <v>1</v>
      </c>
      <c r="O1242" s="783"/>
      <c r="P1242" s="784" t="str">
        <f t="shared" si="99"/>
        <v>Included</v>
      </c>
      <c r="Q1242" s="296">
        <f t="shared" si="100"/>
        <v>0</v>
      </c>
      <c r="R1242" s="267">
        <f t="shared" si="101"/>
        <v>0</v>
      </c>
      <c r="S1242" s="267">
        <f t="shared" si="102"/>
        <v>0</v>
      </c>
      <c r="T1242" s="297">
        <f t="shared" si="103"/>
        <v>0</v>
      </c>
      <c r="U1242" s="297"/>
      <c r="AD1242" s="298"/>
    </row>
    <row r="1243" spans="1:30" s="267" customFormat="1" ht="48" customHeight="1" x14ac:dyDescent="0.3">
      <c r="A1243" s="292">
        <v>1218</v>
      </c>
      <c r="B1243" s="768">
        <v>7000032606</v>
      </c>
      <c r="C1243" s="768">
        <v>10</v>
      </c>
      <c r="D1243" s="768">
        <v>250</v>
      </c>
      <c r="E1243" s="768">
        <v>200</v>
      </c>
      <c r="F1243" s="768" t="s">
        <v>779</v>
      </c>
      <c r="G1243" s="768">
        <v>100007246</v>
      </c>
      <c r="H1243" s="768">
        <v>998734</v>
      </c>
      <c r="I1243" s="783"/>
      <c r="J1243" s="768">
        <v>18</v>
      </c>
      <c r="K1243" s="782"/>
      <c r="L1243" s="768" t="s">
        <v>159</v>
      </c>
      <c r="M1243" s="768" t="s">
        <v>106</v>
      </c>
      <c r="N1243" s="768">
        <v>1</v>
      </c>
      <c r="O1243" s="783"/>
      <c r="P1243" s="784" t="str">
        <f t="shared" si="99"/>
        <v>Included</v>
      </c>
      <c r="Q1243" s="296">
        <f t="shared" si="100"/>
        <v>0</v>
      </c>
      <c r="R1243" s="267">
        <f t="shared" si="101"/>
        <v>0</v>
      </c>
      <c r="S1243" s="267">
        <f t="shared" si="102"/>
        <v>0</v>
      </c>
      <c r="T1243" s="297">
        <f t="shared" si="103"/>
        <v>0</v>
      </c>
      <c r="U1243" s="297"/>
      <c r="AD1243" s="298"/>
    </row>
    <row r="1244" spans="1:30" s="267" customFormat="1" ht="48" customHeight="1" x14ac:dyDescent="0.3">
      <c r="A1244" s="292">
        <v>1219</v>
      </c>
      <c r="B1244" s="768">
        <v>7000032606</v>
      </c>
      <c r="C1244" s="768">
        <v>10</v>
      </c>
      <c r="D1244" s="768">
        <v>250</v>
      </c>
      <c r="E1244" s="768">
        <v>210</v>
      </c>
      <c r="F1244" s="768" t="s">
        <v>779</v>
      </c>
      <c r="G1244" s="768">
        <v>170003250</v>
      </c>
      <c r="H1244" s="768">
        <v>998734</v>
      </c>
      <c r="I1244" s="783"/>
      <c r="J1244" s="768">
        <v>18</v>
      </c>
      <c r="K1244" s="782"/>
      <c r="L1244" s="768" t="s">
        <v>160</v>
      </c>
      <c r="M1244" s="768" t="s">
        <v>106</v>
      </c>
      <c r="N1244" s="768">
        <v>1</v>
      </c>
      <c r="O1244" s="783"/>
      <c r="P1244" s="784" t="str">
        <f t="shared" si="99"/>
        <v>Included</v>
      </c>
      <c r="Q1244" s="296">
        <f t="shared" si="100"/>
        <v>0</v>
      </c>
      <c r="R1244" s="267">
        <f t="shared" si="101"/>
        <v>0</v>
      </c>
      <c r="S1244" s="267">
        <f t="shared" si="102"/>
        <v>0</v>
      </c>
      <c r="T1244" s="297">
        <f t="shared" si="103"/>
        <v>0</v>
      </c>
      <c r="U1244" s="297"/>
      <c r="AD1244" s="298"/>
    </row>
    <row r="1245" spans="1:30" s="267" customFormat="1" ht="48" customHeight="1" x14ac:dyDescent="0.3">
      <c r="A1245" s="292">
        <v>1220</v>
      </c>
      <c r="B1245" s="768">
        <v>7000032606</v>
      </c>
      <c r="C1245" s="768">
        <v>10</v>
      </c>
      <c r="D1245" s="768">
        <v>250</v>
      </c>
      <c r="E1245" s="768">
        <v>91</v>
      </c>
      <c r="F1245" s="768" t="s">
        <v>779</v>
      </c>
      <c r="G1245" s="768">
        <v>170005391</v>
      </c>
      <c r="H1245" s="768">
        <v>998734</v>
      </c>
      <c r="I1245" s="783"/>
      <c r="J1245" s="768">
        <v>18</v>
      </c>
      <c r="K1245" s="782"/>
      <c r="L1245" s="768" t="s">
        <v>823</v>
      </c>
      <c r="M1245" s="768" t="s">
        <v>106</v>
      </c>
      <c r="N1245" s="768">
        <v>1</v>
      </c>
      <c r="O1245" s="783"/>
      <c r="P1245" s="784" t="str">
        <f t="shared" si="99"/>
        <v>Included</v>
      </c>
      <c r="Q1245" s="296">
        <f t="shared" si="100"/>
        <v>0</v>
      </c>
      <c r="R1245" s="267">
        <f t="shared" si="101"/>
        <v>0</v>
      </c>
      <c r="S1245" s="267">
        <f t="shared" si="102"/>
        <v>0</v>
      </c>
      <c r="T1245" s="297">
        <f t="shared" si="103"/>
        <v>0</v>
      </c>
      <c r="U1245" s="297"/>
      <c r="AD1245" s="298"/>
    </row>
    <row r="1246" spans="1:30" s="267" customFormat="1" ht="48" customHeight="1" x14ac:dyDescent="0.3">
      <c r="A1246" s="292">
        <v>1221</v>
      </c>
      <c r="B1246" s="768">
        <v>7000032606</v>
      </c>
      <c r="C1246" s="768">
        <v>10</v>
      </c>
      <c r="D1246" s="768">
        <v>250</v>
      </c>
      <c r="E1246" s="768">
        <v>220</v>
      </c>
      <c r="F1246" s="768" t="s">
        <v>779</v>
      </c>
      <c r="G1246" s="768">
        <v>170005441</v>
      </c>
      <c r="H1246" s="768">
        <v>998734</v>
      </c>
      <c r="I1246" s="783"/>
      <c r="J1246" s="768">
        <v>18</v>
      </c>
      <c r="K1246" s="782"/>
      <c r="L1246" s="768" t="s">
        <v>816</v>
      </c>
      <c r="M1246" s="768" t="s">
        <v>106</v>
      </c>
      <c r="N1246" s="768">
        <v>1</v>
      </c>
      <c r="O1246" s="783"/>
      <c r="P1246" s="784" t="str">
        <f t="shared" si="99"/>
        <v>Included</v>
      </c>
      <c r="Q1246" s="296">
        <f t="shared" si="100"/>
        <v>0</v>
      </c>
      <c r="R1246" s="267">
        <f t="shared" si="101"/>
        <v>0</v>
      </c>
      <c r="S1246" s="267">
        <f t="shared" si="102"/>
        <v>0</v>
      </c>
      <c r="T1246" s="297">
        <f t="shared" si="103"/>
        <v>0</v>
      </c>
      <c r="U1246" s="297"/>
      <c r="AD1246" s="298"/>
    </row>
    <row r="1247" spans="1:30" s="267" customFormat="1" ht="48" customHeight="1" x14ac:dyDescent="0.3">
      <c r="A1247" s="292">
        <v>1222</v>
      </c>
      <c r="B1247" s="768">
        <v>7000032606</v>
      </c>
      <c r="C1247" s="768">
        <v>10</v>
      </c>
      <c r="D1247" s="768">
        <v>250</v>
      </c>
      <c r="E1247" s="768">
        <v>240</v>
      </c>
      <c r="F1247" s="768" t="s">
        <v>779</v>
      </c>
      <c r="G1247" s="768">
        <v>170005452</v>
      </c>
      <c r="H1247" s="768">
        <v>998734</v>
      </c>
      <c r="I1247" s="783"/>
      <c r="J1247" s="768">
        <v>18</v>
      </c>
      <c r="K1247" s="782"/>
      <c r="L1247" s="768" t="s">
        <v>817</v>
      </c>
      <c r="M1247" s="768" t="s">
        <v>106</v>
      </c>
      <c r="N1247" s="768">
        <v>2</v>
      </c>
      <c r="O1247" s="783"/>
      <c r="P1247" s="784" t="str">
        <f t="shared" si="99"/>
        <v>Included</v>
      </c>
      <c r="Q1247" s="296">
        <f t="shared" si="100"/>
        <v>0</v>
      </c>
      <c r="R1247" s="267">
        <f t="shared" si="101"/>
        <v>0</v>
      </c>
      <c r="S1247" s="267">
        <f t="shared" si="102"/>
        <v>0</v>
      </c>
      <c r="T1247" s="297">
        <f t="shared" si="103"/>
        <v>0</v>
      </c>
      <c r="U1247" s="297"/>
      <c r="AD1247" s="298"/>
    </row>
    <row r="1248" spans="1:30" s="267" customFormat="1" ht="48" customHeight="1" x14ac:dyDescent="0.3">
      <c r="A1248" s="292">
        <v>1223</v>
      </c>
      <c r="B1248" s="768">
        <v>7000032606</v>
      </c>
      <c r="C1248" s="768">
        <v>10</v>
      </c>
      <c r="D1248" s="768">
        <v>250</v>
      </c>
      <c r="E1248" s="768">
        <v>250</v>
      </c>
      <c r="F1248" s="768" t="s">
        <v>779</v>
      </c>
      <c r="G1248" s="768">
        <v>170005453</v>
      </c>
      <c r="H1248" s="768">
        <v>998734</v>
      </c>
      <c r="I1248" s="783"/>
      <c r="J1248" s="768">
        <v>18</v>
      </c>
      <c r="K1248" s="782"/>
      <c r="L1248" s="768" t="s">
        <v>818</v>
      </c>
      <c r="M1248" s="768" t="s">
        <v>105</v>
      </c>
      <c r="N1248" s="768">
        <v>1</v>
      </c>
      <c r="O1248" s="783"/>
      <c r="P1248" s="784" t="str">
        <f t="shared" si="99"/>
        <v>Included</v>
      </c>
      <c r="Q1248" s="296">
        <f t="shared" si="100"/>
        <v>0</v>
      </c>
      <c r="R1248" s="267">
        <f t="shared" si="101"/>
        <v>0</v>
      </c>
      <c r="S1248" s="267">
        <f t="shared" si="102"/>
        <v>0</v>
      </c>
      <c r="T1248" s="297">
        <f t="shared" si="103"/>
        <v>0</v>
      </c>
      <c r="U1248" s="297"/>
      <c r="AD1248" s="298"/>
    </row>
    <row r="1249" spans="1:30" s="267" customFormat="1" ht="48" customHeight="1" x14ac:dyDescent="0.3">
      <c r="A1249" s="292">
        <v>1224</v>
      </c>
      <c r="B1249" s="768">
        <v>7000032606</v>
      </c>
      <c r="C1249" s="768">
        <v>10</v>
      </c>
      <c r="D1249" s="768">
        <v>250</v>
      </c>
      <c r="E1249" s="768">
        <v>270</v>
      </c>
      <c r="F1249" s="768" t="s">
        <v>779</v>
      </c>
      <c r="G1249" s="768">
        <v>170005456</v>
      </c>
      <c r="H1249" s="768">
        <v>998734</v>
      </c>
      <c r="I1249" s="783"/>
      <c r="J1249" s="768">
        <v>18</v>
      </c>
      <c r="K1249" s="782"/>
      <c r="L1249" s="768" t="s">
        <v>819</v>
      </c>
      <c r="M1249" s="768" t="s">
        <v>106</v>
      </c>
      <c r="N1249" s="768">
        <v>1</v>
      </c>
      <c r="O1249" s="783"/>
      <c r="P1249" s="784" t="str">
        <f t="shared" si="99"/>
        <v>Included</v>
      </c>
      <c r="Q1249" s="296">
        <f t="shared" si="100"/>
        <v>0</v>
      </c>
      <c r="R1249" s="267">
        <f t="shared" si="101"/>
        <v>0</v>
      </c>
      <c r="S1249" s="267">
        <f t="shared" si="102"/>
        <v>0</v>
      </c>
      <c r="T1249" s="297">
        <f t="shared" si="103"/>
        <v>0</v>
      </c>
      <c r="U1249" s="297"/>
      <c r="AD1249" s="298"/>
    </row>
    <row r="1250" spans="1:30" s="267" customFormat="1" ht="48" customHeight="1" x14ac:dyDescent="0.3">
      <c r="A1250" s="292">
        <v>1225</v>
      </c>
      <c r="B1250" s="768">
        <v>7000032606</v>
      </c>
      <c r="C1250" s="768">
        <v>10</v>
      </c>
      <c r="D1250" s="768">
        <v>250</v>
      </c>
      <c r="E1250" s="768">
        <v>280</v>
      </c>
      <c r="F1250" s="768" t="s">
        <v>779</v>
      </c>
      <c r="G1250" s="768">
        <v>170005465</v>
      </c>
      <c r="H1250" s="768">
        <v>998734</v>
      </c>
      <c r="I1250" s="783"/>
      <c r="J1250" s="768">
        <v>18</v>
      </c>
      <c r="K1250" s="782"/>
      <c r="L1250" s="768" t="s">
        <v>820</v>
      </c>
      <c r="M1250" s="768" t="s">
        <v>110</v>
      </c>
      <c r="N1250" s="768">
        <v>1</v>
      </c>
      <c r="O1250" s="783"/>
      <c r="P1250" s="784" t="str">
        <f t="shared" si="99"/>
        <v>Included</v>
      </c>
      <c r="Q1250" s="296">
        <f t="shared" si="100"/>
        <v>0</v>
      </c>
      <c r="R1250" s="267">
        <f t="shared" si="101"/>
        <v>0</v>
      </c>
      <c r="S1250" s="267">
        <f t="shared" si="102"/>
        <v>0</v>
      </c>
      <c r="T1250" s="297">
        <f t="shared" si="103"/>
        <v>0</v>
      </c>
      <c r="U1250" s="297"/>
      <c r="AD1250" s="298"/>
    </row>
    <row r="1251" spans="1:30" s="267" customFormat="1" ht="48" customHeight="1" x14ac:dyDescent="0.3">
      <c r="A1251" s="292">
        <v>1226</v>
      </c>
      <c r="B1251" s="768">
        <v>7000032606</v>
      </c>
      <c r="C1251" s="768">
        <v>10</v>
      </c>
      <c r="D1251" s="768">
        <v>250</v>
      </c>
      <c r="E1251" s="768">
        <v>290</v>
      </c>
      <c r="F1251" s="768" t="s">
        <v>779</v>
      </c>
      <c r="G1251" s="768">
        <v>100007217</v>
      </c>
      <c r="H1251" s="768">
        <v>998734</v>
      </c>
      <c r="I1251" s="783"/>
      <c r="J1251" s="768">
        <v>18</v>
      </c>
      <c r="K1251" s="782"/>
      <c r="L1251" s="768" t="s">
        <v>158</v>
      </c>
      <c r="M1251" s="768" t="s">
        <v>106</v>
      </c>
      <c r="N1251" s="768">
        <v>1</v>
      </c>
      <c r="O1251" s="783"/>
      <c r="P1251" s="784" t="str">
        <f t="shared" si="99"/>
        <v>Included</v>
      </c>
      <c r="Q1251" s="296">
        <f t="shared" si="100"/>
        <v>0</v>
      </c>
      <c r="R1251" s="267">
        <f t="shared" si="101"/>
        <v>0</v>
      </c>
      <c r="S1251" s="267">
        <f t="shared" si="102"/>
        <v>0</v>
      </c>
      <c r="T1251" s="297">
        <f t="shared" si="103"/>
        <v>0</v>
      </c>
      <c r="U1251" s="297"/>
      <c r="AD1251" s="298"/>
    </row>
    <row r="1252" spans="1:30" s="267" customFormat="1" ht="48" customHeight="1" x14ac:dyDescent="0.3">
      <c r="A1252" s="292">
        <v>1227</v>
      </c>
      <c r="B1252" s="768">
        <v>7000032606</v>
      </c>
      <c r="C1252" s="768">
        <v>10</v>
      </c>
      <c r="D1252" s="768">
        <v>250</v>
      </c>
      <c r="E1252" s="768">
        <v>300</v>
      </c>
      <c r="F1252" s="768" t="s">
        <v>779</v>
      </c>
      <c r="G1252" s="768">
        <v>170005417</v>
      </c>
      <c r="H1252" s="768">
        <v>998734</v>
      </c>
      <c r="I1252" s="783"/>
      <c r="J1252" s="768">
        <v>18</v>
      </c>
      <c r="K1252" s="782"/>
      <c r="L1252" s="768" t="s">
        <v>821</v>
      </c>
      <c r="M1252" s="768" t="s">
        <v>106</v>
      </c>
      <c r="N1252" s="768">
        <v>1</v>
      </c>
      <c r="O1252" s="783"/>
      <c r="P1252" s="784" t="str">
        <f t="shared" si="99"/>
        <v>Included</v>
      </c>
      <c r="Q1252" s="296">
        <f t="shared" si="100"/>
        <v>0</v>
      </c>
      <c r="R1252" s="267">
        <f t="shared" si="101"/>
        <v>0</v>
      </c>
      <c r="S1252" s="267">
        <f t="shared" si="102"/>
        <v>0</v>
      </c>
      <c r="T1252" s="297">
        <f t="shared" si="103"/>
        <v>0</v>
      </c>
      <c r="U1252" s="297"/>
      <c r="AD1252" s="298"/>
    </row>
    <row r="1253" spans="1:30" s="267" customFormat="1" ht="48" customHeight="1" x14ac:dyDescent="0.3">
      <c r="A1253" s="292">
        <v>1228</v>
      </c>
      <c r="B1253" s="768">
        <v>7000032606</v>
      </c>
      <c r="C1253" s="768">
        <v>10</v>
      </c>
      <c r="D1253" s="768">
        <v>250</v>
      </c>
      <c r="E1253" s="768">
        <v>310</v>
      </c>
      <c r="F1253" s="768" t="s">
        <v>779</v>
      </c>
      <c r="G1253" s="768">
        <v>170005590</v>
      </c>
      <c r="H1253" s="768">
        <v>998336</v>
      </c>
      <c r="I1253" s="783"/>
      <c r="J1253" s="768">
        <v>18</v>
      </c>
      <c r="K1253" s="782"/>
      <c r="L1253" s="768" t="s">
        <v>822</v>
      </c>
      <c r="M1253" s="768" t="s">
        <v>106</v>
      </c>
      <c r="N1253" s="768">
        <v>2</v>
      </c>
      <c r="O1253" s="783"/>
      <c r="P1253" s="784" t="str">
        <f t="shared" si="99"/>
        <v>Included</v>
      </c>
      <c r="Q1253" s="296">
        <f t="shared" si="100"/>
        <v>0</v>
      </c>
      <c r="R1253" s="267">
        <f t="shared" si="101"/>
        <v>0</v>
      </c>
      <c r="S1253" s="267">
        <f t="shared" si="102"/>
        <v>0</v>
      </c>
      <c r="T1253" s="297">
        <f t="shared" si="103"/>
        <v>0</v>
      </c>
      <c r="U1253" s="297"/>
      <c r="AD1253" s="298"/>
    </row>
    <row r="1254" spans="1:30" s="267" customFormat="1" ht="48" customHeight="1" x14ac:dyDescent="0.3">
      <c r="A1254" s="292">
        <v>1229</v>
      </c>
      <c r="B1254" s="768">
        <v>7000032610</v>
      </c>
      <c r="C1254" s="768">
        <v>10</v>
      </c>
      <c r="D1254" s="768">
        <v>300</v>
      </c>
      <c r="E1254" s="768">
        <v>10</v>
      </c>
      <c r="F1254" s="768" t="s">
        <v>780</v>
      </c>
      <c r="G1254" s="768">
        <v>170005405</v>
      </c>
      <c r="H1254" s="768">
        <v>998736</v>
      </c>
      <c r="I1254" s="783"/>
      <c r="J1254" s="768">
        <v>18</v>
      </c>
      <c r="K1254" s="782"/>
      <c r="L1254" s="768" t="s">
        <v>802</v>
      </c>
      <c r="M1254" s="768" t="s">
        <v>106</v>
      </c>
      <c r="N1254" s="768">
        <v>1</v>
      </c>
      <c r="O1254" s="783"/>
      <c r="P1254" s="784" t="str">
        <f t="shared" si="99"/>
        <v>Included</v>
      </c>
      <c r="Q1254" s="296">
        <f t="shared" si="100"/>
        <v>0</v>
      </c>
      <c r="R1254" s="267">
        <f t="shared" si="101"/>
        <v>0</v>
      </c>
      <c r="S1254" s="267">
        <f t="shared" si="102"/>
        <v>0</v>
      </c>
      <c r="T1254" s="297">
        <f t="shared" si="103"/>
        <v>0</v>
      </c>
      <c r="U1254" s="297"/>
      <c r="AD1254" s="298"/>
    </row>
    <row r="1255" spans="1:30" s="267" customFormat="1" ht="48" customHeight="1" x14ac:dyDescent="0.3">
      <c r="A1255" s="292">
        <v>1230</v>
      </c>
      <c r="B1255" s="768">
        <v>7000032610</v>
      </c>
      <c r="C1255" s="768">
        <v>10</v>
      </c>
      <c r="D1255" s="768">
        <v>300</v>
      </c>
      <c r="E1255" s="768">
        <v>20</v>
      </c>
      <c r="F1255" s="768" t="s">
        <v>780</v>
      </c>
      <c r="G1255" s="768">
        <v>170005400</v>
      </c>
      <c r="H1255" s="768">
        <v>998336</v>
      </c>
      <c r="I1255" s="783"/>
      <c r="J1255" s="768">
        <v>18</v>
      </c>
      <c r="K1255" s="782"/>
      <c r="L1255" s="768" t="s">
        <v>831</v>
      </c>
      <c r="M1255" s="768" t="s">
        <v>105</v>
      </c>
      <c r="N1255" s="768">
        <v>1</v>
      </c>
      <c r="O1255" s="783"/>
      <c r="P1255" s="784" t="str">
        <f t="shared" si="99"/>
        <v>Included</v>
      </c>
      <c r="Q1255" s="296">
        <f t="shared" si="100"/>
        <v>0</v>
      </c>
      <c r="R1255" s="267">
        <f t="shared" si="101"/>
        <v>0</v>
      </c>
      <c r="S1255" s="267">
        <f t="shared" si="102"/>
        <v>0</v>
      </c>
      <c r="T1255" s="297">
        <f t="shared" si="103"/>
        <v>0</v>
      </c>
      <c r="U1255" s="297"/>
      <c r="AD1255" s="298"/>
    </row>
    <row r="1256" spans="1:30" s="267" customFormat="1" ht="48" customHeight="1" x14ac:dyDescent="0.3">
      <c r="A1256" s="292">
        <v>1231</v>
      </c>
      <c r="B1256" s="768">
        <v>7000032610</v>
      </c>
      <c r="C1256" s="768">
        <v>10</v>
      </c>
      <c r="D1256" s="768">
        <v>300</v>
      </c>
      <c r="E1256" s="768">
        <v>30</v>
      </c>
      <c r="F1256" s="768" t="s">
        <v>780</v>
      </c>
      <c r="G1256" s="768">
        <v>170005316</v>
      </c>
      <c r="H1256" s="768">
        <v>998734</v>
      </c>
      <c r="I1256" s="783"/>
      <c r="J1256" s="768">
        <v>18</v>
      </c>
      <c r="K1256" s="782"/>
      <c r="L1256" s="768" t="s">
        <v>804</v>
      </c>
      <c r="M1256" s="768" t="s">
        <v>106</v>
      </c>
      <c r="N1256" s="768">
        <v>1</v>
      </c>
      <c r="O1256" s="783"/>
      <c r="P1256" s="784" t="str">
        <f t="shared" si="99"/>
        <v>Included</v>
      </c>
      <c r="Q1256" s="296">
        <f t="shared" si="100"/>
        <v>0</v>
      </c>
      <c r="R1256" s="267">
        <f t="shared" si="101"/>
        <v>0</v>
      </c>
      <c r="S1256" s="267">
        <f t="shared" si="102"/>
        <v>0</v>
      </c>
      <c r="T1256" s="297">
        <f t="shared" si="103"/>
        <v>0</v>
      </c>
      <c r="U1256" s="297"/>
      <c r="AD1256" s="298"/>
    </row>
    <row r="1257" spans="1:30" s="267" customFormat="1" ht="48" customHeight="1" x14ac:dyDescent="0.3">
      <c r="A1257" s="292">
        <v>1232</v>
      </c>
      <c r="B1257" s="768">
        <v>7000032610</v>
      </c>
      <c r="C1257" s="768">
        <v>10</v>
      </c>
      <c r="D1257" s="768">
        <v>300</v>
      </c>
      <c r="E1257" s="768">
        <v>40</v>
      </c>
      <c r="F1257" s="768" t="s">
        <v>780</v>
      </c>
      <c r="G1257" s="768">
        <v>170005402</v>
      </c>
      <c r="H1257" s="768">
        <v>998734</v>
      </c>
      <c r="I1257" s="783"/>
      <c r="J1257" s="768">
        <v>18</v>
      </c>
      <c r="K1257" s="782"/>
      <c r="L1257" s="768" t="s">
        <v>807</v>
      </c>
      <c r="M1257" s="768" t="s">
        <v>106</v>
      </c>
      <c r="N1257" s="768">
        <v>1</v>
      </c>
      <c r="O1257" s="783"/>
      <c r="P1257" s="784" t="str">
        <f t="shared" si="99"/>
        <v>Included</v>
      </c>
      <c r="Q1257" s="296">
        <f t="shared" si="100"/>
        <v>0</v>
      </c>
      <c r="R1257" s="267">
        <f t="shared" si="101"/>
        <v>0</v>
      </c>
      <c r="S1257" s="267">
        <f t="shared" si="102"/>
        <v>0</v>
      </c>
      <c r="T1257" s="297">
        <f t="shared" si="103"/>
        <v>0</v>
      </c>
      <c r="U1257" s="297"/>
      <c r="AD1257" s="298"/>
    </row>
    <row r="1258" spans="1:30" s="267" customFormat="1" ht="48" customHeight="1" x14ac:dyDescent="0.3">
      <c r="A1258" s="292">
        <v>1233</v>
      </c>
      <c r="B1258" s="768">
        <v>7000032610</v>
      </c>
      <c r="C1258" s="768">
        <v>10</v>
      </c>
      <c r="D1258" s="768">
        <v>300</v>
      </c>
      <c r="E1258" s="768">
        <v>60</v>
      </c>
      <c r="F1258" s="768" t="s">
        <v>780</v>
      </c>
      <c r="G1258" s="768">
        <v>170005422</v>
      </c>
      <c r="H1258" s="768">
        <v>998336</v>
      </c>
      <c r="I1258" s="783"/>
      <c r="J1258" s="768">
        <v>18</v>
      </c>
      <c r="K1258" s="782"/>
      <c r="L1258" s="768" t="s">
        <v>809</v>
      </c>
      <c r="M1258" s="768" t="s">
        <v>105</v>
      </c>
      <c r="N1258" s="768">
        <v>1</v>
      </c>
      <c r="O1258" s="783"/>
      <c r="P1258" s="784" t="str">
        <f t="shared" si="99"/>
        <v>Included</v>
      </c>
      <c r="Q1258" s="296">
        <f t="shared" si="100"/>
        <v>0</v>
      </c>
      <c r="R1258" s="267">
        <f t="shared" si="101"/>
        <v>0</v>
      </c>
      <c r="S1258" s="267">
        <f t="shared" si="102"/>
        <v>0</v>
      </c>
      <c r="T1258" s="297">
        <f t="shared" si="103"/>
        <v>0</v>
      </c>
      <c r="U1258" s="297"/>
      <c r="AD1258" s="298"/>
    </row>
    <row r="1259" spans="1:30" s="267" customFormat="1" ht="48" customHeight="1" x14ac:dyDescent="0.3">
      <c r="A1259" s="292">
        <v>1234</v>
      </c>
      <c r="B1259" s="768">
        <v>7000032610</v>
      </c>
      <c r="C1259" s="768">
        <v>10</v>
      </c>
      <c r="D1259" s="768">
        <v>300</v>
      </c>
      <c r="E1259" s="768">
        <v>70</v>
      </c>
      <c r="F1259" s="768" t="s">
        <v>780</v>
      </c>
      <c r="G1259" s="768">
        <v>170005323</v>
      </c>
      <c r="H1259" s="768">
        <v>998734</v>
      </c>
      <c r="I1259" s="783"/>
      <c r="J1259" s="768">
        <v>18</v>
      </c>
      <c r="K1259" s="782"/>
      <c r="L1259" s="768" t="s">
        <v>812</v>
      </c>
      <c r="M1259" s="768" t="s">
        <v>106</v>
      </c>
      <c r="N1259" s="768">
        <v>2</v>
      </c>
      <c r="O1259" s="783"/>
      <c r="P1259" s="784" t="str">
        <f t="shared" si="99"/>
        <v>Included</v>
      </c>
      <c r="Q1259" s="296">
        <f t="shared" si="100"/>
        <v>0</v>
      </c>
      <c r="R1259" s="267">
        <f t="shared" si="101"/>
        <v>0</v>
      </c>
      <c r="S1259" s="267">
        <f t="shared" si="102"/>
        <v>0</v>
      </c>
      <c r="T1259" s="297">
        <f t="shared" si="103"/>
        <v>0</v>
      </c>
      <c r="U1259" s="297"/>
      <c r="AD1259" s="298"/>
    </row>
    <row r="1260" spans="1:30" s="267" customFormat="1" ht="48" customHeight="1" x14ac:dyDescent="0.3">
      <c r="A1260" s="292">
        <v>1235</v>
      </c>
      <c r="B1260" s="768">
        <v>7000032610</v>
      </c>
      <c r="C1260" s="768">
        <v>10</v>
      </c>
      <c r="D1260" s="768">
        <v>300</v>
      </c>
      <c r="E1260" s="768">
        <v>80</v>
      </c>
      <c r="F1260" s="768" t="s">
        <v>780</v>
      </c>
      <c r="G1260" s="768">
        <v>170005324</v>
      </c>
      <c r="H1260" s="768">
        <v>998734</v>
      </c>
      <c r="I1260" s="783"/>
      <c r="J1260" s="768">
        <v>18</v>
      </c>
      <c r="K1260" s="782"/>
      <c r="L1260" s="768" t="s">
        <v>813</v>
      </c>
      <c r="M1260" s="768" t="s">
        <v>106</v>
      </c>
      <c r="N1260" s="768">
        <v>2</v>
      </c>
      <c r="O1260" s="783"/>
      <c r="P1260" s="784" t="str">
        <f t="shared" si="99"/>
        <v>Included</v>
      </c>
      <c r="Q1260" s="296">
        <f t="shared" si="100"/>
        <v>0</v>
      </c>
      <c r="R1260" s="267">
        <f t="shared" si="101"/>
        <v>0</v>
      </c>
      <c r="S1260" s="267">
        <f t="shared" si="102"/>
        <v>0</v>
      </c>
      <c r="T1260" s="297">
        <f t="shared" si="103"/>
        <v>0</v>
      </c>
      <c r="U1260" s="297"/>
      <c r="AD1260" s="298"/>
    </row>
    <row r="1261" spans="1:30" s="267" customFormat="1" ht="48" customHeight="1" x14ac:dyDescent="0.3">
      <c r="A1261" s="292">
        <v>1236</v>
      </c>
      <c r="B1261" s="768">
        <v>7000032610</v>
      </c>
      <c r="C1261" s="768">
        <v>10</v>
      </c>
      <c r="D1261" s="768">
        <v>300</v>
      </c>
      <c r="E1261" s="768">
        <v>100</v>
      </c>
      <c r="F1261" s="768" t="s">
        <v>780</v>
      </c>
      <c r="G1261" s="768">
        <v>170005423</v>
      </c>
      <c r="H1261" s="768">
        <v>998336</v>
      </c>
      <c r="I1261" s="783"/>
      <c r="J1261" s="768">
        <v>18</v>
      </c>
      <c r="K1261" s="782"/>
      <c r="L1261" s="768" t="s">
        <v>814</v>
      </c>
      <c r="M1261" s="768" t="s">
        <v>105</v>
      </c>
      <c r="N1261" s="768">
        <v>1</v>
      </c>
      <c r="O1261" s="783"/>
      <c r="P1261" s="784" t="str">
        <f t="shared" si="99"/>
        <v>Included</v>
      </c>
      <c r="Q1261" s="296">
        <f t="shared" si="100"/>
        <v>0</v>
      </c>
      <c r="R1261" s="267">
        <f t="shared" si="101"/>
        <v>0</v>
      </c>
      <c r="S1261" s="267">
        <f t="shared" si="102"/>
        <v>0</v>
      </c>
      <c r="T1261" s="297">
        <f t="shared" si="103"/>
        <v>0</v>
      </c>
      <c r="U1261" s="297"/>
      <c r="AD1261" s="298"/>
    </row>
    <row r="1262" spans="1:30" s="267" customFormat="1" ht="48" customHeight="1" x14ac:dyDescent="0.3">
      <c r="A1262" s="292">
        <v>1237</v>
      </c>
      <c r="B1262" s="768">
        <v>7000032610</v>
      </c>
      <c r="C1262" s="768">
        <v>10</v>
      </c>
      <c r="D1262" s="768">
        <v>300</v>
      </c>
      <c r="E1262" s="768">
        <v>110</v>
      </c>
      <c r="F1262" s="768" t="s">
        <v>780</v>
      </c>
      <c r="G1262" s="768">
        <v>170005328</v>
      </c>
      <c r="H1262" s="768">
        <v>998734</v>
      </c>
      <c r="I1262" s="783"/>
      <c r="J1262" s="768">
        <v>18</v>
      </c>
      <c r="K1262" s="782"/>
      <c r="L1262" s="768" t="s">
        <v>815</v>
      </c>
      <c r="M1262" s="768" t="s">
        <v>106</v>
      </c>
      <c r="N1262" s="768">
        <v>1</v>
      </c>
      <c r="O1262" s="783"/>
      <c r="P1262" s="784" t="str">
        <f t="shared" si="99"/>
        <v>Included</v>
      </c>
      <c r="Q1262" s="296">
        <f t="shared" si="100"/>
        <v>0</v>
      </c>
      <c r="R1262" s="267">
        <f t="shared" si="101"/>
        <v>0</v>
      </c>
      <c r="S1262" s="267">
        <f t="shared" si="102"/>
        <v>0</v>
      </c>
      <c r="T1262" s="297">
        <f t="shared" si="103"/>
        <v>0</v>
      </c>
      <c r="U1262" s="297"/>
      <c r="AD1262" s="298"/>
    </row>
    <row r="1263" spans="1:30" s="267" customFormat="1" ht="48" customHeight="1" x14ac:dyDescent="0.3">
      <c r="A1263" s="292">
        <v>1238</v>
      </c>
      <c r="B1263" s="768">
        <v>7000032610</v>
      </c>
      <c r="C1263" s="768">
        <v>10</v>
      </c>
      <c r="D1263" s="768">
        <v>300</v>
      </c>
      <c r="E1263" s="768">
        <v>120</v>
      </c>
      <c r="F1263" s="768" t="s">
        <v>780</v>
      </c>
      <c r="G1263" s="768">
        <v>100007246</v>
      </c>
      <c r="H1263" s="768">
        <v>998734</v>
      </c>
      <c r="I1263" s="783"/>
      <c r="J1263" s="768">
        <v>18</v>
      </c>
      <c r="K1263" s="782"/>
      <c r="L1263" s="768" t="s">
        <v>159</v>
      </c>
      <c r="M1263" s="768" t="s">
        <v>106</v>
      </c>
      <c r="N1263" s="768">
        <v>1</v>
      </c>
      <c r="O1263" s="783"/>
      <c r="P1263" s="784" t="str">
        <f t="shared" si="99"/>
        <v>Included</v>
      </c>
      <c r="Q1263" s="296">
        <f t="shared" si="100"/>
        <v>0</v>
      </c>
      <c r="R1263" s="267">
        <f t="shared" si="101"/>
        <v>0</v>
      </c>
      <c r="S1263" s="267">
        <f t="shared" si="102"/>
        <v>0</v>
      </c>
      <c r="T1263" s="297">
        <f t="shared" si="103"/>
        <v>0</v>
      </c>
      <c r="U1263" s="297"/>
      <c r="AD1263" s="298"/>
    </row>
    <row r="1264" spans="1:30" s="267" customFormat="1" ht="48" customHeight="1" x14ac:dyDescent="0.3">
      <c r="A1264" s="292">
        <v>1239</v>
      </c>
      <c r="B1264" s="768">
        <v>7000032610</v>
      </c>
      <c r="C1264" s="768">
        <v>10</v>
      </c>
      <c r="D1264" s="768">
        <v>300</v>
      </c>
      <c r="E1264" s="768">
        <v>130</v>
      </c>
      <c r="F1264" s="768" t="s">
        <v>780</v>
      </c>
      <c r="G1264" s="768">
        <v>170003250</v>
      </c>
      <c r="H1264" s="768">
        <v>998734</v>
      </c>
      <c r="I1264" s="783"/>
      <c r="J1264" s="768">
        <v>18</v>
      </c>
      <c r="K1264" s="782"/>
      <c r="L1264" s="768" t="s">
        <v>160</v>
      </c>
      <c r="M1264" s="768" t="s">
        <v>106</v>
      </c>
      <c r="N1264" s="768">
        <v>1</v>
      </c>
      <c r="O1264" s="783"/>
      <c r="P1264" s="784" t="str">
        <f t="shared" si="99"/>
        <v>Included</v>
      </c>
      <c r="Q1264" s="296">
        <f t="shared" si="100"/>
        <v>0</v>
      </c>
      <c r="R1264" s="267">
        <f t="shared" si="101"/>
        <v>0</v>
      </c>
      <c r="S1264" s="267">
        <f t="shared" si="102"/>
        <v>0</v>
      </c>
      <c r="T1264" s="297">
        <f t="shared" si="103"/>
        <v>0</v>
      </c>
      <c r="U1264" s="297"/>
      <c r="AD1264" s="298"/>
    </row>
    <row r="1265" spans="1:30" s="267" customFormat="1" ht="48" customHeight="1" x14ac:dyDescent="0.3">
      <c r="A1265" s="292">
        <v>1240</v>
      </c>
      <c r="B1265" s="768">
        <v>7000032610</v>
      </c>
      <c r="C1265" s="768">
        <v>10</v>
      </c>
      <c r="D1265" s="768">
        <v>300</v>
      </c>
      <c r="E1265" s="768">
        <v>140</v>
      </c>
      <c r="F1265" s="768" t="s">
        <v>780</v>
      </c>
      <c r="G1265" s="768">
        <v>170005441</v>
      </c>
      <c r="H1265" s="768">
        <v>998734</v>
      </c>
      <c r="I1265" s="783"/>
      <c r="J1265" s="768">
        <v>18</v>
      </c>
      <c r="K1265" s="782"/>
      <c r="L1265" s="768" t="s">
        <v>816</v>
      </c>
      <c r="M1265" s="768" t="s">
        <v>106</v>
      </c>
      <c r="N1265" s="768">
        <v>1</v>
      </c>
      <c r="O1265" s="783"/>
      <c r="P1265" s="784" t="str">
        <f t="shared" si="99"/>
        <v>Included</v>
      </c>
      <c r="Q1265" s="296">
        <f t="shared" si="100"/>
        <v>0</v>
      </c>
      <c r="R1265" s="267">
        <f t="shared" si="101"/>
        <v>0</v>
      </c>
      <c r="S1265" s="267">
        <f t="shared" si="102"/>
        <v>0</v>
      </c>
      <c r="T1265" s="297">
        <f t="shared" si="103"/>
        <v>0</v>
      </c>
      <c r="U1265" s="297"/>
      <c r="AD1265" s="298"/>
    </row>
    <row r="1266" spans="1:30" s="267" customFormat="1" ht="48" customHeight="1" x14ac:dyDescent="0.3">
      <c r="A1266" s="292">
        <v>1241</v>
      </c>
      <c r="B1266" s="768">
        <v>7000032610</v>
      </c>
      <c r="C1266" s="768">
        <v>10</v>
      </c>
      <c r="D1266" s="768">
        <v>300</v>
      </c>
      <c r="E1266" s="768">
        <v>150</v>
      </c>
      <c r="F1266" s="768" t="s">
        <v>780</v>
      </c>
      <c r="G1266" s="768">
        <v>170005590</v>
      </c>
      <c r="H1266" s="768">
        <v>998336</v>
      </c>
      <c r="I1266" s="783"/>
      <c r="J1266" s="768">
        <v>18</v>
      </c>
      <c r="K1266" s="782"/>
      <c r="L1266" s="768" t="s">
        <v>822</v>
      </c>
      <c r="M1266" s="768" t="s">
        <v>106</v>
      </c>
      <c r="N1266" s="768">
        <v>2</v>
      </c>
      <c r="O1266" s="783"/>
      <c r="P1266" s="784" t="str">
        <f t="shared" si="99"/>
        <v>Included</v>
      </c>
      <c r="Q1266" s="296">
        <f t="shared" si="100"/>
        <v>0</v>
      </c>
      <c r="R1266" s="267">
        <f t="shared" si="101"/>
        <v>0</v>
      </c>
      <c r="S1266" s="267">
        <f t="shared" si="102"/>
        <v>0</v>
      </c>
      <c r="T1266" s="297">
        <f t="shared" si="103"/>
        <v>0</v>
      </c>
      <c r="U1266" s="297"/>
      <c r="AD1266" s="298"/>
    </row>
    <row r="1267" spans="1:30" s="267" customFormat="1" ht="48" customHeight="1" x14ac:dyDescent="0.3">
      <c r="A1267" s="292">
        <v>1242</v>
      </c>
      <c r="B1267" s="768">
        <v>7000032614</v>
      </c>
      <c r="C1267" s="768">
        <v>10</v>
      </c>
      <c r="D1267" s="768">
        <v>340</v>
      </c>
      <c r="E1267" s="768">
        <v>10</v>
      </c>
      <c r="F1267" s="768" t="s">
        <v>781</v>
      </c>
      <c r="G1267" s="768">
        <v>170005405</v>
      </c>
      <c r="H1267" s="768">
        <v>998736</v>
      </c>
      <c r="I1267" s="783"/>
      <c r="J1267" s="768">
        <v>18</v>
      </c>
      <c r="K1267" s="782"/>
      <c r="L1267" s="768" t="s">
        <v>802</v>
      </c>
      <c r="M1267" s="768" t="s">
        <v>106</v>
      </c>
      <c r="N1267" s="768">
        <v>1</v>
      </c>
      <c r="O1267" s="783"/>
      <c r="P1267" s="784" t="str">
        <f t="shared" si="99"/>
        <v>Included</v>
      </c>
      <c r="Q1267" s="296">
        <f t="shared" si="100"/>
        <v>0</v>
      </c>
      <c r="R1267" s="267">
        <f t="shared" si="101"/>
        <v>0</v>
      </c>
      <c r="S1267" s="267">
        <f t="shared" si="102"/>
        <v>0</v>
      </c>
      <c r="T1267" s="297">
        <f t="shared" si="103"/>
        <v>0</v>
      </c>
      <c r="U1267" s="297"/>
      <c r="AD1267" s="298"/>
    </row>
    <row r="1268" spans="1:30" s="267" customFormat="1" ht="48" customHeight="1" x14ac:dyDescent="0.3">
      <c r="A1268" s="292">
        <v>1243</v>
      </c>
      <c r="B1268" s="768">
        <v>7000032614</v>
      </c>
      <c r="C1268" s="768">
        <v>10</v>
      </c>
      <c r="D1268" s="768">
        <v>340</v>
      </c>
      <c r="E1268" s="768">
        <v>20</v>
      </c>
      <c r="F1268" s="768" t="s">
        <v>781</v>
      </c>
      <c r="G1268" s="768">
        <v>170005400</v>
      </c>
      <c r="H1268" s="768">
        <v>998336</v>
      </c>
      <c r="I1268" s="783"/>
      <c r="J1268" s="768">
        <v>18</v>
      </c>
      <c r="K1268" s="782"/>
      <c r="L1268" s="768" t="s">
        <v>831</v>
      </c>
      <c r="M1268" s="768" t="s">
        <v>105</v>
      </c>
      <c r="N1268" s="768">
        <v>1</v>
      </c>
      <c r="O1268" s="783"/>
      <c r="P1268" s="784" t="str">
        <f t="shared" si="99"/>
        <v>Included</v>
      </c>
      <c r="Q1268" s="296">
        <f t="shared" si="100"/>
        <v>0</v>
      </c>
      <c r="R1268" s="267">
        <f t="shared" si="101"/>
        <v>0</v>
      </c>
      <c r="S1268" s="267">
        <f t="shared" si="102"/>
        <v>0</v>
      </c>
      <c r="T1268" s="297">
        <f t="shared" si="103"/>
        <v>0</v>
      </c>
      <c r="U1268" s="297"/>
      <c r="AD1268" s="298"/>
    </row>
    <row r="1269" spans="1:30" s="267" customFormat="1" ht="48" customHeight="1" x14ac:dyDescent="0.3">
      <c r="A1269" s="292">
        <v>1244</v>
      </c>
      <c r="B1269" s="768">
        <v>7000032614</v>
      </c>
      <c r="C1269" s="768">
        <v>10</v>
      </c>
      <c r="D1269" s="768">
        <v>340</v>
      </c>
      <c r="E1269" s="768">
        <v>30</v>
      </c>
      <c r="F1269" s="768" t="s">
        <v>781</v>
      </c>
      <c r="G1269" s="768">
        <v>170005316</v>
      </c>
      <c r="H1269" s="768">
        <v>998734</v>
      </c>
      <c r="I1269" s="783"/>
      <c r="J1269" s="768">
        <v>18</v>
      </c>
      <c r="K1269" s="782"/>
      <c r="L1269" s="768" t="s">
        <v>804</v>
      </c>
      <c r="M1269" s="768" t="s">
        <v>106</v>
      </c>
      <c r="N1269" s="768">
        <v>1</v>
      </c>
      <c r="O1269" s="783"/>
      <c r="P1269" s="784" t="str">
        <f t="shared" si="99"/>
        <v>Included</v>
      </c>
      <c r="Q1269" s="296">
        <f t="shared" si="100"/>
        <v>0</v>
      </c>
      <c r="R1269" s="267">
        <f t="shared" si="101"/>
        <v>0</v>
      </c>
      <c r="S1269" s="267">
        <f t="shared" si="102"/>
        <v>0</v>
      </c>
      <c r="T1269" s="297">
        <f t="shared" si="103"/>
        <v>0</v>
      </c>
      <c r="U1269" s="297"/>
      <c r="AD1269" s="298"/>
    </row>
    <row r="1270" spans="1:30" s="267" customFormat="1" ht="48" customHeight="1" x14ac:dyDescent="0.3">
      <c r="A1270" s="292">
        <v>1245</v>
      </c>
      <c r="B1270" s="768">
        <v>7000032614</v>
      </c>
      <c r="C1270" s="768">
        <v>10</v>
      </c>
      <c r="D1270" s="768">
        <v>340</v>
      </c>
      <c r="E1270" s="768">
        <v>40</v>
      </c>
      <c r="F1270" s="768" t="s">
        <v>781</v>
      </c>
      <c r="G1270" s="768">
        <v>170005418</v>
      </c>
      <c r="H1270" s="768">
        <v>998736</v>
      </c>
      <c r="I1270" s="783"/>
      <c r="J1270" s="768">
        <v>18</v>
      </c>
      <c r="K1270" s="782"/>
      <c r="L1270" s="768" t="s">
        <v>805</v>
      </c>
      <c r="M1270" s="768" t="s">
        <v>106</v>
      </c>
      <c r="N1270" s="768">
        <v>11</v>
      </c>
      <c r="O1270" s="783"/>
      <c r="P1270" s="784" t="str">
        <f t="shared" si="99"/>
        <v>Included</v>
      </c>
      <c r="Q1270" s="296">
        <f t="shared" si="100"/>
        <v>0</v>
      </c>
      <c r="R1270" s="267">
        <f t="shared" si="101"/>
        <v>0</v>
      </c>
      <c r="S1270" s="267">
        <f t="shared" si="102"/>
        <v>0</v>
      </c>
      <c r="T1270" s="297">
        <f t="shared" si="103"/>
        <v>0</v>
      </c>
      <c r="U1270" s="297"/>
      <c r="AD1270" s="298"/>
    </row>
    <row r="1271" spans="1:30" s="267" customFormat="1" ht="48" customHeight="1" x14ac:dyDescent="0.3">
      <c r="A1271" s="292">
        <v>1246</v>
      </c>
      <c r="B1271" s="768">
        <v>7000032614</v>
      </c>
      <c r="C1271" s="768">
        <v>10</v>
      </c>
      <c r="D1271" s="768">
        <v>340</v>
      </c>
      <c r="E1271" s="768">
        <v>50</v>
      </c>
      <c r="F1271" s="768" t="s">
        <v>781</v>
      </c>
      <c r="G1271" s="768">
        <v>170005419</v>
      </c>
      <c r="H1271" s="768">
        <v>998736</v>
      </c>
      <c r="I1271" s="783"/>
      <c r="J1271" s="768">
        <v>18</v>
      </c>
      <c r="K1271" s="782"/>
      <c r="L1271" s="768" t="s">
        <v>806</v>
      </c>
      <c r="M1271" s="768" t="s">
        <v>106</v>
      </c>
      <c r="N1271" s="768">
        <v>130</v>
      </c>
      <c r="O1271" s="783"/>
      <c r="P1271" s="784" t="str">
        <f t="shared" si="99"/>
        <v>Included</v>
      </c>
      <c r="Q1271" s="296">
        <f t="shared" si="100"/>
        <v>0</v>
      </c>
      <c r="R1271" s="267">
        <f t="shared" si="101"/>
        <v>0</v>
      </c>
      <c r="S1271" s="267">
        <f t="shared" si="102"/>
        <v>0</v>
      </c>
      <c r="T1271" s="297">
        <f t="shared" si="103"/>
        <v>0</v>
      </c>
      <c r="U1271" s="297"/>
      <c r="AD1271" s="298"/>
    </row>
    <row r="1272" spans="1:30" s="267" customFormat="1" ht="48" customHeight="1" x14ac:dyDescent="0.3">
      <c r="A1272" s="292">
        <v>1247</v>
      </c>
      <c r="B1272" s="768">
        <v>7000032614</v>
      </c>
      <c r="C1272" s="768">
        <v>10</v>
      </c>
      <c r="D1272" s="768">
        <v>340</v>
      </c>
      <c r="E1272" s="768">
        <v>60</v>
      </c>
      <c r="F1272" s="768" t="s">
        <v>781</v>
      </c>
      <c r="G1272" s="768">
        <v>170005402</v>
      </c>
      <c r="H1272" s="768">
        <v>998734</v>
      </c>
      <c r="I1272" s="783"/>
      <c r="J1272" s="768">
        <v>18</v>
      </c>
      <c r="K1272" s="782"/>
      <c r="L1272" s="768" t="s">
        <v>807</v>
      </c>
      <c r="M1272" s="768" t="s">
        <v>106</v>
      </c>
      <c r="N1272" s="768">
        <v>1</v>
      </c>
      <c r="O1272" s="783"/>
      <c r="P1272" s="784" t="str">
        <f t="shared" si="99"/>
        <v>Included</v>
      </c>
      <c r="Q1272" s="296">
        <f t="shared" si="100"/>
        <v>0</v>
      </c>
      <c r="R1272" s="267">
        <f t="shared" si="101"/>
        <v>0</v>
      </c>
      <c r="S1272" s="267">
        <f t="shared" si="102"/>
        <v>0</v>
      </c>
      <c r="T1272" s="297">
        <f t="shared" si="103"/>
        <v>0</v>
      </c>
      <c r="U1272" s="297"/>
      <c r="AD1272" s="298"/>
    </row>
    <row r="1273" spans="1:30" s="267" customFormat="1" ht="48" customHeight="1" x14ac:dyDescent="0.3">
      <c r="A1273" s="292">
        <v>1248</v>
      </c>
      <c r="B1273" s="768">
        <v>7000032614</v>
      </c>
      <c r="C1273" s="768">
        <v>10</v>
      </c>
      <c r="D1273" s="768">
        <v>340</v>
      </c>
      <c r="E1273" s="768">
        <v>70</v>
      </c>
      <c r="F1273" s="768" t="s">
        <v>781</v>
      </c>
      <c r="G1273" s="768">
        <v>170005318</v>
      </c>
      <c r="H1273" s="768">
        <v>998734</v>
      </c>
      <c r="I1273" s="783"/>
      <c r="J1273" s="768">
        <v>18</v>
      </c>
      <c r="K1273" s="782"/>
      <c r="L1273" s="768" t="s">
        <v>808</v>
      </c>
      <c r="M1273" s="768" t="s">
        <v>106</v>
      </c>
      <c r="N1273" s="768">
        <v>18</v>
      </c>
      <c r="O1273" s="783"/>
      <c r="P1273" s="784" t="str">
        <f t="shared" si="99"/>
        <v>Included</v>
      </c>
      <c r="Q1273" s="296">
        <f t="shared" si="100"/>
        <v>0</v>
      </c>
      <c r="R1273" s="267">
        <f t="shared" si="101"/>
        <v>0</v>
      </c>
      <c r="S1273" s="267">
        <f t="shared" si="102"/>
        <v>0</v>
      </c>
      <c r="T1273" s="297">
        <f t="shared" si="103"/>
        <v>0</v>
      </c>
      <c r="U1273" s="297"/>
      <c r="AD1273" s="298"/>
    </row>
    <row r="1274" spans="1:30" s="267" customFormat="1" ht="48" customHeight="1" x14ac:dyDescent="0.3">
      <c r="A1274" s="292">
        <v>1249</v>
      </c>
      <c r="B1274" s="768">
        <v>7000032614</v>
      </c>
      <c r="C1274" s="768">
        <v>10</v>
      </c>
      <c r="D1274" s="768">
        <v>340</v>
      </c>
      <c r="E1274" s="768">
        <v>110</v>
      </c>
      <c r="F1274" s="768" t="s">
        <v>781</v>
      </c>
      <c r="G1274" s="768">
        <v>170005422</v>
      </c>
      <c r="H1274" s="768">
        <v>998336</v>
      </c>
      <c r="I1274" s="783"/>
      <c r="J1274" s="768">
        <v>18</v>
      </c>
      <c r="K1274" s="782"/>
      <c r="L1274" s="768" t="s">
        <v>809</v>
      </c>
      <c r="M1274" s="768" t="s">
        <v>105</v>
      </c>
      <c r="N1274" s="768">
        <v>1</v>
      </c>
      <c r="O1274" s="783"/>
      <c r="P1274" s="784" t="str">
        <f t="shared" si="99"/>
        <v>Included</v>
      </c>
      <c r="Q1274" s="296">
        <f t="shared" si="100"/>
        <v>0</v>
      </c>
      <c r="R1274" s="267">
        <f t="shared" si="101"/>
        <v>0</v>
      </c>
      <c r="S1274" s="267">
        <f t="shared" si="102"/>
        <v>0</v>
      </c>
      <c r="T1274" s="297">
        <f t="shared" si="103"/>
        <v>0</v>
      </c>
      <c r="U1274" s="297"/>
      <c r="AD1274" s="298"/>
    </row>
    <row r="1275" spans="1:30" s="267" customFormat="1" ht="48" customHeight="1" x14ac:dyDescent="0.3">
      <c r="A1275" s="292">
        <v>1250</v>
      </c>
      <c r="B1275" s="768">
        <v>7000032614</v>
      </c>
      <c r="C1275" s="768">
        <v>10</v>
      </c>
      <c r="D1275" s="768">
        <v>340</v>
      </c>
      <c r="E1275" s="768">
        <v>120</v>
      </c>
      <c r="F1275" s="768" t="s">
        <v>781</v>
      </c>
      <c r="G1275" s="768">
        <v>170005403</v>
      </c>
      <c r="H1275" s="768">
        <v>998734</v>
      </c>
      <c r="I1275" s="783"/>
      <c r="J1275" s="768">
        <v>18</v>
      </c>
      <c r="K1275" s="782"/>
      <c r="L1275" s="768" t="s">
        <v>810</v>
      </c>
      <c r="M1275" s="768" t="s">
        <v>106</v>
      </c>
      <c r="N1275" s="768">
        <v>130</v>
      </c>
      <c r="O1275" s="783"/>
      <c r="P1275" s="784" t="str">
        <f t="shared" si="99"/>
        <v>Included</v>
      </c>
      <c r="Q1275" s="296">
        <f t="shared" si="100"/>
        <v>0</v>
      </c>
      <c r="R1275" s="267">
        <f t="shared" si="101"/>
        <v>0</v>
      </c>
      <c r="S1275" s="267">
        <f t="shared" si="102"/>
        <v>0</v>
      </c>
      <c r="T1275" s="297">
        <f t="shared" si="103"/>
        <v>0</v>
      </c>
      <c r="U1275" s="297"/>
      <c r="AD1275" s="298"/>
    </row>
    <row r="1276" spans="1:30" s="267" customFormat="1" ht="48" customHeight="1" x14ac:dyDescent="0.3">
      <c r="A1276" s="292">
        <v>1251</v>
      </c>
      <c r="B1276" s="768">
        <v>7000032614</v>
      </c>
      <c r="C1276" s="768">
        <v>10</v>
      </c>
      <c r="D1276" s="768">
        <v>340</v>
      </c>
      <c r="E1276" s="768">
        <v>130</v>
      </c>
      <c r="F1276" s="768" t="s">
        <v>781</v>
      </c>
      <c r="G1276" s="768">
        <v>170005329</v>
      </c>
      <c r="H1276" s="768">
        <v>998734</v>
      </c>
      <c r="I1276" s="783"/>
      <c r="J1276" s="768">
        <v>18</v>
      </c>
      <c r="K1276" s="782"/>
      <c r="L1276" s="768" t="s">
        <v>811</v>
      </c>
      <c r="M1276" s="768" t="s">
        <v>110</v>
      </c>
      <c r="N1276" s="768">
        <v>130</v>
      </c>
      <c r="O1276" s="783"/>
      <c r="P1276" s="784" t="str">
        <f t="shared" si="99"/>
        <v>Included</v>
      </c>
      <c r="Q1276" s="296">
        <f t="shared" si="100"/>
        <v>0</v>
      </c>
      <c r="R1276" s="267">
        <f t="shared" si="101"/>
        <v>0</v>
      </c>
      <c r="S1276" s="267">
        <f t="shared" si="102"/>
        <v>0</v>
      </c>
      <c r="T1276" s="297">
        <f t="shared" si="103"/>
        <v>0</v>
      </c>
      <c r="U1276" s="297"/>
      <c r="AD1276" s="298"/>
    </row>
    <row r="1277" spans="1:30" s="267" customFormat="1" ht="48" customHeight="1" x14ac:dyDescent="0.3">
      <c r="A1277" s="292">
        <v>1252</v>
      </c>
      <c r="B1277" s="768">
        <v>7000032614</v>
      </c>
      <c r="C1277" s="768">
        <v>10</v>
      </c>
      <c r="D1277" s="768">
        <v>340</v>
      </c>
      <c r="E1277" s="768">
        <v>140</v>
      </c>
      <c r="F1277" s="768" t="s">
        <v>781</v>
      </c>
      <c r="G1277" s="768">
        <v>170005323</v>
      </c>
      <c r="H1277" s="768">
        <v>998734</v>
      </c>
      <c r="I1277" s="783"/>
      <c r="J1277" s="768">
        <v>18</v>
      </c>
      <c r="K1277" s="782"/>
      <c r="L1277" s="768" t="s">
        <v>812</v>
      </c>
      <c r="M1277" s="768" t="s">
        <v>106</v>
      </c>
      <c r="N1277" s="768">
        <v>4</v>
      </c>
      <c r="O1277" s="783"/>
      <c r="P1277" s="784" t="str">
        <f t="shared" si="99"/>
        <v>Included</v>
      </c>
      <c r="Q1277" s="296">
        <f t="shared" si="100"/>
        <v>0</v>
      </c>
      <c r="R1277" s="267">
        <f t="shared" si="101"/>
        <v>0</v>
      </c>
      <c r="S1277" s="267">
        <f t="shared" si="102"/>
        <v>0</v>
      </c>
      <c r="T1277" s="297">
        <f t="shared" si="103"/>
        <v>0</v>
      </c>
      <c r="U1277" s="297"/>
      <c r="AD1277" s="298"/>
    </row>
    <row r="1278" spans="1:30" s="267" customFormat="1" ht="48" customHeight="1" x14ac:dyDescent="0.3">
      <c r="A1278" s="292">
        <v>1253</v>
      </c>
      <c r="B1278" s="768">
        <v>7000032614</v>
      </c>
      <c r="C1278" s="768">
        <v>10</v>
      </c>
      <c r="D1278" s="768">
        <v>340</v>
      </c>
      <c r="E1278" s="768">
        <v>150</v>
      </c>
      <c r="F1278" s="768" t="s">
        <v>781</v>
      </c>
      <c r="G1278" s="768">
        <v>170005324</v>
      </c>
      <c r="H1278" s="768">
        <v>998734</v>
      </c>
      <c r="I1278" s="783"/>
      <c r="J1278" s="768">
        <v>18</v>
      </c>
      <c r="K1278" s="782"/>
      <c r="L1278" s="768" t="s">
        <v>813</v>
      </c>
      <c r="M1278" s="768" t="s">
        <v>106</v>
      </c>
      <c r="N1278" s="768">
        <v>3</v>
      </c>
      <c r="O1278" s="783"/>
      <c r="P1278" s="784" t="str">
        <f t="shared" si="99"/>
        <v>Included</v>
      </c>
      <c r="Q1278" s="296">
        <f t="shared" si="100"/>
        <v>0</v>
      </c>
      <c r="R1278" s="267">
        <f t="shared" si="101"/>
        <v>0</v>
      </c>
      <c r="S1278" s="267">
        <f t="shared" si="102"/>
        <v>0</v>
      </c>
      <c r="T1278" s="297">
        <f t="shared" si="103"/>
        <v>0</v>
      </c>
      <c r="U1278" s="297"/>
      <c r="AD1278" s="298"/>
    </row>
    <row r="1279" spans="1:30" s="267" customFormat="1" ht="48" customHeight="1" x14ac:dyDescent="0.3">
      <c r="A1279" s="292">
        <v>1254</v>
      </c>
      <c r="B1279" s="768">
        <v>7000032614</v>
      </c>
      <c r="C1279" s="768">
        <v>10</v>
      </c>
      <c r="D1279" s="768">
        <v>340</v>
      </c>
      <c r="E1279" s="768">
        <v>170</v>
      </c>
      <c r="F1279" s="768" t="s">
        <v>781</v>
      </c>
      <c r="G1279" s="768">
        <v>170005423</v>
      </c>
      <c r="H1279" s="768">
        <v>998336</v>
      </c>
      <c r="I1279" s="783"/>
      <c r="J1279" s="768">
        <v>18</v>
      </c>
      <c r="K1279" s="782"/>
      <c r="L1279" s="768" t="s">
        <v>814</v>
      </c>
      <c r="M1279" s="768" t="s">
        <v>105</v>
      </c>
      <c r="N1279" s="768">
        <v>1</v>
      </c>
      <c r="O1279" s="783"/>
      <c r="P1279" s="784" t="str">
        <f t="shared" si="99"/>
        <v>Included</v>
      </c>
      <c r="Q1279" s="296">
        <f t="shared" si="100"/>
        <v>0</v>
      </c>
      <c r="R1279" s="267">
        <f t="shared" si="101"/>
        <v>0</v>
      </c>
      <c r="S1279" s="267">
        <f t="shared" si="102"/>
        <v>0</v>
      </c>
      <c r="T1279" s="297">
        <f t="shared" si="103"/>
        <v>0</v>
      </c>
      <c r="U1279" s="297"/>
      <c r="AD1279" s="298"/>
    </row>
    <row r="1280" spans="1:30" s="267" customFormat="1" ht="48" customHeight="1" x14ac:dyDescent="0.3">
      <c r="A1280" s="292">
        <v>1255</v>
      </c>
      <c r="B1280" s="768">
        <v>7000032614</v>
      </c>
      <c r="C1280" s="768">
        <v>10</v>
      </c>
      <c r="D1280" s="768">
        <v>340</v>
      </c>
      <c r="E1280" s="768">
        <v>180</v>
      </c>
      <c r="F1280" s="768" t="s">
        <v>781</v>
      </c>
      <c r="G1280" s="768">
        <v>170005328</v>
      </c>
      <c r="H1280" s="768">
        <v>998734</v>
      </c>
      <c r="I1280" s="783"/>
      <c r="J1280" s="768">
        <v>18</v>
      </c>
      <c r="K1280" s="782"/>
      <c r="L1280" s="768" t="s">
        <v>815</v>
      </c>
      <c r="M1280" s="768" t="s">
        <v>106</v>
      </c>
      <c r="N1280" s="768">
        <v>1</v>
      </c>
      <c r="O1280" s="783"/>
      <c r="P1280" s="784" t="str">
        <f t="shared" si="99"/>
        <v>Included</v>
      </c>
      <c r="Q1280" s="296">
        <f t="shared" si="100"/>
        <v>0</v>
      </c>
      <c r="R1280" s="267">
        <f t="shared" si="101"/>
        <v>0</v>
      </c>
      <c r="S1280" s="267">
        <f t="shared" si="102"/>
        <v>0</v>
      </c>
      <c r="T1280" s="297">
        <f t="shared" si="103"/>
        <v>0</v>
      </c>
      <c r="U1280" s="297"/>
      <c r="AD1280" s="298"/>
    </row>
    <row r="1281" spans="1:30" s="267" customFormat="1" ht="48" customHeight="1" x14ac:dyDescent="0.3">
      <c r="A1281" s="292">
        <v>1256</v>
      </c>
      <c r="B1281" s="768">
        <v>7000032614</v>
      </c>
      <c r="C1281" s="768">
        <v>10</v>
      </c>
      <c r="D1281" s="768">
        <v>340</v>
      </c>
      <c r="E1281" s="768">
        <v>190</v>
      </c>
      <c r="F1281" s="768" t="s">
        <v>781</v>
      </c>
      <c r="G1281" s="768">
        <v>100002843</v>
      </c>
      <c r="H1281" s="768">
        <v>998734</v>
      </c>
      <c r="I1281" s="783"/>
      <c r="J1281" s="768">
        <v>18</v>
      </c>
      <c r="K1281" s="782"/>
      <c r="L1281" s="768" t="s">
        <v>161</v>
      </c>
      <c r="M1281" s="768" t="s">
        <v>110</v>
      </c>
      <c r="N1281" s="768">
        <v>1</v>
      </c>
      <c r="O1281" s="783"/>
      <c r="P1281" s="784" t="str">
        <f t="shared" si="99"/>
        <v>Included</v>
      </c>
      <c r="Q1281" s="296">
        <f t="shared" si="100"/>
        <v>0</v>
      </c>
      <c r="R1281" s="267">
        <f t="shared" si="101"/>
        <v>0</v>
      </c>
      <c r="S1281" s="267">
        <f t="shared" si="102"/>
        <v>0</v>
      </c>
      <c r="T1281" s="297">
        <f t="shared" si="103"/>
        <v>0</v>
      </c>
      <c r="U1281" s="297"/>
      <c r="AD1281" s="298"/>
    </row>
    <row r="1282" spans="1:30" s="267" customFormat="1" ht="48" customHeight="1" x14ac:dyDescent="0.3">
      <c r="A1282" s="292">
        <v>1257</v>
      </c>
      <c r="B1282" s="768">
        <v>7000032614</v>
      </c>
      <c r="C1282" s="768">
        <v>10</v>
      </c>
      <c r="D1282" s="768">
        <v>340</v>
      </c>
      <c r="E1282" s="768">
        <v>200</v>
      </c>
      <c r="F1282" s="768" t="s">
        <v>781</v>
      </c>
      <c r="G1282" s="768">
        <v>100007246</v>
      </c>
      <c r="H1282" s="768">
        <v>998734</v>
      </c>
      <c r="I1282" s="783"/>
      <c r="J1282" s="768">
        <v>18</v>
      </c>
      <c r="K1282" s="782"/>
      <c r="L1282" s="768" t="s">
        <v>159</v>
      </c>
      <c r="M1282" s="768" t="s">
        <v>106</v>
      </c>
      <c r="N1282" s="768">
        <v>1</v>
      </c>
      <c r="O1282" s="783"/>
      <c r="P1282" s="784" t="str">
        <f t="shared" si="99"/>
        <v>Included</v>
      </c>
      <c r="Q1282" s="296">
        <f t="shared" si="100"/>
        <v>0</v>
      </c>
      <c r="R1282" s="267">
        <f t="shared" si="101"/>
        <v>0</v>
      </c>
      <c r="S1282" s="267">
        <f t="shared" si="102"/>
        <v>0</v>
      </c>
      <c r="T1282" s="297">
        <f t="shared" si="103"/>
        <v>0</v>
      </c>
      <c r="U1282" s="297"/>
      <c r="AD1282" s="298"/>
    </row>
    <row r="1283" spans="1:30" s="267" customFormat="1" ht="48" customHeight="1" x14ac:dyDescent="0.3">
      <c r="A1283" s="292">
        <v>1258</v>
      </c>
      <c r="B1283" s="768">
        <v>7000032614</v>
      </c>
      <c r="C1283" s="768">
        <v>10</v>
      </c>
      <c r="D1283" s="768">
        <v>340</v>
      </c>
      <c r="E1283" s="768">
        <v>210</v>
      </c>
      <c r="F1283" s="768" t="s">
        <v>781</v>
      </c>
      <c r="G1283" s="768">
        <v>170003250</v>
      </c>
      <c r="H1283" s="768">
        <v>998734</v>
      </c>
      <c r="I1283" s="783"/>
      <c r="J1283" s="768">
        <v>18</v>
      </c>
      <c r="K1283" s="782"/>
      <c r="L1283" s="768" t="s">
        <v>160</v>
      </c>
      <c r="M1283" s="768" t="s">
        <v>106</v>
      </c>
      <c r="N1283" s="768">
        <v>1</v>
      </c>
      <c r="O1283" s="783"/>
      <c r="P1283" s="784" t="str">
        <f t="shared" si="99"/>
        <v>Included</v>
      </c>
      <c r="Q1283" s="296">
        <f t="shared" si="100"/>
        <v>0</v>
      </c>
      <c r="R1283" s="267">
        <f t="shared" si="101"/>
        <v>0</v>
      </c>
      <c r="S1283" s="267">
        <f t="shared" si="102"/>
        <v>0</v>
      </c>
      <c r="T1283" s="297">
        <f t="shared" si="103"/>
        <v>0</v>
      </c>
      <c r="U1283" s="297"/>
      <c r="AD1283" s="298"/>
    </row>
    <row r="1284" spans="1:30" s="267" customFormat="1" ht="48" customHeight="1" x14ac:dyDescent="0.3">
      <c r="A1284" s="292">
        <v>1259</v>
      </c>
      <c r="B1284" s="768">
        <v>7000032614</v>
      </c>
      <c r="C1284" s="768">
        <v>10</v>
      </c>
      <c r="D1284" s="768">
        <v>340</v>
      </c>
      <c r="E1284" s="768">
        <v>220</v>
      </c>
      <c r="F1284" s="768" t="s">
        <v>781</v>
      </c>
      <c r="G1284" s="768">
        <v>170005441</v>
      </c>
      <c r="H1284" s="768">
        <v>998734</v>
      </c>
      <c r="I1284" s="783"/>
      <c r="J1284" s="768">
        <v>18</v>
      </c>
      <c r="K1284" s="782"/>
      <c r="L1284" s="768" t="s">
        <v>816</v>
      </c>
      <c r="M1284" s="768" t="s">
        <v>106</v>
      </c>
      <c r="N1284" s="768">
        <v>1</v>
      </c>
      <c r="O1284" s="783"/>
      <c r="P1284" s="784" t="str">
        <f t="shared" si="99"/>
        <v>Included</v>
      </c>
      <c r="Q1284" s="296">
        <f t="shared" si="100"/>
        <v>0</v>
      </c>
      <c r="R1284" s="267">
        <f t="shared" si="101"/>
        <v>0</v>
      </c>
      <c r="S1284" s="267">
        <f t="shared" si="102"/>
        <v>0</v>
      </c>
      <c r="T1284" s="297">
        <f t="shared" si="103"/>
        <v>0</v>
      </c>
      <c r="U1284" s="297"/>
      <c r="AD1284" s="298"/>
    </row>
    <row r="1285" spans="1:30" s="267" customFormat="1" ht="48" customHeight="1" x14ac:dyDescent="0.3">
      <c r="A1285" s="292">
        <v>1260</v>
      </c>
      <c r="B1285" s="768">
        <v>7000032614</v>
      </c>
      <c r="C1285" s="768">
        <v>10</v>
      </c>
      <c r="D1285" s="768">
        <v>340</v>
      </c>
      <c r="E1285" s="768">
        <v>240</v>
      </c>
      <c r="F1285" s="768" t="s">
        <v>781</v>
      </c>
      <c r="G1285" s="768">
        <v>170005452</v>
      </c>
      <c r="H1285" s="768">
        <v>998734</v>
      </c>
      <c r="I1285" s="783"/>
      <c r="J1285" s="768">
        <v>18</v>
      </c>
      <c r="K1285" s="782"/>
      <c r="L1285" s="768" t="s">
        <v>817</v>
      </c>
      <c r="M1285" s="768" t="s">
        <v>106</v>
      </c>
      <c r="N1285" s="768">
        <v>2</v>
      </c>
      <c r="O1285" s="783"/>
      <c r="P1285" s="784" t="str">
        <f t="shared" si="99"/>
        <v>Included</v>
      </c>
      <c r="Q1285" s="296">
        <f t="shared" si="100"/>
        <v>0</v>
      </c>
      <c r="R1285" s="267">
        <f t="shared" si="101"/>
        <v>0</v>
      </c>
      <c r="S1285" s="267">
        <f t="shared" si="102"/>
        <v>0</v>
      </c>
      <c r="T1285" s="297">
        <f t="shared" si="103"/>
        <v>0</v>
      </c>
      <c r="U1285" s="297"/>
      <c r="AD1285" s="298"/>
    </row>
    <row r="1286" spans="1:30" s="267" customFormat="1" ht="48" customHeight="1" x14ac:dyDescent="0.3">
      <c r="A1286" s="292">
        <v>1261</v>
      </c>
      <c r="B1286" s="768">
        <v>7000032614</v>
      </c>
      <c r="C1286" s="768">
        <v>10</v>
      </c>
      <c r="D1286" s="768">
        <v>340</v>
      </c>
      <c r="E1286" s="768">
        <v>250</v>
      </c>
      <c r="F1286" s="768" t="s">
        <v>781</v>
      </c>
      <c r="G1286" s="768">
        <v>170005453</v>
      </c>
      <c r="H1286" s="768">
        <v>998734</v>
      </c>
      <c r="I1286" s="783"/>
      <c r="J1286" s="768">
        <v>18</v>
      </c>
      <c r="K1286" s="782"/>
      <c r="L1286" s="768" t="s">
        <v>818</v>
      </c>
      <c r="M1286" s="768" t="s">
        <v>105</v>
      </c>
      <c r="N1286" s="768">
        <v>1</v>
      </c>
      <c r="O1286" s="783"/>
      <c r="P1286" s="784" t="str">
        <f t="shared" si="99"/>
        <v>Included</v>
      </c>
      <c r="Q1286" s="296">
        <f t="shared" si="100"/>
        <v>0</v>
      </c>
      <c r="R1286" s="267">
        <f t="shared" si="101"/>
        <v>0</v>
      </c>
      <c r="S1286" s="267">
        <f t="shared" si="102"/>
        <v>0</v>
      </c>
      <c r="T1286" s="297">
        <f t="shared" si="103"/>
        <v>0</v>
      </c>
      <c r="U1286" s="297"/>
      <c r="AD1286" s="298"/>
    </row>
    <row r="1287" spans="1:30" s="267" customFormat="1" ht="48" customHeight="1" x14ac:dyDescent="0.3">
      <c r="A1287" s="292">
        <v>1262</v>
      </c>
      <c r="B1287" s="768">
        <v>7000032614</v>
      </c>
      <c r="C1287" s="768">
        <v>10</v>
      </c>
      <c r="D1287" s="768">
        <v>340</v>
      </c>
      <c r="E1287" s="768">
        <v>270</v>
      </c>
      <c r="F1287" s="768" t="s">
        <v>781</v>
      </c>
      <c r="G1287" s="768">
        <v>170005456</v>
      </c>
      <c r="H1287" s="768">
        <v>998734</v>
      </c>
      <c r="I1287" s="783"/>
      <c r="J1287" s="768">
        <v>18</v>
      </c>
      <c r="K1287" s="782"/>
      <c r="L1287" s="768" t="s">
        <v>819</v>
      </c>
      <c r="M1287" s="768" t="s">
        <v>106</v>
      </c>
      <c r="N1287" s="768">
        <v>1</v>
      </c>
      <c r="O1287" s="783"/>
      <c r="P1287" s="784" t="str">
        <f t="shared" si="99"/>
        <v>Included</v>
      </c>
      <c r="Q1287" s="296">
        <f t="shared" si="100"/>
        <v>0</v>
      </c>
      <c r="R1287" s="267">
        <f t="shared" si="101"/>
        <v>0</v>
      </c>
      <c r="S1287" s="267">
        <f t="shared" si="102"/>
        <v>0</v>
      </c>
      <c r="T1287" s="297">
        <f t="shared" si="103"/>
        <v>0</v>
      </c>
      <c r="U1287" s="297"/>
      <c r="AD1287" s="298"/>
    </row>
    <row r="1288" spans="1:30" s="267" customFormat="1" ht="48" customHeight="1" x14ac:dyDescent="0.3">
      <c r="A1288" s="292">
        <v>1263</v>
      </c>
      <c r="B1288" s="768">
        <v>7000032614</v>
      </c>
      <c r="C1288" s="768">
        <v>10</v>
      </c>
      <c r="D1288" s="768">
        <v>340</v>
      </c>
      <c r="E1288" s="768">
        <v>280</v>
      </c>
      <c r="F1288" s="768" t="s">
        <v>781</v>
      </c>
      <c r="G1288" s="768">
        <v>170005465</v>
      </c>
      <c r="H1288" s="768">
        <v>998734</v>
      </c>
      <c r="I1288" s="783"/>
      <c r="J1288" s="768">
        <v>18</v>
      </c>
      <c r="K1288" s="782"/>
      <c r="L1288" s="768" t="s">
        <v>820</v>
      </c>
      <c r="M1288" s="768" t="s">
        <v>110</v>
      </c>
      <c r="N1288" s="768">
        <v>1</v>
      </c>
      <c r="O1288" s="783"/>
      <c r="P1288" s="784" t="str">
        <f t="shared" si="99"/>
        <v>Included</v>
      </c>
      <c r="Q1288" s="296">
        <f t="shared" si="100"/>
        <v>0</v>
      </c>
      <c r="R1288" s="267">
        <f t="shared" si="101"/>
        <v>0</v>
      </c>
      <c r="S1288" s="267">
        <f t="shared" si="102"/>
        <v>0</v>
      </c>
      <c r="T1288" s="297">
        <f t="shared" si="103"/>
        <v>0</v>
      </c>
      <c r="U1288" s="297"/>
      <c r="AD1288" s="298"/>
    </row>
    <row r="1289" spans="1:30" s="267" customFormat="1" ht="48" customHeight="1" x14ac:dyDescent="0.3">
      <c r="A1289" s="292">
        <v>1264</v>
      </c>
      <c r="B1289" s="768">
        <v>7000032614</v>
      </c>
      <c r="C1289" s="768">
        <v>10</v>
      </c>
      <c r="D1289" s="768">
        <v>340</v>
      </c>
      <c r="E1289" s="768">
        <v>290</v>
      </c>
      <c r="F1289" s="768" t="s">
        <v>781</v>
      </c>
      <c r="G1289" s="768">
        <v>100007217</v>
      </c>
      <c r="H1289" s="768">
        <v>998734</v>
      </c>
      <c r="I1289" s="783"/>
      <c r="J1289" s="768">
        <v>18</v>
      </c>
      <c r="K1289" s="782"/>
      <c r="L1289" s="768" t="s">
        <v>158</v>
      </c>
      <c r="M1289" s="768" t="s">
        <v>106</v>
      </c>
      <c r="N1289" s="768">
        <v>1</v>
      </c>
      <c r="O1289" s="783"/>
      <c r="P1289" s="784" t="str">
        <f t="shared" si="99"/>
        <v>Included</v>
      </c>
      <c r="Q1289" s="296">
        <f t="shared" si="100"/>
        <v>0</v>
      </c>
      <c r="R1289" s="267">
        <f t="shared" si="101"/>
        <v>0</v>
      </c>
      <c r="S1289" s="267">
        <f t="shared" si="102"/>
        <v>0</v>
      </c>
      <c r="T1289" s="297">
        <f t="shared" si="103"/>
        <v>0</v>
      </c>
      <c r="U1289" s="297"/>
      <c r="AD1289" s="298"/>
    </row>
    <row r="1290" spans="1:30" s="267" customFormat="1" ht="48" customHeight="1" x14ac:dyDescent="0.3">
      <c r="A1290" s="292">
        <v>1265</v>
      </c>
      <c r="B1290" s="768">
        <v>7000032614</v>
      </c>
      <c r="C1290" s="768">
        <v>10</v>
      </c>
      <c r="D1290" s="768">
        <v>340</v>
      </c>
      <c r="E1290" s="768">
        <v>300</v>
      </c>
      <c r="F1290" s="768" t="s">
        <v>781</v>
      </c>
      <c r="G1290" s="768">
        <v>170005416</v>
      </c>
      <c r="H1290" s="768">
        <v>998734</v>
      </c>
      <c r="I1290" s="783"/>
      <c r="J1290" s="768">
        <v>18</v>
      </c>
      <c r="K1290" s="782"/>
      <c r="L1290" s="768" t="s">
        <v>821</v>
      </c>
      <c r="M1290" s="768" t="s">
        <v>106</v>
      </c>
      <c r="N1290" s="768">
        <v>1</v>
      </c>
      <c r="O1290" s="783"/>
      <c r="P1290" s="784" t="str">
        <f t="shared" si="99"/>
        <v>Included</v>
      </c>
      <c r="Q1290" s="296">
        <f t="shared" si="100"/>
        <v>0</v>
      </c>
      <c r="R1290" s="267">
        <f t="shared" si="101"/>
        <v>0</v>
      </c>
      <c r="S1290" s="267">
        <f t="shared" si="102"/>
        <v>0</v>
      </c>
      <c r="T1290" s="297">
        <f t="shared" si="103"/>
        <v>0</v>
      </c>
      <c r="U1290" s="297"/>
      <c r="AD1290" s="298"/>
    </row>
    <row r="1291" spans="1:30" s="267" customFormat="1" ht="48" customHeight="1" x14ac:dyDescent="0.3">
      <c r="A1291" s="292">
        <v>1266</v>
      </c>
      <c r="B1291" s="768">
        <v>7000032614</v>
      </c>
      <c r="C1291" s="768">
        <v>10</v>
      </c>
      <c r="D1291" s="768">
        <v>340</v>
      </c>
      <c r="E1291" s="768">
        <v>310</v>
      </c>
      <c r="F1291" s="768" t="s">
        <v>781</v>
      </c>
      <c r="G1291" s="768">
        <v>170005590</v>
      </c>
      <c r="H1291" s="768">
        <v>998336</v>
      </c>
      <c r="I1291" s="783"/>
      <c r="J1291" s="768">
        <v>18</v>
      </c>
      <c r="K1291" s="782"/>
      <c r="L1291" s="768" t="s">
        <v>822</v>
      </c>
      <c r="M1291" s="768" t="s">
        <v>106</v>
      </c>
      <c r="N1291" s="768">
        <v>2</v>
      </c>
      <c r="O1291" s="783"/>
      <c r="P1291" s="784" t="str">
        <f t="shared" si="99"/>
        <v>Included</v>
      </c>
      <c r="Q1291" s="296">
        <f t="shared" si="100"/>
        <v>0</v>
      </c>
      <c r="R1291" s="267">
        <f t="shared" si="101"/>
        <v>0</v>
      </c>
      <c r="S1291" s="267">
        <f t="shared" si="102"/>
        <v>0</v>
      </c>
      <c r="T1291" s="297">
        <f t="shared" si="103"/>
        <v>0</v>
      </c>
      <c r="U1291" s="297"/>
      <c r="AD1291" s="298"/>
    </row>
    <row r="1292" spans="1:30" s="267" customFormat="1" ht="48" customHeight="1" x14ac:dyDescent="0.3">
      <c r="A1292" s="292">
        <v>1267</v>
      </c>
      <c r="B1292" s="768">
        <v>7000032618</v>
      </c>
      <c r="C1292" s="768">
        <v>10</v>
      </c>
      <c r="D1292" s="768">
        <v>390</v>
      </c>
      <c r="E1292" s="768">
        <v>10</v>
      </c>
      <c r="F1292" s="768" t="s">
        <v>782</v>
      </c>
      <c r="G1292" s="768">
        <v>170005405</v>
      </c>
      <c r="H1292" s="768">
        <v>998736</v>
      </c>
      <c r="I1292" s="783"/>
      <c r="J1292" s="768">
        <v>18</v>
      </c>
      <c r="K1292" s="782"/>
      <c r="L1292" s="768" t="s">
        <v>802</v>
      </c>
      <c r="M1292" s="768" t="s">
        <v>106</v>
      </c>
      <c r="N1292" s="768">
        <v>1</v>
      </c>
      <c r="O1292" s="783"/>
      <c r="P1292" s="784" t="str">
        <f t="shared" si="99"/>
        <v>Included</v>
      </c>
      <c r="Q1292" s="296">
        <f t="shared" si="100"/>
        <v>0</v>
      </c>
      <c r="R1292" s="267">
        <f t="shared" si="101"/>
        <v>0</v>
      </c>
      <c r="S1292" s="267">
        <f t="shared" si="102"/>
        <v>0</v>
      </c>
      <c r="T1292" s="297">
        <f t="shared" si="103"/>
        <v>0</v>
      </c>
      <c r="U1292" s="297"/>
      <c r="AD1292" s="298"/>
    </row>
    <row r="1293" spans="1:30" s="267" customFormat="1" ht="48" customHeight="1" x14ac:dyDescent="0.3">
      <c r="A1293" s="292">
        <v>1268</v>
      </c>
      <c r="B1293" s="768">
        <v>7000032618</v>
      </c>
      <c r="C1293" s="768">
        <v>10</v>
      </c>
      <c r="D1293" s="768">
        <v>390</v>
      </c>
      <c r="E1293" s="768">
        <v>20</v>
      </c>
      <c r="F1293" s="768" t="s">
        <v>782</v>
      </c>
      <c r="G1293" s="768">
        <v>170005400</v>
      </c>
      <c r="H1293" s="768">
        <v>998336</v>
      </c>
      <c r="I1293" s="783"/>
      <c r="J1293" s="768">
        <v>18</v>
      </c>
      <c r="K1293" s="782"/>
      <c r="L1293" s="768" t="s">
        <v>831</v>
      </c>
      <c r="M1293" s="768" t="s">
        <v>105</v>
      </c>
      <c r="N1293" s="768">
        <v>1</v>
      </c>
      <c r="O1293" s="783"/>
      <c r="P1293" s="784" t="str">
        <f t="shared" si="99"/>
        <v>Included</v>
      </c>
      <c r="Q1293" s="296">
        <f t="shared" si="100"/>
        <v>0</v>
      </c>
      <c r="R1293" s="267">
        <f t="shared" si="101"/>
        <v>0</v>
      </c>
      <c r="S1293" s="267">
        <f t="shared" si="102"/>
        <v>0</v>
      </c>
      <c r="T1293" s="297">
        <f t="shared" si="103"/>
        <v>0</v>
      </c>
      <c r="U1293" s="297"/>
      <c r="AD1293" s="298"/>
    </row>
    <row r="1294" spans="1:30" s="267" customFormat="1" ht="48" customHeight="1" x14ac:dyDescent="0.3">
      <c r="A1294" s="292">
        <v>1269</v>
      </c>
      <c r="B1294" s="768">
        <v>7000032618</v>
      </c>
      <c r="C1294" s="768">
        <v>10</v>
      </c>
      <c r="D1294" s="768">
        <v>390</v>
      </c>
      <c r="E1294" s="768">
        <v>30</v>
      </c>
      <c r="F1294" s="768" t="s">
        <v>782</v>
      </c>
      <c r="G1294" s="768">
        <v>170005316</v>
      </c>
      <c r="H1294" s="768">
        <v>998734</v>
      </c>
      <c r="I1294" s="783"/>
      <c r="J1294" s="768">
        <v>18</v>
      </c>
      <c r="K1294" s="782"/>
      <c r="L1294" s="768" t="s">
        <v>804</v>
      </c>
      <c r="M1294" s="768" t="s">
        <v>106</v>
      </c>
      <c r="N1294" s="768">
        <v>1</v>
      </c>
      <c r="O1294" s="783"/>
      <c r="P1294" s="784" t="str">
        <f t="shared" si="99"/>
        <v>Included</v>
      </c>
      <c r="Q1294" s="296">
        <f t="shared" si="100"/>
        <v>0</v>
      </c>
      <c r="R1294" s="267">
        <f t="shared" si="101"/>
        <v>0</v>
      </c>
      <c r="S1294" s="267">
        <f t="shared" si="102"/>
        <v>0</v>
      </c>
      <c r="T1294" s="297">
        <f t="shared" si="103"/>
        <v>0</v>
      </c>
      <c r="U1294" s="297"/>
      <c r="AD1294" s="298"/>
    </row>
    <row r="1295" spans="1:30" s="267" customFormat="1" ht="48" customHeight="1" x14ac:dyDescent="0.3">
      <c r="A1295" s="292">
        <v>1270</v>
      </c>
      <c r="B1295" s="768">
        <v>7000032618</v>
      </c>
      <c r="C1295" s="768">
        <v>10</v>
      </c>
      <c r="D1295" s="768">
        <v>390</v>
      </c>
      <c r="E1295" s="768">
        <v>40</v>
      </c>
      <c r="F1295" s="768" t="s">
        <v>782</v>
      </c>
      <c r="G1295" s="768">
        <v>170005402</v>
      </c>
      <c r="H1295" s="768">
        <v>998734</v>
      </c>
      <c r="I1295" s="783"/>
      <c r="J1295" s="768">
        <v>18</v>
      </c>
      <c r="K1295" s="782"/>
      <c r="L1295" s="768" t="s">
        <v>807</v>
      </c>
      <c r="M1295" s="768" t="s">
        <v>106</v>
      </c>
      <c r="N1295" s="768">
        <v>1</v>
      </c>
      <c r="O1295" s="783"/>
      <c r="P1295" s="784" t="str">
        <f t="shared" si="99"/>
        <v>Included</v>
      </c>
      <c r="Q1295" s="296">
        <f t="shared" si="100"/>
        <v>0</v>
      </c>
      <c r="R1295" s="267">
        <f t="shared" si="101"/>
        <v>0</v>
      </c>
      <c r="S1295" s="267">
        <f t="shared" si="102"/>
        <v>0</v>
      </c>
      <c r="T1295" s="297">
        <f t="shared" si="103"/>
        <v>0</v>
      </c>
      <c r="U1295" s="297"/>
      <c r="AD1295" s="298"/>
    </row>
    <row r="1296" spans="1:30" s="267" customFormat="1" ht="48" customHeight="1" x14ac:dyDescent="0.3">
      <c r="A1296" s="292">
        <v>1271</v>
      </c>
      <c r="B1296" s="768">
        <v>7000032618</v>
      </c>
      <c r="C1296" s="768">
        <v>10</v>
      </c>
      <c r="D1296" s="768">
        <v>390</v>
      </c>
      <c r="E1296" s="768">
        <v>60</v>
      </c>
      <c r="F1296" s="768" t="s">
        <v>782</v>
      </c>
      <c r="G1296" s="768">
        <v>170005422</v>
      </c>
      <c r="H1296" s="768">
        <v>998336</v>
      </c>
      <c r="I1296" s="783"/>
      <c r="J1296" s="768">
        <v>18</v>
      </c>
      <c r="K1296" s="782"/>
      <c r="L1296" s="768" t="s">
        <v>809</v>
      </c>
      <c r="M1296" s="768" t="s">
        <v>105</v>
      </c>
      <c r="N1296" s="768">
        <v>1</v>
      </c>
      <c r="O1296" s="783"/>
      <c r="P1296" s="784" t="str">
        <f t="shared" si="99"/>
        <v>Included</v>
      </c>
      <c r="Q1296" s="296">
        <f t="shared" si="100"/>
        <v>0</v>
      </c>
      <c r="R1296" s="267">
        <f t="shared" si="101"/>
        <v>0</v>
      </c>
      <c r="S1296" s="267">
        <f t="shared" si="102"/>
        <v>0</v>
      </c>
      <c r="T1296" s="297">
        <f t="shared" si="103"/>
        <v>0</v>
      </c>
      <c r="U1296" s="297"/>
      <c r="AD1296" s="298"/>
    </row>
    <row r="1297" spans="1:30" s="267" customFormat="1" ht="48" customHeight="1" x14ac:dyDescent="0.3">
      <c r="A1297" s="292">
        <v>1272</v>
      </c>
      <c r="B1297" s="768">
        <v>7000032618</v>
      </c>
      <c r="C1297" s="768">
        <v>10</v>
      </c>
      <c r="D1297" s="768">
        <v>390</v>
      </c>
      <c r="E1297" s="768">
        <v>70</v>
      </c>
      <c r="F1297" s="768" t="s">
        <v>782</v>
      </c>
      <c r="G1297" s="768">
        <v>170005323</v>
      </c>
      <c r="H1297" s="768">
        <v>998734</v>
      </c>
      <c r="I1297" s="783"/>
      <c r="J1297" s="768">
        <v>18</v>
      </c>
      <c r="K1297" s="782"/>
      <c r="L1297" s="768" t="s">
        <v>812</v>
      </c>
      <c r="M1297" s="768" t="s">
        <v>106</v>
      </c>
      <c r="N1297" s="768">
        <v>2</v>
      </c>
      <c r="O1297" s="783"/>
      <c r="P1297" s="784" t="str">
        <f t="shared" si="99"/>
        <v>Included</v>
      </c>
      <c r="Q1297" s="296">
        <f t="shared" si="100"/>
        <v>0</v>
      </c>
      <c r="R1297" s="267">
        <f t="shared" si="101"/>
        <v>0</v>
      </c>
      <c r="S1297" s="267">
        <f t="shared" si="102"/>
        <v>0</v>
      </c>
      <c r="T1297" s="297">
        <f t="shared" si="103"/>
        <v>0</v>
      </c>
      <c r="U1297" s="297"/>
      <c r="AD1297" s="298"/>
    </row>
    <row r="1298" spans="1:30" s="267" customFormat="1" ht="48" customHeight="1" x14ac:dyDescent="0.3">
      <c r="A1298" s="292">
        <v>1273</v>
      </c>
      <c r="B1298" s="768">
        <v>7000032618</v>
      </c>
      <c r="C1298" s="768">
        <v>10</v>
      </c>
      <c r="D1298" s="768">
        <v>390</v>
      </c>
      <c r="E1298" s="768">
        <v>80</v>
      </c>
      <c r="F1298" s="768" t="s">
        <v>782</v>
      </c>
      <c r="G1298" s="768">
        <v>170005324</v>
      </c>
      <c r="H1298" s="768">
        <v>998734</v>
      </c>
      <c r="I1298" s="783"/>
      <c r="J1298" s="768">
        <v>18</v>
      </c>
      <c r="K1298" s="782"/>
      <c r="L1298" s="768" t="s">
        <v>813</v>
      </c>
      <c r="M1298" s="768" t="s">
        <v>106</v>
      </c>
      <c r="N1298" s="768">
        <v>2</v>
      </c>
      <c r="O1298" s="783"/>
      <c r="P1298" s="784" t="str">
        <f t="shared" si="99"/>
        <v>Included</v>
      </c>
      <c r="Q1298" s="296">
        <f t="shared" si="100"/>
        <v>0</v>
      </c>
      <c r="R1298" s="267">
        <f t="shared" si="101"/>
        <v>0</v>
      </c>
      <c r="S1298" s="267">
        <f t="shared" si="102"/>
        <v>0</v>
      </c>
      <c r="T1298" s="297">
        <f t="shared" si="103"/>
        <v>0</v>
      </c>
      <c r="U1298" s="297"/>
      <c r="AD1298" s="298"/>
    </row>
    <row r="1299" spans="1:30" s="267" customFormat="1" ht="48" customHeight="1" x14ac:dyDescent="0.3">
      <c r="A1299" s="292">
        <v>1274</v>
      </c>
      <c r="B1299" s="768">
        <v>7000032618</v>
      </c>
      <c r="C1299" s="768">
        <v>10</v>
      </c>
      <c r="D1299" s="768">
        <v>390</v>
      </c>
      <c r="E1299" s="768">
        <v>100</v>
      </c>
      <c r="F1299" s="768" t="s">
        <v>782</v>
      </c>
      <c r="G1299" s="768">
        <v>170005423</v>
      </c>
      <c r="H1299" s="768">
        <v>998336</v>
      </c>
      <c r="I1299" s="783"/>
      <c r="J1299" s="768">
        <v>18</v>
      </c>
      <c r="K1299" s="782"/>
      <c r="L1299" s="768" t="s">
        <v>814</v>
      </c>
      <c r="M1299" s="768" t="s">
        <v>105</v>
      </c>
      <c r="N1299" s="768">
        <v>1</v>
      </c>
      <c r="O1299" s="783"/>
      <c r="P1299" s="784" t="str">
        <f t="shared" si="99"/>
        <v>Included</v>
      </c>
      <c r="Q1299" s="296">
        <f t="shared" si="100"/>
        <v>0</v>
      </c>
      <c r="R1299" s="267">
        <f t="shared" si="101"/>
        <v>0</v>
      </c>
      <c r="S1299" s="267">
        <f t="shared" si="102"/>
        <v>0</v>
      </c>
      <c r="T1299" s="297">
        <f t="shared" si="103"/>
        <v>0</v>
      </c>
      <c r="U1299" s="297"/>
      <c r="AD1299" s="298"/>
    </row>
    <row r="1300" spans="1:30" s="267" customFormat="1" ht="48" customHeight="1" x14ac:dyDescent="0.3">
      <c r="A1300" s="292">
        <v>1275</v>
      </c>
      <c r="B1300" s="768">
        <v>7000032618</v>
      </c>
      <c r="C1300" s="768">
        <v>10</v>
      </c>
      <c r="D1300" s="768">
        <v>390</v>
      </c>
      <c r="E1300" s="768">
        <v>110</v>
      </c>
      <c r="F1300" s="768" t="s">
        <v>782</v>
      </c>
      <c r="G1300" s="768">
        <v>170005328</v>
      </c>
      <c r="H1300" s="768">
        <v>998734</v>
      </c>
      <c r="I1300" s="783"/>
      <c r="J1300" s="768">
        <v>18</v>
      </c>
      <c r="K1300" s="782"/>
      <c r="L1300" s="768" t="s">
        <v>815</v>
      </c>
      <c r="M1300" s="768" t="s">
        <v>106</v>
      </c>
      <c r="N1300" s="768">
        <v>1</v>
      </c>
      <c r="O1300" s="783"/>
      <c r="P1300" s="784" t="str">
        <f t="shared" ref="P1300:P1363" si="104">IF(O1300=0, "Included", IF(ISERROR(N1300*O1300), O1300, N1300*O1300))</f>
        <v>Included</v>
      </c>
      <c r="Q1300" s="296">
        <f t="shared" ref="Q1300:Q1363" si="105">S1300</f>
        <v>0</v>
      </c>
      <c r="R1300" s="267">
        <f t="shared" ref="R1300:R1363" si="106">IF(P1300="Included",0,P1300)</f>
        <v>0</v>
      </c>
      <c r="S1300" s="267">
        <f t="shared" ref="S1300:S1363" si="107">IF(K1300="",(R1300*J1300/100),(R1300*K1300))</f>
        <v>0</v>
      </c>
      <c r="T1300" s="297">
        <f t="shared" ref="T1300:T1363" si="108">+N1300*O1300</f>
        <v>0</v>
      </c>
      <c r="U1300" s="297"/>
      <c r="AD1300" s="298"/>
    </row>
    <row r="1301" spans="1:30" s="267" customFormat="1" ht="48" customHeight="1" x14ac:dyDescent="0.3">
      <c r="A1301" s="292">
        <v>1276</v>
      </c>
      <c r="B1301" s="768">
        <v>7000032618</v>
      </c>
      <c r="C1301" s="768">
        <v>10</v>
      </c>
      <c r="D1301" s="768">
        <v>390</v>
      </c>
      <c r="E1301" s="768">
        <v>120</v>
      </c>
      <c r="F1301" s="768" t="s">
        <v>782</v>
      </c>
      <c r="G1301" s="768">
        <v>100007246</v>
      </c>
      <c r="H1301" s="768">
        <v>998734</v>
      </c>
      <c r="I1301" s="783"/>
      <c r="J1301" s="768">
        <v>18</v>
      </c>
      <c r="K1301" s="782"/>
      <c r="L1301" s="768" t="s">
        <v>159</v>
      </c>
      <c r="M1301" s="768" t="s">
        <v>106</v>
      </c>
      <c r="N1301" s="768">
        <v>1</v>
      </c>
      <c r="O1301" s="783"/>
      <c r="P1301" s="784" t="str">
        <f t="shared" si="104"/>
        <v>Included</v>
      </c>
      <c r="Q1301" s="296">
        <f t="shared" si="105"/>
        <v>0</v>
      </c>
      <c r="R1301" s="267">
        <f t="shared" si="106"/>
        <v>0</v>
      </c>
      <c r="S1301" s="267">
        <f t="shared" si="107"/>
        <v>0</v>
      </c>
      <c r="T1301" s="297">
        <f t="shared" si="108"/>
        <v>0</v>
      </c>
      <c r="U1301" s="297"/>
      <c r="AD1301" s="298"/>
    </row>
    <row r="1302" spans="1:30" s="267" customFormat="1" ht="48" customHeight="1" x14ac:dyDescent="0.3">
      <c r="A1302" s="292">
        <v>1277</v>
      </c>
      <c r="B1302" s="768">
        <v>7000032618</v>
      </c>
      <c r="C1302" s="768">
        <v>10</v>
      </c>
      <c r="D1302" s="768">
        <v>390</v>
      </c>
      <c r="E1302" s="768">
        <v>130</v>
      </c>
      <c r="F1302" s="768" t="s">
        <v>782</v>
      </c>
      <c r="G1302" s="768">
        <v>170003250</v>
      </c>
      <c r="H1302" s="768">
        <v>998734</v>
      </c>
      <c r="I1302" s="783"/>
      <c r="J1302" s="768">
        <v>18</v>
      </c>
      <c r="K1302" s="782"/>
      <c r="L1302" s="768" t="s">
        <v>160</v>
      </c>
      <c r="M1302" s="768" t="s">
        <v>106</v>
      </c>
      <c r="N1302" s="768">
        <v>1</v>
      </c>
      <c r="O1302" s="783"/>
      <c r="P1302" s="784" t="str">
        <f t="shared" si="104"/>
        <v>Included</v>
      </c>
      <c r="Q1302" s="296">
        <f t="shared" si="105"/>
        <v>0</v>
      </c>
      <c r="R1302" s="267">
        <f t="shared" si="106"/>
        <v>0</v>
      </c>
      <c r="S1302" s="267">
        <f t="shared" si="107"/>
        <v>0</v>
      </c>
      <c r="T1302" s="297">
        <f t="shared" si="108"/>
        <v>0</v>
      </c>
      <c r="U1302" s="297"/>
      <c r="AD1302" s="298"/>
    </row>
    <row r="1303" spans="1:30" s="267" customFormat="1" ht="48" customHeight="1" x14ac:dyDescent="0.3">
      <c r="A1303" s="292">
        <v>1278</v>
      </c>
      <c r="B1303" s="768">
        <v>7000032618</v>
      </c>
      <c r="C1303" s="768">
        <v>10</v>
      </c>
      <c r="D1303" s="768">
        <v>390</v>
      </c>
      <c r="E1303" s="768">
        <v>140</v>
      </c>
      <c r="F1303" s="768" t="s">
        <v>782</v>
      </c>
      <c r="G1303" s="768">
        <v>170005441</v>
      </c>
      <c r="H1303" s="768">
        <v>998734</v>
      </c>
      <c r="I1303" s="783"/>
      <c r="J1303" s="768">
        <v>18</v>
      </c>
      <c r="K1303" s="782"/>
      <c r="L1303" s="768" t="s">
        <v>816</v>
      </c>
      <c r="M1303" s="768" t="s">
        <v>106</v>
      </c>
      <c r="N1303" s="768">
        <v>1</v>
      </c>
      <c r="O1303" s="783"/>
      <c r="P1303" s="784" t="str">
        <f t="shared" si="104"/>
        <v>Included</v>
      </c>
      <c r="Q1303" s="296">
        <f t="shared" si="105"/>
        <v>0</v>
      </c>
      <c r="R1303" s="267">
        <f t="shared" si="106"/>
        <v>0</v>
      </c>
      <c r="S1303" s="267">
        <f t="shared" si="107"/>
        <v>0</v>
      </c>
      <c r="T1303" s="297">
        <f t="shared" si="108"/>
        <v>0</v>
      </c>
      <c r="U1303" s="297"/>
      <c r="AD1303" s="298"/>
    </row>
    <row r="1304" spans="1:30" s="267" customFormat="1" ht="48" customHeight="1" x14ac:dyDescent="0.3">
      <c r="A1304" s="292">
        <v>1279</v>
      </c>
      <c r="B1304" s="768">
        <v>7000032618</v>
      </c>
      <c r="C1304" s="768">
        <v>10</v>
      </c>
      <c r="D1304" s="768">
        <v>390</v>
      </c>
      <c r="E1304" s="768">
        <v>150</v>
      </c>
      <c r="F1304" s="768" t="s">
        <v>782</v>
      </c>
      <c r="G1304" s="768">
        <v>170005590</v>
      </c>
      <c r="H1304" s="768">
        <v>998336</v>
      </c>
      <c r="I1304" s="783"/>
      <c r="J1304" s="768">
        <v>18</v>
      </c>
      <c r="K1304" s="782"/>
      <c r="L1304" s="768" t="s">
        <v>822</v>
      </c>
      <c r="M1304" s="768" t="s">
        <v>106</v>
      </c>
      <c r="N1304" s="768">
        <v>2</v>
      </c>
      <c r="O1304" s="783"/>
      <c r="P1304" s="784" t="str">
        <f t="shared" si="104"/>
        <v>Included</v>
      </c>
      <c r="Q1304" s="296">
        <f t="shared" si="105"/>
        <v>0</v>
      </c>
      <c r="R1304" s="267">
        <f t="shared" si="106"/>
        <v>0</v>
      </c>
      <c r="S1304" s="267">
        <f t="shared" si="107"/>
        <v>0</v>
      </c>
      <c r="T1304" s="297">
        <f t="shared" si="108"/>
        <v>0</v>
      </c>
      <c r="U1304" s="297"/>
      <c r="AD1304" s="298"/>
    </row>
    <row r="1305" spans="1:30" s="267" customFormat="1" ht="48" customHeight="1" x14ac:dyDescent="0.3">
      <c r="A1305" s="292">
        <v>1280</v>
      </c>
      <c r="B1305" s="768">
        <v>7000032622</v>
      </c>
      <c r="C1305" s="768">
        <v>10</v>
      </c>
      <c r="D1305" s="768">
        <v>440</v>
      </c>
      <c r="E1305" s="768">
        <v>10</v>
      </c>
      <c r="F1305" s="768" t="s">
        <v>783</v>
      </c>
      <c r="G1305" s="768">
        <v>170005402</v>
      </c>
      <c r="H1305" s="768">
        <v>998734</v>
      </c>
      <c r="I1305" s="783"/>
      <c r="J1305" s="768">
        <v>18</v>
      </c>
      <c r="K1305" s="782"/>
      <c r="L1305" s="768" t="s">
        <v>807</v>
      </c>
      <c r="M1305" s="768" t="s">
        <v>106</v>
      </c>
      <c r="N1305" s="768">
        <v>7</v>
      </c>
      <c r="O1305" s="783"/>
      <c r="P1305" s="784" t="str">
        <f t="shared" si="104"/>
        <v>Included</v>
      </c>
      <c r="Q1305" s="296">
        <f t="shared" si="105"/>
        <v>0</v>
      </c>
      <c r="R1305" s="267">
        <f t="shared" si="106"/>
        <v>0</v>
      </c>
      <c r="S1305" s="267">
        <f t="shared" si="107"/>
        <v>0</v>
      </c>
      <c r="T1305" s="297">
        <f t="shared" si="108"/>
        <v>0</v>
      </c>
      <c r="U1305" s="297"/>
      <c r="AD1305" s="298"/>
    </row>
    <row r="1306" spans="1:30" s="267" customFormat="1" ht="32.25" customHeight="1" x14ac:dyDescent="0.3">
      <c r="A1306" s="775" t="s">
        <v>342</v>
      </c>
      <c r="B1306" s="785" t="s">
        <v>358</v>
      </c>
      <c r="C1306" s="775"/>
      <c r="D1306" s="775"/>
      <c r="E1306" s="775"/>
      <c r="F1306" s="775"/>
      <c r="G1306" s="775"/>
      <c r="H1306" s="775"/>
      <c r="I1306" s="775"/>
      <c r="J1306" s="775"/>
      <c r="K1306" s="775"/>
      <c r="L1306" s="775"/>
      <c r="M1306" s="775"/>
      <c r="N1306" s="775"/>
      <c r="O1306" s="775"/>
      <c r="P1306" s="775"/>
      <c r="Q1306" s="775"/>
      <c r="T1306" s="297"/>
      <c r="U1306" s="297"/>
      <c r="AD1306" s="298"/>
    </row>
    <row r="1307" spans="1:30" s="267" customFormat="1" ht="48" customHeight="1" x14ac:dyDescent="0.3">
      <c r="A1307" s="292">
        <v>1281</v>
      </c>
      <c r="B1307" s="768">
        <v>7000032798</v>
      </c>
      <c r="C1307" s="768">
        <v>10</v>
      </c>
      <c r="D1307" s="768">
        <v>20</v>
      </c>
      <c r="E1307" s="768">
        <v>10</v>
      </c>
      <c r="F1307" s="768" t="s">
        <v>784</v>
      </c>
      <c r="G1307" s="768">
        <v>170005405</v>
      </c>
      <c r="H1307" s="768">
        <v>998736</v>
      </c>
      <c r="I1307" s="783"/>
      <c r="J1307" s="768">
        <v>18</v>
      </c>
      <c r="K1307" s="782"/>
      <c r="L1307" s="768" t="s">
        <v>802</v>
      </c>
      <c r="M1307" s="768" t="s">
        <v>106</v>
      </c>
      <c r="N1307" s="768">
        <v>1</v>
      </c>
      <c r="O1307" s="783"/>
      <c r="P1307" s="784" t="str">
        <f t="shared" si="104"/>
        <v>Included</v>
      </c>
      <c r="Q1307" s="296">
        <f t="shared" si="105"/>
        <v>0</v>
      </c>
      <c r="R1307" s="267">
        <f t="shared" si="106"/>
        <v>0</v>
      </c>
      <c r="S1307" s="267">
        <f t="shared" si="107"/>
        <v>0</v>
      </c>
      <c r="T1307" s="297">
        <f t="shared" si="108"/>
        <v>0</v>
      </c>
      <c r="U1307" s="297"/>
      <c r="AD1307" s="298"/>
    </row>
    <row r="1308" spans="1:30" s="267" customFormat="1" ht="48" customHeight="1" x14ac:dyDescent="0.3">
      <c r="A1308" s="292">
        <v>1282</v>
      </c>
      <c r="B1308" s="768">
        <v>7000032798</v>
      </c>
      <c r="C1308" s="768">
        <v>10</v>
      </c>
      <c r="D1308" s="768">
        <v>20</v>
      </c>
      <c r="E1308" s="768">
        <v>20</v>
      </c>
      <c r="F1308" s="768" t="s">
        <v>784</v>
      </c>
      <c r="G1308" s="768">
        <v>170005421</v>
      </c>
      <c r="H1308" s="768">
        <v>998336</v>
      </c>
      <c r="I1308" s="783"/>
      <c r="J1308" s="768">
        <v>18</v>
      </c>
      <c r="K1308" s="782"/>
      <c r="L1308" s="768" t="s">
        <v>803</v>
      </c>
      <c r="M1308" s="768" t="s">
        <v>105</v>
      </c>
      <c r="N1308" s="768">
        <v>1</v>
      </c>
      <c r="O1308" s="783"/>
      <c r="P1308" s="784" t="str">
        <f t="shared" si="104"/>
        <v>Included</v>
      </c>
      <c r="Q1308" s="296">
        <f t="shared" si="105"/>
        <v>0</v>
      </c>
      <c r="R1308" s="267">
        <f t="shared" si="106"/>
        <v>0</v>
      </c>
      <c r="S1308" s="267">
        <f t="shared" si="107"/>
        <v>0</v>
      </c>
      <c r="T1308" s="297">
        <f t="shared" si="108"/>
        <v>0</v>
      </c>
      <c r="U1308" s="297"/>
      <c r="AD1308" s="298"/>
    </row>
    <row r="1309" spans="1:30" s="267" customFormat="1" ht="48" customHeight="1" x14ac:dyDescent="0.3">
      <c r="A1309" s="292">
        <v>1283</v>
      </c>
      <c r="B1309" s="768">
        <v>7000032798</v>
      </c>
      <c r="C1309" s="768">
        <v>10</v>
      </c>
      <c r="D1309" s="768">
        <v>20</v>
      </c>
      <c r="E1309" s="768">
        <v>30</v>
      </c>
      <c r="F1309" s="768" t="s">
        <v>784</v>
      </c>
      <c r="G1309" s="768">
        <v>170005316</v>
      </c>
      <c r="H1309" s="768">
        <v>998734</v>
      </c>
      <c r="I1309" s="783"/>
      <c r="J1309" s="768">
        <v>18</v>
      </c>
      <c r="K1309" s="782"/>
      <c r="L1309" s="768" t="s">
        <v>804</v>
      </c>
      <c r="M1309" s="768" t="s">
        <v>106</v>
      </c>
      <c r="N1309" s="768">
        <v>1</v>
      </c>
      <c r="O1309" s="783"/>
      <c r="P1309" s="784" t="str">
        <f t="shared" si="104"/>
        <v>Included</v>
      </c>
      <c r="Q1309" s="296">
        <f t="shared" si="105"/>
        <v>0</v>
      </c>
      <c r="R1309" s="267">
        <f t="shared" si="106"/>
        <v>0</v>
      </c>
      <c r="S1309" s="267">
        <f t="shared" si="107"/>
        <v>0</v>
      </c>
      <c r="T1309" s="297">
        <f t="shared" si="108"/>
        <v>0</v>
      </c>
      <c r="U1309" s="297"/>
      <c r="AD1309" s="298"/>
    </row>
    <row r="1310" spans="1:30" s="267" customFormat="1" ht="48" customHeight="1" x14ac:dyDescent="0.3">
      <c r="A1310" s="292">
        <v>1284</v>
      </c>
      <c r="B1310" s="768">
        <v>7000032798</v>
      </c>
      <c r="C1310" s="768">
        <v>10</v>
      </c>
      <c r="D1310" s="768">
        <v>20</v>
      </c>
      <c r="E1310" s="768">
        <v>40</v>
      </c>
      <c r="F1310" s="768" t="s">
        <v>784</v>
      </c>
      <c r="G1310" s="768">
        <v>170005418</v>
      </c>
      <c r="H1310" s="768">
        <v>998736</v>
      </c>
      <c r="I1310" s="783"/>
      <c r="J1310" s="768">
        <v>18</v>
      </c>
      <c r="K1310" s="782"/>
      <c r="L1310" s="768" t="s">
        <v>805</v>
      </c>
      <c r="M1310" s="768" t="s">
        <v>106</v>
      </c>
      <c r="N1310" s="768">
        <v>10</v>
      </c>
      <c r="O1310" s="783"/>
      <c r="P1310" s="784" t="str">
        <f t="shared" si="104"/>
        <v>Included</v>
      </c>
      <c r="Q1310" s="296">
        <f t="shared" si="105"/>
        <v>0</v>
      </c>
      <c r="R1310" s="267">
        <f t="shared" si="106"/>
        <v>0</v>
      </c>
      <c r="S1310" s="267">
        <f t="shared" si="107"/>
        <v>0</v>
      </c>
      <c r="T1310" s="297">
        <f t="shared" si="108"/>
        <v>0</v>
      </c>
      <c r="U1310" s="297"/>
      <c r="AD1310" s="298"/>
    </row>
    <row r="1311" spans="1:30" s="267" customFormat="1" ht="48" customHeight="1" x14ac:dyDescent="0.3">
      <c r="A1311" s="292">
        <v>1285</v>
      </c>
      <c r="B1311" s="768">
        <v>7000032798</v>
      </c>
      <c r="C1311" s="768">
        <v>10</v>
      </c>
      <c r="D1311" s="768">
        <v>20</v>
      </c>
      <c r="E1311" s="768">
        <v>50</v>
      </c>
      <c r="F1311" s="768" t="s">
        <v>784</v>
      </c>
      <c r="G1311" s="768">
        <v>170005419</v>
      </c>
      <c r="H1311" s="768">
        <v>998736</v>
      </c>
      <c r="I1311" s="783"/>
      <c r="J1311" s="768">
        <v>18</v>
      </c>
      <c r="K1311" s="782"/>
      <c r="L1311" s="768" t="s">
        <v>806</v>
      </c>
      <c r="M1311" s="768" t="s">
        <v>106</v>
      </c>
      <c r="N1311" s="768">
        <v>48</v>
      </c>
      <c r="O1311" s="783"/>
      <c r="P1311" s="784" t="str">
        <f t="shared" si="104"/>
        <v>Included</v>
      </c>
      <c r="Q1311" s="296">
        <f t="shared" si="105"/>
        <v>0</v>
      </c>
      <c r="R1311" s="267">
        <f t="shared" si="106"/>
        <v>0</v>
      </c>
      <c r="S1311" s="267">
        <f t="shared" si="107"/>
        <v>0</v>
      </c>
      <c r="T1311" s="297">
        <f t="shared" si="108"/>
        <v>0</v>
      </c>
      <c r="U1311" s="297"/>
      <c r="AD1311" s="298"/>
    </row>
    <row r="1312" spans="1:30" s="267" customFormat="1" ht="48" customHeight="1" x14ac:dyDescent="0.3">
      <c r="A1312" s="292">
        <v>1286</v>
      </c>
      <c r="B1312" s="768">
        <v>7000032798</v>
      </c>
      <c r="C1312" s="768">
        <v>10</v>
      </c>
      <c r="D1312" s="768">
        <v>20</v>
      </c>
      <c r="E1312" s="768">
        <v>60</v>
      </c>
      <c r="F1312" s="768" t="s">
        <v>784</v>
      </c>
      <c r="G1312" s="768">
        <v>170005402</v>
      </c>
      <c r="H1312" s="768">
        <v>998734</v>
      </c>
      <c r="I1312" s="783"/>
      <c r="J1312" s="768">
        <v>18</v>
      </c>
      <c r="K1312" s="782"/>
      <c r="L1312" s="768" t="s">
        <v>807</v>
      </c>
      <c r="M1312" s="768" t="s">
        <v>106</v>
      </c>
      <c r="N1312" s="768">
        <v>1</v>
      </c>
      <c r="O1312" s="783"/>
      <c r="P1312" s="784" t="str">
        <f t="shared" si="104"/>
        <v>Included</v>
      </c>
      <c r="Q1312" s="296">
        <f t="shared" si="105"/>
        <v>0</v>
      </c>
      <c r="R1312" s="267">
        <f t="shared" si="106"/>
        <v>0</v>
      </c>
      <c r="S1312" s="267">
        <f t="shared" si="107"/>
        <v>0</v>
      </c>
      <c r="T1312" s="297">
        <f t="shared" si="108"/>
        <v>0</v>
      </c>
      <c r="U1312" s="297"/>
      <c r="AD1312" s="298"/>
    </row>
    <row r="1313" spans="1:30" s="267" customFormat="1" ht="48" customHeight="1" x14ac:dyDescent="0.3">
      <c r="A1313" s="292">
        <v>1287</v>
      </c>
      <c r="B1313" s="768">
        <v>7000032798</v>
      </c>
      <c r="C1313" s="768">
        <v>10</v>
      </c>
      <c r="D1313" s="768">
        <v>20</v>
      </c>
      <c r="E1313" s="768">
        <v>70</v>
      </c>
      <c r="F1313" s="768" t="s">
        <v>784</v>
      </c>
      <c r="G1313" s="768">
        <v>170005318</v>
      </c>
      <c r="H1313" s="768">
        <v>998734</v>
      </c>
      <c r="I1313" s="783"/>
      <c r="J1313" s="768">
        <v>18</v>
      </c>
      <c r="K1313" s="782"/>
      <c r="L1313" s="768" t="s">
        <v>808</v>
      </c>
      <c r="M1313" s="768" t="s">
        <v>106</v>
      </c>
      <c r="N1313" s="768">
        <v>84</v>
      </c>
      <c r="O1313" s="783"/>
      <c r="P1313" s="784" t="str">
        <f t="shared" si="104"/>
        <v>Included</v>
      </c>
      <c r="Q1313" s="296">
        <f t="shared" si="105"/>
        <v>0</v>
      </c>
      <c r="R1313" s="267">
        <f t="shared" si="106"/>
        <v>0</v>
      </c>
      <c r="S1313" s="267">
        <f t="shared" si="107"/>
        <v>0</v>
      </c>
      <c r="T1313" s="297">
        <f t="shared" si="108"/>
        <v>0</v>
      </c>
      <c r="U1313" s="297"/>
      <c r="AD1313" s="298"/>
    </row>
    <row r="1314" spans="1:30" s="267" customFormat="1" ht="48" customHeight="1" x14ac:dyDescent="0.3">
      <c r="A1314" s="292">
        <v>1288</v>
      </c>
      <c r="B1314" s="768">
        <v>7000032798</v>
      </c>
      <c r="C1314" s="768">
        <v>10</v>
      </c>
      <c r="D1314" s="768">
        <v>20</v>
      </c>
      <c r="E1314" s="768">
        <v>110</v>
      </c>
      <c r="F1314" s="768" t="s">
        <v>784</v>
      </c>
      <c r="G1314" s="768">
        <v>170005422</v>
      </c>
      <c r="H1314" s="768">
        <v>998336</v>
      </c>
      <c r="I1314" s="783"/>
      <c r="J1314" s="768">
        <v>18</v>
      </c>
      <c r="K1314" s="782"/>
      <c r="L1314" s="768" t="s">
        <v>809</v>
      </c>
      <c r="M1314" s="768" t="s">
        <v>105</v>
      </c>
      <c r="N1314" s="768">
        <v>1</v>
      </c>
      <c r="O1314" s="783"/>
      <c r="P1314" s="784" t="str">
        <f t="shared" si="104"/>
        <v>Included</v>
      </c>
      <c r="Q1314" s="296">
        <f t="shared" si="105"/>
        <v>0</v>
      </c>
      <c r="R1314" s="267">
        <f t="shared" si="106"/>
        <v>0</v>
      </c>
      <c r="S1314" s="267">
        <f t="shared" si="107"/>
        <v>0</v>
      </c>
      <c r="T1314" s="297">
        <f t="shared" si="108"/>
        <v>0</v>
      </c>
      <c r="U1314" s="297"/>
      <c r="AD1314" s="298"/>
    </row>
    <row r="1315" spans="1:30" s="267" customFormat="1" ht="48" customHeight="1" x14ac:dyDescent="0.3">
      <c r="A1315" s="292">
        <v>1289</v>
      </c>
      <c r="B1315" s="768">
        <v>7000032798</v>
      </c>
      <c r="C1315" s="768">
        <v>10</v>
      </c>
      <c r="D1315" s="768">
        <v>20</v>
      </c>
      <c r="E1315" s="768">
        <v>120</v>
      </c>
      <c r="F1315" s="768" t="s">
        <v>784</v>
      </c>
      <c r="G1315" s="768">
        <v>170005403</v>
      </c>
      <c r="H1315" s="768">
        <v>998734</v>
      </c>
      <c r="I1315" s="783"/>
      <c r="J1315" s="768">
        <v>18</v>
      </c>
      <c r="K1315" s="782"/>
      <c r="L1315" s="768" t="s">
        <v>810</v>
      </c>
      <c r="M1315" s="768" t="s">
        <v>106</v>
      </c>
      <c r="N1315" s="768">
        <v>48</v>
      </c>
      <c r="O1315" s="783"/>
      <c r="P1315" s="784" t="str">
        <f t="shared" si="104"/>
        <v>Included</v>
      </c>
      <c r="Q1315" s="296">
        <f t="shared" si="105"/>
        <v>0</v>
      </c>
      <c r="R1315" s="267">
        <f t="shared" si="106"/>
        <v>0</v>
      </c>
      <c r="S1315" s="267">
        <f t="shared" si="107"/>
        <v>0</v>
      </c>
      <c r="T1315" s="297">
        <f t="shared" si="108"/>
        <v>0</v>
      </c>
      <c r="U1315" s="297"/>
      <c r="AD1315" s="298"/>
    </row>
    <row r="1316" spans="1:30" s="267" customFormat="1" ht="48" customHeight="1" x14ac:dyDescent="0.3">
      <c r="A1316" s="292">
        <v>1290</v>
      </c>
      <c r="B1316" s="768">
        <v>7000032798</v>
      </c>
      <c r="C1316" s="768">
        <v>10</v>
      </c>
      <c r="D1316" s="768">
        <v>20</v>
      </c>
      <c r="E1316" s="768">
        <v>130</v>
      </c>
      <c r="F1316" s="768" t="s">
        <v>784</v>
      </c>
      <c r="G1316" s="768">
        <v>170005329</v>
      </c>
      <c r="H1316" s="768">
        <v>998734</v>
      </c>
      <c r="I1316" s="783"/>
      <c r="J1316" s="768">
        <v>18</v>
      </c>
      <c r="K1316" s="782"/>
      <c r="L1316" s="768" t="s">
        <v>811</v>
      </c>
      <c r="M1316" s="768" t="s">
        <v>110</v>
      </c>
      <c r="N1316" s="768">
        <v>48</v>
      </c>
      <c r="O1316" s="783"/>
      <c r="P1316" s="784" t="str">
        <f t="shared" si="104"/>
        <v>Included</v>
      </c>
      <c r="Q1316" s="296">
        <f t="shared" si="105"/>
        <v>0</v>
      </c>
      <c r="R1316" s="267">
        <f t="shared" si="106"/>
        <v>0</v>
      </c>
      <c r="S1316" s="267">
        <f t="shared" si="107"/>
        <v>0</v>
      </c>
      <c r="T1316" s="297">
        <f t="shared" si="108"/>
        <v>0</v>
      </c>
      <c r="U1316" s="297"/>
      <c r="AD1316" s="298"/>
    </row>
    <row r="1317" spans="1:30" s="267" customFormat="1" ht="48" customHeight="1" x14ac:dyDescent="0.3">
      <c r="A1317" s="292">
        <v>1291</v>
      </c>
      <c r="B1317" s="768">
        <v>7000032798</v>
      </c>
      <c r="C1317" s="768">
        <v>10</v>
      </c>
      <c r="D1317" s="768">
        <v>20</v>
      </c>
      <c r="E1317" s="768">
        <v>140</v>
      </c>
      <c r="F1317" s="768" t="s">
        <v>784</v>
      </c>
      <c r="G1317" s="768">
        <v>170005323</v>
      </c>
      <c r="H1317" s="768">
        <v>998734</v>
      </c>
      <c r="I1317" s="783"/>
      <c r="J1317" s="768">
        <v>18</v>
      </c>
      <c r="K1317" s="782"/>
      <c r="L1317" s="768" t="s">
        <v>812</v>
      </c>
      <c r="M1317" s="768" t="s">
        <v>106</v>
      </c>
      <c r="N1317" s="768">
        <v>2</v>
      </c>
      <c r="O1317" s="783"/>
      <c r="P1317" s="784" t="str">
        <f t="shared" si="104"/>
        <v>Included</v>
      </c>
      <c r="Q1317" s="296">
        <f t="shared" si="105"/>
        <v>0</v>
      </c>
      <c r="R1317" s="267">
        <f t="shared" si="106"/>
        <v>0</v>
      </c>
      <c r="S1317" s="267">
        <f t="shared" si="107"/>
        <v>0</v>
      </c>
      <c r="T1317" s="297">
        <f t="shared" si="108"/>
        <v>0</v>
      </c>
      <c r="U1317" s="297"/>
      <c r="AD1317" s="298"/>
    </row>
    <row r="1318" spans="1:30" s="267" customFormat="1" ht="48" customHeight="1" x14ac:dyDescent="0.3">
      <c r="A1318" s="292">
        <v>1292</v>
      </c>
      <c r="B1318" s="768">
        <v>7000032798</v>
      </c>
      <c r="C1318" s="768">
        <v>10</v>
      </c>
      <c r="D1318" s="768">
        <v>20</v>
      </c>
      <c r="E1318" s="768">
        <v>150</v>
      </c>
      <c r="F1318" s="768" t="s">
        <v>784</v>
      </c>
      <c r="G1318" s="768">
        <v>170005324</v>
      </c>
      <c r="H1318" s="768">
        <v>998734</v>
      </c>
      <c r="I1318" s="783"/>
      <c r="J1318" s="768">
        <v>18</v>
      </c>
      <c r="K1318" s="782"/>
      <c r="L1318" s="768" t="s">
        <v>813</v>
      </c>
      <c r="M1318" s="768" t="s">
        <v>106</v>
      </c>
      <c r="N1318" s="768">
        <v>2</v>
      </c>
      <c r="O1318" s="783"/>
      <c r="P1318" s="784" t="str">
        <f t="shared" si="104"/>
        <v>Included</v>
      </c>
      <c r="Q1318" s="296">
        <f t="shared" si="105"/>
        <v>0</v>
      </c>
      <c r="R1318" s="267">
        <f t="shared" si="106"/>
        <v>0</v>
      </c>
      <c r="S1318" s="267">
        <f t="shared" si="107"/>
        <v>0</v>
      </c>
      <c r="T1318" s="297">
        <f t="shared" si="108"/>
        <v>0</v>
      </c>
      <c r="U1318" s="297"/>
      <c r="AD1318" s="298"/>
    </row>
    <row r="1319" spans="1:30" s="267" customFormat="1" ht="48" customHeight="1" x14ac:dyDescent="0.3">
      <c r="A1319" s="292">
        <v>1293</v>
      </c>
      <c r="B1319" s="768">
        <v>7000032798</v>
      </c>
      <c r="C1319" s="768">
        <v>10</v>
      </c>
      <c r="D1319" s="768">
        <v>20</v>
      </c>
      <c r="E1319" s="768">
        <v>170</v>
      </c>
      <c r="F1319" s="768" t="s">
        <v>784</v>
      </c>
      <c r="G1319" s="768">
        <v>170005423</v>
      </c>
      <c r="H1319" s="768">
        <v>998336</v>
      </c>
      <c r="I1319" s="783"/>
      <c r="J1319" s="768">
        <v>18</v>
      </c>
      <c r="K1319" s="782"/>
      <c r="L1319" s="768" t="s">
        <v>814</v>
      </c>
      <c r="M1319" s="768" t="s">
        <v>105</v>
      </c>
      <c r="N1319" s="768">
        <v>1</v>
      </c>
      <c r="O1319" s="783"/>
      <c r="P1319" s="784" t="str">
        <f t="shared" si="104"/>
        <v>Included</v>
      </c>
      <c r="Q1319" s="296">
        <f t="shared" si="105"/>
        <v>0</v>
      </c>
      <c r="R1319" s="267">
        <f t="shared" si="106"/>
        <v>0</v>
      </c>
      <c r="S1319" s="267">
        <f t="shared" si="107"/>
        <v>0</v>
      </c>
      <c r="T1319" s="297">
        <f t="shared" si="108"/>
        <v>0</v>
      </c>
      <c r="U1319" s="297"/>
      <c r="AD1319" s="298"/>
    </row>
    <row r="1320" spans="1:30" s="267" customFormat="1" ht="48" customHeight="1" x14ac:dyDescent="0.3">
      <c r="A1320" s="292">
        <v>1294</v>
      </c>
      <c r="B1320" s="768">
        <v>7000032798</v>
      </c>
      <c r="C1320" s="768">
        <v>10</v>
      </c>
      <c r="D1320" s="768">
        <v>20</v>
      </c>
      <c r="E1320" s="768">
        <v>180</v>
      </c>
      <c r="F1320" s="768" t="s">
        <v>784</v>
      </c>
      <c r="G1320" s="768">
        <v>170005328</v>
      </c>
      <c r="H1320" s="768">
        <v>998734</v>
      </c>
      <c r="I1320" s="783"/>
      <c r="J1320" s="768">
        <v>18</v>
      </c>
      <c r="K1320" s="782"/>
      <c r="L1320" s="768" t="s">
        <v>815</v>
      </c>
      <c r="M1320" s="768" t="s">
        <v>106</v>
      </c>
      <c r="N1320" s="768">
        <v>1</v>
      </c>
      <c r="O1320" s="783"/>
      <c r="P1320" s="784" t="str">
        <f t="shared" si="104"/>
        <v>Included</v>
      </c>
      <c r="Q1320" s="296">
        <f t="shared" si="105"/>
        <v>0</v>
      </c>
      <c r="R1320" s="267">
        <f t="shared" si="106"/>
        <v>0</v>
      </c>
      <c r="S1320" s="267">
        <f t="shared" si="107"/>
        <v>0</v>
      </c>
      <c r="T1320" s="297">
        <f t="shared" si="108"/>
        <v>0</v>
      </c>
      <c r="U1320" s="297"/>
      <c r="AD1320" s="298"/>
    </row>
    <row r="1321" spans="1:30" s="267" customFormat="1" ht="48" customHeight="1" x14ac:dyDescent="0.3">
      <c r="A1321" s="292">
        <v>1295</v>
      </c>
      <c r="B1321" s="768">
        <v>7000032798</v>
      </c>
      <c r="C1321" s="768">
        <v>10</v>
      </c>
      <c r="D1321" s="768">
        <v>20</v>
      </c>
      <c r="E1321" s="768">
        <v>190</v>
      </c>
      <c r="F1321" s="768" t="s">
        <v>784</v>
      </c>
      <c r="G1321" s="768">
        <v>100002843</v>
      </c>
      <c r="H1321" s="768">
        <v>998734</v>
      </c>
      <c r="I1321" s="783"/>
      <c r="J1321" s="768">
        <v>18</v>
      </c>
      <c r="K1321" s="782"/>
      <c r="L1321" s="768" t="s">
        <v>161</v>
      </c>
      <c r="M1321" s="768" t="s">
        <v>110</v>
      </c>
      <c r="N1321" s="768">
        <v>1</v>
      </c>
      <c r="O1321" s="783"/>
      <c r="P1321" s="784" t="str">
        <f t="shared" si="104"/>
        <v>Included</v>
      </c>
      <c r="Q1321" s="296">
        <f t="shared" si="105"/>
        <v>0</v>
      </c>
      <c r="R1321" s="267">
        <f t="shared" si="106"/>
        <v>0</v>
      </c>
      <c r="S1321" s="267">
        <f t="shared" si="107"/>
        <v>0</v>
      </c>
      <c r="T1321" s="297">
        <f t="shared" si="108"/>
        <v>0</v>
      </c>
      <c r="U1321" s="297"/>
      <c r="AD1321" s="298"/>
    </row>
    <row r="1322" spans="1:30" s="267" customFormat="1" ht="48" customHeight="1" x14ac:dyDescent="0.3">
      <c r="A1322" s="292">
        <v>1296</v>
      </c>
      <c r="B1322" s="768">
        <v>7000032798</v>
      </c>
      <c r="C1322" s="768">
        <v>10</v>
      </c>
      <c r="D1322" s="768">
        <v>20</v>
      </c>
      <c r="E1322" s="768">
        <v>200</v>
      </c>
      <c r="F1322" s="768" t="s">
        <v>784</v>
      </c>
      <c r="G1322" s="768">
        <v>100007246</v>
      </c>
      <c r="H1322" s="768">
        <v>998734</v>
      </c>
      <c r="I1322" s="783"/>
      <c r="J1322" s="768">
        <v>18</v>
      </c>
      <c r="K1322" s="782"/>
      <c r="L1322" s="768" t="s">
        <v>159</v>
      </c>
      <c r="M1322" s="768" t="s">
        <v>106</v>
      </c>
      <c r="N1322" s="768">
        <v>1</v>
      </c>
      <c r="O1322" s="783"/>
      <c r="P1322" s="784" t="str">
        <f t="shared" si="104"/>
        <v>Included</v>
      </c>
      <c r="Q1322" s="296">
        <f t="shared" si="105"/>
        <v>0</v>
      </c>
      <c r="R1322" s="267">
        <f t="shared" si="106"/>
        <v>0</v>
      </c>
      <c r="S1322" s="267">
        <f t="shared" si="107"/>
        <v>0</v>
      </c>
      <c r="T1322" s="297">
        <f t="shared" si="108"/>
        <v>0</v>
      </c>
      <c r="U1322" s="297"/>
      <c r="AD1322" s="298"/>
    </row>
    <row r="1323" spans="1:30" s="267" customFormat="1" ht="48" customHeight="1" x14ac:dyDescent="0.3">
      <c r="A1323" s="292">
        <v>1297</v>
      </c>
      <c r="B1323" s="768">
        <v>7000032798</v>
      </c>
      <c r="C1323" s="768">
        <v>10</v>
      </c>
      <c r="D1323" s="768">
        <v>20</v>
      </c>
      <c r="E1323" s="768">
        <v>210</v>
      </c>
      <c r="F1323" s="768" t="s">
        <v>784</v>
      </c>
      <c r="G1323" s="768">
        <v>170003250</v>
      </c>
      <c r="H1323" s="768">
        <v>998734</v>
      </c>
      <c r="I1323" s="783"/>
      <c r="J1323" s="768">
        <v>18</v>
      </c>
      <c r="K1323" s="782"/>
      <c r="L1323" s="768" t="s">
        <v>160</v>
      </c>
      <c r="M1323" s="768" t="s">
        <v>106</v>
      </c>
      <c r="N1323" s="768">
        <v>1</v>
      </c>
      <c r="O1323" s="783"/>
      <c r="P1323" s="784" t="str">
        <f t="shared" si="104"/>
        <v>Included</v>
      </c>
      <c r="Q1323" s="296">
        <f t="shared" si="105"/>
        <v>0</v>
      </c>
      <c r="R1323" s="267">
        <f t="shared" si="106"/>
        <v>0</v>
      </c>
      <c r="S1323" s="267">
        <f t="shared" si="107"/>
        <v>0</v>
      </c>
      <c r="T1323" s="297">
        <f t="shared" si="108"/>
        <v>0</v>
      </c>
      <c r="U1323" s="297"/>
      <c r="AD1323" s="298"/>
    </row>
    <row r="1324" spans="1:30" s="267" customFormat="1" ht="48" customHeight="1" x14ac:dyDescent="0.3">
      <c r="A1324" s="292">
        <v>1298</v>
      </c>
      <c r="B1324" s="768">
        <v>7000032798</v>
      </c>
      <c r="C1324" s="768">
        <v>10</v>
      </c>
      <c r="D1324" s="768">
        <v>20</v>
      </c>
      <c r="E1324" s="768">
        <v>220</v>
      </c>
      <c r="F1324" s="768" t="s">
        <v>784</v>
      </c>
      <c r="G1324" s="768">
        <v>170005441</v>
      </c>
      <c r="H1324" s="768">
        <v>998734</v>
      </c>
      <c r="I1324" s="783"/>
      <c r="J1324" s="768">
        <v>18</v>
      </c>
      <c r="K1324" s="782"/>
      <c r="L1324" s="768" t="s">
        <v>816</v>
      </c>
      <c r="M1324" s="768" t="s">
        <v>106</v>
      </c>
      <c r="N1324" s="768">
        <v>1</v>
      </c>
      <c r="O1324" s="783"/>
      <c r="P1324" s="784" t="str">
        <f t="shared" si="104"/>
        <v>Included</v>
      </c>
      <c r="Q1324" s="296">
        <f t="shared" si="105"/>
        <v>0</v>
      </c>
      <c r="R1324" s="267">
        <f t="shared" si="106"/>
        <v>0</v>
      </c>
      <c r="S1324" s="267">
        <f t="shared" si="107"/>
        <v>0</v>
      </c>
      <c r="T1324" s="297">
        <f t="shared" si="108"/>
        <v>0</v>
      </c>
      <c r="U1324" s="297"/>
      <c r="AD1324" s="298"/>
    </row>
    <row r="1325" spans="1:30" s="267" customFormat="1" ht="48" customHeight="1" x14ac:dyDescent="0.3">
      <c r="A1325" s="292">
        <v>1299</v>
      </c>
      <c r="B1325" s="768">
        <v>7000032798</v>
      </c>
      <c r="C1325" s="768">
        <v>10</v>
      </c>
      <c r="D1325" s="768">
        <v>20</v>
      </c>
      <c r="E1325" s="768">
        <v>240</v>
      </c>
      <c r="F1325" s="768" t="s">
        <v>784</v>
      </c>
      <c r="G1325" s="768">
        <v>170005452</v>
      </c>
      <c r="H1325" s="768">
        <v>998734</v>
      </c>
      <c r="I1325" s="783"/>
      <c r="J1325" s="768">
        <v>18</v>
      </c>
      <c r="K1325" s="782"/>
      <c r="L1325" s="768" t="s">
        <v>817</v>
      </c>
      <c r="M1325" s="768" t="s">
        <v>106</v>
      </c>
      <c r="N1325" s="768">
        <v>2</v>
      </c>
      <c r="O1325" s="783"/>
      <c r="P1325" s="784" t="str">
        <f t="shared" si="104"/>
        <v>Included</v>
      </c>
      <c r="Q1325" s="296">
        <f t="shared" si="105"/>
        <v>0</v>
      </c>
      <c r="R1325" s="267">
        <f t="shared" si="106"/>
        <v>0</v>
      </c>
      <c r="S1325" s="267">
        <f t="shared" si="107"/>
        <v>0</v>
      </c>
      <c r="T1325" s="297">
        <f t="shared" si="108"/>
        <v>0</v>
      </c>
      <c r="U1325" s="297"/>
      <c r="AD1325" s="298"/>
    </row>
    <row r="1326" spans="1:30" s="267" customFormat="1" ht="48" customHeight="1" x14ac:dyDescent="0.3">
      <c r="A1326" s="292">
        <v>1300</v>
      </c>
      <c r="B1326" s="768">
        <v>7000032798</v>
      </c>
      <c r="C1326" s="768">
        <v>10</v>
      </c>
      <c r="D1326" s="768">
        <v>20</v>
      </c>
      <c r="E1326" s="768">
        <v>250</v>
      </c>
      <c r="F1326" s="768" t="s">
        <v>784</v>
      </c>
      <c r="G1326" s="768">
        <v>170005453</v>
      </c>
      <c r="H1326" s="768">
        <v>998734</v>
      </c>
      <c r="I1326" s="783"/>
      <c r="J1326" s="768">
        <v>18</v>
      </c>
      <c r="K1326" s="782"/>
      <c r="L1326" s="768" t="s">
        <v>818</v>
      </c>
      <c r="M1326" s="768" t="s">
        <v>105</v>
      </c>
      <c r="N1326" s="768">
        <v>1</v>
      </c>
      <c r="O1326" s="783"/>
      <c r="P1326" s="784" t="str">
        <f t="shared" si="104"/>
        <v>Included</v>
      </c>
      <c r="Q1326" s="296">
        <f t="shared" si="105"/>
        <v>0</v>
      </c>
      <c r="R1326" s="267">
        <f t="shared" si="106"/>
        <v>0</v>
      </c>
      <c r="S1326" s="267">
        <f t="shared" si="107"/>
        <v>0</v>
      </c>
      <c r="T1326" s="297">
        <f t="shared" si="108"/>
        <v>0</v>
      </c>
      <c r="U1326" s="297"/>
      <c r="AD1326" s="298"/>
    </row>
    <row r="1327" spans="1:30" s="267" customFormat="1" ht="48" customHeight="1" x14ac:dyDescent="0.3">
      <c r="A1327" s="292">
        <v>1301</v>
      </c>
      <c r="B1327" s="768">
        <v>7000032798</v>
      </c>
      <c r="C1327" s="768">
        <v>10</v>
      </c>
      <c r="D1327" s="768">
        <v>20</v>
      </c>
      <c r="E1327" s="768">
        <v>270</v>
      </c>
      <c r="F1327" s="768" t="s">
        <v>784</v>
      </c>
      <c r="G1327" s="768">
        <v>170005456</v>
      </c>
      <c r="H1327" s="768">
        <v>998734</v>
      </c>
      <c r="I1327" s="783"/>
      <c r="J1327" s="768">
        <v>18</v>
      </c>
      <c r="K1327" s="782"/>
      <c r="L1327" s="768" t="s">
        <v>819</v>
      </c>
      <c r="M1327" s="768" t="s">
        <v>106</v>
      </c>
      <c r="N1327" s="768">
        <v>1</v>
      </c>
      <c r="O1327" s="783"/>
      <c r="P1327" s="784" t="str">
        <f t="shared" si="104"/>
        <v>Included</v>
      </c>
      <c r="Q1327" s="296">
        <f t="shared" si="105"/>
        <v>0</v>
      </c>
      <c r="R1327" s="267">
        <f t="shared" si="106"/>
        <v>0</v>
      </c>
      <c r="S1327" s="267">
        <f t="shared" si="107"/>
        <v>0</v>
      </c>
      <c r="T1327" s="297">
        <f t="shared" si="108"/>
        <v>0</v>
      </c>
      <c r="U1327" s="297"/>
      <c r="AD1327" s="298"/>
    </row>
    <row r="1328" spans="1:30" s="267" customFormat="1" ht="48" customHeight="1" x14ac:dyDescent="0.3">
      <c r="A1328" s="292">
        <v>1302</v>
      </c>
      <c r="B1328" s="768">
        <v>7000032798</v>
      </c>
      <c r="C1328" s="768">
        <v>10</v>
      </c>
      <c r="D1328" s="768">
        <v>20</v>
      </c>
      <c r="E1328" s="768">
        <v>280</v>
      </c>
      <c r="F1328" s="768" t="s">
        <v>784</v>
      </c>
      <c r="G1328" s="768">
        <v>170005465</v>
      </c>
      <c r="H1328" s="768">
        <v>998734</v>
      </c>
      <c r="I1328" s="783"/>
      <c r="J1328" s="768">
        <v>18</v>
      </c>
      <c r="K1328" s="782"/>
      <c r="L1328" s="768" t="s">
        <v>820</v>
      </c>
      <c r="M1328" s="768" t="s">
        <v>110</v>
      </c>
      <c r="N1328" s="768">
        <v>1</v>
      </c>
      <c r="O1328" s="783"/>
      <c r="P1328" s="784" t="str">
        <f t="shared" si="104"/>
        <v>Included</v>
      </c>
      <c r="Q1328" s="296">
        <f t="shared" si="105"/>
        <v>0</v>
      </c>
      <c r="R1328" s="267">
        <f t="shared" si="106"/>
        <v>0</v>
      </c>
      <c r="S1328" s="267">
        <f t="shared" si="107"/>
        <v>0</v>
      </c>
      <c r="T1328" s="297">
        <f t="shared" si="108"/>
        <v>0</v>
      </c>
      <c r="U1328" s="297"/>
      <c r="AD1328" s="298"/>
    </row>
    <row r="1329" spans="1:30" s="267" customFormat="1" ht="48" customHeight="1" x14ac:dyDescent="0.3">
      <c r="A1329" s="292">
        <v>1303</v>
      </c>
      <c r="B1329" s="768">
        <v>7000032798</v>
      </c>
      <c r="C1329" s="768">
        <v>10</v>
      </c>
      <c r="D1329" s="768">
        <v>20</v>
      </c>
      <c r="E1329" s="768">
        <v>290</v>
      </c>
      <c r="F1329" s="768" t="s">
        <v>784</v>
      </c>
      <c r="G1329" s="768">
        <v>100007217</v>
      </c>
      <c r="H1329" s="768">
        <v>998734</v>
      </c>
      <c r="I1329" s="783"/>
      <c r="J1329" s="768">
        <v>18</v>
      </c>
      <c r="K1329" s="782"/>
      <c r="L1329" s="768" t="s">
        <v>158</v>
      </c>
      <c r="M1329" s="768" t="s">
        <v>106</v>
      </c>
      <c r="N1329" s="768">
        <v>1</v>
      </c>
      <c r="O1329" s="783"/>
      <c r="P1329" s="784" t="str">
        <f t="shared" si="104"/>
        <v>Included</v>
      </c>
      <c r="Q1329" s="296">
        <f t="shared" si="105"/>
        <v>0</v>
      </c>
      <c r="R1329" s="267">
        <f t="shared" si="106"/>
        <v>0</v>
      </c>
      <c r="S1329" s="267">
        <f t="shared" si="107"/>
        <v>0</v>
      </c>
      <c r="T1329" s="297">
        <f t="shared" si="108"/>
        <v>0</v>
      </c>
      <c r="U1329" s="297"/>
      <c r="AD1329" s="298"/>
    </row>
    <row r="1330" spans="1:30" s="267" customFormat="1" ht="48" customHeight="1" x14ac:dyDescent="0.3">
      <c r="A1330" s="292">
        <v>1304</v>
      </c>
      <c r="B1330" s="768">
        <v>7000032798</v>
      </c>
      <c r="C1330" s="768">
        <v>10</v>
      </c>
      <c r="D1330" s="768">
        <v>20</v>
      </c>
      <c r="E1330" s="768">
        <v>310</v>
      </c>
      <c r="F1330" s="768" t="s">
        <v>784</v>
      </c>
      <c r="G1330" s="768">
        <v>170005417</v>
      </c>
      <c r="H1330" s="768">
        <v>998734</v>
      </c>
      <c r="I1330" s="783"/>
      <c r="J1330" s="768">
        <v>18</v>
      </c>
      <c r="K1330" s="782"/>
      <c r="L1330" s="768" t="s">
        <v>821</v>
      </c>
      <c r="M1330" s="768" t="s">
        <v>106</v>
      </c>
      <c r="N1330" s="768">
        <v>1</v>
      </c>
      <c r="O1330" s="783"/>
      <c r="P1330" s="784" t="str">
        <f t="shared" si="104"/>
        <v>Included</v>
      </c>
      <c r="Q1330" s="296">
        <f t="shared" si="105"/>
        <v>0</v>
      </c>
      <c r="R1330" s="267">
        <f t="shared" si="106"/>
        <v>0</v>
      </c>
      <c r="S1330" s="267">
        <f t="shared" si="107"/>
        <v>0</v>
      </c>
      <c r="T1330" s="297">
        <f t="shared" si="108"/>
        <v>0</v>
      </c>
      <c r="U1330" s="297"/>
      <c r="AD1330" s="298"/>
    </row>
    <row r="1331" spans="1:30" s="267" customFormat="1" ht="48" customHeight="1" x14ac:dyDescent="0.3">
      <c r="A1331" s="292">
        <v>1305</v>
      </c>
      <c r="B1331" s="768">
        <v>7000032798</v>
      </c>
      <c r="C1331" s="768">
        <v>10</v>
      </c>
      <c r="D1331" s="768">
        <v>20</v>
      </c>
      <c r="E1331" s="768">
        <v>320</v>
      </c>
      <c r="F1331" s="768" t="s">
        <v>784</v>
      </c>
      <c r="G1331" s="768">
        <v>170005590</v>
      </c>
      <c r="H1331" s="768">
        <v>998336</v>
      </c>
      <c r="I1331" s="783"/>
      <c r="J1331" s="768">
        <v>18</v>
      </c>
      <c r="K1331" s="782"/>
      <c r="L1331" s="768" t="s">
        <v>822</v>
      </c>
      <c r="M1331" s="768" t="s">
        <v>106</v>
      </c>
      <c r="N1331" s="768">
        <v>2</v>
      </c>
      <c r="O1331" s="783"/>
      <c r="P1331" s="784" t="str">
        <f t="shared" si="104"/>
        <v>Included</v>
      </c>
      <c r="Q1331" s="296">
        <f t="shared" si="105"/>
        <v>0</v>
      </c>
      <c r="R1331" s="267">
        <f t="shared" si="106"/>
        <v>0</v>
      </c>
      <c r="S1331" s="267">
        <f t="shared" si="107"/>
        <v>0</v>
      </c>
      <c r="T1331" s="297">
        <f t="shared" si="108"/>
        <v>0</v>
      </c>
      <c r="U1331" s="297"/>
      <c r="AD1331" s="298"/>
    </row>
    <row r="1332" spans="1:30" s="267" customFormat="1" ht="48" customHeight="1" x14ac:dyDescent="0.3">
      <c r="A1332" s="292">
        <v>1306</v>
      </c>
      <c r="B1332" s="768">
        <v>7000032802</v>
      </c>
      <c r="C1332" s="768">
        <v>10</v>
      </c>
      <c r="D1332" s="768">
        <v>70</v>
      </c>
      <c r="E1332" s="768">
        <v>10</v>
      </c>
      <c r="F1332" s="768" t="s">
        <v>785</v>
      </c>
      <c r="G1332" s="768">
        <v>170005405</v>
      </c>
      <c r="H1332" s="768">
        <v>998736</v>
      </c>
      <c r="I1332" s="783"/>
      <c r="J1332" s="768">
        <v>18</v>
      </c>
      <c r="K1332" s="782"/>
      <c r="L1332" s="768" t="s">
        <v>802</v>
      </c>
      <c r="M1332" s="768" t="s">
        <v>106</v>
      </c>
      <c r="N1332" s="768">
        <v>1</v>
      </c>
      <c r="O1332" s="783"/>
      <c r="P1332" s="784" t="str">
        <f t="shared" si="104"/>
        <v>Included</v>
      </c>
      <c r="Q1332" s="296">
        <f t="shared" si="105"/>
        <v>0</v>
      </c>
      <c r="R1332" s="267">
        <f t="shared" si="106"/>
        <v>0</v>
      </c>
      <c r="S1332" s="267">
        <f t="shared" si="107"/>
        <v>0</v>
      </c>
      <c r="T1332" s="297">
        <f t="shared" si="108"/>
        <v>0</v>
      </c>
      <c r="U1332" s="297"/>
      <c r="AD1332" s="298"/>
    </row>
    <row r="1333" spans="1:30" s="267" customFormat="1" ht="48" customHeight="1" x14ac:dyDescent="0.3">
      <c r="A1333" s="292">
        <v>1307</v>
      </c>
      <c r="B1333" s="768">
        <v>7000032802</v>
      </c>
      <c r="C1333" s="768">
        <v>10</v>
      </c>
      <c r="D1333" s="768">
        <v>70</v>
      </c>
      <c r="E1333" s="768">
        <v>20</v>
      </c>
      <c r="F1333" s="768" t="s">
        <v>785</v>
      </c>
      <c r="G1333" s="768">
        <v>170005421</v>
      </c>
      <c r="H1333" s="768">
        <v>998336</v>
      </c>
      <c r="I1333" s="783"/>
      <c r="J1333" s="768">
        <v>18</v>
      </c>
      <c r="K1333" s="782"/>
      <c r="L1333" s="768" t="s">
        <v>803</v>
      </c>
      <c r="M1333" s="768" t="s">
        <v>105</v>
      </c>
      <c r="N1333" s="768">
        <v>1</v>
      </c>
      <c r="O1333" s="783"/>
      <c r="P1333" s="784" t="str">
        <f t="shared" si="104"/>
        <v>Included</v>
      </c>
      <c r="Q1333" s="296">
        <f t="shared" si="105"/>
        <v>0</v>
      </c>
      <c r="R1333" s="267">
        <f t="shared" si="106"/>
        <v>0</v>
      </c>
      <c r="S1333" s="267">
        <f t="shared" si="107"/>
        <v>0</v>
      </c>
      <c r="T1333" s="297">
        <f t="shared" si="108"/>
        <v>0</v>
      </c>
      <c r="U1333" s="297"/>
      <c r="AD1333" s="298"/>
    </row>
    <row r="1334" spans="1:30" s="267" customFormat="1" ht="48" customHeight="1" x14ac:dyDescent="0.3">
      <c r="A1334" s="292">
        <v>1308</v>
      </c>
      <c r="B1334" s="768">
        <v>7000032802</v>
      </c>
      <c r="C1334" s="768">
        <v>10</v>
      </c>
      <c r="D1334" s="768">
        <v>70</v>
      </c>
      <c r="E1334" s="768">
        <v>30</v>
      </c>
      <c r="F1334" s="768" t="s">
        <v>785</v>
      </c>
      <c r="G1334" s="768">
        <v>170005316</v>
      </c>
      <c r="H1334" s="768">
        <v>998734</v>
      </c>
      <c r="I1334" s="783"/>
      <c r="J1334" s="768">
        <v>18</v>
      </c>
      <c r="K1334" s="782"/>
      <c r="L1334" s="768" t="s">
        <v>804</v>
      </c>
      <c r="M1334" s="768" t="s">
        <v>106</v>
      </c>
      <c r="N1334" s="768">
        <v>1</v>
      </c>
      <c r="O1334" s="783"/>
      <c r="P1334" s="784" t="str">
        <f t="shared" si="104"/>
        <v>Included</v>
      </c>
      <c r="Q1334" s="296">
        <f t="shared" si="105"/>
        <v>0</v>
      </c>
      <c r="R1334" s="267">
        <f t="shared" si="106"/>
        <v>0</v>
      </c>
      <c r="S1334" s="267">
        <f t="shared" si="107"/>
        <v>0</v>
      </c>
      <c r="T1334" s="297">
        <f t="shared" si="108"/>
        <v>0</v>
      </c>
      <c r="U1334" s="297"/>
      <c r="AD1334" s="298"/>
    </row>
    <row r="1335" spans="1:30" s="267" customFormat="1" ht="48" customHeight="1" x14ac:dyDescent="0.3">
      <c r="A1335" s="292">
        <v>1309</v>
      </c>
      <c r="B1335" s="768">
        <v>7000032802</v>
      </c>
      <c r="C1335" s="768">
        <v>10</v>
      </c>
      <c r="D1335" s="768">
        <v>70</v>
      </c>
      <c r="E1335" s="768">
        <v>40</v>
      </c>
      <c r="F1335" s="768" t="s">
        <v>785</v>
      </c>
      <c r="G1335" s="768">
        <v>170005402</v>
      </c>
      <c r="H1335" s="768">
        <v>998734</v>
      </c>
      <c r="I1335" s="783"/>
      <c r="J1335" s="768">
        <v>18</v>
      </c>
      <c r="K1335" s="782"/>
      <c r="L1335" s="768" t="s">
        <v>807</v>
      </c>
      <c r="M1335" s="768" t="s">
        <v>106</v>
      </c>
      <c r="N1335" s="768">
        <v>1</v>
      </c>
      <c r="O1335" s="783"/>
      <c r="P1335" s="784" t="str">
        <f t="shared" si="104"/>
        <v>Included</v>
      </c>
      <c r="Q1335" s="296">
        <f t="shared" si="105"/>
        <v>0</v>
      </c>
      <c r="R1335" s="267">
        <f t="shared" si="106"/>
        <v>0</v>
      </c>
      <c r="S1335" s="267">
        <f t="shared" si="107"/>
        <v>0</v>
      </c>
      <c r="T1335" s="297">
        <f t="shared" si="108"/>
        <v>0</v>
      </c>
      <c r="U1335" s="297"/>
      <c r="AD1335" s="298"/>
    </row>
    <row r="1336" spans="1:30" s="267" customFormat="1" ht="48" customHeight="1" x14ac:dyDescent="0.3">
      <c r="A1336" s="292">
        <v>1310</v>
      </c>
      <c r="B1336" s="768">
        <v>7000032802</v>
      </c>
      <c r="C1336" s="768">
        <v>10</v>
      </c>
      <c r="D1336" s="768">
        <v>70</v>
      </c>
      <c r="E1336" s="768">
        <v>60</v>
      </c>
      <c r="F1336" s="768" t="s">
        <v>785</v>
      </c>
      <c r="G1336" s="768">
        <v>170005422</v>
      </c>
      <c r="H1336" s="768">
        <v>998336</v>
      </c>
      <c r="I1336" s="783"/>
      <c r="J1336" s="768">
        <v>18</v>
      </c>
      <c r="K1336" s="782"/>
      <c r="L1336" s="768" t="s">
        <v>809</v>
      </c>
      <c r="M1336" s="768" t="s">
        <v>105</v>
      </c>
      <c r="N1336" s="768">
        <v>1</v>
      </c>
      <c r="O1336" s="783"/>
      <c r="P1336" s="784" t="str">
        <f t="shared" si="104"/>
        <v>Included</v>
      </c>
      <c r="Q1336" s="296">
        <f t="shared" si="105"/>
        <v>0</v>
      </c>
      <c r="R1336" s="267">
        <f t="shared" si="106"/>
        <v>0</v>
      </c>
      <c r="S1336" s="267">
        <f t="shared" si="107"/>
        <v>0</v>
      </c>
      <c r="T1336" s="297">
        <f t="shared" si="108"/>
        <v>0</v>
      </c>
      <c r="U1336" s="297"/>
      <c r="AD1336" s="298"/>
    </row>
    <row r="1337" spans="1:30" s="267" customFormat="1" ht="48" customHeight="1" x14ac:dyDescent="0.3">
      <c r="A1337" s="292">
        <v>1311</v>
      </c>
      <c r="B1337" s="768">
        <v>7000032802</v>
      </c>
      <c r="C1337" s="768">
        <v>10</v>
      </c>
      <c r="D1337" s="768">
        <v>70</v>
      </c>
      <c r="E1337" s="768">
        <v>70</v>
      </c>
      <c r="F1337" s="768" t="s">
        <v>785</v>
      </c>
      <c r="G1337" s="768">
        <v>170005323</v>
      </c>
      <c r="H1337" s="768">
        <v>998734</v>
      </c>
      <c r="I1337" s="783"/>
      <c r="J1337" s="768">
        <v>18</v>
      </c>
      <c r="K1337" s="782"/>
      <c r="L1337" s="768" t="s">
        <v>812</v>
      </c>
      <c r="M1337" s="768" t="s">
        <v>106</v>
      </c>
      <c r="N1337" s="768">
        <v>2</v>
      </c>
      <c r="O1337" s="783"/>
      <c r="P1337" s="784" t="str">
        <f t="shared" si="104"/>
        <v>Included</v>
      </c>
      <c r="Q1337" s="296">
        <f t="shared" si="105"/>
        <v>0</v>
      </c>
      <c r="R1337" s="267">
        <f t="shared" si="106"/>
        <v>0</v>
      </c>
      <c r="S1337" s="267">
        <f t="shared" si="107"/>
        <v>0</v>
      </c>
      <c r="T1337" s="297">
        <f t="shared" si="108"/>
        <v>0</v>
      </c>
      <c r="U1337" s="297"/>
      <c r="AD1337" s="298"/>
    </row>
    <row r="1338" spans="1:30" s="267" customFormat="1" ht="48" customHeight="1" x14ac:dyDescent="0.3">
      <c r="A1338" s="292">
        <v>1312</v>
      </c>
      <c r="B1338" s="768">
        <v>7000032802</v>
      </c>
      <c r="C1338" s="768">
        <v>10</v>
      </c>
      <c r="D1338" s="768">
        <v>70</v>
      </c>
      <c r="E1338" s="768">
        <v>80</v>
      </c>
      <c r="F1338" s="768" t="s">
        <v>785</v>
      </c>
      <c r="G1338" s="768">
        <v>170005324</v>
      </c>
      <c r="H1338" s="768">
        <v>998734</v>
      </c>
      <c r="I1338" s="783"/>
      <c r="J1338" s="768">
        <v>18</v>
      </c>
      <c r="K1338" s="782"/>
      <c r="L1338" s="768" t="s">
        <v>813</v>
      </c>
      <c r="M1338" s="768" t="s">
        <v>106</v>
      </c>
      <c r="N1338" s="768">
        <v>2</v>
      </c>
      <c r="O1338" s="783"/>
      <c r="P1338" s="784" t="str">
        <f t="shared" si="104"/>
        <v>Included</v>
      </c>
      <c r="Q1338" s="296">
        <f t="shared" si="105"/>
        <v>0</v>
      </c>
      <c r="R1338" s="267">
        <f t="shared" si="106"/>
        <v>0</v>
      </c>
      <c r="S1338" s="267">
        <f t="shared" si="107"/>
        <v>0</v>
      </c>
      <c r="T1338" s="297">
        <f t="shared" si="108"/>
        <v>0</v>
      </c>
      <c r="U1338" s="297"/>
      <c r="AD1338" s="298"/>
    </row>
    <row r="1339" spans="1:30" s="267" customFormat="1" ht="48" customHeight="1" x14ac:dyDescent="0.3">
      <c r="A1339" s="292">
        <v>1313</v>
      </c>
      <c r="B1339" s="768">
        <v>7000032802</v>
      </c>
      <c r="C1339" s="768">
        <v>10</v>
      </c>
      <c r="D1339" s="768">
        <v>70</v>
      </c>
      <c r="E1339" s="768">
        <v>100</v>
      </c>
      <c r="F1339" s="768" t="s">
        <v>785</v>
      </c>
      <c r="G1339" s="768">
        <v>170005423</v>
      </c>
      <c r="H1339" s="768">
        <v>998336</v>
      </c>
      <c r="I1339" s="783"/>
      <c r="J1339" s="768">
        <v>18</v>
      </c>
      <c r="K1339" s="782"/>
      <c r="L1339" s="768" t="s">
        <v>814</v>
      </c>
      <c r="M1339" s="768" t="s">
        <v>105</v>
      </c>
      <c r="N1339" s="768">
        <v>1</v>
      </c>
      <c r="O1339" s="783"/>
      <c r="P1339" s="784" t="str">
        <f t="shared" si="104"/>
        <v>Included</v>
      </c>
      <c r="Q1339" s="296">
        <f t="shared" si="105"/>
        <v>0</v>
      </c>
      <c r="R1339" s="267">
        <f t="shared" si="106"/>
        <v>0</v>
      </c>
      <c r="S1339" s="267">
        <f t="shared" si="107"/>
        <v>0</v>
      </c>
      <c r="T1339" s="297">
        <f t="shared" si="108"/>
        <v>0</v>
      </c>
      <c r="U1339" s="297"/>
      <c r="AD1339" s="298"/>
    </row>
    <row r="1340" spans="1:30" s="267" customFormat="1" ht="48" customHeight="1" x14ac:dyDescent="0.3">
      <c r="A1340" s="292">
        <v>1314</v>
      </c>
      <c r="B1340" s="768">
        <v>7000032802</v>
      </c>
      <c r="C1340" s="768">
        <v>10</v>
      </c>
      <c r="D1340" s="768">
        <v>70</v>
      </c>
      <c r="E1340" s="768">
        <v>110</v>
      </c>
      <c r="F1340" s="768" t="s">
        <v>785</v>
      </c>
      <c r="G1340" s="768">
        <v>170005328</v>
      </c>
      <c r="H1340" s="768">
        <v>998734</v>
      </c>
      <c r="I1340" s="783"/>
      <c r="J1340" s="768">
        <v>18</v>
      </c>
      <c r="K1340" s="782"/>
      <c r="L1340" s="768" t="s">
        <v>815</v>
      </c>
      <c r="M1340" s="768" t="s">
        <v>106</v>
      </c>
      <c r="N1340" s="768">
        <v>1</v>
      </c>
      <c r="O1340" s="783"/>
      <c r="P1340" s="784" t="str">
        <f t="shared" si="104"/>
        <v>Included</v>
      </c>
      <c r="Q1340" s="296">
        <f t="shared" si="105"/>
        <v>0</v>
      </c>
      <c r="R1340" s="267">
        <f t="shared" si="106"/>
        <v>0</v>
      </c>
      <c r="S1340" s="267">
        <f t="shared" si="107"/>
        <v>0</v>
      </c>
      <c r="T1340" s="297">
        <f t="shared" si="108"/>
        <v>0</v>
      </c>
      <c r="U1340" s="297"/>
      <c r="AD1340" s="298"/>
    </row>
    <row r="1341" spans="1:30" s="267" customFormat="1" ht="48" customHeight="1" x14ac:dyDescent="0.3">
      <c r="A1341" s="292">
        <v>1315</v>
      </c>
      <c r="B1341" s="768">
        <v>7000032802</v>
      </c>
      <c r="C1341" s="768">
        <v>10</v>
      </c>
      <c r="D1341" s="768">
        <v>70</v>
      </c>
      <c r="E1341" s="768">
        <v>120</v>
      </c>
      <c r="F1341" s="768" t="s">
        <v>785</v>
      </c>
      <c r="G1341" s="768">
        <v>100007246</v>
      </c>
      <c r="H1341" s="768">
        <v>998734</v>
      </c>
      <c r="I1341" s="783"/>
      <c r="J1341" s="768">
        <v>18</v>
      </c>
      <c r="K1341" s="782"/>
      <c r="L1341" s="768" t="s">
        <v>159</v>
      </c>
      <c r="M1341" s="768" t="s">
        <v>106</v>
      </c>
      <c r="N1341" s="768">
        <v>1</v>
      </c>
      <c r="O1341" s="783"/>
      <c r="P1341" s="784" t="str">
        <f t="shared" si="104"/>
        <v>Included</v>
      </c>
      <c r="Q1341" s="296">
        <f t="shared" si="105"/>
        <v>0</v>
      </c>
      <c r="R1341" s="267">
        <f t="shared" si="106"/>
        <v>0</v>
      </c>
      <c r="S1341" s="267">
        <f t="shared" si="107"/>
        <v>0</v>
      </c>
      <c r="T1341" s="297">
        <f t="shared" si="108"/>
        <v>0</v>
      </c>
      <c r="U1341" s="297"/>
      <c r="AD1341" s="298"/>
    </row>
    <row r="1342" spans="1:30" s="267" customFormat="1" ht="48" customHeight="1" x14ac:dyDescent="0.3">
      <c r="A1342" s="292">
        <v>1316</v>
      </c>
      <c r="B1342" s="768">
        <v>7000032802</v>
      </c>
      <c r="C1342" s="768">
        <v>10</v>
      </c>
      <c r="D1342" s="768">
        <v>70</v>
      </c>
      <c r="E1342" s="768">
        <v>130</v>
      </c>
      <c r="F1342" s="768" t="s">
        <v>785</v>
      </c>
      <c r="G1342" s="768">
        <v>170003250</v>
      </c>
      <c r="H1342" s="768">
        <v>998734</v>
      </c>
      <c r="I1342" s="783"/>
      <c r="J1342" s="768">
        <v>18</v>
      </c>
      <c r="K1342" s="782"/>
      <c r="L1342" s="768" t="s">
        <v>160</v>
      </c>
      <c r="M1342" s="768" t="s">
        <v>106</v>
      </c>
      <c r="N1342" s="768">
        <v>1</v>
      </c>
      <c r="O1342" s="783"/>
      <c r="P1342" s="784" t="str">
        <f t="shared" si="104"/>
        <v>Included</v>
      </c>
      <c r="Q1342" s="296">
        <f t="shared" si="105"/>
        <v>0</v>
      </c>
      <c r="R1342" s="267">
        <f t="shared" si="106"/>
        <v>0</v>
      </c>
      <c r="S1342" s="267">
        <f t="shared" si="107"/>
        <v>0</v>
      </c>
      <c r="T1342" s="297">
        <f t="shared" si="108"/>
        <v>0</v>
      </c>
      <c r="U1342" s="297"/>
      <c r="AD1342" s="298"/>
    </row>
    <row r="1343" spans="1:30" s="267" customFormat="1" ht="48" customHeight="1" x14ac:dyDescent="0.3">
      <c r="A1343" s="292">
        <v>1317</v>
      </c>
      <c r="B1343" s="768">
        <v>7000032802</v>
      </c>
      <c r="C1343" s="768">
        <v>10</v>
      </c>
      <c r="D1343" s="768">
        <v>70</v>
      </c>
      <c r="E1343" s="768">
        <v>140</v>
      </c>
      <c r="F1343" s="768" t="s">
        <v>785</v>
      </c>
      <c r="G1343" s="768">
        <v>170005441</v>
      </c>
      <c r="H1343" s="768">
        <v>998734</v>
      </c>
      <c r="I1343" s="783"/>
      <c r="J1343" s="768">
        <v>18</v>
      </c>
      <c r="K1343" s="782"/>
      <c r="L1343" s="768" t="s">
        <v>816</v>
      </c>
      <c r="M1343" s="768" t="s">
        <v>106</v>
      </c>
      <c r="N1343" s="768">
        <v>1</v>
      </c>
      <c r="O1343" s="783"/>
      <c r="P1343" s="784" t="str">
        <f t="shared" si="104"/>
        <v>Included</v>
      </c>
      <c r="Q1343" s="296">
        <f t="shared" si="105"/>
        <v>0</v>
      </c>
      <c r="R1343" s="267">
        <f t="shared" si="106"/>
        <v>0</v>
      </c>
      <c r="S1343" s="267">
        <f t="shared" si="107"/>
        <v>0</v>
      </c>
      <c r="T1343" s="297">
        <f t="shared" si="108"/>
        <v>0</v>
      </c>
      <c r="U1343" s="297"/>
      <c r="AD1343" s="298"/>
    </row>
    <row r="1344" spans="1:30" s="267" customFormat="1" ht="48" customHeight="1" x14ac:dyDescent="0.3">
      <c r="A1344" s="292">
        <v>1318</v>
      </c>
      <c r="B1344" s="768">
        <v>7000032802</v>
      </c>
      <c r="C1344" s="768">
        <v>10</v>
      </c>
      <c r="D1344" s="768">
        <v>70</v>
      </c>
      <c r="E1344" s="768">
        <v>150</v>
      </c>
      <c r="F1344" s="768" t="s">
        <v>785</v>
      </c>
      <c r="G1344" s="768">
        <v>170005590</v>
      </c>
      <c r="H1344" s="768">
        <v>998336</v>
      </c>
      <c r="I1344" s="783"/>
      <c r="J1344" s="768">
        <v>18</v>
      </c>
      <c r="K1344" s="782"/>
      <c r="L1344" s="768" t="s">
        <v>822</v>
      </c>
      <c r="M1344" s="768" t="s">
        <v>106</v>
      </c>
      <c r="N1344" s="768">
        <v>2</v>
      </c>
      <c r="O1344" s="783"/>
      <c r="P1344" s="784" t="str">
        <f t="shared" si="104"/>
        <v>Included</v>
      </c>
      <c r="Q1344" s="296">
        <f t="shared" si="105"/>
        <v>0</v>
      </c>
      <c r="R1344" s="267">
        <f t="shared" si="106"/>
        <v>0</v>
      </c>
      <c r="S1344" s="267">
        <f t="shared" si="107"/>
        <v>0</v>
      </c>
      <c r="T1344" s="297">
        <f t="shared" si="108"/>
        <v>0</v>
      </c>
      <c r="U1344" s="297"/>
      <c r="AD1344" s="298"/>
    </row>
    <row r="1345" spans="1:30" s="267" customFormat="1" ht="48" customHeight="1" x14ac:dyDescent="0.3">
      <c r="A1345" s="292">
        <v>1319</v>
      </c>
      <c r="B1345" s="768">
        <v>7000032805</v>
      </c>
      <c r="C1345" s="768">
        <v>10</v>
      </c>
      <c r="D1345" s="768">
        <v>200</v>
      </c>
      <c r="E1345" s="768">
        <v>10</v>
      </c>
      <c r="F1345" s="768" t="s">
        <v>786</v>
      </c>
      <c r="G1345" s="768">
        <v>170005405</v>
      </c>
      <c r="H1345" s="768">
        <v>998736</v>
      </c>
      <c r="I1345" s="783"/>
      <c r="J1345" s="768">
        <v>18</v>
      </c>
      <c r="K1345" s="782"/>
      <c r="L1345" s="768" t="s">
        <v>802</v>
      </c>
      <c r="M1345" s="768" t="s">
        <v>106</v>
      </c>
      <c r="N1345" s="768">
        <v>1</v>
      </c>
      <c r="O1345" s="783"/>
      <c r="P1345" s="784" t="str">
        <f t="shared" si="104"/>
        <v>Included</v>
      </c>
      <c r="Q1345" s="296">
        <f t="shared" si="105"/>
        <v>0</v>
      </c>
      <c r="R1345" s="267">
        <f t="shared" si="106"/>
        <v>0</v>
      </c>
      <c r="S1345" s="267">
        <f t="shared" si="107"/>
        <v>0</v>
      </c>
      <c r="T1345" s="297">
        <f t="shared" si="108"/>
        <v>0</v>
      </c>
      <c r="U1345" s="297"/>
      <c r="AD1345" s="298"/>
    </row>
    <row r="1346" spans="1:30" s="267" customFormat="1" ht="48" customHeight="1" x14ac:dyDescent="0.3">
      <c r="A1346" s="292">
        <v>1320</v>
      </c>
      <c r="B1346" s="768">
        <v>7000032805</v>
      </c>
      <c r="C1346" s="768">
        <v>10</v>
      </c>
      <c r="D1346" s="768">
        <v>200</v>
      </c>
      <c r="E1346" s="768">
        <v>20</v>
      </c>
      <c r="F1346" s="768" t="s">
        <v>786</v>
      </c>
      <c r="G1346" s="768">
        <v>170005421</v>
      </c>
      <c r="H1346" s="768">
        <v>998336</v>
      </c>
      <c r="I1346" s="783"/>
      <c r="J1346" s="768">
        <v>18</v>
      </c>
      <c r="K1346" s="782"/>
      <c r="L1346" s="768" t="s">
        <v>803</v>
      </c>
      <c r="M1346" s="768" t="s">
        <v>105</v>
      </c>
      <c r="N1346" s="768">
        <v>1</v>
      </c>
      <c r="O1346" s="783"/>
      <c r="P1346" s="784" t="str">
        <f t="shared" si="104"/>
        <v>Included</v>
      </c>
      <c r="Q1346" s="296">
        <f t="shared" si="105"/>
        <v>0</v>
      </c>
      <c r="R1346" s="267">
        <f t="shared" si="106"/>
        <v>0</v>
      </c>
      <c r="S1346" s="267">
        <f t="shared" si="107"/>
        <v>0</v>
      </c>
      <c r="T1346" s="297">
        <f t="shared" si="108"/>
        <v>0</v>
      </c>
      <c r="U1346" s="297"/>
      <c r="AD1346" s="298"/>
    </row>
    <row r="1347" spans="1:30" s="267" customFormat="1" ht="48" customHeight="1" x14ac:dyDescent="0.3">
      <c r="A1347" s="292">
        <v>1321</v>
      </c>
      <c r="B1347" s="768">
        <v>7000032805</v>
      </c>
      <c r="C1347" s="768">
        <v>10</v>
      </c>
      <c r="D1347" s="768">
        <v>200</v>
      </c>
      <c r="E1347" s="768">
        <v>30</v>
      </c>
      <c r="F1347" s="768" t="s">
        <v>786</v>
      </c>
      <c r="G1347" s="768">
        <v>170005316</v>
      </c>
      <c r="H1347" s="768">
        <v>998734</v>
      </c>
      <c r="I1347" s="783"/>
      <c r="J1347" s="768">
        <v>18</v>
      </c>
      <c r="K1347" s="782"/>
      <c r="L1347" s="768" t="s">
        <v>804</v>
      </c>
      <c r="M1347" s="768" t="s">
        <v>106</v>
      </c>
      <c r="N1347" s="768">
        <v>1</v>
      </c>
      <c r="O1347" s="783"/>
      <c r="P1347" s="784" t="str">
        <f t="shared" si="104"/>
        <v>Included</v>
      </c>
      <c r="Q1347" s="296">
        <f t="shared" si="105"/>
        <v>0</v>
      </c>
      <c r="R1347" s="267">
        <f t="shared" si="106"/>
        <v>0</v>
      </c>
      <c r="S1347" s="267">
        <f t="shared" si="107"/>
        <v>0</v>
      </c>
      <c r="T1347" s="297">
        <f t="shared" si="108"/>
        <v>0</v>
      </c>
      <c r="U1347" s="297"/>
      <c r="AD1347" s="298"/>
    </row>
    <row r="1348" spans="1:30" s="267" customFormat="1" ht="48" customHeight="1" x14ac:dyDescent="0.3">
      <c r="A1348" s="292">
        <v>1322</v>
      </c>
      <c r="B1348" s="768">
        <v>7000032805</v>
      </c>
      <c r="C1348" s="768">
        <v>10</v>
      </c>
      <c r="D1348" s="768">
        <v>200</v>
      </c>
      <c r="E1348" s="768">
        <v>40</v>
      </c>
      <c r="F1348" s="768" t="s">
        <v>786</v>
      </c>
      <c r="G1348" s="768">
        <v>170005418</v>
      </c>
      <c r="H1348" s="768">
        <v>998736</v>
      </c>
      <c r="I1348" s="783"/>
      <c r="J1348" s="768">
        <v>18</v>
      </c>
      <c r="K1348" s="782"/>
      <c r="L1348" s="768" t="s">
        <v>805</v>
      </c>
      <c r="M1348" s="768" t="s">
        <v>106</v>
      </c>
      <c r="N1348" s="768">
        <v>30</v>
      </c>
      <c r="O1348" s="783"/>
      <c r="P1348" s="784" t="str">
        <f t="shared" si="104"/>
        <v>Included</v>
      </c>
      <c r="Q1348" s="296">
        <f t="shared" si="105"/>
        <v>0</v>
      </c>
      <c r="R1348" s="267">
        <f t="shared" si="106"/>
        <v>0</v>
      </c>
      <c r="S1348" s="267">
        <f t="shared" si="107"/>
        <v>0</v>
      </c>
      <c r="T1348" s="297">
        <f t="shared" si="108"/>
        <v>0</v>
      </c>
      <c r="U1348" s="297"/>
      <c r="AD1348" s="298"/>
    </row>
    <row r="1349" spans="1:30" s="267" customFormat="1" ht="48" customHeight="1" x14ac:dyDescent="0.3">
      <c r="A1349" s="292">
        <v>1323</v>
      </c>
      <c r="B1349" s="768">
        <v>7000032805</v>
      </c>
      <c r="C1349" s="768">
        <v>10</v>
      </c>
      <c r="D1349" s="768">
        <v>200</v>
      </c>
      <c r="E1349" s="768">
        <v>50</v>
      </c>
      <c r="F1349" s="768" t="s">
        <v>786</v>
      </c>
      <c r="G1349" s="768">
        <v>170005419</v>
      </c>
      <c r="H1349" s="768">
        <v>998736</v>
      </c>
      <c r="I1349" s="783"/>
      <c r="J1349" s="768">
        <v>18</v>
      </c>
      <c r="K1349" s="782"/>
      <c r="L1349" s="768" t="s">
        <v>806</v>
      </c>
      <c r="M1349" s="768" t="s">
        <v>106</v>
      </c>
      <c r="N1349" s="768">
        <v>400</v>
      </c>
      <c r="O1349" s="783"/>
      <c r="P1349" s="784" t="str">
        <f t="shared" si="104"/>
        <v>Included</v>
      </c>
      <c r="Q1349" s="296">
        <f t="shared" si="105"/>
        <v>0</v>
      </c>
      <c r="R1349" s="267">
        <f t="shared" si="106"/>
        <v>0</v>
      </c>
      <c r="S1349" s="267">
        <f t="shared" si="107"/>
        <v>0</v>
      </c>
      <c r="T1349" s="297">
        <f t="shared" si="108"/>
        <v>0</v>
      </c>
      <c r="U1349" s="297"/>
      <c r="AD1349" s="298"/>
    </row>
    <row r="1350" spans="1:30" s="267" customFormat="1" ht="48" customHeight="1" x14ac:dyDescent="0.3">
      <c r="A1350" s="292">
        <v>1324</v>
      </c>
      <c r="B1350" s="768">
        <v>7000032805</v>
      </c>
      <c r="C1350" s="768">
        <v>10</v>
      </c>
      <c r="D1350" s="768">
        <v>200</v>
      </c>
      <c r="E1350" s="768">
        <v>60</v>
      </c>
      <c r="F1350" s="768" t="s">
        <v>786</v>
      </c>
      <c r="G1350" s="768">
        <v>170005402</v>
      </c>
      <c r="H1350" s="768">
        <v>998734</v>
      </c>
      <c r="I1350" s="783"/>
      <c r="J1350" s="768">
        <v>18</v>
      </c>
      <c r="K1350" s="782"/>
      <c r="L1350" s="768" t="s">
        <v>807</v>
      </c>
      <c r="M1350" s="768" t="s">
        <v>106</v>
      </c>
      <c r="N1350" s="768">
        <v>1</v>
      </c>
      <c r="O1350" s="783"/>
      <c r="P1350" s="784" t="str">
        <f t="shared" si="104"/>
        <v>Included</v>
      </c>
      <c r="Q1350" s="296">
        <f t="shared" si="105"/>
        <v>0</v>
      </c>
      <c r="R1350" s="267">
        <f t="shared" si="106"/>
        <v>0</v>
      </c>
      <c r="S1350" s="267">
        <f t="shared" si="107"/>
        <v>0</v>
      </c>
      <c r="T1350" s="297">
        <f t="shared" si="108"/>
        <v>0</v>
      </c>
      <c r="U1350" s="297"/>
      <c r="AD1350" s="298"/>
    </row>
    <row r="1351" spans="1:30" s="267" customFormat="1" ht="48" customHeight="1" x14ac:dyDescent="0.3">
      <c r="A1351" s="292">
        <v>1325</v>
      </c>
      <c r="B1351" s="768">
        <v>7000032805</v>
      </c>
      <c r="C1351" s="768">
        <v>10</v>
      </c>
      <c r="D1351" s="768">
        <v>200</v>
      </c>
      <c r="E1351" s="768">
        <v>70</v>
      </c>
      <c r="F1351" s="768" t="s">
        <v>786</v>
      </c>
      <c r="G1351" s="768">
        <v>170005318</v>
      </c>
      <c r="H1351" s="768">
        <v>998734</v>
      </c>
      <c r="I1351" s="783"/>
      <c r="J1351" s="768">
        <v>18</v>
      </c>
      <c r="K1351" s="782"/>
      <c r="L1351" s="768" t="s">
        <v>808</v>
      </c>
      <c r="M1351" s="768" t="s">
        <v>106</v>
      </c>
      <c r="N1351" s="768">
        <v>148</v>
      </c>
      <c r="O1351" s="783"/>
      <c r="P1351" s="784" t="str">
        <f t="shared" si="104"/>
        <v>Included</v>
      </c>
      <c r="Q1351" s="296">
        <f t="shared" si="105"/>
        <v>0</v>
      </c>
      <c r="R1351" s="267">
        <f t="shared" si="106"/>
        <v>0</v>
      </c>
      <c r="S1351" s="267">
        <f t="shared" si="107"/>
        <v>0</v>
      </c>
      <c r="T1351" s="297">
        <f t="shared" si="108"/>
        <v>0</v>
      </c>
      <c r="U1351" s="297"/>
      <c r="AD1351" s="298"/>
    </row>
    <row r="1352" spans="1:30" s="267" customFormat="1" ht="48" customHeight="1" x14ac:dyDescent="0.3">
      <c r="A1352" s="292">
        <v>1326</v>
      </c>
      <c r="B1352" s="768">
        <v>7000032805</v>
      </c>
      <c r="C1352" s="768">
        <v>10</v>
      </c>
      <c r="D1352" s="768">
        <v>200</v>
      </c>
      <c r="E1352" s="768">
        <v>110</v>
      </c>
      <c r="F1352" s="768" t="s">
        <v>786</v>
      </c>
      <c r="G1352" s="768">
        <v>170005422</v>
      </c>
      <c r="H1352" s="768">
        <v>998336</v>
      </c>
      <c r="I1352" s="783"/>
      <c r="J1352" s="768">
        <v>18</v>
      </c>
      <c r="K1352" s="782"/>
      <c r="L1352" s="768" t="s">
        <v>809</v>
      </c>
      <c r="M1352" s="768" t="s">
        <v>105</v>
      </c>
      <c r="N1352" s="768">
        <v>1</v>
      </c>
      <c r="O1352" s="783"/>
      <c r="P1352" s="784" t="str">
        <f t="shared" si="104"/>
        <v>Included</v>
      </c>
      <c r="Q1352" s="296">
        <f t="shared" si="105"/>
        <v>0</v>
      </c>
      <c r="R1352" s="267">
        <f t="shared" si="106"/>
        <v>0</v>
      </c>
      <c r="S1352" s="267">
        <f t="shared" si="107"/>
        <v>0</v>
      </c>
      <c r="T1352" s="297">
        <f t="shared" si="108"/>
        <v>0</v>
      </c>
      <c r="U1352" s="297"/>
      <c r="AD1352" s="298"/>
    </row>
    <row r="1353" spans="1:30" s="267" customFormat="1" ht="48" customHeight="1" x14ac:dyDescent="0.3">
      <c r="A1353" s="292">
        <v>1327</v>
      </c>
      <c r="B1353" s="768">
        <v>7000032805</v>
      </c>
      <c r="C1353" s="768">
        <v>10</v>
      </c>
      <c r="D1353" s="768">
        <v>200</v>
      </c>
      <c r="E1353" s="768">
        <v>120</v>
      </c>
      <c r="F1353" s="768" t="s">
        <v>786</v>
      </c>
      <c r="G1353" s="768">
        <v>170005403</v>
      </c>
      <c r="H1353" s="768">
        <v>998734</v>
      </c>
      <c r="I1353" s="783"/>
      <c r="J1353" s="768">
        <v>18</v>
      </c>
      <c r="K1353" s="782"/>
      <c r="L1353" s="768" t="s">
        <v>810</v>
      </c>
      <c r="M1353" s="768" t="s">
        <v>106</v>
      </c>
      <c r="N1353" s="768">
        <v>400</v>
      </c>
      <c r="O1353" s="783"/>
      <c r="P1353" s="784" t="str">
        <f t="shared" si="104"/>
        <v>Included</v>
      </c>
      <c r="Q1353" s="296">
        <f t="shared" si="105"/>
        <v>0</v>
      </c>
      <c r="R1353" s="267">
        <f t="shared" si="106"/>
        <v>0</v>
      </c>
      <c r="S1353" s="267">
        <f t="shared" si="107"/>
        <v>0</v>
      </c>
      <c r="T1353" s="297">
        <f t="shared" si="108"/>
        <v>0</v>
      </c>
      <c r="U1353" s="297"/>
      <c r="AD1353" s="298"/>
    </row>
    <row r="1354" spans="1:30" s="267" customFormat="1" ht="48" customHeight="1" x14ac:dyDescent="0.3">
      <c r="A1354" s="292">
        <v>1328</v>
      </c>
      <c r="B1354" s="768">
        <v>7000032805</v>
      </c>
      <c r="C1354" s="768">
        <v>10</v>
      </c>
      <c r="D1354" s="768">
        <v>200</v>
      </c>
      <c r="E1354" s="768">
        <v>130</v>
      </c>
      <c r="F1354" s="768" t="s">
        <v>786</v>
      </c>
      <c r="G1354" s="768">
        <v>170005329</v>
      </c>
      <c r="H1354" s="768">
        <v>998734</v>
      </c>
      <c r="I1354" s="783"/>
      <c r="J1354" s="768">
        <v>18</v>
      </c>
      <c r="K1354" s="782"/>
      <c r="L1354" s="768" t="s">
        <v>811</v>
      </c>
      <c r="M1354" s="768" t="s">
        <v>110</v>
      </c>
      <c r="N1354" s="768">
        <v>400</v>
      </c>
      <c r="O1354" s="783"/>
      <c r="P1354" s="784" t="str">
        <f t="shared" si="104"/>
        <v>Included</v>
      </c>
      <c r="Q1354" s="296">
        <f t="shared" si="105"/>
        <v>0</v>
      </c>
      <c r="R1354" s="267">
        <f t="shared" si="106"/>
        <v>0</v>
      </c>
      <c r="S1354" s="267">
        <f t="shared" si="107"/>
        <v>0</v>
      </c>
      <c r="T1354" s="297">
        <f t="shared" si="108"/>
        <v>0</v>
      </c>
      <c r="U1354" s="297"/>
      <c r="AD1354" s="298"/>
    </row>
    <row r="1355" spans="1:30" s="267" customFormat="1" ht="48" customHeight="1" x14ac:dyDescent="0.3">
      <c r="A1355" s="292">
        <v>1329</v>
      </c>
      <c r="B1355" s="768">
        <v>7000032805</v>
      </c>
      <c r="C1355" s="768">
        <v>10</v>
      </c>
      <c r="D1355" s="768">
        <v>200</v>
      </c>
      <c r="E1355" s="768">
        <v>140</v>
      </c>
      <c r="F1355" s="768" t="s">
        <v>786</v>
      </c>
      <c r="G1355" s="768">
        <v>170005323</v>
      </c>
      <c r="H1355" s="768">
        <v>998734</v>
      </c>
      <c r="I1355" s="783"/>
      <c r="J1355" s="768">
        <v>18</v>
      </c>
      <c r="K1355" s="782"/>
      <c r="L1355" s="768" t="s">
        <v>812</v>
      </c>
      <c r="M1355" s="768" t="s">
        <v>106</v>
      </c>
      <c r="N1355" s="768">
        <v>2</v>
      </c>
      <c r="O1355" s="783"/>
      <c r="P1355" s="784" t="str">
        <f t="shared" si="104"/>
        <v>Included</v>
      </c>
      <c r="Q1355" s="296">
        <f t="shared" si="105"/>
        <v>0</v>
      </c>
      <c r="R1355" s="267">
        <f t="shared" si="106"/>
        <v>0</v>
      </c>
      <c r="S1355" s="267">
        <f t="shared" si="107"/>
        <v>0</v>
      </c>
      <c r="T1355" s="297">
        <f t="shared" si="108"/>
        <v>0</v>
      </c>
      <c r="U1355" s="297"/>
      <c r="AD1355" s="298"/>
    </row>
    <row r="1356" spans="1:30" s="267" customFormat="1" ht="48" customHeight="1" x14ac:dyDescent="0.3">
      <c r="A1356" s="292">
        <v>1330</v>
      </c>
      <c r="B1356" s="768">
        <v>7000032805</v>
      </c>
      <c r="C1356" s="768">
        <v>10</v>
      </c>
      <c r="D1356" s="768">
        <v>200</v>
      </c>
      <c r="E1356" s="768">
        <v>150</v>
      </c>
      <c r="F1356" s="768" t="s">
        <v>786</v>
      </c>
      <c r="G1356" s="768">
        <v>170005324</v>
      </c>
      <c r="H1356" s="768">
        <v>998734</v>
      </c>
      <c r="I1356" s="783"/>
      <c r="J1356" s="768">
        <v>18</v>
      </c>
      <c r="K1356" s="782"/>
      <c r="L1356" s="768" t="s">
        <v>813</v>
      </c>
      <c r="M1356" s="768" t="s">
        <v>106</v>
      </c>
      <c r="N1356" s="768">
        <v>2</v>
      </c>
      <c r="O1356" s="783"/>
      <c r="P1356" s="784" t="str">
        <f t="shared" si="104"/>
        <v>Included</v>
      </c>
      <c r="Q1356" s="296">
        <f t="shared" si="105"/>
        <v>0</v>
      </c>
      <c r="R1356" s="267">
        <f t="shared" si="106"/>
        <v>0</v>
      </c>
      <c r="S1356" s="267">
        <f t="shared" si="107"/>
        <v>0</v>
      </c>
      <c r="T1356" s="297">
        <f t="shared" si="108"/>
        <v>0</v>
      </c>
      <c r="U1356" s="297"/>
      <c r="AD1356" s="298"/>
    </row>
    <row r="1357" spans="1:30" s="267" customFormat="1" ht="48" customHeight="1" x14ac:dyDescent="0.3">
      <c r="A1357" s="292">
        <v>1331</v>
      </c>
      <c r="B1357" s="768">
        <v>7000032805</v>
      </c>
      <c r="C1357" s="768">
        <v>10</v>
      </c>
      <c r="D1357" s="768">
        <v>200</v>
      </c>
      <c r="E1357" s="768">
        <v>170</v>
      </c>
      <c r="F1357" s="768" t="s">
        <v>786</v>
      </c>
      <c r="G1357" s="768">
        <v>170005423</v>
      </c>
      <c r="H1357" s="768">
        <v>998336</v>
      </c>
      <c r="I1357" s="783"/>
      <c r="J1357" s="768">
        <v>18</v>
      </c>
      <c r="K1357" s="782"/>
      <c r="L1357" s="768" t="s">
        <v>814</v>
      </c>
      <c r="M1357" s="768" t="s">
        <v>105</v>
      </c>
      <c r="N1357" s="768">
        <v>1</v>
      </c>
      <c r="O1357" s="783"/>
      <c r="P1357" s="784" t="str">
        <f t="shared" si="104"/>
        <v>Included</v>
      </c>
      <c r="Q1357" s="296">
        <f t="shared" si="105"/>
        <v>0</v>
      </c>
      <c r="R1357" s="267">
        <f t="shared" si="106"/>
        <v>0</v>
      </c>
      <c r="S1357" s="267">
        <f t="shared" si="107"/>
        <v>0</v>
      </c>
      <c r="T1357" s="297">
        <f t="shared" si="108"/>
        <v>0</v>
      </c>
      <c r="U1357" s="297"/>
      <c r="AD1357" s="298"/>
    </row>
    <row r="1358" spans="1:30" s="267" customFormat="1" ht="48" customHeight="1" x14ac:dyDescent="0.3">
      <c r="A1358" s="292">
        <v>1332</v>
      </c>
      <c r="B1358" s="768">
        <v>7000032805</v>
      </c>
      <c r="C1358" s="768">
        <v>10</v>
      </c>
      <c r="D1358" s="768">
        <v>200</v>
      </c>
      <c r="E1358" s="768">
        <v>180</v>
      </c>
      <c r="F1358" s="768" t="s">
        <v>786</v>
      </c>
      <c r="G1358" s="768">
        <v>170005328</v>
      </c>
      <c r="H1358" s="768">
        <v>998734</v>
      </c>
      <c r="I1358" s="783"/>
      <c r="J1358" s="768">
        <v>18</v>
      </c>
      <c r="K1358" s="782"/>
      <c r="L1358" s="768" t="s">
        <v>815</v>
      </c>
      <c r="M1358" s="768" t="s">
        <v>106</v>
      </c>
      <c r="N1358" s="768">
        <v>1</v>
      </c>
      <c r="O1358" s="783"/>
      <c r="P1358" s="784" t="str">
        <f t="shared" si="104"/>
        <v>Included</v>
      </c>
      <c r="Q1358" s="296">
        <f t="shared" si="105"/>
        <v>0</v>
      </c>
      <c r="R1358" s="267">
        <f t="shared" si="106"/>
        <v>0</v>
      </c>
      <c r="S1358" s="267">
        <f t="shared" si="107"/>
        <v>0</v>
      </c>
      <c r="T1358" s="297">
        <f t="shared" si="108"/>
        <v>0</v>
      </c>
      <c r="U1358" s="297"/>
      <c r="AD1358" s="298"/>
    </row>
    <row r="1359" spans="1:30" s="267" customFormat="1" ht="48" customHeight="1" x14ac:dyDescent="0.3">
      <c r="A1359" s="292">
        <v>1333</v>
      </c>
      <c r="B1359" s="768">
        <v>7000032805</v>
      </c>
      <c r="C1359" s="768">
        <v>10</v>
      </c>
      <c r="D1359" s="768">
        <v>200</v>
      </c>
      <c r="E1359" s="768">
        <v>190</v>
      </c>
      <c r="F1359" s="768" t="s">
        <v>786</v>
      </c>
      <c r="G1359" s="768">
        <v>100002843</v>
      </c>
      <c r="H1359" s="768">
        <v>998734</v>
      </c>
      <c r="I1359" s="783"/>
      <c r="J1359" s="768">
        <v>18</v>
      </c>
      <c r="K1359" s="782"/>
      <c r="L1359" s="768" t="s">
        <v>161</v>
      </c>
      <c r="M1359" s="768" t="s">
        <v>110</v>
      </c>
      <c r="N1359" s="768">
        <v>1</v>
      </c>
      <c r="O1359" s="783"/>
      <c r="P1359" s="784" t="str">
        <f t="shared" si="104"/>
        <v>Included</v>
      </c>
      <c r="Q1359" s="296">
        <f t="shared" si="105"/>
        <v>0</v>
      </c>
      <c r="R1359" s="267">
        <f t="shared" si="106"/>
        <v>0</v>
      </c>
      <c r="S1359" s="267">
        <f t="shared" si="107"/>
        <v>0</v>
      </c>
      <c r="T1359" s="297">
        <f t="shared" si="108"/>
        <v>0</v>
      </c>
      <c r="U1359" s="297"/>
      <c r="AD1359" s="298"/>
    </row>
    <row r="1360" spans="1:30" s="267" customFormat="1" ht="48" customHeight="1" x14ac:dyDescent="0.3">
      <c r="A1360" s="292">
        <v>1334</v>
      </c>
      <c r="B1360" s="768">
        <v>7000032805</v>
      </c>
      <c r="C1360" s="768">
        <v>10</v>
      </c>
      <c r="D1360" s="768">
        <v>200</v>
      </c>
      <c r="E1360" s="768">
        <v>200</v>
      </c>
      <c r="F1360" s="768" t="s">
        <v>786</v>
      </c>
      <c r="G1360" s="768">
        <v>100007246</v>
      </c>
      <c r="H1360" s="768">
        <v>998734</v>
      </c>
      <c r="I1360" s="783"/>
      <c r="J1360" s="768">
        <v>18</v>
      </c>
      <c r="K1360" s="782"/>
      <c r="L1360" s="768" t="s">
        <v>159</v>
      </c>
      <c r="M1360" s="768" t="s">
        <v>106</v>
      </c>
      <c r="N1360" s="768">
        <v>1</v>
      </c>
      <c r="O1360" s="783"/>
      <c r="P1360" s="784" t="str">
        <f t="shared" si="104"/>
        <v>Included</v>
      </c>
      <c r="Q1360" s="296">
        <f t="shared" si="105"/>
        <v>0</v>
      </c>
      <c r="R1360" s="267">
        <f t="shared" si="106"/>
        <v>0</v>
      </c>
      <c r="S1360" s="267">
        <f t="shared" si="107"/>
        <v>0</v>
      </c>
      <c r="T1360" s="297">
        <f t="shared" si="108"/>
        <v>0</v>
      </c>
      <c r="U1360" s="297"/>
      <c r="AD1360" s="298"/>
    </row>
    <row r="1361" spans="1:30" s="267" customFormat="1" ht="48" customHeight="1" x14ac:dyDescent="0.3">
      <c r="A1361" s="292">
        <v>1335</v>
      </c>
      <c r="B1361" s="768">
        <v>7000032805</v>
      </c>
      <c r="C1361" s="768">
        <v>10</v>
      </c>
      <c r="D1361" s="768">
        <v>200</v>
      </c>
      <c r="E1361" s="768">
        <v>210</v>
      </c>
      <c r="F1361" s="768" t="s">
        <v>786</v>
      </c>
      <c r="G1361" s="768">
        <v>170003250</v>
      </c>
      <c r="H1361" s="768">
        <v>998734</v>
      </c>
      <c r="I1361" s="783"/>
      <c r="J1361" s="768">
        <v>18</v>
      </c>
      <c r="K1361" s="782"/>
      <c r="L1361" s="768" t="s">
        <v>160</v>
      </c>
      <c r="M1361" s="768" t="s">
        <v>106</v>
      </c>
      <c r="N1361" s="768">
        <v>1</v>
      </c>
      <c r="O1361" s="783"/>
      <c r="P1361" s="784" t="str">
        <f t="shared" si="104"/>
        <v>Included</v>
      </c>
      <c r="Q1361" s="296">
        <f t="shared" si="105"/>
        <v>0</v>
      </c>
      <c r="R1361" s="267">
        <f t="shared" si="106"/>
        <v>0</v>
      </c>
      <c r="S1361" s="267">
        <f t="shared" si="107"/>
        <v>0</v>
      </c>
      <c r="T1361" s="297">
        <f t="shared" si="108"/>
        <v>0</v>
      </c>
      <c r="U1361" s="297"/>
      <c r="AD1361" s="298"/>
    </row>
    <row r="1362" spans="1:30" s="267" customFormat="1" ht="48" customHeight="1" x14ac:dyDescent="0.3">
      <c r="A1362" s="292">
        <v>1336</v>
      </c>
      <c r="B1362" s="768">
        <v>7000032805</v>
      </c>
      <c r="C1362" s="768">
        <v>10</v>
      </c>
      <c r="D1362" s="768">
        <v>200</v>
      </c>
      <c r="E1362" s="768">
        <v>220</v>
      </c>
      <c r="F1362" s="768" t="s">
        <v>786</v>
      </c>
      <c r="G1362" s="768">
        <v>170005441</v>
      </c>
      <c r="H1362" s="768">
        <v>998734</v>
      </c>
      <c r="I1362" s="783"/>
      <c r="J1362" s="768">
        <v>18</v>
      </c>
      <c r="K1362" s="782"/>
      <c r="L1362" s="768" t="s">
        <v>816</v>
      </c>
      <c r="M1362" s="768" t="s">
        <v>106</v>
      </c>
      <c r="N1362" s="768">
        <v>1</v>
      </c>
      <c r="O1362" s="783"/>
      <c r="P1362" s="784" t="str">
        <f t="shared" si="104"/>
        <v>Included</v>
      </c>
      <c r="Q1362" s="296">
        <f t="shared" si="105"/>
        <v>0</v>
      </c>
      <c r="R1362" s="267">
        <f t="shared" si="106"/>
        <v>0</v>
      </c>
      <c r="S1362" s="267">
        <f t="shared" si="107"/>
        <v>0</v>
      </c>
      <c r="T1362" s="297">
        <f t="shared" si="108"/>
        <v>0</v>
      </c>
      <c r="U1362" s="297"/>
      <c r="AD1362" s="298"/>
    </row>
    <row r="1363" spans="1:30" s="267" customFormat="1" ht="48" customHeight="1" x14ac:dyDescent="0.3">
      <c r="A1363" s="292">
        <v>1337</v>
      </c>
      <c r="B1363" s="768">
        <v>7000032805</v>
      </c>
      <c r="C1363" s="768">
        <v>10</v>
      </c>
      <c r="D1363" s="768">
        <v>200</v>
      </c>
      <c r="E1363" s="768">
        <v>240</v>
      </c>
      <c r="F1363" s="768" t="s">
        <v>786</v>
      </c>
      <c r="G1363" s="768">
        <v>170005452</v>
      </c>
      <c r="H1363" s="768">
        <v>998734</v>
      </c>
      <c r="I1363" s="783"/>
      <c r="J1363" s="768">
        <v>18</v>
      </c>
      <c r="K1363" s="782"/>
      <c r="L1363" s="768" t="s">
        <v>817</v>
      </c>
      <c r="M1363" s="768" t="s">
        <v>106</v>
      </c>
      <c r="N1363" s="768">
        <v>2</v>
      </c>
      <c r="O1363" s="783"/>
      <c r="P1363" s="784" t="str">
        <f t="shared" si="104"/>
        <v>Included</v>
      </c>
      <c r="Q1363" s="296">
        <f t="shared" si="105"/>
        <v>0</v>
      </c>
      <c r="R1363" s="267">
        <f t="shared" si="106"/>
        <v>0</v>
      </c>
      <c r="S1363" s="267">
        <f t="shared" si="107"/>
        <v>0</v>
      </c>
      <c r="T1363" s="297">
        <f t="shared" si="108"/>
        <v>0</v>
      </c>
      <c r="U1363" s="297"/>
      <c r="AD1363" s="298"/>
    </row>
    <row r="1364" spans="1:30" s="267" customFormat="1" ht="48" customHeight="1" x14ac:dyDescent="0.3">
      <c r="A1364" s="292">
        <v>1338</v>
      </c>
      <c r="B1364" s="768">
        <v>7000032805</v>
      </c>
      <c r="C1364" s="768">
        <v>10</v>
      </c>
      <c r="D1364" s="768">
        <v>200</v>
      </c>
      <c r="E1364" s="768">
        <v>250</v>
      </c>
      <c r="F1364" s="768" t="s">
        <v>786</v>
      </c>
      <c r="G1364" s="768">
        <v>170005453</v>
      </c>
      <c r="H1364" s="768">
        <v>998734</v>
      </c>
      <c r="I1364" s="783"/>
      <c r="J1364" s="768">
        <v>18</v>
      </c>
      <c r="K1364" s="782"/>
      <c r="L1364" s="768" t="s">
        <v>818</v>
      </c>
      <c r="M1364" s="768" t="s">
        <v>105</v>
      </c>
      <c r="N1364" s="768">
        <v>1</v>
      </c>
      <c r="O1364" s="783"/>
      <c r="P1364" s="784" t="str">
        <f t="shared" ref="P1364:P1427" si="109">IF(O1364=0, "Included", IF(ISERROR(N1364*O1364), O1364, N1364*O1364))</f>
        <v>Included</v>
      </c>
      <c r="Q1364" s="296">
        <f t="shared" ref="Q1364:Q1427" si="110">S1364</f>
        <v>0</v>
      </c>
      <c r="R1364" s="267">
        <f t="shared" ref="R1364:R1427" si="111">IF(P1364="Included",0,P1364)</f>
        <v>0</v>
      </c>
      <c r="S1364" s="267">
        <f t="shared" ref="S1364:S1427" si="112">IF(K1364="",(R1364*J1364/100),(R1364*K1364))</f>
        <v>0</v>
      </c>
      <c r="T1364" s="297">
        <f t="shared" ref="T1364:T1427" si="113">+N1364*O1364</f>
        <v>0</v>
      </c>
      <c r="U1364" s="297"/>
      <c r="AD1364" s="298"/>
    </row>
    <row r="1365" spans="1:30" s="267" customFormat="1" ht="48" customHeight="1" x14ac:dyDescent="0.3">
      <c r="A1365" s="292">
        <v>1339</v>
      </c>
      <c r="B1365" s="768">
        <v>7000032805</v>
      </c>
      <c r="C1365" s="768">
        <v>10</v>
      </c>
      <c r="D1365" s="768">
        <v>200</v>
      </c>
      <c r="E1365" s="768">
        <v>270</v>
      </c>
      <c r="F1365" s="768" t="s">
        <v>786</v>
      </c>
      <c r="G1365" s="768">
        <v>170005456</v>
      </c>
      <c r="H1365" s="768">
        <v>998734</v>
      </c>
      <c r="I1365" s="783"/>
      <c r="J1365" s="768">
        <v>18</v>
      </c>
      <c r="K1365" s="782"/>
      <c r="L1365" s="768" t="s">
        <v>819</v>
      </c>
      <c r="M1365" s="768" t="s">
        <v>106</v>
      </c>
      <c r="N1365" s="768">
        <v>1</v>
      </c>
      <c r="O1365" s="783"/>
      <c r="P1365" s="784" t="str">
        <f t="shared" si="109"/>
        <v>Included</v>
      </c>
      <c r="Q1365" s="296">
        <f t="shared" si="110"/>
        <v>0</v>
      </c>
      <c r="R1365" s="267">
        <f t="shared" si="111"/>
        <v>0</v>
      </c>
      <c r="S1365" s="267">
        <f t="shared" si="112"/>
        <v>0</v>
      </c>
      <c r="T1365" s="297">
        <f t="shared" si="113"/>
        <v>0</v>
      </c>
      <c r="U1365" s="297"/>
      <c r="AD1365" s="298"/>
    </row>
    <row r="1366" spans="1:30" s="267" customFormat="1" ht="48" customHeight="1" x14ac:dyDescent="0.3">
      <c r="A1366" s="292">
        <v>1340</v>
      </c>
      <c r="B1366" s="768">
        <v>7000032805</v>
      </c>
      <c r="C1366" s="768">
        <v>10</v>
      </c>
      <c r="D1366" s="768">
        <v>200</v>
      </c>
      <c r="E1366" s="768">
        <v>280</v>
      </c>
      <c r="F1366" s="768" t="s">
        <v>786</v>
      </c>
      <c r="G1366" s="768">
        <v>170005465</v>
      </c>
      <c r="H1366" s="768">
        <v>998734</v>
      </c>
      <c r="I1366" s="783"/>
      <c r="J1366" s="768">
        <v>18</v>
      </c>
      <c r="K1366" s="782"/>
      <c r="L1366" s="768" t="s">
        <v>820</v>
      </c>
      <c r="M1366" s="768" t="s">
        <v>110</v>
      </c>
      <c r="N1366" s="768">
        <v>1</v>
      </c>
      <c r="O1366" s="783"/>
      <c r="P1366" s="784" t="str">
        <f t="shared" si="109"/>
        <v>Included</v>
      </c>
      <c r="Q1366" s="296">
        <f t="shared" si="110"/>
        <v>0</v>
      </c>
      <c r="R1366" s="267">
        <f t="shared" si="111"/>
        <v>0</v>
      </c>
      <c r="S1366" s="267">
        <f t="shared" si="112"/>
        <v>0</v>
      </c>
      <c r="T1366" s="297">
        <f t="shared" si="113"/>
        <v>0</v>
      </c>
      <c r="U1366" s="297"/>
      <c r="AD1366" s="298"/>
    </row>
    <row r="1367" spans="1:30" s="267" customFormat="1" ht="48" customHeight="1" x14ac:dyDescent="0.3">
      <c r="A1367" s="292">
        <v>1341</v>
      </c>
      <c r="B1367" s="768">
        <v>7000032805</v>
      </c>
      <c r="C1367" s="768">
        <v>10</v>
      </c>
      <c r="D1367" s="768">
        <v>200</v>
      </c>
      <c r="E1367" s="768">
        <v>290</v>
      </c>
      <c r="F1367" s="768" t="s">
        <v>786</v>
      </c>
      <c r="G1367" s="768">
        <v>100007217</v>
      </c>
      <c r="H1367" s="768">
        <v>998734</v>
      </c>
      <c r="I1367" s="783"/>
      <c r="J1367" s="768">
        <v>18</v>
      </c>
      <c r="K1367" s="782"/>
      <c r="L1367" s="768" t="s">
        <v>158</v>
      </c>
      <c r="M1367" s="768" t="s">
        <v>106</v>
      </c>
      <c r="N1367" s="768">
        <v>1</v>
      </c>
      <c r="O1367" s="783"/>
      <c r="P1367" s="784" t="str">
        <f t="shared" si="109"/>
        <v>Included</v>
      </c>
      <c r="Q1367" s="296">
        <f t="shared" si="110"/>
        <v>0</v>
      </c>
      <c r="R1367" s="267">
        <f t="shared" si="111"/>
        <v>0</v>
      </c>
      <c r="S1367" s="267">
        <f t="shared" si="112"/>
        <v>0</v>
      </c>
      <c r="T1367" s="297">
        <f t="shared" si="113"/>
        <v>0</v>
      </c>
      <c r="U1367" s="297"/>
      <c r="AD1367" s="298"/>
    </row>
    <row r="1368" spans="1:30" s="267" customFormat="1" ht="48" customHeight="1" x14ac:dyDescent="0.3">
      <c r="A1368" s="292">
        <v>1342</v>
      </c>
      <c r="B1368" s="768">
        <v>7000032805</v>
      </c>
      <c r="C1368" s="768">
        <v>10</v>
      </c>
      <c r="D1368" s="768">
        <v>200</v>
      </c>
      <c r="E1368" s="768">
        <v>300</v>
      </c>
      <c r="F1368" s="768" t="s">
        <v>786</v>
      </c>
      <c r="G1368" s="768">
        <v>170005415</v>
      </c>
      <c r="H1368" s="768">
        <v>998734</v>
      </c>
      <c r="I1368" s="783"/>
      <c r="J1368" s="768">
        <v>18</v>
      </c>
      <c r="K1368" s="782"/>
      <c r="L1368" s="768" t="s">
        <v>821</v>
      </c>
      <c r="M1368" s="768" t="s">
        <v>106</v>
      </c>
      <c r="N1368" s="768">
        <v>1</v>
      </c>
      <c r="O1368" s="783"/>
      <c r="P1368" s="784" t="str">
        <f t="shared" si="109"/>
        <v>Included</v>
      </c>
      <c r="Q1368" s="296">
        <f t="shared" si="110"/>
        <v>0</v>
      </c>
      <c r="R1368" s="267">
        <f t="shared" si="111"/>
        <v>0</v>
      </c>
      <c r="S1368" s="267">
        <f t="shared" si="112"/>
        <v>0</v>
      </c>
      <c r="T1368" s="297">
        <f t="shared" si="113"/>
        <v>0</v>
      </c>
      <c r="U1368" s="297"/>
      <c r="AD1368" s="298"/>
    </row>
    <row r="1369" spans="1:30" s="267" customFormat="1" ht="48" customHeight="1" x14ac:dyDescent="0.3">
      <c r="A1369" s="292">
        <v>1343</v>
      </c>
      <c r="B1369" s="768">
        <v>7000032805</v>
      </c>
      <c r="C1369" s="768">
        <v>10</v>
      </c>
      <c r="D1369" s="768">
        <v>200</v>
      </c>
      <c r="E1369" s="768">
        <v>310</v>
      </c>
      <c r="F1369" s="768" t="s">
        <v>786</v>
      </c>
      <c r="G1369" s="768">
        <v>170005590</v>
      </c>
      <c r="H1369" s="768">
        <v>998336</v>
      </c>
      <c r="I1369" s="783"/>
      <c r="J1369" s="768">
        <v>18</v>
      </c>
      <c r="K1369" s="782"/>
      <c r="L1369" s="768" t="s">
        <v>822</v>
      </c>
      <c r="M1369" s="768" t="s">
        <v>106</v>
      </c>
      <c r="N1369" s="768">
        <v>2</v>
      </c>
      <c r="O1369" s="783"/>
      <c r="P1369" s="784" t="str">
        <f t="shared" si="109"/>
        <v>Included</v>
      </c>
      <c r="Q1369" s="296">
        <f t="shared" si="110"/>
        <v>0</v>
      </c>
      <c r="R1369" s="267">
        <f t="shared" si="111"/>
        <v>0</v>
      </c>
      <c r="S1369" s="267">
        <f t="shared" si="112"/>
        <v>0</v>
      </c>
      <c r="T1369" s="297">
        <f t="shared" si="113"/>
        <v>0</v>
      </c>
      <c r="U1369" s="297"/>
      <c r="AD1369" s="298"/>
    </row>
    <row r="1370" spans="1:30" s="267" customFormat="1" ht="48" customHeight="1" x14ac:dyDescent="0.3">
      <c r="A1370" s="292">
        <v>1344</v>
      </c>
      <c r="B1370" s="768">
        <v>7000032809</v>
      </c>
      <c r="C1370" s="768">
        <v>10</v>
      </c>
      <c r="D1370" s="768">
        <v>250</v>
      </c>
      <c r="E1370" s="768">
        <v>10</v>
      </c>
      <c r="F1370" s="768" t="s">
        <v>787</v>
      </c>
      <c r="G1370" s="768">
        <v>170005405</v>
      </c>
      <c r="H1370" s="768">
        <v>998736</v>
      </c>
      <c r="I1370" s="783"/>
      <c r="J1370" s="768">
        <v>18</v>
      </c>
      <c r="K1370" s="782"/>
      <c r="L1370" s="768" t="s">
        <v>802</v>
      </c>
      <c r="M1370" s="768" t="s">
        <v>106</v>
      </c>
      <c r="N1370" s="768">
        <v>1</v>
      </c>
      <c r="O1370" s="783"/>
      <c r="P1370" s="784" t="str">
        <f t="shared" si="109"/>
        <v>Included</v>
      </c>
      <c r="Q1370" s="296">
        <f t="shared" si="110"/>
        <v>0</v>
      </c>
      <c r="R1370" s="267">
        <f t="shared" si="111"/>
        <v>0</v>
      </c>
      <c r="S1370" s="267">
        <f t="shared" si="112"/>
        <v>0</v>
      </c>
      <c r="T1370" s="297">
        <f t="shared" si="113"/>
        <v>0</v>
      </c>
      <c r="U1370" s="297"/>
      <c r="AD1370" s="298"/>
    </row>
    <row r="1371" spans="1:30" s="267" customFormat="1" ht="48" customHeight="1" x14ac:dyDescent="0.3">
      <c r="A1371" s="292">
        <v>1345</v>
      </c>
      <c r="B1371" s="768">
        <v>7000032809</v>
      </c>
      <c r="C1371" s="768">
        <v>10</v>
      </c>
      <c r="D1371" s="768">
        <v>250</v>
      </c>
      <c r="E1371" s="768">
        <v>20</v>
      </c>
      <c r="F1371" s="768" t="s">
        <v>787</v>
      </c>
      <c r="G1371" s="768">
        <v>170005421</v>
      </c>
      <c r="H1371" s="768">
        <v>998336</v>
      </c>
      <c r="I1371" s="783"/>
      <c r="J1371" s="768">
        <v>18</v>
      </c>
      <c r="K1371" s="782"/>
      <c r="L1371" s="768" t="s">
        <v>803</v>
      </c>
      <c r="M1371" s="768" t="s">
        <v>105</v>
      </c>
      <c r="N1371" s="768">
        <v>1</v>
      </c>
      <c r="O1371" s="783"/>
      <c r="P1371" s="784" t="str">
        <f t="shared" si="109"/>
        <v>Included</v>
      </c>
      <c r="Q1371" s="296">
        <f t="shared" si="110"/>
        <v>0</v>
      </c>
      <c r="R1371" s="267">
        <f t="shared" si="111"/>
        <v>0</v>
      </c>
      <c r="S1371" s="267">
        <f t="shared" si="112"/>
        <v>0</v>
      </c>
      <c r="T1371" s="297">
        <f t="shared" si="113"/>
        <v>0</v>
      </c>
      <c r="U1371" s="297"/>
      <c r="AD1371" s="298"/>
    </row>
    <row r="1372" spans="1:30" s="267" customFormat="1" ht="48" customHeight="1" x14ac:dyDescent="0.3">
      <c r="A1372" s="292">
        <v>1346</v>
      </c>
      <c r="B1372" s="768">
        <v>7000032809</v>
      </c>
      <c r="C1372" s="768">
        <v>10</v>
      </c>
      <c r="D1372" s="768">
        <v>250</v>
      </c>
      <c r="E1372" s="768">
        <v>30</v>
      </c>
      <c r="F1372" s="768" t="s">
        <v>787</v>
      </c>
      <c r="G1372" s="768">
        <v>170005316</v>
      </c>
      <c r="H1372" s="768">
        <v>998734</v>
      </c>
      <c r="I1372" s="783"/>
      <c r="J1372" s="768">
        <v>18</v>
      </c>
      <c r="K1372" s="782"/>
      <c r="L1372" s="768" t="s">
        <v>804</v>
      </c>
      <c r="M1372" s="768" t="s">
        <v>106</v>
      </c>
      <c r="N1372" s="768">
        <v>1</v>
      </c>
      <c r="O1372" s="783"/>
      <c r="P1372" s="784" t="str">
        <f t="shared" si="109"/>
        <v>Included</v>
      </c>
      <c r="Q1372" s="296">
        <f t="shared" si="110"/>
        <v>0</v>
      </c>
      <c r="R1372" s="267">
        <f t="shared" si="111"/>
        <v>0</v>
      </c>
      <c r="S1372" s="267">
        <f t="shared" si="112"/>
        <v>0</v>
      </c>
      <c r="T1372" s="297">
        <f t="shared" si="113"/>
        <v>0</v>
      </c>
      <c r="U1372" s="297"/>
      <c r="AD1372" s="298"/>
    </row>
    <row r="1373" spans="1:30" s="267" customFormat="1" ht="48" customHeight="1" x14ac:dyDescent="0.3">
      <c r="A1373" s="292">
        <v>1347</v>
      </c>
      <c r="B1373" s="768">
        <v>7000032809</v>
      </c>
      <c r="C1373" s="768">
        <v>10</v>
      </c>
      <c r="D1373" s="768">
        <v>250</v>
      </c>
      <c r="E1373" s="768">
        <v>40</v>
      </c>
      <c r="F1373" s="768" t="s">
        <v>787</v>
      </c>
      <c r="G1373" s="768">
        <v>170005402</v>
      </c>
      <c r="H1373" s="768">
        <v>998734</v>
      </c>
      <c r="I1373" s="783"/>
      <c r="J1373" s="768">
        <v>18</v>
      </c>
      <c r="K1373" s="782"/>
      <c r="L1373" s="768" t="s">
        <v>807</v>
      </c>
      <c r="M1373" s="768" t="s">
        <v>106</v>
      </c>
      <c r="N1373" s="768">
        <v>1</v>
      </c>
      <c r="O1373" s="783"/>
      <c r="P1373" s="784" t="str">
        <f t="shared" si="109"/>
        <v>Included</v>
      </c>
      <c r="Q1373" s="296">
        <f t="shared" si="110"/>
        <v>0</v>
      </c>
      <c r="R1373" s="267">
        <f t="shared" si="111"/>
        <v>0</v>
      </c>
      <c r="S1373" s="267">
        <f t="shared" si="112"/>
        <v>0</v>
      </c>
      <c r="T1373" s="297">
        <f t="shared" si="113"/>
        <v>0</v>
      </c>
      <c r="U1373" s="297"/>
      <c r="AD1373" s="298"/>
    </row>
    <row r="1374" spans="1:30" s="267" customFormat="1" ht="48" customHeight="1" x14ac:dyDescent="0.3">
      <c r="A1374" s="292">
        <v>1348</v>
      </c>
      <c r="B1374" s="768">
        <v>7000032809</v>
      </c>
      <c r="C1374" s="768">
        <v>10</v>
      </c>
      <c r="D1374" s="768">
        <v>250</v>
      </c>
      <c r="E1374" s="768">
        <v>60</v>
      </c>
      <c r="F1374" s="768" t="s">
        <v>787</v>
      </c>
      <c r="G1374" s="768">
        <v>170005422</v>
      </c>
      <c r="H1374" s="768">
        <v>998336</v>
      </c>
      <c r="I1374" s="783"/>
      <c r="J1374" s="768">
        <v>18</v>
      </c>
      <c r="K1374" s="782"/>
      <c r="L1374" s="768" t="s">
        <v>809</v>
      </c>
      <c r="M1374" s="768" t="s">
        <v>105</v>
      </c>
      <c r="N1374" s="768">
        <v>1</v>
      </c>
      <c r="O1374" s="783"/>
      <c r="P1374" s="784" t="str">
        <f t="shared" si="109"/>
        <v>Included</v>
      </c>
      <c r="Q1374" s="296">
        <f t="shared" si="110"/>
        <v>0</v>
      </c>
      <c r="R1374" s="267">
        <f t="shared" si="111"/>
        <v>0</v>
      </c>
      <c r="S1374" s="267">
        <f t="shared" si="112"/>
        <v>0</v>
      </c>
      <c r="T1374" s="297">
        <f t="shared" si="113"/>
        <v>0</v>
      </c>
      <c r="U1374" s="297"/>
      <c r="AD1374" s="298"/>
    </row>
    <row r="1375" spans="1:30" s="267" customFormat="1" ht="48" customHeight="1" x14ac:dyDescent="0.3">
      <c r="A1375" s="292">
        <v>1349</v>
      </c>
      <c r="B1375" s="768">
        <v>7000032809</v>
      </c>
      <c r="C1375" s="768">
        <v>10</v>
      </c>
      <c r="D1375" s="768">
        <v>250</v>
      </c>
      <c r="E1375" s="768">
        <v>70</v>
      </c>
      <c r="F1375" s="768" t="s">
        <v>787</v>
      </c>
      <c r="G1375" s="768">
        <v>170005323</v>
      </c>
      <c r="H1375" s="768">
        <v>998734</v>
      </c>
      <c r="I1375" s="783"/>
      <c r="J1375" s="768">
        <v>18</v>
      </c>
      <c r="K1375" s="782"/>
      <c r="L1375" s="768" t="s">
        <v>812</v>
      </c>
      <c r="M1375" s="768" t="s">
        <v>106</v>
      </c>
      <c r="N1375" s="768">
        <v>2</v>
      </c>
      <c r="O1375" s="783"/>
      <c r="P1375" s="784" t="str">
        <f t="shared" si="109"/>
        <v>Included</v>
      </c>
      <c r="Q1375" s="296">
        <f t="shared" si="110"/>
        <v>0</v>
      </c>
      <c r="R1375" s="267">
        <f t="shared" si="111"/>
        <v>0</v>
      </c>
      <c r="S1375" s="267">
        <f t="shared" si="112"/>
        <v>0</v>
      </c>
      <c r="T1375" s="297">
        <f t="shared" si="113"/>
        <v>0</v>
      </c>
      <c r="U1375" s="297"/>
      <c r="AD1375" s="298"/>
    </row>
    <row r="1376" spans="1:30" s="267" customFormat="1" ht="48" customHeight="1" x14ac:dyDescent="0.3">
      <c r="A1376" s="292">
        <v>1350</v>
      </c>
      <c r="B1376" s="768">
        <v>7000032809</v>
      </c>
      <c r="C1376" s="768">
        <v>10</v>
      </c>
      <c r="D1376" s="768">
        <v>250</v>
      </c>
      <c r="E1376" s="768">
        <v>80</v>
      </c>
      <c r="F1376" s="768" t="s">
        <v>787</v>
      </c>
      <c r="G1376" s="768">
        <v>170005324</v>
      </c>
      <c r="H1376" s="768">
        <v>998734</v>
      </c>
      <c r="I1376" s="783"/>
      <c r="J1376" s="768">
        <v>18</v>
      </c>
      <c r="K1376" s="782"/>
      <c r="L1376" s="768" t="s">
        <v>813</v>
      </c>
      <c r="M1376" s="768" t="s">
        <v>106</v>
      </c>
      <c r="N1376" s="768">
        <v>2</v>
      </c>
      <c r="O1376" s="783"/>
      <c r="P1376" s="784" t="str">
        <f t="shared" si="109"/>
        <v>Included</v>
      </c>
      <c r="Q1376" s="296">
        <f t="shared" si="110"/>
        <v>0</v>
      </c>
      <c r="R1376" s="267">
        <f t="shared" si="111"/>
        <v>0</v>
      </c>
      <c r="S1376" s="267">
        <f t="shared" si="112"/>
        <v>0</v>
      </c>
      <c r="T1376" s="297">
        <f t="shared" si="113"/>
        <v>0</v>
      </c>
      <c r="U1376" s="297"/>
      <c r="AD1376" s="298"/>
    </row>
    <row r="1377" spans="1:30" s="267" customFormat="1" ht="48" customHeight="1" x14ac:dyDescent="0.3">
      <c r="A1377" s="292">
        <v>1351</v>
      </c>
      <c r="B1377" s="768">
        <v>7000032809</v>
      </c>
      <c r="C1377" s="768">
        <v>10</v>
      </c>
      <c r="D1377" s="768">
        <v>250</v>
      </c>
      <c r="E1377" s="768">
        <v>100</v>
      </c>
      <c r="F1377" s="768" t="s">
        <v>787</v>
      </c>
      <c r="G1377" s="768">
        <v>170005423</v>
      </c>
      <c r="H1377" s="768">
        <v>998336</v>
      </c>
      <c r="I1377" s="783"/>
      <c r="J1377" s="768">
        <v>18</v>
      </c>
      <c r="K1377" s="782"/>
      <c r="L1377" s="768" t="s">
        <v>814</v>
      </c>
      <c r="M1377" s="768" t="s">
        <v>105</v>
      </c>
      <c r="N1377" s="768">
        <v>1</v>
      </c>
      <c r="O1377" s="783"/>
      <c r="P1377" s="784" t="str">
        <f t="shared" si="109"/>
        <v>Included</v>
      </c>
      <c r="Q1377" s="296">
        <f t="shared" si="110"/>
        <v>0</v>
      </c>
      <c r="R1377" s="267">
        <f t="shared" si="111"/>
        <v>0</v>
      </c>
      <c r="S1377" s="267">
        <f t="shared" si="112"/>
        <v>0</v>
      </c>
      <c r="T1377" s="297">
        <f t="shared" si="113"/>
        <v>0</v>
      </c>
      <c r="U1377" s="297"/>
      <c r="AD1377" s="298"/>
    </row>
    <row r="1378" spans="1:30" s="267" customFormat="1" ht="48" customHeight="1" x14ac:dyDescent="0.3">
      <c r="A1378" s="292">
        <v>1352</v>
      </c>
      <c r="B1378" s="768">
        <v>7000032809</v>
      </c>
      <c r="C1378" s="768">
        <v>10</v>
      </c>
      <c r="D1378" s="768">
        <v>250</v>
      </c>
      <c r="E1378" s="768">
        <v>110</v>
      </c>
      <c r="F1378" s="768" t="s">
        <v>787</v>
      </c>
      <c r="G1378" s="768">
        <v>170005328</v>
      </c>
      <c r="H1378" s="768">
        <v>998734</v>
      </c>
      <c r="I1378" s="783"/>
      <c r="J1378" s="768">
        <v>18</v>
      </c>
      <c r="K1378" s="782"/>
      <c r="L1378" s="768" t="s">
        <v>815</v>
      </c>
      <c r="M1378" s="768" t="s">
        <v>106</v>
      </c>
      <c r="N1378" s="768">
        <v>1</v>
      </c>
      <c r="O1378" s="783"/>
      <c r="P1378" s="784" t="str">
        <f t="shared" si="109"/>
        <v>Included</v>
      </c>
      <c r="Q1378" s="296">
        <f t="shared" si="110"/>
        <v>0</v>
      </c>
      <c r="R1378" s="267">
        <f t="shared" si="111"/>
        <v>0</v>
      </c>
      <c r="S1378" s="267">
        <f t="shared" si="112"/>
        <v>0</v>
      </c>
      <c r="T1378" s="297">
        <f t="shared" si="113"/>
        <v>0</v>
      </c>
      <c r="U1378" s="297"/>
      <c r="AD1378" s="298"/>
    </row>
    <row r="1379" spans="1:30" s="267" customFormat="1" ht="48" customHeight="1" x14ac:dyDescent="0.3">
      <c r="A1379" s="292">
        <v>1353</v>
      </c>
      <c r="B1379" s="768">
        <v>7000032809</v>
      </c>
      <c r="C1379" s="768">
        <v>10</v>
      </c>
      <c r="D1379" s="768">
        <v>250</v>
      </c>
      <c r="E1379" s="768">
        <v>120</v>
      </c>
      <c r="F1379" s="768" t="s">
        <v>787</v>
      </c>
      <c r="G1379" s="768">
        <v>100007246</v>
      </c>
      <c r="H1379" s="768">
        <v>998734</v>
      </c>
      <c r="I1379" s="783"/>
      <c r="J1379" s="768">
        <v>18</v>
      </c>
      <c r="K1379" s="782"/>
      <c r="L1379" s="768" t="s">
        <v>159</v>
      </c>
      <c r="M1379" s="768" t="s">
        <v>106</v>
      </c>
      <c r="N1379" s="768">
        <v>1</v>
      </c>
      <c r="O1379" s="783"/>
      <c r="P1379" s="784" t="str">
        <f t="shared" si="109"/>
        <v>Included</v>
      </c>
      <c r="Q1379" s="296">
        <f t="shared" si="110"/>
        <v>0</v>
      </c>
      <c r="R1379" s="267">
        <f t="shared" si="111"/>
        <v>0</v>
      </c>
      <c r="S1379" s="267">
        <f t="shared" si="112"/>
        <v>0</v>
      </c>
      <c r="T1379" s="297">
        <f t="shared" si="113"/>
        <v>0</v>
      </c>
      <c r="U1379" s="297"/>
      <c r="AD1379" s="298"/>
    </row>
    <row r="1380" spans="1:30" s="267" customFormat="1" ht="48" customHeight="1" x14ac:dyDescent="0.3">
      <c r="A1380" s="292">
        <v>1354</v>
      </c>
      <c r="B1380" s="768">
        <v>7000032809</v>
      </c>
      <c r="C1380" s="768">
        <v>10</v>
      </c>
      <c r="D1380" s="768">
        <v>250</v>
      </c>
      <c r="E1380" s="768">
        <v>130</v>
      </c>
      <c r="F1380" s="768" t="s">
        <v>787</v>
      </c>
      <c r="G1380" s="768">
        <v>170003250</v>
      </c>
      <c r="H1380" s="768">
        <v>998734</v>
      </c>
      <c r="I1380" s="783"/>
      <c r="J1380" s="768">
        <v>18</v>
      </c>
      <c r="K1380" s="782"/>
      <c r="L1380" s="768" t="s">
        <v>160</v>
      </c>
      <c r="M1380" s="768" t="s">
        <v>106</v>
      </c>
      <c r="N1380" s="768">
        <v>1</v>
      </c>
      <c r="O1380" s="783"/>
      <c r="P1380" s="784" t="str">
        <f t="shared" si="109"/>
        <v>Included</v>
      </c>
      <c r="Q1380" s="296">
        <f t="shared" si="110"/>
        <v>0</v>
      </c>
      <c r="R1380" s="267">
        <f t="shared" si="111"/>
        <v>0</v>
      </c>
      <c r="S1380" s="267">
        <f t="shared" si="112"/>
        <v>0</v>
      </c>
      <c r="T1380" s="297">
        <f t="shared" si="113"/>
        <v>0</v>
      </c>
      <c r="U1380" s="297"/>
      <c r="AD1380" s="298"/>
    </row>
    <row r="1381" spans="1:30" s="267" customFormat="1" ht="48" customHeight="1" x14ac:dyDescent="0.3">
      <c r="A1381" s="292">
        <v>1355</v>
      </c>
      <c r="B1381" s="768">
        <v>7000032809</v>
      </c>
      <c r="C1381" s="768">
        <v>10</v>
      </c>
      <c r="D1381" s="768">
        <v>250</v>
      </c>
      <c r="E1381" s="768">
        <v>140</v>
      </c>
      <c r="F1381" s="768" t="s">
        <v>787</v>
      </c>
      <c r="G1381" s="768">
        <v>170005441</v>
      </c>
      <c r="H1381" s="768">
        <v>998734</v>
      </c>
      <c r="I1381" s="783"/>
      <c r="J1381" s="768">
        <v>18</v>
      </c>
      <c r="K1381" s="782"/>
      <c r="L1381" s="768" t="s">
        <v>816</v>
      </c>
      <c r="M1381" s="768" t="s">
        <v>106</v>
      </c>
      <c r="N1381" s="768">
        <v>1</v>
      </c>
      <c r="O1381" s="783"/>
      <c r="P1381" s="784" t="str">
        <f t="shared" si="109"/>
        <v>Included</v>
      </c>
      <c r="Q1381" s="296">
        <f t="shared" si="110"/>
        <v>0</v>
      </c>
      <c r="R1381" s="267">
        <f t="shared" si="111"/>
        <v>0</v>
      </c>
      <c r="S1381" s="267">
        <f t="shared" si="112"/>
        <v>0</v>
      </c>
      <c r="T1381" s="297">
        <f t="shared" si="113"/>
        <v>0</v>
      </c>
      <c r="U1381" s="297"/>
      <c r="AD1381" s="298"/>
    </row>
    <row r="1382" spans="1:30" s="267" customFormat="1" ht="48" customHeight="1" x14ac:dyDescent="0.3">
      <c r="A1382" s="292">
        <v>1356</v>
      </c>
      <c r="B1382" s="768">
        <v>7000032809</v>
      </c>
      <c r="C1382" s="768">
        <v>10</v>
      </c>
      <c r="D1382" s="768">
        <v>250</v>
      </c>
      <c r="E1382" s="768">
        <v>150</v>
      </c>
      <c r="F1382" s="768" t="s">
        <v>787</v>
      </c>
      <c r="G1382" s="768">
        <v>170005590</v>
      </c>
      <c r="H1382" s="768">
        <v>998336</v>
      </c>
      <c r="I1382" s="783"/>
      <c r="J1382" s="768">
        <v>18</v>
      </c>
      <c r="K1382" s="782"/>
      <c r="L1382" s="768" t="s">
        <v>822</v>
      </c>
      <c r="M1382" s="768" t="s">
        <v>106</v>
      </c>
      <c r="N1382" s="768">
        <v>2</v>
      </c>
      <c r="O1382" s="783"/>
      <c r="P1382" s="784" t="str">
        <f t="shared" si="109"/>
        <v>Included</v>
      </c>
      <c r="Q1382" s="296">
        <f t="shared" si="110"/>
        <v>0</v>
      </c>
      <c r="R1382" s="267">
        <f t="shared" si="111"/>
        <v>0</v>
      </c>
      <c r="S1382" s="267">
        <f t="shared" si="112"/>
        <v>0</v>
      </c>
      <c r="T1382" s="297">
        <f t="shared" si="113"/>
        <v>0</v>
      </c>
      <c r="U1382" s="297"/>
      <c r="AD1382" s="298"/>
    </row>
    <row r="1383" spans="1:30" s="267" customFormat="1" ht="48" customHeight="1" x14ac:dyDescent="0.3">
      <c r="A1383" s="292">
        <v>1357</v>
      </c>
      <c r="B1383" s="768">
        <v>7000032814</v>
      </c>
      <c r="C1383" s="768">
        <v>10</v>
      </c>
      <c r="D1383" s="768">
        <v>281</v>
      </c>
      <c r="E1383" s="768">
        <v>10</v>
      </c>
      <c r="F1383" s="768" t="s">
        <v>788</v>
      </c>
      <c r="G1383" s="768">
        <v>170005405</v>
      </c>
      <c r="H1383" s="768">
        <v>998736</v>
      </c>
      <c r="I1383" s="783"/>
      <c r="J1383" s="768">
        <v>18</v>
      </c>
      <c r="K1383" s="782"/>
      <c r="L1383" s="768" t="s">
        <v>802</v>
      </c>
      <c r="M1383" s="768" t="s">
        <v>106</v>
      </c>
      <c r="N1383" s="768">
        <v>1</v>
      </c>
      <c r="O1383" s="783"/>
      <c r="P1383" s="784" t="str">
        <f t="shared" si="109"/>
        <v>Included</v>
      </c>
      <c r="Q1383" s="296">
        <f t="shared" si="110"/>
        <v>0</v>
      </c>
      <c r="R1383" s="267">
        <f t="shared" si="111"/>
        <v>0</v>
      </c>
      <c r="S1383" s="267">
        <f t="shared" si="112"/>
        <v>0</v>
      </c>
      <c r="T1383" s="297">
        <f t="shared" si="113"/>
        <v>0</v>
      </c>
      <c r="U1383" s="297"/>
      <c r="AD1383" s="298"/>
    </row>
    <row r="1384" spans="1:30" s="267" customFormat="1" ht="48" customHeight="1" x14ac:dyDescent="0.3">
      <c r="A1384" s="292">
        <v>1358</v>
      </c>
      <c r="B1384" s="768">
        <v>7000032814</v>
      </c>
      <c r="C1384" s="768">
        <v>10</v>
      </c>
      <c r="D1384" s="768">
        <v>281</v>
      </c>
      <c r="E1384" s="768">
        <v>20</v>
      </c>
      <c r="F1384" s="768" t="s">
        <v>788</v>
      </c>
      <c r="G1384" s="768">
        <v>170005421</v>
      </c>
      <c r="H1384" s="768">
        <v>998336</v>
      </c>
      <c r="I1384" s="783"/>
      <c r="J1384" s="768">
        <v>18</v>
      </c>
      <c r="K1384" s="782"/>
      <c r="L1384" s="768" t="s">
        <v>803</v>
      </c>
      <c r="M1384" s="768" t="s">
        <v>105</v>
      </c>
      <c r="N1384" s="768">
        <v>1</v>
      </c>
      <c r="O1384" s="783"/>
      <c r="P1384" s="784" t="str">
        <f t="shared" si="109"/>
        <v>Included</v>
      </c>
      <c r="Q1384" s="296">
        <f t="shared" si="110"/>
        <v>0</v>
      </c>
      <c r="R1384" s="267">
        <f t="shared" si="111"/>
        <v>0</v>
      </c>
      <c r="S1384" s="267">
        <f t="shared" si="112"/>
        <v>0</v>
      </c>
      <c r="T1384" s="297">
        <f t="shared" si="113"/>
        <v>0</v>
      </c>
      <c r="U1384" s="297"/>
      <c r="AD1384" s="298"/>
    </row>
    <row r="1385" spans="1:30" s="267" customFormat="1" ht="48" customHeight="1" x14ac:dyDescent="0.3">
      <c r="A1385" s="292">
        <v>1359</v>
      </c>
      <c r="B1385" s="768">
        <v>7000032814</v>
      </c>
      <c r="C1385" s="768">
        <v>10</v>
      </c>
      <c r="D1385" s="768">
        <v>281</v>
      </c>
      <c r="E1385" s="768">
        <v>30</v>
      </c>
      <c r="F1385" s="768" t="s">
        <v>788</v>
      </c>
      <c r="G1385" s="768">
        <v>170005316</v>
      </c>
      <c r="H1385" s="768">
        <v>998734</v>
      </c>
      <c r="I1385" s="783"/>
      <c r="J1385" s="768">
        <v>18</v>
      </c>
      <c r="K1385" s="782"/>
      <c r="L1385" s="768" t="s">
        <v>804</v>
      </c>
      <c r="M1385" s="768" t="s">
        <v>106</v>
      </c>
      <c r="N1385" s="768">
        <v>1</v>
      </c>
      <c r="O1385" s="783"/>
      <c r="P1385" s="784" t="str">
        <f t="shared" si="109"/>
        <v>Included</v>
      </c>
      <c r="Q1385" s="296">
        <f t="shared" si="110"/>
        <v>0</v>
      </c>
      <c r="R1385" s="267">
        <f t="shared" si="111"/>
        <v>0</v>
      </c>
      <c r="S1385" s="267">
        <f t="shared" si="112"/>
        <v>0</v>
      </c>
      <c r="T1385" s="297">
        <f t="shared" si="113"/>
        <v>0</v>
      </c>
      <c r="U1385" s="297"/>
      <c r="AD1385" s="298"/>
    </row>
    <row r="1386" spans="1:30" s="267" customFormat="1" ht="48" customHeight="1" x14ac:dyDescent="0.3">
      <c r="A1386" s="292">
        <v>1360</v>
      </c>
      <c r="B1386" s="768">
        <v>7000032814</v>
      </c>
      <c r="C1386" s="768">
        <v>10</v>
      </c>
      <c r="D1386" s="768">
        <v>281</v>
      </c>
      <c r="E1386" s="768">
        <v>40</v>
      </c>
      <c r="F1386" s="768" t="s">
        <v>788</v>
      </c>
      <c r="G1386" s="768">
        <v>170005418</v>
      </c>
      <c r="H1386" s="768">
        <v>998736</v>
      </c>
      <c r="I1386" s="783"/>
      <c r="J1386" s="768">
        <v>18</v>
      </c>
      <c r="K1386" s="782"/>
      <c r="L1386" s="768" t="s">
        <v>805</v>
      </c>
      <c r="M1386" s="768" t="s">
        <v>106</v>
      </c>
      <c r="N1386" s="768">
        <v>30</v>
      </c>
      <c r="O1386" s="783"/>
      <c r="P1386" s="784" t="str">
        <f t="shared" si="109"/>
        <v>Included</v>
      </c>
      <c r="Q1386" s="296">
        <f t="shared" si="110"/>
        <v>0</v>
      </c>
      <c r="R1386" s="267">
        <f t="shared" si="111"/>
        <v>0</v>
      </c>
      <c r="S1386" s="267">
        <f t="shared" si="112"/>
        <v>0</v>
      </c>
      <c r="T1386" s="297">
        <f t="shared" si="113"/>
        <v>0</v>
      </c>
      <c r="U1386" s="297"/>
      <c r="AD1386" s="298"/>
    </row>
    <row r="1387" spans="1:30" s="267" customFormat="1" ht="48" customHeight="1" x14ac:dyDescent="0.3">
      <c r="A1387" s="292">
        <v>1361</v>
      </c>
      <c r="B1387" s="768">
        <v>7000032814</v>
      </c>
      <c r="C1387" s="768">
        <v>10</v>
      </c>
      <c r="D1387" s="768">
        <v>281</v>
      </c>
      <c r="E1387" s="768">
        <v>50</v>
      </c>
      <c r="F1387" s="768" t="s">
        <v>788</v>
      </c>
      <c r="G1387" s="768">
        <v>170005419</v>
      </c>
      <c r="H1387" s="768">
        <v>998736</v>
      </c>
      <c r="I1387" s="783"/>
      <c r="J1387" s="768">
        <v>18</v>
      </c>
      <c r="K1387" s="782"/>
      <c r="L1387" s="768" t="s">
        <v>806</v>
      </c>
      <c r="M1387" s="768" t="s">
        <v>106</v>
      </c>
      <c r="N1387" s="768">
        <v>200</v>
      </c>
      <c r="O1387" s="783"/>
      <c r="P1387" s="784" t="str">
        <f t="shared" si="109"/>
        <v>Included</v>
      </c>
      <c r="Q1387" s="296">
        <f t="shared" si="110"/>
        <v>0</v>
      </c>
      <c r="R1387" s="267">
        <f t="shared" si="111"/>
        <v>0</v>
      </c>
      <c r="S1387" s="267">
        <f t="shared" si="112"/>
        <v>0</v>
      </c>
      <c r="T1387" s="297">
        <f t="shared" si="113"/>
        <v>0</v>
      </c>
      <c r="U1387" s="297"/>
      <c r="AD1387" s="298"/>
    </row>
    <row r="1388" spans="1:30" s="267" customFormat="1" ht="48" customHeight="1" x14ac:dyDescent="0.3">
      <c r="A1388" s="292">
        <v>1362</v>
      </c>
      <c r="B1388" s="768">
        <v>7000032814</v>
      </c>
      <c r="C1388" s="768">
        <v>10</v>
      </c>
      <c r="D1388" s="768">
        <v>281</v>
      </c>
      <c r="E1388" s="768">
        <v>60</v>
      </c>
      <c r="F1388" s="768" t="s">
        <v>788</v>
      </c>
      <c r="G1388" s="768">
        <v>170005402</v>
      </c>
      <c r="H1388" s="768">
        <v>998734</v>
      </c>
      <c r="I1388" s="783"/>
      <c r="J1388" s="768">
        <v>18</v>
      </c>
      <c r="K1388" s="782"/>
      <c r="L1388" s="768" t="s">
        <v>807</v>
      </c>
      <c r="M1388" s="768" t="s">
        <v>106</v>
      </c>
      <c r="N1388" s="768">
        <v>1</v>
      </c>
      <c r="O1388" s="783"/>
      <c r="P1388" s="784" t="str">
        <f t="shared" si="109"/>
        <v>Included</v>
      </c>
      <c r="Q1388" s="296">
        <f t="shared" si="110"/>
        <v>0</v>
      </c>
      <c r="R1388" s="267">
        <f t="shared" si="111"/>
        <v>0</v>
      </c>
      <c r="S1388" s="267">
        <f t="shared" si="112"/>
        <v>0</v>
      </c>
      <c r="T1388" s="297">
        <f t="shared" si="113"/>
        <v>0</v>
      </c>
      <c r="U1388" s="297"/>
      <c r="AD1388" s="298"/>
    </row>
    <row r="1389" spans="1:30" s="267" customFormat="1" ht="48" customHeight="1" x14ac:dyDescent="0.3">
      <c r="A1389" s="292">
        <v>1363</v>
      </c>
      <c r="B1389" s="768">
        <v>7000032814</v>
      </c>
      <c r="C1389" s="768">
        <v>10</v>
      </c>
      <c r="D1389" s="768">
        <v>281</v>
      </c>
      <c r="E1389" s="768">
        <v>70</v>
      </c>
      <c r="F1389" s="768" t="s">
        <v>788</v>
      </c>
      <c r="G1389" s="768">
        <v>170005318</v>
      </c>
      <c r="H1389" s="768">
        <v>998734</v>
      </c>
      <c r="I1389" s="783"/>
      <c r="J1389" s="768">
        <v>18</v>
      </c>
      <c r="K1389" s="782"/>
      <c r="L1389" s="768" t="s">
        <v>808</v>
      </c>
      <c r="M1389" s="768" t="s">
        <v>106</v>
      </c>
      <c r="N1389" s="768">
        <v>244</v>
      </c>
      <c r="O1389" s="783"/>
      <c r="P1389" s="784" t="str">
        <f t="shared" si="109"/>
        <v>Included</v>
      </c>
      <c r="Q1389" s="296">
        <f t="shared" si="110"/>
        <v>0</v>
      </c>
      <c r="R1389" s="267">
        <f t="shared" si="111"/>
        <v>0</v>
      </c>
      <c r="S1389" s="267">
        <f t="shared" si="112"/>
        <v>0</v>
      </c>
      <c r="T1389" s="297">
        <f t="shared" si="113"/>
        <v>0</v>
      </c>
      <c r="U1389" s="297"/>
      <c r="AD1389" s="298"/>
    </row>
    <row r="1390" spans="1:30" s="267" customFormat="1" ht="48" customHeight="1" x14ac:dyDescent="0.3">
      <c r="A1390" s="292">
        <v>1364</v>
      </c>
      <c r="B1390" s="768">
        <v>7000032814</v>
      </c>
      <c r="C1390" s="768">
        <v>10</v>
      </c>
      <c r="D1390" s="768">
        <v>281</v>
      </c>
      <c r="E1390" s="768">
        <v>110</v>
      </c>
      <c r="F1390" s="768" t="s">
        <v>788</v>
      </c>
      <c r="G1390" s="768">
        <v>170005422</v>
      </c>
      <c r="H1390" s="768">
        <v>998336</v>
      </c>
      <c r="I1390" s="783"/>
      <c r="J1390" s="768">
        <v>18</v>
      </c>
      <c r="K1390" s="782"/>
      <c r="L1390" s="768" t="s">
        <v>809</v>
      </c>
      <c r="M1390" s="768" t="s">
        <v>105</v>
      </c>
      <c r="N1390" s="768">
        <v>1</v>
      </c>
      <c r="O1390" s="783"/>
      <c r="P1390" s="784" t="str">
        <f t="shared" si="109"/>
        <v>Included</v>
      </c>
      <c r="Q1390" s="296">
        <f t="shared" si="110"/>
        <v>0</v>
      </c>
      <c r="R1390" s="267">
        <f t="shared" si="111"/>
        <v>0</v>
      </c>
      <c r="S1390" s="267">
        <f t="shared" si="112"/>
        <v>0</v>
      </c>
      <c r="T1390" s="297">
        <f t="shared" si="113"/>
        <v>0</v>
      </c>
      <c r="U1390" s="297"/>
      <c r="AD1390" s="298"/>
    </row>
    <row r="1391" spans="1:30" s="267" customFormat="1" ht="48" customHeight="1" x14ac:dyDescent="0.3">
      <c r="A1391" s="292">
        <v>1365</v>
      </c>
      <c r="B1391" s="768">
        <v>7000032814</v>
      </c>
      <c r="C1391" s="768">
        <v>10</v>
      </c>
      <c r="D1391" s="768">
        <v>281</v>
      </c>
      <c r="E1391" s="768">
        <v>120</v>
      </c>
      <c r="F1391" s="768" t="s">
        <v>788</v>
      </c>
      <c r="G1391" s="768">
        <v>170005403</v>
      </c>
      <c r="H1391" s="768">
        <v>998734</v>
      </c>
      <c r="I1391" s="783"/>
      <c r="J1391" s="768">
        <v>18</v>
      </c>
      <c r="K1391" s="782"/>
      <c r="L1391" s="768" t="s">
        <v>810</v>
      </c>
      <c r="M1391" s="768" t="s">
        <v>106</v>
      </c>
      <c r="N1391" s="768">
        <v>200</v>
      </c>
      <c r="O1391" s="783"/>
      <c r="P1391" s="784" t="str">
        <f t="shared" si="109"/>
        <v>Included</v>
      </c>
      <c r="Q1391" s="296">
        <f t="shared" si="110"/>
        <v>0</v>
      </c>
      <c r="R1391" s="267">
        <f t="shared" si="111"/>
        <v>0</v>
      </c>
      <c r="S1391" s="267">
        <f t="shared" si="112"/>
        <v>0</v>
      </c>
      <c r="T1391" s="297">
        <f t="shared" si="113"/>
        <v>0</v>
      </c>
      <c r="U1391" s="297"/>
      <c r="AD1391" s="298"/>
    </row>
    <row r="1392" spans="1:30" s="267" customFormat="1" ht="48" customHeight="1" x14ac:dyDescent="0.3">
      <c r="A1392" s="292">
        <v>1366</v>
      </c>
      <c r="B1392" s="768">
        <v>7000032814</v>
      </c>
      <c r="C1392" s="768">
        <v>10</v>
      </c>
      <c r="D1392" s="768">
        <v>281</v>
      </c>
      <c r="E1392" s="768">
        <v>130</v>
      </c>
      <c r="F1392" s="768" t="s">
        <v>788</v>
      </c>
      <c r="G1392" s="768">
        <v>170005329</v>
      </c>
      <c r="H1392" s="768">
        <v>998734</v>
      </c>
      <c r="I1392" s="783"/>
      <c r="J1392" s="768">
        <v>18</v>
      </c>
      <c r="K1392" s="782"/>
      <c r="L1392" s="768" t="s">
        <v>811</v>
      </c>
      <c r="M1392" s="768" t="s">
        <v>110</v>
      </c>
      <c r="N1392" s="768">
        <v>200</v>
      </c>
      <c r="O1392" s="783"/>
      <c r="P1392" s="784" t="str">
        <f t="shared" si="109"/>
        <v>Included</v>
      </c>
      <c r="Q1392" s="296">
        <f t="shared" si="110"/>
        <v>0</v>
      </c>
      <c r="R1392" s="267">
        <f t="shared" si="111"/>
        <v>0</v>
      </c>
      <c r="S1392" s="267">
        <f t="shared" si="112"/>
        <v>0</v>
      </c>
      <c r="T1392" s="297">
        <f t="shared" si="113"/>
        <v>0</v>
      </c>
      <c r="U1392" s="297"/>
      <c r="AD1392" s="298"/>
    </row>
    <row r="1393" spans="1:30" s="267" customFormat="1" ht="48" customHeight="1" x14ac:dyDescent="0.3">
      <c r="A1393" s="292">
        <v>1367</v>
      </c>
      <c r="B1393" s="768">
        <v>7000032814</v>
      </c>
      <c r="C1393" s="768">
        <v>10</v>
      </c>
      <c r="D1393" s="768">
        <v>281</v>
      </c>
      <c r="E1393" s="768">
        <v>140</v>
      </c>
      <c r="F1393" s="768" t="s">
        <v>788</v>
      </c>
      <c r="G1393" s="768">
        <v>170005323</v>
      </c>
      <c r="H1393" s="768">
        <v>998734</v>
      </c>
      <c r="I1393" s="783"/>
      <c r="J1393" s="768">
        <v>18</v>
      </c>
      <c r="K1393" s="782"/>
      <c r="L1393" s="768" t="s">
        <v>812</v>
      </c>
      <c r="M1393" s="768" t="s">
        <v>106</v>
      </c>
      <c r="N1393" s="768">
        <v>2</v>
      </c>
      <c r="O1393" s="783"/>
      <c r="P1393" s="784" t="str">
        <f t="shared" si="109"/>
        <v>Included</v>
      </c>
      <c r="Q1393" s="296">
        <f t="shared" si="110"/>
        <v>0</v>
      </c>
      <c r="R1393" s="267">
        <f t="shared" si="111"/>
        <v>0</v>
      </c>
      <c r="S1393" s="267">
        <f t="shared" si="112"/>
        <v>0</v>
      </c>
      <c r="T1393" s="297">
        <f t="shared" si="113"/>
        <v>0</v>
      </c>
      <c r="U1393" s="297"/>
      <c r="AD1393" s="298"/>
    </row>
    <row r="1394" spans="1:30" s="267" customFormat="1" ht="48" customHeight="1" x14ac:dyDescent="0.3">
      <c r="A1394" s="292">
        <v>1368</v>
      </c>
      <c r="B1394" s="768">
        <v>7000032814</v>
      </c>
      <c r="C1394" s="768">
        <v>10</v>
      </c>
      <c r="D1394" s="768">
        <v>281</v>
      </c>
      <c r="E1394" s="768">
        <v>150</v>
      </c>
      <c r="F1394" s="768" t="s">
        <v>788</v>
      </c>
      <c r="G1394" s="768">
        <v>170005324</v>
      </c>
      <c r="H1394" s="768">
        <v>998734</v>
      </c>
      <c r="I1394" s="783"/>
      <c r="J1394" s="768">
        <v>18</v>
      </c>
      <c r="K1394" s="782"/>
      <c r="L1394" s="768" t="s">
        <v>813</v>
      </c>
      <c r="M1394" s="768" t="s">
        <v>106</v>
      </c>
      <c r="N1394" s="768">
        <v>2</v>
      </c>
      <c r="O1394" s="783"/>
      <c r="P1394" s="784" t="str">
        <f t="shared" si="109"/>
        <v>Included</v>
      </c>
      <c r="Q1394" s="296">
        <f t="shared" si="110"/>
        <v>0</v>
      </c>
      <c r="R1394" s="267">
        <f t="shared" si="111"/>
        <v>0</v>
      </c>
      <c r="S1394" s="267">
        <f t="shared" si="112"/>
        <v>0</v>
      </c>
      <c r="T1394" s="297">
        <f t="shared" si="113"/>
        <v>0</v>
      </c>
      <c r="U1394" s="297"/>
      <c r="AD1394" s="298"/>
    </row>
    <row r="1395" spans="1:30" s="267" customFormat="1" ht="48" customHeight="1" x14ac:dyDescent="0.3">
      <c r="A1395" s="292">
        <v>1369</v>
      </c>
      <c r="B1395" s="768">
        <v>7000032814</v>
      </c>
      <c r="C1395" s="768">
        <v>10</v>
      </c>
      <c r="D1395" s="768">
        <v>281</v>
      </c>
      <c r="E1395" s="768">
        <v>170</v>
      </c>
      <c r="F1395" s="768" t="s">
        <v>788</v>
      </c>
      <c r="G1395" s="768">
        <v>170005423</v>
      </c>
      <c r="H1395" s="768">
        <v>998336</v>
      </c>
      <c r="I1395" s="783"/>
      <c r="J1395" s="768">
        <v>18</v>
      </c>
      <c r="K1395" s="782"/>
      <c r="L1395" s="768" t="s">
        <v>814</v>
      </c>
      <c r="M1395" s="768" t="s">
        <v>105</v>
      </c>
      <c r="N1395" s="768">
        <v>1</v>
      </c>
      <c r="O1395" s="783"/>
      <c r="P1395" s="784" t="str">
        <f t="shared" si="109"/>
        <v>Included</v>
      </c>
      <c r="Q1395" s="296">
        <f t="shared" si="110"/>
        <v>0</v>
      </c>
      <c r="R1395" s="267">
        <f t="shared" si="111"/>
        <v>0</v>
      </c>
      <c r="S1395" s="267">
        <f t="shared" si="112"/>
        <v>0</v>
      </c>
      <c r="T1395" s="297">
        <f t="shared" si="113"/>
        <v>0</v>
      </c>
      <c r="U1395" s="297"/>
      <c r="AD1395" s="298"/>
    </row>
    <row r="1396" spans="1:30" s="267" customFormat="1" ht="48" customHeight="1" x14ac:dyDescent="0.3">
      <c r="A1396" s="292">
        <v>1370</v>
      </c>
      <c r="B1396" s="768">
        <v>7000032814</v>
      </c>
      <c r="C1396" s="768">
        <v>10</v>
      </c>
      <c r="D1396" s="768">
        <v>281</v>
      </c>
      <c r="E1396" s="768">
        <v>180</v>
      </c>
      <c r="F1396" s="768" t="s">
        <v>788</v>
      </c>
      <c r="G1396" s="768">
        <v>170005328</v>
      </c>
      <c r="H1396" s="768">
        <v>998734</v>
      </c>
      <c r="I1396" s="783"/>
      <c r="J1396" s="768">
        <v>18</v>
      </c>
      <c r="K1396" s="782"/>
      <c r="L1396" s="768" t="s">
        <v>815</v>
      </c>
      <c r="M1396" s="768" t="s">
        <v>106</v>
      </c>
      <c r="N1396" s="768">
        <v>1</v>
      </c>
      <c r="O1396" s="783"/>
      <c r="P1396" s="784" t="str">
        <f t="shared" si="109"/>
        <v>Included</v>
      </c>
      <c r="Q1396" s="296">
        <f t="shared" si="110"/>
        <v>0</v>
      </c>
      <c r="R1396" s="267">
        <f t="shared" si="111"/>
        <v>0</v>
      </c>
      <c r="S1396" s="267">
        <f t="shared" si="112"/>
        <v>0</v>
      </c>
      <c r="T1396" s="297">
        <f t="shared" si="113"/>
        <v>0</v>
      </c>
      <c r="U1396" s="297"/>
      <c r="AD1396" s="298"/>
    </row>
    <row r="1397" spans="1:30" s="267" customFormat="1" ht="48" customHeight="1" x14ac:dyDescent="0.3">
      <c r="A1397" s="292">
        <v>1371</v>
      </c>
      <c r="B1397" s="768">
        <v>7000032814</v>
      </c>
      <c r="C1397" s="768">
        <v>10</v>
      </c>
      <c r="D1397" s="768">
        <v>281</v>
      </c>
      <c r="E1397" s="768">
        <v>190</v>
      </c>
      <c r="F1397" s="768" t="s">
        <v>788</v>
      </c>
      <c r="G1397" s="768">
        <v>100002843</v>
      </c>
      <c r="H1397" s="768">
        <v>998734</v>
      </c>
      <c r="I1397" s="783"/>
      <c r="J1397" s="768">
        <v>18</v>
      </c>
      <c r="K1397" s="782"/>
      <c r="L1397" s="768" t="s">
        <v>161</v>
      </c>
      <c r="M1397" s="768" t="s">
        <v>110</v>
      </c>
      <c r="N1397" s="768">
        <v>1</v>
      </c>
      <c r="O1397" s="783"/>
      <c r="P1397" s="784" t="str">
        <f t="shared" si="109"/>
        <v>Included</v>
      </c>
      <c r="Q1397" s="296">
        <f t="shared" si="110"/>
        <v>0</v>
      </c>
      <c r="R1397" s="267">
        <f t="shared" si="111"/>
        <v>0</v>
      </c>
      <c r="S1397" s="267">
        <f t="shared" si="112"/>
        <v>0</v>
      </c>
      <c r="T1397" s="297">
        <f t="shared" si="113"/>
        <v>0</v>
      </c>
      <c r="U1397" s="297"/>
      <c r="AD1397" s="298"/>
    </row>
    <row r="1398" spans="1:30" s="267" customFormat="1" ht="48" customHeight="1" x14ac:dyDescent="0.3">
      <c r="A1398" s="292">
        <v>1372</v>
      </c>
      <c r="B1398" s="768">
        <v>7000032814</v>
      </c>
      <c r="C1398" s="768">
        <v>10</v>
      </c>
      <c r="D1398" s="768">
        <v>281</v>
      </c>
      <c r="E1398" s="768">
        <v>200</v>
      </c>
      <c r="F1398" s="768" t="s">
        <v>788</v>
      </c>
      <c r="G1398" s="768">
        <v>100007246</v>
      </c>
      <c r="H1398" s="768">
        <v>998734</v>
      </c>
      <c r="I1398" s="783"/>
      <c r="J1398" s="768">
        <v>18</v>
      </c>
      <c r="K1398" s="782"/>
      <c r="L1398" s="768" t="s">
        <v>159</v>
      </c>
      <c r="M1398" s="768" t="s">
        <v>106</v>
      </c>
      <c r="N1398" s="768">
        <v>1</v>
      </c>
      <c r="O1398" s="783"/>
      <c r="P1398" s="784" t="str">
        <f t="shared" si="109"/>
        <v>Included</v>
      </c>
      <c r="Q1398" s="296">
        <f t="shared" si="110"/>
        <v>0</v>
      </c>
      <c r="R1398" s="267">
        <f t="shared" si="111"/>
        <v>0</v>
      </c>
      <c r="S1398" s="267">
        <f t="shared" si="112"/>
        <v>0</v>
      </c>
      <c r="T1398" s="297">
        <f t="shared" si="113"/>
        <v>0</v>
      </c>
      <c r="U1398" s="297"/>
      <c r="AD1398" s="298"/>
    </row>
    <row r="1399" spans="1:30" s="267" customFormat="1" ht="48" customHeight="1" x14ac:dyDescent="0.3">
      <c r="A1399" s="292">
        <v>1373</v>
      </c>
      <c r="B1399" s="768">
        <v>7000032814</v>
      </c>
      <c r="C1399" s="768">
        <v>10</v>
      </c>
      <c r="D1399" s="768">
        <v>281</v>
      </c>
      <c r="E1399" s="768">
        <v>210</v>
      </c>
      <c r="F1399" s="768" t="s">
        <v>788</v>
      </c>
      <c r="G1399" s="768">
        <v>170003250</v>
      </c>
      <c r="H1399" s="768">
        <v>998734</v>
      </c>
      <c r="I1399" s="783"/>
      <c r="J1399" s="768">
        <v>18</v>
      </c>
      <c r="K1399" s="782"/>
      <c r="L1399" s="768" t="s">
        <v>160</v>
      </c>
      <c r="M1399" s="768" t="s">
        <v>106</v>
      </c>
      <c r="N1399" s="768">
        <v>1</v>
      </c>
      <c r="O1399" s="783"/>
      <c r="P1399" s="784" t="str">
        <f t="shared" si="109"/>
        <v>Included</v>
      </c>
      <c r="Q1399" s="296">
        <f t="shared" si="110"/>
        <v>0</v>
      </c>
      <c r="R1399" s="267">
        <f t="shared" si="111"/>
        <v>0</v>
      </c>
      <c r="S1399" s="267">
        <f t="shared" si="112"/>
        <v>0</v>
      </c>
      <c r="T1399" s="297">
        <f t="shared" si="113"/>
        <v>0</v>
      </c>
      <c r="U1399" s="297"/>
      <c r="AD1399" s="298"/>
    </row>
    <row r="1400" spans="1:30" s="267" customFormat="1" ht="48" customHeight="1" x14ac:dyDescent="0.3">
      <c r="A1400" s="292">
        <v>1374</v>
      </c>
      <c r="B1400" s="768">
        <v>7000032814</v>
      </c>
      <c r="C1400" s="768">
        <v>10</v>
      </c>
      <c r="D1400" s="768">
        <v>281</v>
      </c>
      <c r="E1400" s="768">
        <v>220</v>
      </c>
      <c r="F1400" s="768" t="s">
        <v>788</v>
      </c>
      <c r="G1400" s="768">
        <v>170005441</v>
      </c>
      <c r="H1400" s="768">
        <v>998734</v>
      </c>
      <c r="I1400" s="783"/>
      <c r="J1400" s="768">
        <v>18</v>
      </c>
      <c r="K1400" s="782"/>
      <c r="L1400" s="768" t="s">
        <v>816</v>
      </c>
      <c r="M1400" s="768" t="s">
        <v>106</v>
      </c>
      <c r="N1400" s="768">
        <v>1</v>
      </c>
      <c r="O1400" s="783"/>
      <c r="P1400" s="784" t="str">
        <f t="shared" si="109"/>
        <v>Included</v>
      </c>
      <c r="Q1400" s="296">
        <f t="shared" si="110"/>
        <v>0</v>
      </c>
      <c r="R1400" s="267">
        <f t="shared" si="111"/>
        <v>0</v>
      </c>
      <c r="S1400" s="267">
        <f t="shared" si="112"/>
        <v>0</v>
      </c>
      <c r="T1400" s="297">
        <f t="shared" si="113"/>
        <v>0</v>
      </c>
      <c r="U1400" s="297"/>
      <c r="AD1400" s="298"/>
    </row>
    <row r="1401" spans="1:30" s="267" customFormat="1" ht="48" customHeight="1" x14ac:dyDescent="0.3">
      <c r="A1401" s="292">
        <v>1375</v>
      </c>
      <c r="B1401" s="768">
        <v>7000032814</v>
      </c>
      <c r="C1401" s="768">
        <v>10</v>
      </c>
      <c r="D1401" s="768">
        <v>281</v>
      </c>
      <c r="E1401" s="768">
        <v>240</v>
      </c>
      <c r="F1401" s="768" t="s">
        <v>788</v>
      </c>
      <c r="G1401" s="768">
        <v>170005452</v>
      </c>
      <c r="H1401" s="768">
        <v>998734</v>
      </c>
      <c r="I1401" s="783"/>
      <c r="J1401" s="768">
        <v>18</v>
      </c>
      <c r="K1401" s="782"/>
      <c r="L1401" s="768" t="s">
        <v>817</v>
      </c>
      <c r="M1401" s="768" t="s">
        <v>106</v>
      </c>
      <c r="N1401" s="768">
        <v>2</v>
      </c>
      <c r="O1401" s="783"/>
      <c r="P1401" s="784" t="str">
        <f t="shared" si="109"/>
        <v>Included</v>
      </c>
      <c r="Q1401" s="296">
        <f t="shared" si="110"/>
        <v>0</v>
      </c>
      <c r="R1401" s="267">
        <f t="shared" si="111"/>
        <v>0</v>
      </c>
      <c r="S1401" s="267">
        <f t="shared" si="112"/>
        <v>0</v>
      </c>
      <c r="T1401" s="297">
        <f t="shared" si="113"/>
        <v>0</v>
      </c>
      <c r="U1401" s="297"/>
      <c r="AD1401" s="298"/>
    </row>
    <row r="1402" spans="1:30" s="267" customFormat="1" ht="48" customHeight="1" x14ac:dyDescent="0.3">
      <c r="A1402" s="292">
        <v>1376</v>
      </c>
      <c r="B1402" s="768">
        <v>7000032814</v>
      </c>
      <c r="C1402" s="768">
        <v>10</v>
      </c>
      <c r="D1402" s="768">
        <v>281</v>
      </c>
      <c r="E1402" s="768">
        <v>250</v>
      </c>
      <c r="F1402" s="768" t="s">
        <v>788</v>
      </c>
      <c r="G1402" s="768">
        <v>170005453</v>
      </c>
      <c r="H1402" s="768">
        <v>998734</v>
      </c>
      <c r="I1402" s="783"/>
      <c r="J1402" s="768">
        <v>18</v>
      </c>
      <c r="K1402" s="782"/>
      <c r="L1402" s="768" t="s">
        <v>818</v>
      </c>
      <c r="M1402" s="768" t="s">
        <v>105</v>
      </c>
      <c r="N1402" s="768">
        <v>1</v>
      </c>
      <c r="O1402" s="783"/>
      <c r="P1402" s="784" t="str">
        <f t="shared" si="109"/>
        <v>Included</v>
      </c>
      <c r="Q1402" s="296">
        <f t="shared" si="110"/>
        <v>0</v>
      </c>
      <c r="R1402" s="267">
        <f t="shared" si="111"/>
        <v>0</v>
      </c>
      <c r="S1402" s="267">
        <f t="shared" si="112"/>
        <v>0</v>
      </c>
      <c r="T1402" s="297">
        <f t="shared" si="113"/>
        <v>0</v>
      </c>
      <c r="U1402" s="297"/>
      <c r="AD1402" s="298"/>
    </row>
    <row r="1403" spans="1:30" s="267" customFormat="1" ht="48" customHeight="1" x14ac:dyDescent="0.3">
      <c r="A1403" s="292">
        <v>1377</v>
      </c>
      <c r="B1403" s="768">
        <v>7000032814</v>
      </c>
      <c r="C1403" s="768">
        <v>10</v>
      </c>
      <c r="D1403" s="768">
        <v>281</v>
      </c>
      <c r="E1403" s="768">
        <v>270</v>
      </c>
      <c r="F1403" s="768" t="s">
        <v>788</v>
      </c>
      <c r="G1403" s="768">
        <v>170005456</v>
      </c>
      <c r="H1403" s="768">
        <v>998734</v>
      </c>
      <c r="I1403" s="783"/>
      <c r="J1403" s="768">
        <v>18</v>
      </c>
      <c r="K1403" s="782"/>
      <c r="L1403" s="768" t="s">
        <v>819</v>
      </c>
      <c r="M1403" s="768" t="s">
        <v>106</v>
      </c>
      <c r="N1403" s="768">
        <v>1</v>
      </c>
      <c r="O1403" s="783"/>
      <c r="P1403" s="784" t="str">
        <f t="shared" si="109"/>
        <v>Included</v>
      </c>
      <c r="Q1403" s="296">
        <f t="shared" si="110"/>
        <v>0</v>
      </c>
      <c r="R1403" s="267">
        <f t="shared" si="111"/>
        <v>0</v>
      </c>
      <c r="S1403" s="267">
        <f t="shared" si="112"/>
        <v>0</v>
      </c>
      <c r="T1403" s="297">
        <f t="shared" si="113"/>
        <v>0</v>
      </c>
      <c r="U1403" s="297"/>
      <c r="AD1403" s="298"/>
    </row>
    <row r="1404" spans="1:30" s="267" customFormat="1" ht="48" customHeight="1" x14ac:dyDescent="0.3">
      <c r="A1404" s="292">
        <v>1378</v>
      </c>
      <c r="B1404" s="768">
        <v>7000032814</v>
      </c>
      <c r="C1404" s="768">
        <v>10</v>
      </c>
      <c r="D1404" s="768">
        <v>281</v>
      </c>
      <c r="E1404" s="768">
        <v>280</v>
      </c>
      <c r="F1404" s="768" t="s">
        <v>788</v>
      </c>
      <c r="G1404" s="768">
        <v>170005465</v>
      </c>
      <c r="H1404" s="768">
        <v>998734</v>
      </c>
      <c r="I1404" s="783"/>
      <c r="J1404" s="768">
        <v>18</v>
      </c>
      <c r="K1404" s="782"/>
      <c r="L1404" s="768" t="s">
        <v>820</v>
      </c>
      <c r="M1404" s="768" t="s">
        <v>110</v>
      </c>
      <c r="N1404" s="768">
        <v>1</v>
      </c>
      <c r="O1404" s="783"/>
      <c r="P1404" s="784" t="str">
        <f t="shared" si="109"/>
        <v>Included</v>
      </c>
      <c r="Q1404" s="296">
        <f t="shared" si="110"/>
        <v>0</v>
      </c>
      <c r="R1404" s="267">
        <f t="shared" si="111"/>
        <v>0</v>
      </c>
      <c r="S1404" s="267">
        <f t="shared" si="112"/>
        <v>0</v>
      </c>
      <c r="T1404" s="297">
        <f t="shared" si="113"/>
        <v>0</v>
      </c>
      <c r="U1404" s="297"/>
      <c r="AD1404" s="298"/>
    </row>
    <row r="1405" spans="1:30" s="267" customFormat="1" ht="48" customHeight="1" x14ac:dyDescent="0.3">
      <c r="A1405" s="292">
        <v>1379</v>
      </c>
      <c r="B1405" s="768">
        <v>7000032814</v>
      </c>
      <c r="C1405" s="768">
        <v>10</v>
      </c>
      <c r="D1405" s="768">
        <v>281</v>
      </c>
      <c r="E1405" s="768">
        <v>290</v>
      </c>
      <c r="F1405" s="768" t="s">
        <v>788</v>
      </c>
      <c r="G1405" s="768">
        <v>100007217</v>
      </c>
      <c r="H1405" s="768">
        <v>998734</v>
      </c>
      <c r="I1405" s="783"/>
      <c r="J1405" s="768">
        <v>18</v>
      </c>
      <c r="K1405" s="782"/>
      <c r="L1405" s="768" t="s">
        <v>158</v>
      </c>
      <c r="M1405" s="768" t="s">
        <v>106</v>
      </c>
      <c r="N1405" s="768">
        <v>1</v>
      </c>
      <c r="O1405" s="783"/>
      <c r="P1405" s="784" t="str">
        <f t="shared" si="109"/>
        <v>Included</v>
      </c>
      <c r="Q1405" s="296">
        <f t="shared" si="110"/>
        <v>0</v>
      </c>
      <c r="R1405" s="267">
        <f t="shared" si="111"/>
        <v>0</v>
      </c>
      <c r="S1405" s="267">
        <f t="shared" si="112"/>
        <v>0</v>
      </c>
      <c r="T1405" s="297">
        <f t="shared" si="113"/>
        <v>0</v>
      </c>
      <c r="U1405" s="297"/>
      <c r="AD1405" s="298"/>
    </row>
    <row r="1406" spans="1:30" s="267" customFormat="1" ht="48" customHeight="1" x14ac:dyDescent="0.3">
      <c r="A1406" s="292">
        <v>1380</v>
      </c>
      <c r="B1406" s="768">
        <v>7000032814</v>
      </c>
      <c r="C1406" s="768">
        <v>10</v>
      </c>
      <c r="D1406" s="768">
        <v>281</v>
      </c>
      <c r="E1406" s="768">
        <v>300</v>
      </c>
      <c r="F1406" s="768" t="s">
        <v>788</v>
      </c>
      <c r="G1406" s="768">
        <v>170005416</v>
      </c>
      <c r="H1406" s="768">
        <v>998734</v>
      </c>
      <c r="I1406" s="783"/>
      <c r="J1406" s="768">
        <v>18</v>
      </c>
      <c r="K1406" s="782"/>
      <c r="L1406" s="768" t="s">
        <v>821</v>
      </c>
      <c r="M1406" s="768" t="s">
        <v>106</v>
      </c>
      <c r="N1406" s="768">
        <v>1</v>
      </c>
      <c r="O1406" s="783"/>
      <c r="P1406" s="784" t="str">
        <f t="shared" si="109"/>
        <v>Included</v>
      </c>
      <c r="Q1406" s="296">
        <f t="shared" si="110"/>
        <v>0</v>
      </c>
      <c r="R1406" s="267">
        <f t="shared" si="111"/>
        <v>0</v>
      </c>
      <c r="S1406" s="267">
        <f t="shared" si="112"/>
        <v>0</v>
      </c>
      <c r="T1406" s="297">
        <f t="shared" si="113"/>
        <v>0</v>
      </c>
      <c r="U1406" s="297"/>
      <c r="AD1406" s="298"/>
    </row>
    <row r="1407" spans="1:30" s="267" customFormat="1" ht="48" customHeight="1" x14ac:dyDescent="0.3">
      <c r="A1407" s="292">
        <v>1381</v>
      </c>
      <c r="B1407" s="768">
        <v>7000032814</v>
      </c>
      <c r="C1407" s="768">
        <v>10</v>
      </c>
      <c r="D1407" s="768">
        <v>281</v>
      </c>
      <c r="E1407" s="768">
        <v>310</v>
      </c>
      <c r="F1407" s="768" t="s">
        <v>788</v>
      </c>
      <c r="G1407" s="768">
        <v>170005590</v>
      </c>
      <c r="H1407" s="768">
        <v>998336</v>
      </c>
      <c r="I1407" s="783"/>
      <c r="J1407" s="768">
        <v>18</v>
      </c>
      <c r="K1407" s="782"/>
      <c r="L1407" s="768" t="s">
        <v>822</v>
      </c>
      <c r="M1407" s="768" t="s">
        <v>106</v>
      </c>
      <c r="N1407" s="768">
        <v>2</v>
      </c>
      <c r="O1407" s="783"/>
      <c r="P1407" s="784" t="str">
        <f t="shared" si="109"/>
        <v>Included</v>
      </c>
      <c r="Q1407" s="296">
        <f t="shared" si="110"/>
        <v>0</v>
      </c>
      <c r="R1407" s="267">
        <f t="shared" si="111"/>
        <v>0</v>
      </c>
      <c r="S1407" s="267">
        <f t="shared" si="112"/>
        <v>0</v>
      </c>
      <c r="T1407" s="297">
        <f t="shared" si="113"/>
        <v>0</v>
      </c>
      <c r="U1407" s="297"/>
      <c r="AD1407" s="298"/>
    </row>
    <row r="1408" spans="1:30" s="267" customFormat="1" ht="48" customHeight="1" x14ac:dyDescent="0.3">
      <c r="A1408" s="292">
        <v>1382</v>
      </c>
      <c r="B1408" s="768">
        <v>7000032816</v>
      </c>
      <c r="C1408" s="768">
        <v>10</v>
      </c>
      <c r="D1408" s="768">
        <v>350</v>
      </c>
      <c r="E1408" s="768">
        <v>10</v>
      </c>
      <c r="F1408" s="768" t="s">
        <v>789</v>
      </c>
      <c r="G1408" s="768">
        <v>170005405</v>
      </c>
      <c r="H1408" s="768">
        <v>998736</v>
      </c>
      <c r="I1408" s="783"/>
      <c r="J1408" s="768">
        <v>18</v>
      </c>
      <c r="K1408" s="782"/>
      <c r="L1408" s="768" t="s">
        <v>802</v>
      </c>
      <c r="M1408" s="768" t="s">
        <v>106</v>
      </c>
      <c r="N1408" s="768">
        <v>1</v>
      </c>
      <c r="O1408" s="783"/>
      <c r="P1408" s="784" t="str">
        <f t="shared" si="109"/>
        <v>Included</v>
      </c>
      <c r="Q1408" s="296">
        <f t="shared" si="110"/>
        <v>0</v>
      </c>
      <c r="R1408" s="267">
        <f t="shared" si="111"/>
        <v>0</v>
      </c>
      <c r="S1408" s="267">
        <f t="shared" si="112"/>
        <v>0</v>
      </c>
      <c r="T1408" s="297">
        <f t="shared" si="113"/>
        <v>0</v>
      </c>
      <c r="U1408" s="297"/>
      <c r="AD1408" s="298"/>
    </row>
    <row r="1409" spans="1:30" s="267" customFormat="1" ht="48" customHeight="1" x14ac:dyDescent="0.3">
      <c r="A1409" s="292">
        <v>1383</v>
      </c>
      <c r="B1409" s="768">
        <v>7000032816</v>
      </c>
      <c r="C1409" s="768">
        <v>10</v>
      </c>
      <c r="D1409" s="768">
        <v>350</v>
      </c>
      <c r="E1409" s="768">
        <v>20</v>
      </c>
      <c r="F1409" s="768" t="s">
        <v>789</v>
      </c>
      <c r="G1409" s="768">
        <v>170005421</v>
      </c>
      <c r="H1409" s="768">
        <v>998336</v>
      </c>
      <c r="I1409" s="783"/>
      <c r="J1409" s="768">
        <v>18</v>
      </c>
      <c r="K1409" s="782"/>
      <c r="L1409" s="768" t="s">
        <v>803</v>
      </c>
      <c r="M1409" s="768" t="s">
        <v>105</v>
      </c>
      <c r="N1409" s="768">
        <v>1</v>
      </c>
      <c r="O1409" s="783"/>
      <c r="P1409" s="784" t="str">
        <f t="shared" si="109"/>
        <v>Included</v>
      </c>
      <c r="Q1409" s="296">
        <f t="shared" si="110"/>
        <v>0</v>
      </c>
      <c r="R1409" s="267">
        <f t="shared" si="111"/>
        <v>0</v>
      </c>
      <c r="S1409" s="267">
        <f t="shared" si="112"/>
        <v>0</v>
      </c>
      <c r="T1409" s="297">
        <f t="shared" si="113"/>
        <v>0</v>
      </c>
      <c r="U1409" s="297"/>
      <c r="AD1409" s="298"/>
    </row>
    <row r="1410" spans="1:30" s="267" customFormat="1" ht="48" customHeight="1" x14ac:dyDescent="0.3">
      <c r="A1410" s="292">
        <v>1384</v>
      </c>
      <c r="B1410" s="768">
        <v>7000032816</v>
      </c>
      <c r="C1410" s="768">
        <v>10</v>
      </c>
      <c r="D1410" s="768">
        <v>350</v>
      </c>
      <c r="E1410" s="768">
        <v>30</v>
      </c>
      <c r="F1410" s="768" t="s">
        <v>789</v>
      </c>
      <c r="G1410" s="768">
        <v>170005316</v>
      </c>
      <c r="H1410" s="768">
        <v>998734</v>
      </c>
      <c r="I1410" s="783"/>
      <c r="J1410" s="768">
        <v>18</v>
      </c>
      <c r="K1410" s="782"/>
      <c r="L1410" s="768" t="s">
        <v>804</v>
      </c>
      <c r="M1410" s="768" t="s">
        <v>106</v>
      </c>
      <c r="N1410" s="768">
        <v>1</v>
      </c>
      <c r="O1410" s="783"/>
      <c r="P1410" s="784" t="str">
        <f t="shared" si="109"/>
        <v>Included</v>
      </c>
      <c r="Q1410" s="296">
        <f t="shared" si="110"/>
        <v>0</v>
      </c>
      <c r="R1410" s="267">
        <f t="shared" si="111"/>
        <v>0</v>
      </c>
      <c r="S1410" s="267">
        <f t="shared" si="112"/>
        <v>0</v>
      </c>
      <c r="T1410" s="297">
        <f t="shared" si="113"/>
        <v>0</v>
      </c>
      <c r="U1410" s="297"/>
      <c r="AD1410" s="298"/>
    </row>
    <row r="1411" spans="1:30" s="267" customFormat="1" ht="48" customHeight="1" x14ac:dyDescent="0.3">
      <c r="A1411" s="292">
        <v>1385</v>
      </c>
      <c r="B1411" s="768">
        <v>7000032816</v>
      </c>
      <c r="C1411" s="768">
        <v>10</v>
      </c>
      <c r="D1411" s="768">
        <v>350</v>
      </c>
      <c r="E1411" s="768">
        <v>40</v>
      </c>
      <c r="F1411" s="768" t="s">
        <v>789</v>
      </c>
      <c r="G1411" s="768">
        <v>170005402</v>
      </c>
      <c r="H1411" s="768">
        <v>998734</v>
      </c>
      <c r="I1411" s="783"/>
      <c r="J1411" s="768">
        <v>18</v>
      </c>
      <c r="K1411" s="782"/>
      <c r="L1411" s="768" t="s">
        <v>807</v>
      </c>
      <c r="M1411" s="768" t="s">
        <v>106</v>
      </c>
      <c r="N1411" s="768">
        <v>1</v>
      </c>
      <c r="O1411" s="783"/>
      <c r="P1411" s="784" t="str">
        <f t="shared" si="109"/>
        <v>Included</v>
      </c>
      <c r="Q1411" s="296">
        <f t="shared" si="110"/>
        <v>0</v>
      </c>
      <c r="R1411" s="267">
        <f t="shared" si="111"/>
        <v>0</v>
      </c>
      <c r="S1411" s="267">
        <f t="shared" si="112"/>
        <v>0</v>
      </c>
      <c r="T1411" s="297">
        <f t="shared" si="113"/>
        <v>0</v>
      </c>
      <c r="U1411" s="297"/>
      <c r="AD1411" s="298"/>
    </row>
    <row r="1412" spans="1:30" s="267" customFormat="1" ht="48" customHeight="1" x14ac:dyDescent="0.3">
      <c r="A1412" s="292">
        <v>1386</v>
      </c>
      <c r="B1412" s="768">
        <v>7000032816</v>
      </c>
      <c r="C1412" s="768">
        <v>10</v>
      </c>
      <c r="D1412" s="768">
        <v>350</v>
      </c>
      <c r="E1412" s="768">
        <v>60</v>
      </c>
      <c r="F1412" s="768" t="s">
        <v>789</v>
      </c>
      <c r="G1412" s="768">
        <v>170005422</v>
      </c>
      <c r="H1412" s="768">
        <v>998336</v>
      </c>
      <c r="I1412" s="783"/>
      <c r="J1412" s="768">
        <v>18</v>
      </c>
      <c r="K1412" s="782"/>
      <c r="L1412" s="768" t="s">
        <v>809</v>
      </c>
      <c r="M1412" s="768" t="s">
        <v>105</v>
      </c>
      <c r="N1412" s="768">
        <v>1</v>
      </c>
      <c r="O1412" s="783"/>
      <c r="P1412" s="784" t="str">
        <f t="shared" si="109"/>
        <v>Included</v>
      </c>
      <c r="Q1412" s="296">
        <f t="shared" si="110"/>
        <v>0</v>
      </c>
      <c r="R1412" s="267">
        <f t="shared" si="111"/>
        <v>0</v>
      </c>
      <c r="S1412" s="267">
        <f t="shared" si="112"/>
        <v>0</v>
      </c>
      <c r="T1412" s="297">
        <f t="shared" si="113"/>
        <v>0</v>
      </c>
      <c r="U1412" s="297"/>
      <c r="AD1412" s="298"/>
    </row>
    <row r="1413" spans="1:30" s="267" customFormat="1" ht="48" customHeight="1" x14ac:dyDescent="0.3">
      <c r="A1413" s="292">
        <v>1387</v>
      </c>
      <c r="B1413" s="768">
        <v>7000032816</v>
      </c>
      <c r="C1413" s="768">
        <v>10</v>
      </c>
      <c r="D1413" s="768">
        <v>350</v>
      </c>
      <c r="E1413" s="768">
        <v>70</v>
      </c>
      <c r="F1413" s="768" t="s">
        <v>789</v>
      </c>
      <c r="G1413" s="768">
        <v>170005323</v>
      </c>
      <c r="H1413" s="768">
        <v>998734</v>
      </c>
      <c r="I1413" s="783"/>
      <c r="J1413" s="768">
        <v>18</v>
      </c>
      <c r="K1413" s="782"/>
      <c r="L1413" s="768" t="s">
        <v>812</v>
      </c>
      <c r="M1413" s="768" t="s">
        <v>106</v>
      </c>
      <c r="N1413" s="768">
        <v>2</v>
      </c>
      <c r="O1413" s="783"/>
      <c r="P1413" s="784" t="str">
        <f t="shared" si="109"/>
        <v>Included</v>
      </c>
      <c r="Q1413" s="296">
        <f t="shared" si="110"/>
        <v>0</v>
      </c>
      <c r="R1413" s="267">
        <f t="shared" si="111"/>
        <v>0</v>
      </c>
      <c r="S1413" s="267">
        <f t="shared" si="112"/>
        <v>0</v>
      </c>
      <c r="T1413" s="297">
        <f t="shared" si="113"/>
        <v>0</v>
      </c>
      <c r="U1413" s="297"/>
      <c r="AD1413" s="298"/>
    </row>
    <row r="1414" spans="1:30" s="267" customFormat="1" ht="48" customHeight="1" x14ac:dyDescent="0.3">
      <c r="A1414" s="292">
        <v>1388</v>
      </c>
      <c r="B1414" s="768">
        <v>7000032816</v>
      </c>
      <c r="C1414" s="768">
        <v>10</v>
      </c>
      <c r="D1414" s="768">
        <v>350</v>
      </c>
      <c r="E1414" s="768">
        <v>80</v>
      </c>
      <c r="F1414" s="768" t="s">
        <v>789</v>
      </c>
      <c r="G1414" s="768">
        <v>170005324</v>
      </c>
      <c r="H1414" s="768">
        <v>998734</v>
      </c>
      <c r="I1414" s="783"/>
      <c r="J1414" s="768">
        <v>18</v>
      </c>
      <c r="K1414" s="782"/>
      <c r="L1414" s="768" t="s">
        <v>813</v>
      </c>
      <c r="M1414" s="768" t="s">
        <v>106</v>
      </c>
      <c r="N1414" s="768">
        <v>2</v>
      </c>
      <c r="O1414" s="783"/>
      <c r="P1414" s="784" t="str">
        <f t="shared" si="109"/>
        <v>Included</v>
      </c>
      <c r="Q1414" s="296">
        <f t="shared" si="110"/>
        <v>0</v>
      </c>
      <c r="R1414" s="267">
        <f t="shared" si="111"/>
        <v>0</v>
      </c>
      <c r="S1414" s="267">
        <f t="shared" si="112"/>
        <v>0</v>
      </c>
      <c r="T1414" s="297">
        <f t="shared" si="113"/>
        <v>0</v>
      </c>
      <c r="U1414" s="297"/>
      <c r="AD1414" s="298"/>
    </row>
    <row r="1415" spans="1:30" s="267" customFormat="1" ht="48" customHeight="1" x14ac:dyDescent="0.3">
      <c r="A1415" s="292">
        <v>1389</v>
      </c>
      <c r="B1415" s="768">
        <v>7000032816</v>
      </c>
      <c r="C1415" s="768">
        <v>10</v>
      </c>
      <c r="D1415" s="768">
        <v>350</v>
      </c>
      <c r="E1415" s="768">
        <v>100</v>
      </c>
      <c r="F1415" s="768" t="s">
        <v>789</v>
      </c>
      <c r="G1415" s="768">
        <v>170005423</v>
      </c>
      <c r="H1415" s="768">
        <v>998336</v>
      </c>
      <c r="I1415" s="783"/>
      <c r="J1415" s="768">
        <v>18</v>
      </c>
      <c r="K1415" s="782"/>
      <c r="L1415" s="768" t="s">
        <v>814</v>
      </c>
      <c r="M1415" s="768" t="s">
        <v>105</v>
      </c>
      <c r="N1415" s="768">
        <v>1</v>
      </c>
      <c r="O1415" s="783"/>
      <c r="P1415" s="784" t="str">
        <f t="shared" si="109"/>
        <v>Included</v>
      </c>
      <c r="Q1415" s="296">
        <f t="shared" si="110"/>
        <v>0</v>
      </c>
      <c r="R1415" s="267">
        <f t="shared" si="111"/>
        <v>0</v>
      </c>
      <c r="S1415" s="267">
        <f t="shared" si="112"/>
        <v>0</v>
      </c>
      <c r="T1415" s="297">
        <f t="shared" si="113"/>
        <v>0</v>
      </c>
      <c r="U1415" s="297"/>
      <c r="AD1415" s="298"/>
    </row>
    <row r="1416" spans="1:30" s="267" customFormat="1" ht="48" customHeight="1" x14ac:dyDescent="0.3">
      <c r="A1416" s="292">
        <v>1390</v>
      </c>
      <c r="B1416" s="768">
        <v>7000032816</v>
      </c>
      <c r="C1416" s="768">
        <v>10</v>
      </c>
      <c r="D1416" s="768">
        <v>350</v>
      </c>
      <c r="E1416" s="768">
        <v>110</v>
      </c>
      <c r="F1416" s="768" t="s">
        <v>789</v>
      </c>
      <c r="G1416" s="768">
        <v>170005328</v>
      </c>
      <c r="H1416" s="768">
        <v>998734</v>
      </c>
      <c r="I1416" s="783"/>
      <c r="J1416" s="768">
        <v>18</v>
      </c>
      <c r="K1416" s="782"/>
      <c r="L1416" s="768" t="s">
        <v>815</v>
      </c>
      <c r="M1416" s="768" t="s">
        <v>106</v>
      </c>
      <c r="N1416" s="768">
        <v>1</v>
      </c>
      <c r="O1416" s="783"/>
      <c r="P1416" s="784" t="str">
        <f t="shared" si="109"/>
        <v>Included</v>
      </c>
      <c r="Q1416" s="296">
        <f t="shared" si="110"/>
        <v>0</v>
      </c>
      <c r="R1416" s="267">
        <f t="shared" si="111"/>
        <v>0</v>
      </c>
      <c r="S1416" s="267">
        <f t="shared" si="112"/>
        <v>0</v>
      </c>
      <c r="T1416" s="297">
        <f t="shared" si="113"/>
        <v>0</v>
      </c>
      <c r="U1416" s="297"/>
      <c r="AD1416" s="298"/>
    </row>
    <row r="1417" spans="1:30" s="267" customFormat="1" ht="48" customHeight="1" x14ac:dyDescent="0.3">
      <c r="A1417" s="292">
        <v>1391</v>
      </c>
      <c r="B1417" s="768">
        <v>7000032816</v>
      </c>
      <c r="C1417" s="768">
        <v>10</v>
      </c>
      <c r="D1417" s="768">
        <v>350</v>
      </c>
      <c r="E1417" s="768">
        <v>120</v>
      </c>
      <c r="F1417" s="768" t="s">
        <v>789</v>
      </c>
      <c r="G1417" s="768">
        <v>100007246</v>
      </c>
      <c r="H1417" s="768">
        <v>998734</v>
      </c>
      <c r="I1417" s="783"/>
      <c r="J1417" s="768">
        <v>18</v>
      </c>
      <c r="K1417" s="782"/>
      <c r="L1417" s="768" t="s">
        <v>159</v>
      </c>
      <c r="M1417" s="768" t="s">
        <v>106</v>
      </c>
      <c r="N1417" s="768">
        <v>1</v>
      </c>
      <c r="O1417" s="783"/>
      <c r="P1417" s="784" t="str">
        <f t="shared" si="109"/>
        <v>Included</v>
      </c>
      <c r="Q1417" s="296">
        <f t="shared" si="110"/>
        <v>0</v>
      </c>
      <c r="R1417" s="267">
        <f t="shared" si="111"/>
        <v>0</v>
      </c>
      <c r="S1417" s="267">
        <f t="shared" si="112"/>
        <v>0</v>
      </c>
      <c r="T1417" s="297">
        <f t="shared" si="113"/>
        <v>0</v>
      </c>
      <c r="U1417" s="297"/>
      <c r="AD1417" s="298"/>
    </row>
    <row r="1418" spans="1:30" s="267" customFormat="1" ht="48" customHeight="1" x14ac:dyDescent="0.3">
      <c r="A1418" s="292">
        <v>1392</v>
      </c>
      <c r="B1418" s="768">
        <v>7000032816</v>
      </c>
      <c r="C1418" s="768">
        <v>10</v>
      </c>
      <c r="D1418" s="768">
        <v>350</v>
      </c>
      <c r="E1418" s="768">
        <v>130</v>
      </c>
      <c r="F1418" s="768" t="s">
        <v>789</v>
      </c>
      <c r="G1418" s="768">
        <v>170003250</v>
      </c>
      <c r="H1418" s="768">
        <v>998734</v>
      </c>
      <c r="I1418" s="783"/>
      <c r="J1418" s="768">
        <v>18</v>
      </c>
      <c r="K1418" s="782"/>
      <c r="L1418" s="768" t="s">
        <v>160</v>
      </c>
      <c r="M1418" s="768" t="s">
        <v>106</v>
      </c>
      <c r="N1418" s="768">
        <v>1</v>
      </c>
      <c r="O1418" s="783"/>
      <c r="P1418" s="784" t="str">
        <f t="shared" si="109"/>
        <v>Included</v>
      </c>
      <c r="Q1418" s="296">
        <f t="shared" si="110"/>
        <v>0</v>
      </c>
      <c r="R1418" s="267">
        <f t="shared" si="111"/>
        <v>0</v>
      </c>
      <c r="S1418" s="267">
        <f t="shared" si="112"/>
        <v>0</v>
      </c>
      <c r="T1418" s="297">
        <f t="shared" si="113"/>
        <v>0</v>
      </c>
      <c r="U1418" s="297"/>
      <c r="AD1418" s="298"/>
    </row>
    <row r="1419" spans="1:30" s="267" customFormat="1" ht="48" customHeight="1" x14ac:dyDescent="0.3">
      <c r="A1419" s="292">
        <v>1393</v>
      </c>
      <c r="B1419" s="768">
        <v>7000032816</v>
      </c>
      <c r="C1419" s="768">
        <v>10</v>
      </c>
      <c r="D1419" s="768">
        <v>350</v>
      </c>
      <c r="E1419" s="768">
        <v>140</v>
      </c>
      <c r="F1419" s="768" t="s">
        <v>789</v>
      </c>
      <c r="G1419" s="768">
        <v>170005441</v>
      </c>
      <c r="H1419" s="768">
        <v>998734</v>
      </c>
      <c r="I1419" s="783"/>
      <c r="J1419" s="768">
        <v>18</v>
      </c>
      <c r="K1419" s="782"/>
      <c r="L1419" s="768" t="s">
        <v>816</v>
      </c>
      <c r="M1419" s="768" t="s">
        <v>106</v>
      </c>
      <c r="N1419" s="768">
        <v>1</v>
      </c>
      <c r="O1419" s="783"/>
      <c r="P1419" s="784" t="str">
        <f t="shared" si="109"/>
        <v>Included</v>
      </c>
      <c r="Q1419" s="296">
        <f t="shared" si="110"/>
        <v>0</v>
      </c>
      <c r="R1419" s="267">
        <f t="shared" si="111"/>
        <v>0</v>
      </c>
      <c r="S1419" s="267">
        <f t="shared" si="112"/>
        <v>0</v>
      </c>
      <c r="T1419" s="297">
        <f t="shared" si="113"/>
        <v>0</v>
      </c>
      <c r="U1419" s="297"/>
      <c r="AD1419" s="298"/>
    </row>
    <row r="1420" spans="1:30" s="267" customFormat="1" ht="48" customHeight="1" x14ac:dyDescent="0.3">
      <c r="A1420" s="292">
        <v>1394</v>
      </c>
      <c r="B1420" s="768">
        <v>7000032816</v>
      </c>
      <c r="C1420" s="768">
        <v>10</v>
      </c>
      <c r="D1420" s="768">
        <v>350</v>
      </c>
      <c r="E1420" s="768">
        <v>150</v>
      </c>
      <c r="F1420" s="768" t="s">
        <v>789</v>
      </c>
      <c r="G1420" s="768">
        <v>170005590</v>
      </c>
      <c r="H1420" s="768">
        <v>998336</v>
      </c>
      <c r="I1420" s="783"/>
      <c r="J1420" s="768">
        <v>18</v>
      </c>
      <c r="K1420" s="782"/>
      <c r="L1420" s="768" t="s">
        <v>822</v>
      </c>
      <c r="M1420" s="768" t="s">
        <v>106</v>
      </c>
      <c r="N1420" s="768">
        <v>2</v>
      </c>
      <c r="O1420" s="783"/>
      <c r="P1420" s="784" t="str">
        <f t="shared" si="109"/>
        <v>Included</v>
      </c>
      <c r="Q1420" s="296">
        <f t="shared" si="110"/>
        <v>0</v>
      </c>
      <c r="R1420" s="267">
        <f t="shared" si="111"/>
        <v>0</v>
      </c>
      <c r="S1420" s="267">
        <f t="shared" si="112"/>
        <v>0</v>
      </c>
      <c r="T1420" s="297">
        <f t="shared" si="113"/>
        <v>0</v>
      </c>
      <c r="U1420" s="297"/>
      <c r="AD1420" s="298"/>
    </row>
    <row r="1421" spans="1:30" s="267" customFormat="1" ht="48" customHeight="1" x14ac:dyDescent="0.3">
      <c r="A1421" s="292">
        <v>1395</v>
      </c>
      <c r="B1421" s="768">
        <v>7000032820</v>
      </c>
      <c r="C1421" s="768">
        <v>10</v>
      </c>
      <c r="D1421" s="768">
        <v>400</v>
      </c>
      <c r="E1421" s="768">
        <v>10</v>
      </c>
      <c r="F1421" s="768" t="s">
        <v>790</v>
      </c>
      <c r="G1421" s="768">
        <v>170005402</v>
      </c>
      <c r="H1421" s="768">
        <v>998734</v>
      </c>
      <c r="I1421" s="783"/>
      <c r="J1421" s="768">
        <v>18</v>
      </c>
      <c r="K1421" s="782"/>
      <c r="L1421" s="768" t="s">
        <v>807</v>
      </c>
      <c r="M1421" s="768" t="s">
        <v>106</v>
      </c>
      <c r="N1421" s="768">
        <v>7</v>
      </c>
      <c r="O1421" s="783"/>
      <c r="P1421" s="784" t="str">
        <f t="shared" si="109"/>
        <v>Included</v>
      </c>
      <c r="Q1421" s="296">
        <f t="shared" si="110"/>
        <v>0</v>
      </c>
      <c r="R1421" s="267">
        <f t="shared" si="111"/>
        <v>0</v>
      </c>
      <c r="S1421" s="267">
        <f t="shared" si="112"/>
        <v>0</v>
      </c>
      <c r="T1421" s="297">
        <f t="shared" si="113"/>
        <v>0</v>
      </c>
      <c r="U1421" s="297"/>
      <c r="AD1421" s="298"/>
    </row>
    <row r="1422" spans="1:30" s="267" customFormat="1" ht="27.75" customHeight="1" x14ac:dyDescent="0.3">
      <c r="A1422" s="775" t="s">
        <v>343</v>
      </c>
      <c r="B1422" s="785" t="s">
        <v>359</v>
      </c>
      <c r="C1422" s="775"/>
      <c r="D1422" s="775"/>
      <c r="E1422" s="775"/>
      <c r="F1422" s="775"/>
      <c r="G1422" s="775"/>
      <c r="H1422" s="775"/>
      <c r="I1422" s="775"/>
      <c r="J1422" s="775"/>
      <c r="K1422" s="775"/>
      <c r="L1422" s="775"/>
      <c r="M1422" s="775"/>
      <c r="N1422" s="775"/>
      <c r="O1422" s="775"/>
      <c r="P1422" s="775"/>
      <c r="Q1422" s="775"/>
      <c r="T1422" s="297"/>
      <c r="U1422" s="297"/>
      <c r="AD1422" s="298"/>
    </row>
    <row r="1423" spans="1:30" s="267" customFormat="1" ht="48" customHeight="1" x14ac:dyDescent="0.3">
      <c r="A1423" s="292">
        <v>1396</v>
      </c>
      <c r="B1423" s="768">
        <v>7000032936</v>
      </c>
      <c r="C1423" s="768">
        <v>10</v>
      </c>
      <c r="D1423" s="768">
        <v>20</v>
      </c>
      <c r="E1423" s="768">
        <v>10</v>
      </c>
      <c r="F1423" s="768" t="s">
        <v>791</v>
      </c>
      <c r="G1423" s="768">
        <v>170005405</v>
      </c>
      <c r="H1423" s="768">
        <v>998736</v>
      </c>
      <c r="I1423" s="783"/>
      <c r="J1423" s="768">
        <v>18</v>
      </c>
      <c r="K1423" s="782"/>
      <c r="L1423" s="768" t="s">
        <v>802</v>
      </c>
      <c r="M1423" s="768" t="s">
        <v>106</v>
      </c>
      <c r="N1423" s="768">
        <v>1</v>
      </c>
      <c r="O1423" s="783"/>
      <c r="P1423" s="784" t="str">
        <f t="shared" si="109"/>
        <v>Included</v>
      </c>
      <c r="Q1423" s="296">
        <f t="shared" si="110"/>
        <v>0</v>
      </c>
      <c r="R1423" s="267">
        <f t="shared" si="111"/>
        <v>0</v>
      </c>
      <c r="S1423" s="267">
        <f t="shared" si="112"/>
        <v>0</v>
      </c>
      <c r="T1423" s="297">
        <f t="shared" si="113"/>
        <v>0</v>
      </c>
      <c r="U1423" s="297"/>
      <c r="AD1423" s="298"/>
    </row>
    <row r="1424" spans="1:30" s="267" customFormat="1" ht="48" customHeight="1" x14ac:dyDescent="0.3">
      <c r="A1424" s="292">
        <v>1397</v>
      </c>
      <c r="B1424" s="768">
        <v>7000032936</v>
      </c>
      <c r="C1424" s="768">
        <v>10</v>
      </c>
      <c r="D1424" s="768">
        <v>20</v>
      </c>
      <c r="E1424" s="768">
        <v>20</v>
      </c>
      <c r="F1424" s="768" t="s">
        <v>791</v>
      </c>
      <c r="G1424" s="768">
        <v>170005421</v>
      </c>
      <c r="H1424" s="768">
        <v>998336</v>
      </c>
      <c r="I1424" s="783"/>
      <c r="J1424" s="768">
        <v>18</v>
      </c>
      <c r="K1424" s="782"/>
      <c r="L1424" s="768" t="s">
        <v>803</v>
      </c>
      <c r="M1424" s="768" t="s">
        <v>105</v>
      </c>
      <c r="N1424" s="768">
        <v>1</v>
      </c>
      <c r="O1424" s="783"/>
      <c r="P1424" s="784" t="str">
        <f t="shared" si="109"/>
        <v>Included</v>
      </c>
      <c r="Q1424" s="296">
        <f t="shared" si="110"/>
        <v>0</v>
      </c>
      <c r="R1424" s="267">
        <f t="shared" si="111"/>
        <v>0</v>
      </c>
      <c r="S1424" s="267">
        <f t="shared" si="112"/>
        <v>0</v>
      </c>
      <c r="T1424" s="297">
        <f t="shared" si="113"/>
        <v>0</v>
      </c>
      <c r="U1424" s="297"/>
      <c r="AD1424" s="298"/>
    </row>
    <row r="1425" spans="1:30" s="267" customFormat="1" ht="48" customHeight="1" x14ac:dyDescent="0.3">
      <c r="A1425" s="292">
        <v>1398</v>
      </c>
      <c r="B1425" s="768">
        <v>7000032936</v>
      </c>
      <c r="C1425" s="768">
        <v>10</v>
      </c>
      <c r="D1425" s="768">
        <v>20</v>
      </c>
      <c r="E1425" s="768">
        <v>30</v>
      </c>
      <c r="F1425" s="768" t="s">
        <v>791</v>
      </c>
      <c r="G1425" s="768">
        <v>170005316</v>
      </c>
      <c r="H1425" s="768">
        <v>998734</v>
      </c>
      <c r="I1425" s="783"/>
      <c r="J1425" s="768">
        <v>18</v>
      </c>
      <c r="K1425" s="782"/>
      <c r="L1425" s="768" t="s">
        <v>804</v>
      </c>
      <c r="M1425" s="768" t="s">
        <v>106</v>
      </c>
      <c r="N1425" s="768">
        <v>1</v>
      </c>
      <c r="O1425" s="783"/>
      <c r="P1425" s="784" t="str">
        <f t="shared" si="109"/>
        <v>Included</v>
      </c>
      <c r="Q1425" s="296">
        <f t="shared" si="110"/>
        <v>0</v>
      </c>
      <c r="R1425" s="267">
        <f t="shared" si="111"/>
        <v>0</v>
      </c>
      <c r="S1425" s="267">
        <f t="shared" si="112"/>
        <v>0</v>
      </c>
      <c r="T1425" s="297">
        <f t="shared" si="113"/>
        <v>0</v>
      </c>
      <c r="U1425" s="297"/>
      <c r="AD1425" s="298"/>
    </row>
    <row r="1426" spans="1:30" s="267" customFormat="1" ht="48" customHeight="1" x14ac:dyDescent="0.3">
      <c r="A1426" s="292">
        <v>1399</v>
      </c>
      <c r="B1426" s="768">
        <v>7000032936</v>
      </c>
      <c r="C1426" s="768">
        <v>10</v>
      </c>
      <c r="D1426" s="768">
        <v>20</v>
      </c>
      <c r="E1426" s="768">
        <v>40</v>
      </c>
      <c r="F1426" s="768" t="s">
        <v>791</v>
      </c>
      <c r="G1426" s="768">
        <v>170005418</v>
      </c>
      <c r="H1426" s="768">
        <v>998736</v>
      </c>
      <c r="I1426" s="783"/>
      <c r="J1426" s="768">
        <v>18</v>
      </c>
      <c r="K1426" s="782"/>
      <c r="L1426" s="768" t="s">
        <v>805</v>
      </c>
      <c r="M1426" s="768" t="s">
        <v>106</v>
      </c>
      <c r="N1426" s="768">
        <v>30</v>
      </c>
      <c r="O1426" s="783"/>
      <c r="P1426" s="784" t="str">
        <f t="shared" si="109"/>
        <v>Included</v>
      </c>
      <c r="Q1426" s="296">
        <f t="shared" si="110"/>
        <v>0</v>
      </c>
      <c r="R1426" s="267">
        <f t="shared" si="111"/>
        <v>0</v>
      </c>
      <c r="S1426" s="267">
        <f t="shared" si="112"/>
        <v>0</v>
      </c>
      <c r="T1426" s="297">
        <f t="shared" si="113"/>
        <v>0</v>
      </c>
      <c r="U1426" s="297"/>
      <c r="AD1426" s="298"/>
    </row>
    <row r="1427" spans="1:30" s="267" customFormat="1" ht="48" customHeight="1" x14ac:dyDescent="0.3">
      <c r="A1427" s="292">
        <v>1400</v>
      </c>
      <c r="B1427" s="768">
        <v>7000032936</v>
      </c>
      <c r="C1427" s="768">
        <v>10</v>
      </c>
      <c r="D1427" s="768">
        <v>20</v>
      </c>
      <c r="E1427" s="768">
        <v>50</v>
      </c>
      <c r="F1427" s="768" t="s">
        <v>791</v>
      </c>
      <c r="G1427" s="768">
        <v>170005419</v>
      </c>
      <c r="H1427" s="768">
        <v>998736</v>
      </c>
      <c r="I1427" s="783"/>
      <c r="J1427" s="768">
        <v>18</v>
      </c>
      <c r="K1427" s="782"/>
      <c r="L1427" s="768" t="s">
        <v>806</v>
      </c>
      <c r="M1427" s="768" t="s">
        <v>106</v>
      </c>
      <c r="N1427" s="768">
        <v>150</v>
      </c>
      <c r="O1427" s="783"/>
      <c r="P1427" s="784" t="str">
        <f t="shared" si="109"/>
        <v>Included</v>
      </c>
      <c r="Q1427" s="296">
        <f t="shared" si="110"/>
        <v>0</v>
      </c>
      <c r="R1427" s="267">
        <f t="shared" si="111"/>
        <v>0</v>
      </c>
      <c r="S1427" s="267">
        <f t="shared" si="112"/>
        <v>0</v>
      </c>
      <c r="T1427" s="297">
        <f t="shared" si="113"/>
        <v>0</v>
      </c>
      <c r="U1427" s="297"/>
      <c r="AD1427" s="298"/>
    </row>
    <row r="1428" spans="1:30" s="267" customFormat="1" ht="48" customHeight="1" x14ac:dyDescent="0.3">
      <c r="A1428" s="292">
        <v>1401</v>
      </c>
      <c r="B1428" s="768">
        <v>7000032936</v>
      </c>
      <c r="C1428" s="768">
        <v>10</v>
      </c>
      <c r="D1428" s="768">
        <v>20</v>
      </c>
      <c r="E1428" s="768">
        <v>60</v>
      </c>
      <c r="F1428" s="768" t="s">
        <v>791</v>
      </c>
      <c r="G1428" s="768">
        <v>170005402</v>
      </c>
      <c r="H1428" s="768">
        <v>998734</v>
      </c>
      <c r="I1428" s="783"/>
      <c r="J1428" s="768">
        <v>18</v>
      </c>
      <c r="K1428" s="782"/>
      <c r="L1428" s="768" t="s">
        <v>807</v>
      </c>
      <c r="M1428" s="768" t="s">
        <v>106</v>
      </c>
      <c r="N1428" s="768">
        <v>1</v>
      </c>
      <c r="O1428" s="783"/>
      <c r="P1428" s="784" t="str">
        <f t="shared" ref="P1428:P1491" si="114">IF(O1428=0, "Included", IF(ISERROR(N1428*O1428), O1428, N1428*O1428))</f>
        <v>Included</v>
      </c>
      <c r="Q1428" s="296">
        <f t="shared" ref="Q1428:Q1491" si="115">S1428</f>
        <v>0</v>
      </c>
      <c r="R1428" s="267">
        <f t="shared" ref="R1428:R1491" si="116">IF(P1428="Included",0,P1428)</f>
        <v>0</v>
      </c>
      <c r="S1428" s="267">
        <f t="shared" ref="S1428:S1491" si="117">IF(K1428="",(R1428*J1428/100),(R1428*K1428))</f>
        <v>0</v>
      </c>
      <c r="T1428" s="297">
        <f t="shared" ref="T1428:T1491" si="118">+N1428*O1428</f>
        <v>0</v>
      </c>
      <c r="U1428" s="297"/>
      <c r="AD1428" s="298"/>
    </row>
    <row r="1429" spans="1:30" s="267" customFormat="1" ht="48" customHeight="1" x14ac:dyDescent="0.3">
      <c r="A1429" s="292">
        <v>1402</v>
      </c>
      <c r="B1429" s="768">
        <v>7000032936</v>
      </c>
      <c r="C1429" s="768">
        <v>10</v>
      </c>
      <c r="D1429" s="768">
        <v>20</v>
      </c>
      <c r="E1429" s="768">
        <v>70</v>
      </c>
      <c r="F1429" s="768" t="s">
        <v>791</v>
      </c>
      <c r="G1429" s="768">
        <v>170005318</v>
      </c>
      <c r="H1429" s="768">
        <v>998734</v>
      </c>
      <c r="I1429" s="783"/>
      <c r="J1429" s="768">
        <v>18</v>
      </c>
      <c r="K1429" s="782"/>
      <c r="L1429" s="768" t="s">
        <v>808</v>
      </c>
      <c r="M1429" s="768" t="s">
        <v>106</v>
      </c>
      <c r="N1429" s="768">
        <v>244</v>
      </c>
      <c r="O1429" s="783"/>
      <c r="P1429" s="784" t="str">
        <f t="shared" si="114"/>
        <v>Included</v>
      </c>
      <c r="Q1429" s="296">
        <f t="shared" si="115"/>
        <v>0</v>
      </c>
      <c r="R1429" s="267">
        <f t="shared" si="116"/>
        <v>0</v>
      </c>
      <c r="S1429" s="267">
        <f t="shared" si="117"/>
        <v>0</v>
      </c>
      <c r="T1429" s="297">
        <f t="shared" si="118"/>
        <v>0</v>
      </c>
      <c r="U1429" s="297"/>
      <c r="AD1429" s="298"/>
    </row>
    <row r="1430" spans="1:30" s="267" customFormat="1" ht="48" customHeight="1" x14ac:dyDescent="0.3">
      <c r="A1430" s="292">
        <v>1403</v>
      </c>
      <c r="B1430" s="768">
        <v>7000032936</v>
      </c>
      <c r="C1430" s="768">
        <v>10</v>
      </c>
      <c r="D1430" s="768">
        <v>20</v>
      </c>
      <c r="E1430" s="768">
        <v>110</v>
      </c>
      <c r="F1430" s="768" t="s">
        <v>791</v>
      </c>
      <c r="G1430" s="768">
        <v>170005422</v>
      </c>
      <c r="H1430" s="768">
        <v>998336</v>
      </c>
      <c r="I1430" s="783"/>
      <c r="J1430" s="768">
        <v>18</v>
      </c>
      <c r="K1430" s="782"/>
      <c r="L1430" s="768" t="s">
        <v>809</v>
      </c>
      <c r="M1430" s="768" t="s">
        <v>105</v>
      </c>
      <c r="N1430" s="768">
        <v>1</v>
      </c>
      <c r="O1430" s="783"/>
      <c r="P1430" s="784" t="str">
        <f t="shared" si="114"/>
        <v>Included</v>
      </c>
      <c r="Q1430" s="296">
        <f t="shared" si="115"/>
        <v>0</v>
      </c>
      <c r="R1430" s="267">
        <f t="shared" si="116"/>
        <v>0</v>
      </c>
      <c r="S1430" s="267">
        <f t="shared" si="117"/>
        <v>0</v>
      </c>
      <c r="T1430" s="297">
        <f t="shared" si="118"/>
        <v>0</v>
      </c>
      <c r="U1430" s="297"/>
      <c r="AD1430" s="298"/>
    </row>
    <row r="1431" spans="1:30" s="267" customFormat="1" ht="48" customHeight="1" x14ac:dyDescent="0.3">
      <c r="A1431" s="292">
        <v>1404</v>
      </c>
      <c r="B1431" s="768">
        <v>7000032936</v>
      </c>
      <c r="C1431" s="768">
        <v>10</v>
      </c>
      <c r="D1431" s="768">
        <v>20</v>
      </c>
      <c r="E1431" s="768">
        <v>120</v>
      </c>
      <c r="F1431" s="768" t="s">
        <v>791</v>
      </c>
      <c r="G1431" s="768">
        <v>170005403</v>
      </c>
      <c r="H1431" s="768">
        <v>998734</v>
      </c>
      <c r="I1431" s="783"/>
      <c r="J1431" s="768">
        <v>18</v>
      </c>
      <c r="K1431" s="782"/>
      <c r="L1431" s="768" t="s">
        <v>810</v>
      </c>
      <c r="M1431" s="768" t="s">
        <v>106</v>
      </c>
      <c r="N1431" s="768">
        <v>150</v>
      </c>
      <c r="O1431" s="783"/>
      <c r="P1431" s="784" t="str">
        <f t="shared" si="114"/>
        <v>Included</v>
      </c>
      <c r="Q1431" s="296">
        <f t="shared" si="115"/>
        <v>0</v>
      </c>
      <c r="R1431" s="267">
        <f t="shared" si="116"/>
        <v>0</v>
      </c>
      <c r="S1431" s="267">
        <f t="shared" si="117"/>
        <v>0</v>
      </c>
      <c r="T1431" s="297">
        <f t="shared" si="118"/>
        <v>0</v>
      </c>
      <c r="U1431" s="297"/>
      <c r="AD1431" s="298"/>
    </row>
    <row r="1432" spans="1:30" s="267" customFormat="1" ht="48" customHeight="1" x14ac:dyDescent="0.3">
      <c r="A1432" s="292">
        <v>1405</v>
      </c>
      <c r="B1432" s="768">
        <v>7000032936</v>
      </c>
      <c r="C1432" s="768">
        <v>10</v>
      </c>
      <c r="D1432" s="768">
        <v>20</v>
      </c>
      <c r="E1432" s="768">
        <v>130</v>
      </c>
      <c r="F1432" s="768" t="s">
        <v>791</v>
      </c>
      <c r="G1432" s="768">
        <v>170005329</v>
      </c>
      <c r="H1432" s="768">
        <v>998734</v>
      </c>
      <c r="I1432" s="783"/>
      <c r="J1432" s="768">
        <v>18</v>
      </c>
      <c r="K1432" s="782"/>
      <c r="L1432" s="768" t="s">
        <v>811</v>
      </c>
      <c r="M1432" s="768" t="s">
        <v>110</v>
      </c>
      <c r="N1432" s="768">
        <v>150</v>
      </c>
      <c r="O1432" s="783"/>
      <c r="P1432" s="784" t="str">
        <f t="shared" si="114"/>
        <v>Included</v>
      </c>
      <c r="Q1432" s="296">
        <f t="shared" si="115"/>
        <v>0</v>
      </c>
      <c r="R1432" s="267">
        <f t="shared" si="116"/>
        <v>0</v>
      </c>
      <c r="S1432" s="267">
        <f t="shared" si="117"/>
        <v>0</v>
      </c>
      <c r="T1432" s="297">
        <f t="shared" si="118"/>
        <v>0</v>
      </c>
      <c r="U1432" s="297"/>
      <c r="AD1432" s="298"/>
    </row>
    <row r="1433" spans="1:30" s="267" customFormat="1" ht="48" customHeight="1" x14ac:dyDescent="0.3">
      <c r="A1433" s="292">
        <v>1406</v>
      </c>
      <c r="B1433" s="768">
        <v>7000032936</v>
      </c>
      <c r="C1433" s="768">
        <v>10</v>
      </c>
      <c r="D1433" s="768">
        <v>20</v>
      </c>
      <c r="E1433" s="768">
        <v>140</v>
      </c>
      <c r="F1433" s="768" t="s">
        <v>791</v>
      </c>
      <c r="G1433" s="768">
        <v>170005323</v>
      </c>
      <c r="H1433" s="768">
        <v>998734</v>
      </c>
      <c r="I1433" s="783"/>
      <c r="J1433" s="768">
        <v>18</v>
      </c>
      <c r="K1433" s="782"/>
      <c r="L1433" s="768" t="s">
        <v>812</v>
      </c>
      <c r="M1433" s="768" t="s">
        <v>106</v>
      </c>
      <c r="N1433" s="768">
        <v>2</v>
      </c>
      <c r="O1433" s="783"/>
      <c r="P1433" s="784" t="str">
        <f t="shared" si="114"/>
        <v>Included</v>
      </c>
      <c r="Q1433" s="296">
        <f t="shared" si="115"/>
        <v>0</v>
      </c>
      <c r="R1433" s="267">
        <f t="shared" si="116"/>
        <v>0</v>
      </c>
      <c r="S1433" s="267">
        <f t="shared" si="117"/>
        <v>0</v>
      </c>
      <c r="T1433" s="297">
        <f t="shared" si="118"/>
        <v>0</v>
      </c>
      <c r="U1433" s="297"/>
      <c r="AD1433" s="298"/>
    </row>
    <row r="1434" spans="1:30" s="267" customFormat="1" ht="48" customHeight="1" x14ac:dyDescent="0.3">
      <c r="A1434" s="292">
        <v>1407</v>
      </c>
      <c r="B1434" s="768">
        <v>7000032936</v>
      </c>
      <c r="C1434" s="768">
        <v>10</v>
      </c>
      <c r="D1434" s="768">
        <v>20</v>
      </c>
      <c r="E1434" s="768">
        <v>150</v>
      </c>
      <c r="F1434" s="768" t="s">
        <v>791</v>
      </c>
      <c r="G1434" s="768">
        <v>170005324</v>
      </c>
      <c r="H1434" s="768">
        <v>998734</v>
      </c>
      <c r="I1434" s="783"/>
      <c r="J1434" s="768">
        <v>18</v>
      </c>
      <c r="K1434" s="782"/>
      <c r="L1434" s="768" t="s">
        <v>813</v>
      </c>
      <c r="M1434" s="768" t="s">
        <v>106</v>
      </c>
      <c r="N1434" s="768">
        <v>2</v>
      </c>
      <c r="O1434" s="783"/>
      <c r="P1434" s="784" t="str">
        <f t="shared" si="114"/>
        <v>Included</v>
      </c>
      <c r="Q1434" s="296">
        <f t="shared" si="115"/>
        <v>0</v>
      </c>
      <c r="R1434" s="267">
        <f t="shared" si="116"/>
        <v>0</v>
      </c>
      <c r="S1434" s="267">
        <f t="shared" si="117"/>
        <v>0</v>
      </c>
      <c r="T1434" s="297">
        <f t="shared" si="118"/>
        <v>0</v>
      </c>
      <c r="U1434" s="297"/>
      <c r="AD1434" s="298"/>
    </row>
    <row r="1435" spans="1:30" s="267" customFormat="1" ht="48" customHeight="1" x14ac:dyDescent="0.3">
      <c r="A1435" s="292">
        <v>1408</v>
      </c>
      <c r="B1435" s="768">
        <v>7000032936</v>
      </c>
      <c r="C1435" s="768">
        <v>10</v>
      </c>
      <c r="D1435" s="768">
        <v>20</v>
      </c>
      <c r="E1435" s="768">
        <v>170</v>
      </c>
      <c r="F1435" s="768" t="s">
        <v>791</v>
      </c>
      <c r="G1435" s="768">
        <v>170005423</v>
      </c>
      <c r="H1435" s="768">
        <v>998336</v>
      </c>
      <c r="I1435" s="783"/>
      <c r="J1435" s="768">
        <v>18</v>
      </c>
      <c r="K1435" s="782"/>
      <c r="L1435" s="768" t="s">
        <v>814</v>
      </c>
      <c r="M1435" s="768" t="s">
        <v>105</v>
      </c>
      <c r="N1435" s="768">
        <v>1</v>
      </c>
      <c r="O1435" s="783"/>
      <c r="P1435" s="784" t="str">
        <f t="shared" si="114"/>
        <v>Included</v>
      </c>
      <c r="Q1435" s="296">
        <f t="shared" si="115"/>
        <v>0</v>
      </c>
      <c r="R1435" s="267">
        <f t="shared" si="116"/>
        <v>0</v>
      </c>
      <c r="S1435" s="267">
        <f t="shared" si="117"/>
        <v>0</v>
      </c>
      <c r="T1435" s="297">
        <f t="shared" si="118"/>
        <v>0</v>
      </c>
      <c r="U1435" s="297"/>
      <c r="AD1435" s="298"/>
    </row>
    <row r="1436" spans="1:30" s="267" customFormat="1" ht="48" customHeight="1" x14ac:dyDescent="0.3">
      <c r="A1436" s="292">
        <v>1409</v>
      </c>
      <c r="B1436" s="768">
        <v>7000032936</v>
      </c>
      <c r="C1436" s="768">
        <v>10</v>
      </c>
      <c r="D1436" s="768">
        <v>20</v>
      </c>
      <c r="E1436" s="768">
        <v>180</v>
      </c>
      <c r="F1436" s="768" t="s">
        <v>791</v>
      </c>
      <c r="G1436" s="768">
        <v>170005328</v>
      </c>
      <c r="H1436" s="768">
        <v>998734</v>
      </c>
      <c r="I1436" s="783"/>
      <c r="J1436" s="768">
        <v>18</v>
      </c>
      <c r="K1436" s="782"/>
      <c r="L1436" s="768" t="s">
        <v>815</v>
      </c>
      <c r="M1436" s="768" t="s">
        <v>106</v>
      </c>
      <c r="N1436" s="768">
        <v>1</v>
      </c>
      <c r="O1436" s="783"/>
      <c r="P1436" s="784" t="str">
        <f t="shared" si="114"/>
        <v>Included</v>
      </c>
      <c r="Q1436" s="296">
        <f t="shared" si="115"/>
        <v>0</v>
      </c>
      <c r="R1436" s="267">
        <f t="shared" si="116"/>
        <v>0</v>
      </c>
      <c r="S1436" s="267">
        <f t="shared" si="117"/>
        <v>0</v>
      </c>
      <c r="T1436" s="297">
        <f t="shared" si="118"/>
        <v>0</v>
      </c>
      <c r="U1436" s="297"/>
      <c r="AD1436" s="298"/>
    </row>
    <row r="1437" spans="1:30" s="267" customFormat="1" ht="48" customHeight="1" x14ac:dyDescent="0.3">
      <c r="A1437" s="292">
        <v>1410</v>
      </c>
      <c r="B1437" s="768">
        <v>7000032936</v>
      </c>
      <c r="C1437" s="768">
        <v>10</v>
      </c>
      <c r="D1437" s="768">
        <v>20</v>
      </c>
      <c r="E1437" s="768">
        <v>190</v>
      </c>
      <c r="F1437" s="768" t="s">
        <v>791</v>
      </c>
      <c r="G1437" s="768">
        <v>100002843</v>
      </c>
      <c r="H1437" s="768">
        <v>998734</v>
      </c>
      <c r="I1437" s="783"/>
      <c r="J1437" s="768">
        <v>18</v>
      </c>
      <c r="K1437" s="782"/>
      <c r="L1437" s="768" t="s">
        <v>161</v>
      </c>
      <c r="M1437" s="768" t="s">
        <v>110</v>
      </c>
      <c r="N1437" s="768">
        <v>1</v>
      </c>
      <c r="O1437" s="783"/>
      <c r="P1437" s="784" t="str">
        <f t="shared" si="114"/>
        <v>Included</v>
      </c>
      <c r="Q1437" s="296">
        <f t="shared" si="115"/>
        <v>0</v>
      </c>
      <c r="R1437" s="267">
        <f t="shared" si="116"/>
        <v>0</v>
      </c>
      <c r="S1437" s="267">
        <f t="shared" si="117"/>
        <v>0</v>
      </c>
      <c r="T1437" s="297">
        <f t="shared" si="118"/>
        <v>0</v>
      </c>
      <c r="U1437" s="297"/>
      <c r="AD1437" s="298"/>
    </row>
    <row r="1438" spans="1:30" s="267" customFormat="1" ht="48" customHeight="1" x14ac:dyDescent="0.3">
      <c r="A1438" s="292">
        <v>1411</v>
      </c>
      <c r="B1438" s="768">
        <v>7000032936</v>
      </c>
      <c r="C1438" s="768">
        <v>10</v>
      </c>
      <c r="D1438" s="768">
        <v>20</v>
      </c>
      <c r="E1438" s="768">
        <v>200</v>
      </c>
      <c r="F1438" s="768" t="s">
        <v>791</v>
      </c>
      <c r="G1438" s="768">
        <v>100007246</v>
      </c>
      <c r="H1438" s="768">
        <v>998734</v>
      </c>
      <c r="I1438" s="783"/>
      <c r="J1438" s="768">
        <v>18</v>
      </c>
      <c r="K1438" s="782"/>
      <c r="L1438" s="768" t="s">
        <v>159</v>
      </c>
      <c r="M1438" s="768" t="s">
        <v>106</v>
      </c>
      <c r="N1438" s="768">
        <v>1</v>
      </c>
      <c r="O1438" s="783"/>
      <c r="P1438" s="784" t="str">
        <f t="shared" si="114"/>
        <v>Included</v>
      </c>
      <c r="Q1438" s="296">
        <f t="shared" si="115"/>
        <v>0</v>
      </c>
      <c r="R1438" s="267">
        <f t="shared" si="116"/>
        <v>0</v>
      </c>
      <c r="S1438" s="267">
        <f t="shared" si="117"/>
        <v>0</v>
      </c>
      <c r="T1438" s="297">
        <f t="shared" si="118"/>
        <v>0</v>
      </c>
      <c r="U1438" s="297"/>
      <c r="AD1438" s="298"/>
    </row>
    <row r="1439" spans="1:30" s="267" customFormat="1" ht="48" customHeight="1" x14ac:dyDescent="0.3">
      <c r="A1439" s="292">
        <v>1412</v>
      </c>
      <c r="B1439" s="768">
        <v>7000032936</v>
      </c>
      <c r="C1439" s="768">
        <v>10</v>
      </c>
      <c r="D1439" s="768">
        <v>20</v>
      </c>
      <c r="E1439" s="768">
        <v>210</v>
      </c>
      <c r="F1439" s="768" t="s">
        <v>791</v>
      </c>
      <c r="G1439" s="768">
        <v>170003250</v>
      </c>
      <c r="H1439" s="768">
        <v>998734</v>
      </c>
      <c r="I1439" s="783"/>
      <c r="J1439" s="768">
        <v>18</v>
      </c>
      <c r="K1439" s="782"/>
      <c r="L1439" s="768" t="s">
        <v>160</v>
      </c>
      <c r="M1439" s="768" t="s">
        <v>106</v>
      </c>
      <c r="N1439" s="768">
        <v>1</v>
      </c>
      <c r="O1439" s="783"/>
      <c r="P1439" s="784" t="str">
        <f t="shared" si="114"/>
        <v>Included</v>
      </c>
      <c r="Q1439" s="296">
        <f t="shared" si="115"/>
        <v>0</v>
      </c>
      <c r="R1439" s="267">
        <f t="shared" si="116"/>
        <v>0</v>
      </c>
      <c r="S1439" s="267">
        <f t="shared" si="117"/>
        <v>0</v>
      </c>
      <c r="T1439" s="297">
        <f t="shared" si="118"/>
        <v>0</v>
      </c>
      <c r="U1439" s="297"/>
      <c r="AD1439" s="298"/>
    </row>
    <row r="1440" spans="1:30" s="267" customFormat="1" ht="48" customHeight="1" x14ac:dyDescent="0.3">
      <c r="A1440" s="292">
        <v>1413</v>
      </c>
      <c r="B1440" s="768">
        <v>7000032936</v>
      </c>
      <c r="C1440" s="768">
        <v>10</v>
      </c>
      <c r="D1440" s="768">
        <v>20</v>
      </c>
      <c r="E1440" s="768">
        <v>220</v>
      </c>
      <c r="F1440" s="768" t="s">
        <v>791</v>
      </c>
      <c r="G1440" s="768">
        <v>170005441</v>
      </c>
      <c r="H1440" s="768">
        <v>998734</v>
      </c>
      <c r="I1440" s="783"/>
      <c r="J1440" s="768">
        <v>18</v>
      </c>
      <c r="K1440" s="782"/>
      <c r="L1440" s="768" t="s">
        <v>816</v>
      </c>
      <c r="M1440" s="768" t="s">
        <v>106</v>
      </c>
      <c r="N1440" s="768">
        <v>1</v>
      </c>
      <c r="O1440" s="783"/>
      <c r="P1440" s="784" t="str">
        <f t="shared" si="114"/>
        <v>Included</v>
      </c>
      <c r="Q1440" s="296">
        <f t="shared" si="115"/>
        <v>0</v>
      </c>
      <c r="R1440" s="267">
        <f t="shared" si="116"/>
        <v>0</v>
      </c>
      <c r="S1440" s="267">
        <f t="shared" si="117"/>
        <v>0</v>
      </c>
      <c r="T1440" s="297">
        <f t="shared" si="118"/>
        <v>0</v>
      </c>
      <c r="U1440" s="297"/>
      <c r="AD1440" s="298"/>
    </row>
    <row r="1441" spans="1:30" s="267" customFormat="1" ht="48" customHeight="1" x14ac:dyDescent="0.3">
      <c r="A1441" s="292">
        <v>1414</v>
      </c>
      <c r="B1441" s="768">
        <v>7000032936</v>
      </c>
      <c r="C1441" s="768">
        <v>10</v>
      </c>
      <c r="D1441" s="768">
        <v>20</v>
      </c>
      <c r="E1441" s="768">
        <v>240</v>
      </c>
      <c r="F1441" s="768" t="s">
        <v>791</v>
      </c>
      <c r="G1441" s="768">
        <v>170005452</v>
      </c>
      <c r="H1441" s="768">
        <v>998734</v>
      </c>
      <c r="I1441" s="783"/>
      <c r="J1441" s="768">
        <v>18</v>
      </c>
      <c r="K1441" s="782"/>
      <c r="L1441" s="768" t="s">
        <v>817</v>
      </c>
      <c r="M1441" s="768" t="s">
        <v>106</v>
      </c>
      <c r="N1441" s="768">
        <v>2</v>
      </c>
      <c r="O1441" s="783"/>
      <c r="P1441" s="784" t="str">
        <f t="shared" si="114"/>
        <v>Included</v>
      </c>
      <c r="Q1441" s="296">
        <f t="shared" si="115"/>
        <v>0</v>
      </c>
      <c r="R1441" s="267">
        <f t="shared" si="116"/>
        <v>0</v>
      </c>
      <c r="S1441" s="267">
        <f t="shared" si="117"/>
        <v>0</v>
      </c>
      <c r="T1441" s="297">
        <f t="shared" si="118"/>
        <v>0</v>
      </c>
      <c r="U1441" s="297"/>
      <c r="AD1441" s="298"/>
    </row>
    <row r="1442" spans="1:30" s="267" customFormat="1" ht="48" customHeight="1" x14ac:dyDescent="0.3">
      <c r="A1442" s="292">
        <v>1415</v>
      </c>
      <c r="B1442" s="768">
        <v>7000032936</v>
      </c>
      <c r="C1442" s="768">
        <v>10</v>
      </c>
      <c r="D1442" s="768">
        <v>20</v>
      </c>
      <c r="E1442" s="768">
        <v>250</v>
      </c>
      <c r="F1442" s="768" t="s">
        <v>791</v>
      </c>
      <c r="G1442" s="768">
        <v>170005453</v>
      </c>
      <c r="H1442" s="768">
        <v>998734</v>
      </c>
      <c r="I1442" s="783"/>
      <c r="J1442" s="768">
        <v>18</v>
      </c>
      <c r="K1442" s="782"/>
      <c r="L1442" s="768" t="s">
        <v>818</v>
      </c>
      <c r="M1442" s="768" t="s">
        <v>105</v>
      </c>
      <c r="N1442" s="768">
        <v>1</v>
      </c>
      <c r="O1442" s="783"/>
      <c r="P1442" s="784" t="str">
        <f t="shared" si="114"/>
        <v>Included</v>
      </c>
      <c r="Q1442" s="296">
        <f t="shared" si="115"/>
        <v>0</v>
      </c>
      <c r="R1442" s="267">
        <f t="shared" si="116"/>
        <v>0</v>
      </c>
      <c r="S1442" s="267">
        <f t="shared" si="117"/>
        <v>0</v>
      </c>
      <c r="T1442" s="297">
        <f t="shared" si="118"/>
        <v>0</v>
      </c>
      <c r="U1442" s="297"/>
      <c r="AD1442" s="298"/>
    </row>
    <row r="1443" spans="1:30" s="267" customFormat="1" ht="48" customHeight="1" x14ac:dyDescent="0.3">
      <c r="A1443" s="292">
        <v>1416</v>
      </c>
      <c r="B1443" s="768">
        <v>7000032936</v>
      </c>
      <c r="C1443" s="768">
        <v>10</v>
      </c>
      <c r="D1443" s="768">
        <v>20</v>
      </c>
      <c r="E1443" s="768">
        <v>270</v>
      </c>
      <c r="F1443" s="768" t="s">
        <v>791</v>
      </c>
      <c r="G1443" s="768">
        <v>170005456</v>
      </c>
      <c r="H1443" s="768">
        <v>998734</v>
      </c>
      <c r="I1443" s="783"/>
      <c r="J1443" s="768">
        <v>18</v>
      </c>
      <c r="K1443" s="782"/>
      <c r="L1443" s="768" t="s">
        <v>819</v>
      </c>
      <c r="M1443" s="768" t="s">
        <v>106</v>
      </c>
      <c r="N1443" s="768">
        <v>1</v>
      </c>
      <c r="O1443" s="783"/>
      <c r="P1443" s="784" t="str">
        <f t="shared" si="114"/>
        <v>Included</v>
      </c>
      <c r="Q1443" s="296">
        <f t="shared" si="115"/>
        <v>0</v>
      </c>
      <c r="R1443" s="267">
        <f t="shared" si="116"/>
        <v>0</v>
      </c>
      <c r="S1443" s="267">
        <f t="shared" si="117"/>
        <v>0</v>
      </c>
      <c r="T1443" s="297">
        <f t="shared" si="118"/>
        <v>0</v>
      </c>
      <c r="U1443" s="297"/>
      <c r="AD1443" s="298"/>
    </row>
    <row r="1444" spans="1:30" s="267" customFormat="1" ht="48" customHeight="1" x14ac:dyDescent="0.3">
      <c r="A1444" s="292">
        <v>1417</v>
      </c>
      <c r="B1444" s="768">
        <v>7000032936</v>
      </c>
      <c r="C1444" s="768">
        <v>10</v>
      </c>
      <c r="D1444" s="768">
        <v>20</v>
      </c>
      <c r="E1444" s="768">
        <v>280</v>
      </c>
      <c r="F1444" s="768" t="s">
        <v>791</v>
      </c>
      <c r="G1444" s="768">
        <v>170005465</v>
      </c>
      <c r="H1444" s="768">
        <v>998734</v>
      </c>
      <c r="I1444" s="783"/>
      <c r="J1444" s="768">
        <v>18</v>
      </c>
      <c r="K1444" s="782"/>
      <c r="L1444" s="768" t="s">
        <v>820</v>
      </c>
      <c r="M1444" s="768" t="s">
        <v>110</v>
      </c>
      <c r="N1444" s="768">
        <v>1</v>
      </c>
      <c r="O1444" s="783"/>
      <c r="P1444" s="784" t="str">
        <f t="shared" si="114"/>
        <v>Included</v>
      </c>
      <c r="Q1444" s="296">
        <f t="shared" si="115"/>
        <v>0</v>
      </c>
      <c r="R1444" s="267">
        <f t="shared" si="116"/>
        <v>0</v>
      </c>
      <c r="S1444" s="267">
        <f t="shared" si="117"/>
        <v>0</v>
      </c>
      <c r="T1444" s="297">
        <f t="shared" si="118"/>
        <v>0</v>
      </c>
      <c r="U1444" s="297"/>
      <c r="AD1444" s="298"/>
    </row>
    <row r="1445" spans="1:30" s="267" customFormat="1" ht="48" customHeight="1" x14ac:dyDescent="0.3">
      <c r="A1445" s="292">
        <v>1418</v>
      </c>
      <c r="B1445" s="768">
        <v>7000032936</v>
      </c>
      <c r="C1445" s="768">
        <v>10</v>
      </c>
      <c r="D1445" s="768">
        <v>20</v>
      </c>
      <c r="E1445" s="768">
        <v>290</v>
      </c>
      <c r="F1445" s="768" t="s">
        <v>791</v>
      </c>
      <c r="G1445" s="768">
        <v>100007217</v>
      </c>
      <c r="H1445" s="768">
        <v>998734</v>
      </c>
      <c r="I1445" s="783"/>
      <c r="J1445" s="768">
        <v>18</v>
      </c>
      <c r="K1445" s="782"/>
      <c r="L1445" s="768" t="s">
        <v>158</v>
      </c>
      <c r="M1445" s="768" t="s">
        <v>106</v>
      </c>
      <c r="N1445" s="768">
        <v>1</v>
      </c>
      <c r="O1445" s="783"/>
      <c r="P1445" s="784" t="str">
        <f t="shared" si="114"/>
        <v>Included</v>
      </c>
      <c r="Q1445" s="296">
        <f t="shared" si="115"/>
        <v>0</v>
      </c>
      <c r="R1445" s="267">
        <f t="shared" si="116"/>
        <v>0</v>
      </c>
      <c r="S1445" s="267">
        <f t="shared" si="117"/>
        <v>0</v>
      </c>
      <c r="T1445" s="297">
        <f t="shared" si="118"/>
        <v>0</v>
      </c>
      <c r="U1445" s="297"/>
      <c r="AD1445" s="298"/>
    </row>
    <row r="1446" spans="1:30" s="267" customFormat="1" ht="48" customHeight="1" x14ac:dyDescent="0.3">
      <c r="A1446" s="292">
        <v>1419</v>
      </c>
      <c r="B1446" s="768">
        <v>7000032936</v>
      </c>
      <c r="C1446" s="768">
        <v>10</v>
      </c>
      <c r="D1446" s="768">
        <v>20</v>
      </c>
      <c r="E1446" s="768">
        <v>300</v>
      </c>
      <c r="F1446" s="768" t="s">
        <v>791</v>
      </c>
      <c r="G1446" s="768">
        <v>170005416</v>
      </c>
      <c r="H1446" s="768">
        <v>998734</v>
      </c>
      <c r="I1446" s="783"/>
      <c r="J1446" s="768">
        <v>18</v>
      </c>
      <c r="K1446" s="782"/>
      <c r="L1446" s="768" t="s">
        <v>821</v>
      </c>
      <c r="M1446" s="768" t="s">
        <v>106</v>
      </c>
      <c r="N1446" s="768">
        <v>1</v>
      </c>
      <c r="O1446" s="783"/>
      <c r="P1446" s="784" t="str">
        <f t="shared" si="114"/>
        <v>Included</v>
      </c>
      <c r="Q1446" s="296">
        <f t="shared" si="115"/>
        <v>0</v>
      </c>
      <c r="R1446" s="267">
        <f t="shared" si="116"/>
        <v>0</v>
      </c>
      <c r="S1446" s="267">
        <f t="shared" si="117"/>
        <v>0</v>
      </c>
      <c r="T1446" s="297">
        <f t="shared" si="118"/>
        <v>0</v>
      </c>
      <c r="U1446" s="297"/>
      <c r="AD1446" s="298"/>
    </row>
    <row r="1447" spans="1:30" s="267" customFormat="1" ht="48" customHeight="1" x14ac:dyDescent="0.3">
      <c r="A1447" s="292">
        <v>1420</v>
      </c>
      <c r="B1447" s="768">
        <v>7000032936</v>
      </c>
      <c r="C1447" s="768">
        <v>10</v>
      </c>
      <c r="D1447" s="768">
        <v>20</v>
      </c>
      <c r="E1447" s="768">
        <v>310</v>
      </c>
      <c r="F1447" s="768" t="s">
        <v>791</v>
      </c>
      <c r="G1447" s="768">
        <v>170005590</v>
      </c>
      <c r="H1447" s="768">
        <v>998336</v>
      </c>
      <c r="I1447" s="783"/>
      <c r="J1447" s="768">
        <v>18</v>
      </c>
      <c r="K1447" s="782"/>
      <c r="L1447" s="768" t="s">
        <v>822</v>
      </c>
      <c r="M1447" s="768" t="s">
        <v>106</v>
      </c>
      <c r="N1447" s="768">
        <v>2</v>
      </c>
      <c r="O1447" s="783"/>
      <c r="P1447" s="784" t="str">
        <f t="shared" si="114"/>
        <v>Included</v>
      </c>
      <c r="Q1447" s="296">
        <f t="shared" si="115"/>
        <v>0</v>
      </c>
      <c r="R1447" s="267">
        <f t="shared" si="116"/>
        <v>0</v>
      </c>
      <c r="S1447" s="267">
        <f t="shared" si="117"/>
        <v>0</v>
      </c>
      <c r="T1447" s="297">
        <f t="shared" si="118"/>
        <v>0</v>
      </c>
      <c r="U1447" s="297"/>
      <c r="AD1447" s="298"/>
    </row>
    <row r="1448" spans="1:30" s="267" customFormat="1" ht="48" customHeight="1" x14ac:dyDescent="0.3">
      <c r="A1448" s="292">
        <v>1421</v>
      </c>
      <c r="B1448" s="768">
        <v>7000032940</v>
      </c>
      <c r="C1448" s="768">
        <v>10</v>
      </c>
      <c r="D1448" s="768">
        <v>70</v>
      </c>
      <c r="E1448" s="768">
        <v>10</v>
      </c>
      <c r="F1448" s="768" t="s">
        <v>792</v>
      </c>
      <c r="G1448" s="768">
        <v>170005405</v>
      </c>
      <c r="H1448" s="768">
        <v>998736</v>
      </c>
      <c r="I1448" s="783"/>
      <c r="J1448" s="768">
        <v>18</v>
      </c>
      <c r="K1448" s="782"/>
      <c r="L1448" s="768" t="s">
        <v>802</v>
      </c>
      <c r="M1448" s="768" t="s">
        <v>106</v>
      </c>
      <c r="N1448" s="768">
        <v>1</v>
      </c>
      <c r="O1448" s="783"/>
      <c r="P1448" s="784" t="str">
        <f t="shared" si="114"/>
        <v>Included</v>
      </c>
      <c r="Q1448" s="296">
        <f t="shared" si="115"/>
        <v>0</v>
      </c>
      <c r="R1448" s="267">
        <f t="shared" si="116"/>
        <v>0</v>
      </c>
      <c r="S1448" s="267">
        <f t="shared" si="117"/>
        <v>0</v>
      </c>
      <c r="T1448" s="297">
        <f t="shared" si="118"/>
        <v>0</v>
      </c>
      <c r="U1448" s="297"/>
      <c r="AD1448" s="298"/>
    </row>
    <row r="1449" spans="1:30" s="267" customFormat="1" ht="48" customHeight="1" x14ac:dyDescent="0.3">
      <c r="A1449" s="292">
        <v>1422</v>
      </c>
      <c r="B1449" s="768">
        <v>7000032940</v>
      </c>
      <c r="C1449" s="768">
        <v>10</v>
      </c>
      <c r="D1449" s="768">
        <v>70</v>
      </c>
      <c r="E1449" s="768">
        <v>20</v>
      </c>
      <c r="F1449" s="768" t="s">
        <v>792</v>
      </c>
      <c r="G1449" s="768">
        <v>170005421</v>
      </c>
      <c r="H1449" s="768">
        <v>998336</v>
      </c>
      <c r="I1449" s="783"/>
      <c r="J1449" s="768">
        <v>18</v>
      </c>
      <c r="K1449" s="782"/>
      <c r="L1449" s="768" t="s">
        <v>803</v>
      </c>
      <c r="M1449" s="768" t="s">
        <v>105</v>
      </c>
      <c r="N1449" s="768">
        <v>1</v>
      </c>
      <c r="O1449" s="783"/>
      <c r="P1449" s="784" t="str">
        <f t="shared" si="114"/>
        <v>Included</v>
      </c>
      <c r="Q1449" s="296">
        <f t="shared" si="115"/>
        <v>0</v>
      </c>
      <c r="R1449" s="267">
        <f t="shared" si="116"/>
        <v>0</v>
      </c>
      <c r="S1449" s="267">
        <f t="shared" si="117"/>
        <v>0</v>
      </c>
      <c r="T1449" s="297">
        <f t="shared" si="118"/>
        <v>0</v>
      </c>
      <c r="U1449" s="297"/>
      <c r="AD1449" s="298"/>
    </row>
    <row r="1450" spans="1:30" s="267" customFormat="1" ht="48" customHeight="1" x14ac:dyDescent="0.3">
      <c r="A1450" s="292">
        <v>1423</v>
      </c>
      <c r="B1450" s="768">
        <v>7000032940</v>
      </c>
      <c r="C1450" s="768">
        <v>10</v>
      </c>
      <c r="D1450" s="768">
        <v>70</v>
      </c>
      <c r="E1450" s="768">
        <v>30</v>
      </c>
      <c r="F1450" s="768" t="s">
        <v>792</v>
      </c>
      <c r="G1450" s="768">
        <v>170005316</v>
      </c>
      <c r="H1450" s="768">
        <v>998734</v>
      </c>
      <c r="I1450" s="783"/>
      <c r="J1450" s="768">
        <v>18</v>
      </c>
      <c r="K1450" s="782"/>
      <c r="L1450" s="768" t="s">
        <v>804</v>
      </c>
      <c r="M1450" s="768" t="s">
        <v>106</v>
      </c>
      <c r="N1450" s="768">
        <v>1</v>
      </c>
      <c r="O1450" s="783"/>
      <c r="P1450" s="784" t="str">
        <f t="shared" si="114"/>
        <v>Included</v>
      </c>
      <c r="Q1450" s="296">
        <f t="shared" si="115"/>
        <v>0</v>
      </c>
      <c r="R1450" s="267">
        <f t="shared" si="116"/>
        <v>0</v>
      </c>
      <c r="S1450" s="267">
        <f t="shared" si="117"/>
        <v>0</v>
      </c>
      <c r="T1450" s="297">
        <f t="shared" si="118"/>
        <v>0</v>
      </c>
      <c r="U1450" s="297"/>
      <c r="AD1450" s="298"/>
    </row>
    <row r="1451" spans="1:30" s="267" customFormat="1" ht="48" customHeight="1" x14ac:dyDescent="0.3">
      <c r="A1451" s="292">
        <v>1424</v>
      </c>
      <c r="B1451" s="768">
        <v>7000032940</v>
      </c>
      <c r="C1451" s="768">
        <v>10</v>
      </c>
      <c r="D1451" s="768">
        <v>70</v>
      </c>
      <c r="E1451" s="768">
        <v>40</v>
      </c>
      <c r="F1451" s="768" t="s">
        <v>792</v>
      </c>
      <c r="G1451" s="768">
        <v>170005402</v>
      </c>
      <c r="H1451" s="768">
        <v>998734</v>
      </c>
      <c r="I1451" s="783"/>
      <c r="J1451" s="768">
        <v>18</v>
      </c>
      <c r="K1451" s="782"/>
      <c r="L1451" s="768" t="s">
        <v>807</v>
      </c>
      <c r="M1451" s="768" t="s">
        <v>106</v>
      </c>
      <c r="N1451" s="768">
        <v>1</v>
      </c>
      <c r="O1451" s="783"/>
      <c r="P1451" s="784" t="str">
        <f t="shared" si="114"/>
        <v>Included</v>
      </c>
      <c r="Q1451" s="296">
        <f t="shared" si="115"/>
        <v>0</v>
      </c>
      <c r="R1451" s="267">
        <f t="shared" si="116"/>
        <v>0</v>
      </c>
      <c r="S1451" s="267">
        <f t="shared" si="117"/>
        <v>0</v>
      </c>
      <c r="T1451" s="297">
        <f t="shared" si="118"/>
        <v>0</v>
      </c>
      <c r="U1451" s="297"/>
      <c r="AD1451" s="298"/>
    </row>
    <row r="1452" spans="1:30" s="267" customFormat="1" ht="48" customHeight="1" x14ac:dyDescent="0.3">
      <c r="A1452" s="292">
        <v>1425</v>
      </c>
      <c r="B1452" s="768">
        <v>7000032940</v>
      </c>
      <c r="C1452" s="768">
        <v>10</v>
      </c>
      <c r="D1452" s="768">
        <v>70</v>
      </c>
      <c r="E1452" s="768">
        <v>60</v>
      </c>
      <c r="F1452" s="768" t="s">
        <v>792</v>
      </c>
      <c r="G1452" s="768">
        <v>170005422</v>
      </c>
      <c r="H1452" s="768">
        <v>998336</v>
      </c>
      <c r="I1452" s="783"/>
      <c r="J1452" s="768">
        <v>18</v>
      </c>
      <c r="K1452" s="782"/>
      <c r="L1452" s="768" t="s">
        <v>809</v>
      </c>
      <c r="M1452" s="768" t="s">
        <v>105</v>
      </c>
      <c r="N1452" s="768">
        <v>1</v>
      </c>
      <c r="O1452" s="783"/>
      <c r="P1452" s="784" t="str">
        <f t="shared" si="114"/>
        <v>Included</v>
      </c>
      <c r="Q1452" s="296">
        <f t="shared" si="115"/>
        <v>0</v>
      </c>
      <c r="R1452" s="267">
        <f t="shared" si="116"/>
        <v>0</v>
      </c>
      <c r="S1452" s="267">
        <f t="shared" si="117"/>
        <v>0</v>
      </c>
      <c r="T1452" s="297">
        <f t="shared" si="118"/>
        <v>0</v>
      </c>
      <c r="U1452" s="297"/>
      <c r="AD1452" s="298"/>
    </row>
    <row r="1453" spans="1:30" s="267" customFormat="1" ht="48" customHeight="1" x14ac:dyDescent="0.3">
      <c r="A1453" s="292">
        <v>1426</v>
      </c>
      <c r="B1453" s="768">
        <v>7000032940</v>
      </c>
      <c r="C1453" s="768">
        <v>10</v>
      </c>
      <c r="D1453" s="768">
        <v>70</v>
      </c>
      <c r="E1453" s="768">
        <v>70</v>
      </c>
      <c r="F1453" s="768" t="s">
        <v>792</v>
      </c>
      <c r="G1453" s="768">
        <v>170005323</v>
      </c>
      <c r="H1453" s="768">
        <v>998734</v>
      </c>
      <c r="I1453" s="783"/>
      <c r="J1453" s="768">
        <v>18</v>
      </c>
      <c r="K1453" s="782"/>
      <c r="L1453" s="768" t="s">
        <v>812</v>
      </c>
      <c r="M1453" s="768" t="s">
        <v>106</v>
      </c>
      <c r="N1453" s="768">
        <v>2</v>
      </c>
      <c r="O1453" s="783"/>
      <c r="P1453" s="784" t="str">
        <f t="shared" si="114"/>
        <v>Included</v>
      </c>
      <c r="Q1453" s="296">
        <f t="shared" si="115"/>
        <v>0</v>
      </c>
      <c r="R1453" s="267">
        <f t="shared" si="116"/>
        <v>0</v>
      </c>
      <c r="S1453" s="267">
        <f t="shared" si="117"/>
        <v>0</v>
      </c>
      <c r="T1453" s="297">
        <f t="shared" si="118"/>
        <v>0</v>
      </c>
      <c r="U1453" s="297"/>
      <c r="AD1453" s="298"/>
    </row>
    <row r="1454" spans="1:30" s="267" customFormat="1" ht="48" customHeight="1" x14ac:dyDescent="0.3">
      <c r="A1454" s="292">
        <v>1427</v>
      </c>
      <c r="B1454" s="768">
        <v>7000032940</v>
      </c>
      <c r="C1454" s="768">
        <v>10</v>
      </c>
      <c r="D1454" s="768">
        <v>70</v>
      </c>
      <c r="E1454" s="768">
        <v>80</v>
      </c>
      <c r="F1454" s="768" t="s">
        <v>792</v>
      </c>
      <c r="G1454" s="768">
        <v>170005324</v>
      </c>
      <c r="H1454" s="768">
        <v>998734</v>
      </c>
      <c r="I1454" s="783"/>
      <c r="J1454" s="768">
        <v>18</v>
      </c>
      <c r="K1454" s="782"/>
      <c r="L1454" s="768" t="s">
        <v>813</v>
      </c>
      <c r="M1454" s="768" t="s">
        <v>106</v>
      </c>
      <c r="N1454" s="768">
        <v>2</v>
      </c>
      <c r="O1454" s="783"/>
      <c r="P1454" s="784" t="str">
        <f t="shared" si="114"/>
        <v>Included</v>
      </c>
      <c r="Q1454" s="296">
        <f t="shared" si="115"/>
        <v>0</v>
      </c>
      <c r="R1454" s="267">
        <f t="shared" si="116"/>
        <v>0</v>
      </c>
      <c r="S1454" s="267">
        <f t="shared" si="117"/>
        <v>0</v>
      </c>
      <c r="T1454" s="297">
        <f t="shared" si="118"/>
        <v>0</v>
      </c>
      <c r="U1454" s="297"/>
      <c r="AD1454" s="298"/>
    </row>
    <row r="1455" spans="1:30" s="267" customFormat="1" ht="48" customHeight="1" x14ac:dyDescent="0.3">
      <c r="A1455" s="292">
        <v>1428</v>
      </c>
      <c r="B1455" s="768">
        <v>7000032940</v>
      </c>
      <c r="C1455" s="768">
        <v>10</v>
      </c>
      <c r="D1455" s="768">
        <v>70</v>
      </c>
      <c r="E1455" s="768">
        <v>100</v>
      </c>
      <c r="F1455" s="768" t="s">
        <v>792</v>
      </c>
      <c r="G1455" s="768">
        <v>170005423</v>
      </c>
      <c r="H1455" s="768">
        <v>998336</v>
      </c>
      <c r="I1455" s="783"/>
      <c r="J1455" s="768">
        <v>18</v>
      </c>
      <c r="K1455" s="782"/>
      <c r="L1455" s="768" t="s">
        <v>814</v>
      </c>
      <c r="M1455" s="768" t="s">
        <v>105</v>
      </c>
      <c r="N1455" s="768">
        <v>1</v>
      </c>
      <c r="O1455" s="783"/>
      <c r="P1455" s="784" t="str">
        <f t="shared" si="114"/>
        <v>Included</v>
      </c>
      <c r="Q1455" s="296">
        <f t="shared" si="115"/>
        <v>0</v>
      </c>
      <c r="R1455" s="267">
        <f t="shared" si="116"/>
        <v>0</v>
      </c>
      <c r="S1455" s="267">
        <f t="shared" si="117"/>
        <v>0</v>
      </c>
      <c r="T1455" s="297">
        <f t="shared" si="118"/>
        <v>0</v>
      </c>
      <c r="U1455" s="297"/>
      <c r="AD1455" s="298"/>
    </row>
    <row r="1456" spans="1:30" s="267" customFormat="1" ht="48" customHeight="1" x14ac:dyDescent="0.3">
      <c r="A1456" s="292">
        <v>1429</v>
      </c>
      <c r="B1456" s="768">
        <v>7000032940</v>
      </c>
      <c r="C1456" s="768">
        <v>10</v>
      </c>
      <c r="D1456" s="768">
        <v>70</v>
      </c>
      <c r="E1456" s="768">
        <v>110</v>
      </c>
      <c r="F1456" s="768" t="s">
        <v>792</v>
      </c>
      <c r="G1456" s="768">
        <v>170005328</v>
      </c>
      <c r="H1456" s="768">
        <v>998734</v>
      </c>
      <c r="I1456" s="783"/>
      <c r="J1456" s="768">
        <v>18</v>
      </c>
      <c r="K1456" s="782"/>
      <c r="L1456" s="768" t="s">
        <v>815</v>
      </c>
      <c r="M1456" s="768" t="s">
        <v>106</v>
      </c>
      <c r="N1456" s="768">
        <v>1</v>
      </c>
      <c r="O1456" s="783"/>
      <c r="P1456" s="784" t="str">
        <f t="shared" si="114"/>
        <v>Included</v>
      </c>
      <c r="Q1456" s="296">
        <f t="shared" si="115"/>
        <v>0</v>
      </c>
      <c r="R1456" s="267">
        <f t="shared" si="116"/>
        <v>0</v>
      </c>
      <c r="S1456" s="267">
        <f t="shared" si="117"/>
        <v>0</v>
      </c>
      <c r="T1456" s="297">
        <f t="shared" si="118"/>
        <v>0</v>
      </c>
      <c r="U1456" s="297"/>
      <c r="AD1456" s="298"/>
    </row>
    <row r="1457" spans="1:30" s="267" customFormat="1" ht="48" customHeight="1" x14ac:dyDescent="0.3">
      <c r="A1457" s="292">
        <v>1430</v>
      </c>
      <c r="B1457" s="768">
        <v>7000032940</v>
      </c>
      <c r="C1457" s="768">
        <v>10</v>
      </c>
      <c r="D1457" s="768">
        <v>70</v>
      </c>
      <c r="E1457" s="768">
        <v>120</v>
      </c>
      <c r="F1457" s="768" t="s">
        <v>792</v>
      </c>
      <c r="G1457" s="768">
        <v>100007246</v>
      </c>
      <c r="H1457" s="768">
        <v>998734</v>
      </c>
      <c r="I1457" s="783"/>
      <c r="J1457" s="768">
        <v>18</v>
      </c>
      <c r="K1457" s="782"/>
      <c r="L1457" s="768" t="s">
        <v>159</v>
      </c>
      <c r="M1457" s="768" t="s">
        <v>106</v>
      </c>
      <c r="N1457" s="768">
        <v>1</v>
      </c>
      <c r="O1457" s="783"/>
      <c r="P1457" s="784" t="str">
        <f t="shared" si="114"/>
        <v>Included</v>
      </c>
      <c r="Q1457" s="296">
        <f t="shared" si="115"/>
        <v>0</v>
      </c>
      <c r="R1457" s="267">
        <f t="shared" si="116"/>
        <v>0</v>
      </c>
      <c r="S1457" s="267">
        <f t="shared" si="117"/>
        <v>0</v>
      </c>
      <c r="T1457" s="297">
        <f t="shared" si="118"/>
        <v>0</v>
      </c>
      <c r="U1457" s="297"/>
      <c r="AD1457" s="298"/>
    </row>
    <row r="1458" spans="1:30" s="267" customFormat="1" ht="48" customHeight="1" x14ac:dyDescent="0.3">
      <c r="A1458" s="292">
        <v>1431</v>
      </c>
      <c r="B1458" s="768">
        <v>7000032940</v>
      </c>
      <c r="C1458" s="768">
        <v>10</v>
      </c>
      <c r="D1458" s="768">
        <v>70</v>
      </c>
      <c r="E1458" s="768">
        <v>130</v>
      </c>
      <c r="F1458" s="768" t="s">
        <v>792</v>
      </c>
      <c r="G1458" s="768">
        <v>170003250</v>
      </c>
      <c r="H1458" s="768">
        <v>998734</v>
      </c>
      <c r="I1458" s="783"/>
      <c r="J1458" s="768">
        <v>18</v>
      </c>
      <c r="K1458" s="782"/>
      <c r="L1458" s="768" t="s">
        <v>160</v>
      </c>
      <c r="M1458" s="768" t="s">
        <v>106</v>
      </c>
      <c r="N1458" s="768">
        <v>1</v>
      </c>
      <c r="O1458" s="783"/>
      <c r="P1458" s="784" t="str">
        <f t="shared" si="114"/>
        <v>Included</v>
      </c>
      <c r="Q1458" s="296">
        <f t="shared" si="115"/>
        <v>0</v>
      </c>
      <c r="R1458" s="267">
        <f t="shared" si="116"/>
        <v>0</v>
      </c>
      <c r="S1458" s="267">
        <f t="shared" si="117"/>
        <v>0</v>
      </c>
      <c r="T1458" s="297">
        <f t="shared" si="118"/>
        <v>0</v>
      </c>
      <c r="U1458" s="297"/>
      <c r="AD1458" s="298"/>
    </row>
    <row r="1459" spans="1:30" s="267" customFormat="1" ht="48" customHeight="1" x14ac:dyDescent="0.3">
      <c r="A1459" s="292">
        <v>1432</v>
      </c>
      <c r="B1459" s="768">
        <v>7000032940</v>
      </c>
      <c r="C1459" s="768">
        <v>10</v>
      </c>
      <c r="D1459" s="768">
        <v>70</v>
      </c>
      <c r="E1459" s="768">
        <v>140</v>
      </c>
      <c r="F1459" s="768" t="s">
        <v>792</v>
      </c>
      <c r="G1459" s="768">
        <v>170005441</v>
      </c>
      <c r="H1459" s="768">
        <v>998734</v>
      </c>
      <c r="I1459" s="783"/>
      <c r="J1459" s="768">
        <v>18</v>
      </c>
      <c r="K1459" s="782"/>
      <c r="L1459" s="768" t="s">
        <v>816</v>
      </c>
      <c r="M1459" s="768" t="s">
        <v>106</v>
      </c>
      <c r="N1459" s="768">
        <v>1</v>
      </c>
      <c r="O1459" s="783"/>
      <c r="P1459" s="784" t="str">
        <f t="shared" si="114"/>
        <v>Included</v>
      </c>
      <c r="Q1459" s="296">
        <f t="shared" si="115"/>
        <v>0</v>
      </c>
      <c r="R1459" s="267">
        <f t="shared" si="116"/>
        <v>0</v>
      </c>
      <c r="S1459" s="267">
        <f t="shared" si="117"/>
        <v>0</v>
      </c>
      <c r="T1459" s="297">
        <f t="shared" si="118"/>
        <v>0</v>
      </c>
      <c r="U1459" s="297"/>
      <c r="AD1459" s="298"/>
    </row>
    <row r="1460" spans="1:30" s="267" customFormat="1" ht="48" customHeight="1" x14ac:dyDescent="0.3">
      <c r="A1460" s="292">
        <v>1433</v>
      </c>
      <c r="B1460" s="768">
        <v>7000032940</v>
      </c>
      <c r="C1460" s="768">
        <v>10</v>
      </c>
      <c r="D1460" s="768">
        <v>70</v>
      </c>
      <c r="E1460" s="768">
        <v>150</v>
      </c>
      <c r="F1460" s="768" t="s">
        <v>792</v>
      </c>
      <c r="G1460" s="768">
        <v>170005590</v>
      </c>
      <c r="H1460" s="768">
        <v>998336</v>
      </c>
      <c r="I1460" s="783"/>
      <c r="J1460" s="768">
        <v>18</v>
      </c>
      <c r="K1460" s="782"/>
      <c r="L1460" s="768" t="s">
        <v>822</v>
      </c>
      <c r="M1460" s="768" t="s">
        <v>106</v>
      </c>
      <c r="N1460" s="768">
        <v>2</v>
      </c>
      <c r="O1460" s="783"/>
      <c r="P1460" s="784" t="str">
        <f t="shared" si="114"/>
        <v>Included</v>
      </c>
      <c r="Q1460" s="296">
        <f t="shared" si="115"/>
        <v>0</v>
      </c>
      <c r="R1460" s="267">
        <f t="shared" si="116"/>
        <v>0</v>
      </c>
      <c r="S1460" s="267">
        <f t="shared" si="117"/>
        <v>0</v>
      </c>
      <c r="T1460" s="297">
        <f t="shared" si="118"/>
        <v>0</v>
      </c>
      <c r="U1460" s="297"/>
      <c r="AD1460" s="298"/>
    </row>
    <row r="1461" spans="1:30" s="267" customFormat="1" ht="48" customHeight="1" x14ac:dyDescent="0.3">
      <c r="A1461" s="292">
        <v>1434</v>
      </c>
      <c r="B1461" s="768">
        <v>7000032943</v>
      </c>
      <c r="C1461" s="768">
        <v>10</v>
      </c>
      <c r="D1461" s="768">
        <v>200</v>
      </c>
      <c r="E1461" s="768">
        <v>10</v>
      </c>
      <c r="F1461" s="768" t="s">
        <v>793</v>
      </c>
      <c r="G1461" s="768">
        <v>170005405</v>
      </c>
      <c r="H1461" s="768">
        <v>998736</v>
      </c>
      <c r="I1461" s="783"/>
      <c r="J1461" s="768">
        <v>18</v>
      </c>
      <c r="K1461" s="782"/>
      <c r="L1461" s="768" t="s">
        <v>802</v>
      </c>
      <c r="M1461" s="768" t="s">
        <v>106</v>
      </c>
      <c r="N1461" s="768">
        <v>1</v>
      </c>
      <c r="O1461" s="783"/>
      <c r="P1461" s="784" t="str">
        <f t="shared" si="114"/>
        <v>Included</v>
      </c>
      <c r="Q1461" s="296">
        <f t="shared" si="115"/>
        <v>0</v>
      </c>
      <c r="R1461" s="267">
        <f t="shared" si="116"/>
        <v>0</v>
      </c>
      <c r="S1461" s="267">
        <f t="shared" si="117"/>
        <v>0</v>
      </c>
      <c r="T1461" s="297">
        <f t="shared" si="118"/>
        <v>0</v>
      </c>
      <c r="U1461" s="297"/>
      <c r="AD1461" s="298"/>
    </row>
    <row r="1462" spans="1:30" s="267" customFormat="1" ht="48" customHeight="1" x14ac:dyDescent="0.3">
      <c r="A1462" s="292">
        <v>1435</v>
      </c>
      <c r="B1462" s="768">
        <v>7000032943</v>
      </c>
      <c r="C1462" s="768">
        <v>10</v>
      </c>
      <c r="D1462" s="768">
        <v>200</v>
      </c>
      <c r="E1462" s="768">
        <v>20</v>
      </c>
      <c r="F1462" s="768" t="s">
        <v>793</v>
      </c>
      <c r="G1462" s="768">
        <v>170005421</v>
      </c>
      <c r="H1462" s="768">
        <v>998336</v>
      </c>
      <c r="I1462" s="783"/>
      <c r="J1462" s="768">
        <v>18</v>
      </c>
      <c r="K1462" s="782"/>
      <c r="L1462" s="768" t="s">
        <v>803</v>
      </c>
      <c r="M1462" s="768" t="s">
        <v>105</v>
      </c>
      <c r="N1462" s="768">
        <v>1</v>
      </c>
      <c r="O1462" s="783"/>
      <c r="P1462" s="784" t="str">
        <f t="shared" si="114"/>
        <v>Included</v>
      </c>
      <c r="Q1462" s="296">
        <f t="shared" si="115"/>
        <v>0</v>
      </c>
      <c r="R1462" s="267">
        <f t="shared" si="116"/>
        <v>0</v>
      </c>
      <c r="S1462" s="267">
        <f t="shared" si="117"/>
        <v>0</v>
      </c>
      <c r="T1462" s="297">
        <f t="shared" si="118"/>
        <v>0</v>
      </c>
      <c r="U1462" s="297"/>
      <c r="AD1462" s="298"/>
    </row>
    <row r="1463" spans="1:30" s="267" customFormat="1" ht="48" customHeight="1" x14ac:dyDescent="0.3">
      <c r="A1463" s="292">
        <v>1436</v>
      </c>
      <c r="B1463" s="768">
        <v>7000032943</v>
      </c>
      <c r="C1463" s="768">
        <v>10</v>
      </c>
      <c r="D1463" s="768">
        <v>200</v>
      </c>
      <c r="E1463" s="768">
        <v>30</v>
      </c>
      <c r="F1463" s="768" t="s">
        <v>793</v>
      </c>
      <c r="G1463" s="768">
        <v>170005316</v>
      </c>
      <c r="H1463" s="768">
        <v>998734</v>
      </c>
      <c r="I1463" s="783"/>
      <c r="J1463" s="768">
        <v>18</v>
      </c>
      <c r="K1463" s="782"/>
      <c r="L1463" s="768" t="s">
        <v>804</v>
      </c>
      <c r="M1463" s="768" t="s">
        <v>106</v>
      </c>
      <c r="N1463" s="768">
        <v>1</v>
      </c>
      <c r="O1463" s="783"/>
      <c r="P1463" s="784" t="str">
        <f t="shared" si="114"/>
        <v>Included</v>
      </c>
      <c r="Q1463" s="296">
        <f t="shared" si="115"/>
        <v>0</v>
      </c>
      <c r="R1463" s="267">
        <f t="shared" si="116"/>
        <v>0</v>
      </c>
      <c r="S1463" s="267">
        <f t="shared" si="117"/>
        <v>0</v>
      </c>
      <c r="T1463" s="297">
        <f t="shared" si="118"/>
        <v>0</v>
      </c>
      <c r="U1463" s="297"/>
      <c r="AD1463" s="298"/>
    </row>
    <row r="1464" spans="1:30" s="267" customFormat="1" ht="48" customHeight="1" x14ac:dyDescent="0.3">
      <c r="A1464" s="292">
        <v>1437</v>
      </c>
      <c r="B1464" s="768">
        <v>7000032943</v>
      </c>
      <c r="C1464" s="768">
        <v>10</v>
      </c>
      <c r="D1464" s="768">
        <v>200</v>
      </c>
      <c r="E1464" s="768">
        <v>40</v>
      </c>
      <c r="F1464" s="768" t="s">
        <v>793</v>
      </c>
      <c r="G1464" s="768">
        <v>170005418</v>
      </c>
      <c r="H1464" s="768">
        <v>998736</v>
      </c>
      <c r="I1464" s="783"/>
      <c r="J1464" s="768">
        <v>18</v>
      </c>
      <c r="K1464" s="782"/>
      <c r="L1464" s="768" t="s">
        <v>805</v>
      </c>
      <c r="M1464" s="768" t="s">
        <v>106</v>
      </c>
      <c r="N1464" s="768">
        <v>10</v>
      </c>
      <c r="O1464" s="783"/>
      <c r="P1464" s="784" t="str">
        <f t="shared" si="114"/>
        <v>Included</v>
      </c>
      <c r="Q1464" s="296">
        <f t="shared" si="115"/>
        <v>0</v>
      </c>
      <c r="R1464" s="267">
        <f t="shared" si="116"/>
        <v>0</v>
      </c>
      <c r="S1464" s="267">
        <f t="shared" si="117"/>
        <v>0</v>
      </c>
      <c r="T1464" s="297">
        <f t="shared" si="118"/>
        <v>0</v>
      </c>
      <c r="U1464" s="297"/>
      <c r="AD1464" s="298"/>
    </row>
    <row r="1465" spans="1:30" s="267" customFormat="1" ht="48" customHeight="1" x14ac:dyDescent="0.3">
      <c r="A1465" s="292">
        <v>1438</v>
      </c>
      <c r="B1465" s="768">
        <v>7000032943</v>
      </c>
      <c r="C1465" s="768">
        <v>10</v>
      </c>
      <c r="D1465" s="768">
        <v>200</v>
      </c>
      <c r="E1465" s="768">
        <v>50</v>
      </c>
      <c r="F1465" s="768" t="s">
        <v>793</v>
      </c>
      <c r="G1465" s="768">
        <v>170005419</v>
      </c>
      <c r="H1465" s="768">
        <v>998736</v>
      </c>
      <c r="I1465" s="783"/>
      <c r="J1465" s="768">
        <v>18</v>
      </c>
      <c r="K1465" s="782"/>
      <c r="L1465" s="768" t="s">
        <v>806</v>
      </c>
      <c r="M1465" s="768" t="s">
        <v>106</v>
      </c>
      <c r="N1465" s="768">
        <v>40</v>
      </c>
      <c r="O1465" s="783"/>
      <c r="P1465" s="784" t="str">
        <f t="shared" si="114"/>
        <v>Included</v>
      </c>
      <c r="Q1465" s="296">
        <f t="shared" si="115"/>
        <v>0</v>
      </c>
      <c r="R1465" s="267">
        <f t="shared" si="116"/>
        <v>0</v>
      </c>
      <c r="S1465" s="267">
        <f t="shared" si="117"/>
        <v>0</v>
      </c>
      <c r="T1465" s="297">
        <f t="shared" si="118"/>
        <v>0</v>
      </c>
      <c r="U1465" s="297"/>
      <c r="AD1465" s="298"/>
    </row>
    <row r="1466" spans="1:30" s="267" customFormat="1" ht="48" customHeight="1" x14ac:dyDescent="0.3">
      <c r="A1466" s="292">
        <v>1439</v>
      </c>
      <c r="B1466" s="768">
        <v>7000032943</v>
      </c>
      <c r="C1466" s="768">
        <v>10</v>
      </c>
      <c r="D1466" s="768">
        <v>200</v>
      </c>
      <c r="E1466" s="768">
        <v>60</v>
      </c>
      <c r="F1466" s="768" t="s">
        <v>793</v>
      </c>
      <c r="G1466" s="768">
        <v>170005402</v>
      </c>
      <c r="H1466" s="768">
        <v>998734</v>
      </c>
      <c r="I1466" s="783"/>
      <c r="J1466" s="768">
        <v>18</v>
      </c>
      <c r="K1466" s="782"/>
      <c r="L1466" s="768" t="s">
        <v>807</v>
      </c>
      <c r="M1466" s="768" t="s">
        <v>106</v>
      </c>
      <c r="N1466" s="768">
        <v>1</v>
      </c>
      <c r="O1466" s="783"/>
      <c r="P1466" s="784" t="str">
        <f t="shared" si="114"/>
        <v>Included</v>
      </c>
      <c r="Q1466" s="296">
        <f t="shared" si="115"/>
        <v>0</v>
      </c>
      <c r="R1466" s="267">
        <f t="shared" si="116"/>
        <v>0</v>
      </c>
      <c r="S1466" s="267">
        <f t="shared" si="117"/>
        <v>0</v>
      </c>
      <c r="T1466" s="297">
        <f t="shared" si="118"/>
        <v>0</v>
      </c>
      <c r="U1466" s="297"/>
      <c r="AD1466" s="298"/>
    </row>
    <row r="1467" spans="1:30" s="267" customFormat="1" ht="48" customHeight="1" x14ac:dyDescent="0.3">
      <c r="A1467" s="292">
        <v>1440</v>
      </c>
      <c r="B1467" s="768">
        <v>7000032943</v>
      </c>
      <c r="C1467" s="768">
        <v>10</v>
      </c>
      <c r="D1467" s="768">
        <v>200</v>
      </c>
      <c r="E1467" s="768">
        <v>70</v>
      </c>
      <c r="F1467" s="768" t="s">
        <v>793</v>
      </c>
      <c r="G1467" s="768">
        <v>170005318</v>
      </c>
      <c r="H1467" s="768">
        <v>998734</v>
      </c>
      <c r="I1467" s="783"/>
      <c r="J1467" s="768">
        <v>18</v>
      </c>
      <c r="K1467" s="782"/>
      <c r="L1467" s="768" t="s">
        <v>808</v>
      </c>
      <c r="M1467" s="768" t="s">
        <v>106</v>
      </c>
      <c r="N1467" s="768">
        <v>84</v>
      </c>
      <c r="O1467" s="783"/>
      <c r="P1467" s="784" t="str">
        <f t="shared" si="114"/>
        <v>Included</v>
      </c>
      <c r="Q1467" s="296">
        <f t="shared" si="115"/>
        <v>0</v>
      </c>
      <c r="R1467" s="267">
        <f t="shared" si="116"/>
        <v>0</v>
      </c>
      <c r="S1467" s="267">
        <f t="shared" si="117"/>
        <v>0</v>
      </c>
      <c r="T1467" s="297">
        <f t="shared" si="118"/>
        <v>0</v>
      </c>
      <c r="U1467" s="297"/>
      <c r="AD1467" s="298"/>
    </row>
    <row r="1468" spans="1:30" s="267" customFormat="1" ht="48" customHeight="1" x14ac:dyDescent="0.3">
      <c r="A1468" s="292">
        <v>1441</v>
      </c>
      <c r="B1468" s="768">
        <v>7000032943</v>
      </c>
      <c r="C1468" s="768">
        <v>10</v>
      </c>
      <c r="D1468" s="768">
        <v>200</v>
      </c>
      <c r="E1468" s="768">
        <v>110</v>
      </c>
      <c r="F1468" s="768" t="s">
        <v>793</v>
      </c>
      <c r="G1468" s="768">
        <v>170005422</v>
      </c>
      <c r="H1468" s="768">
        <v>998336</v>
      </c>
      <c r="I1468" s="783"/>
      <c r="J1468" s="768">
        <v>18</v>
      </c>
      <c r="K1468" s="782"/>
      <c r="L1468" s="768" t="s">
        <v>809</v>
      </c>
      <c r="M1468" s="768" t="s">
        <v>105</v>
      </c>
      <c r="N1468" s="768">
        <v>1</v>
      </c>
      <c r="O1468" s="783"/>
      <c r="P1468" s="784" t="str">
        <f t="shared" si="114"/>
        <v>Included</v>
      </c>
      <c r="Q1468" s="296">
        <f t="shared" si="115"/>
        <v>0</v>
      </c>
      <c r="R1468" s="267">
        <f t="shared" si="116"/>
        <v>0</v>
      </c>
      <c r="S1468" s="267">
        <f t="shared" si="117"/>
        <v>0</v>
      </c>
      <c r="T1468" s="297">
        <f t="shared" si="118"/>
        <v>0</v>
      </c>
      <c r="U1468" s="297"/>
      <c r="AD1468" s="298"/>
    </row>
    <row r="1469" spans="1:30" s="267" customFormat="1" ht="48" customHeight="1" x14ac:dyDescent="0.3">
      <c r="A1469" s="292">
        <v>1442</v>
      </c>
      <c r="B1469" s="768">
        <v>7000032943</v>
      </c>
      <c r="C1469" s="768">
        <v>10</v>
      </c>
      <c r="D1469" s="768">
        <v>200</v>
      </c>
      <c r="E1469" s="768">
        <v>120</v>
      </c>
      <c r="F1469" s="768" t="s">
        <v>793</v>
      </c>
      <c r="G1469" s="768">
        <v>170005403</v>
      </c>
      <c r="H1469" s="768">
        <v>998734</v>
      </c>
      <c r="I1469" s="783"/>
      <c r="J1469" s="768">
        <v>18</v>
      </c>
      <c r="K1469" s="782"/>
      <c r="L1469" s="768" t="s">
        <v>810</v>
      </c>
      <c r="M1469" s="768" t="s">
        <v>106</v>
      </c>
      <c r="N1469" s="768">
        <v>40</v>
      </c>
      <c r="O1469" s="783"/>
      <c r="P1469" s="784" t="str">
        <f t="shared" si="114"/>
        <v>Included</v>
      </c>
      <c r="Q1469" s="296">
        <f t="shared" si="115"/>
        <v>0</v>
      </c>
      <c r="R1469" s="267">
        <f t="shared" si="116"/>
        <v>0</v>
      </c>
      <c r="S1469" s="267">
        <f t="shared" si="117"/>
        <v>0</v>
      </c>
      <c r="T1469" s="297">
        <f t="shared" si="118"/>
        <v>0</v>
      </c>
      <c r="U1469" s="297"/>
      <c r="AD1469" s="298"/>
    </row>
    <row r="1470" spans="1:30" s="267" customFormat="1" ht="48" customHeight="1" x14ac:dyDescent="0.3">
      <c r="A1470" s="292">
        <v>1443</v>
      </c>
      <c r="B1470" s="768">
        <v>7000032943</v>
      </c>
      <c r="C1470" s="768">
        <v>10</v>
      </c>
      <c r="D1470" s="768">
        <v>200</v>
      </c>
      <c r="E1470" s="768">
        <v>130</v>
      </c>
      <c r="F1470" s="768" t="s">
        <v>793</v>
      </c>
      <c r="G1470" s="768">
        <v>170005329</v>
      </c>
      <c r="H1470" s="768">
        <v>998734</v>
      </c>
      <c r="I1470" s="783"/>
      <c r="J1470" s="768">
        <v>18</v>
      </c>
      <c r="K1470" s="782"/>
      <c r="L1470" s="768" t="s">
        <v>811</v>
      </c>
      <c r="M1470" s="768" t="s">
        <v>110</v>
      </c>
      <c r="N1470" s="768">
        <v>40</v>
      </c>
      <c r="O1470" s="783"/>
      <c r="P1470" s="784" t="str">
        <f t="shared" si="114"/>
        <v>Included</v>
      </c>
      <c r="Q1470" s="296">
        <f t="shared" si="115"/>
        <v>0</v>
      </c>
      <c r="R1470" s="267">
        <f t="shared" si="116"/>
        <v>0</v>
      </c>
      <c r="S1470" s="267">
        <f t="shared" si="117"/>
        <v>0</v>
      </c>
      <c r="T1470" s="297">
        <f t="shared" si="118"/>
        <v>0</v>
      </c>
      <c r="U1470" s="297"/>
      <c r="AD1470" s="298"/>
    </row>
    <row r="1471" spans="1:30" s="267" customFormat="1" ht="48" customHeight="1" x14ac:dyDescent="0.3">
      <c r="A1471" s="292">
        <v>1444</v>
      </c>
      <c r="B1471" s="768">
        <v>7000032943</v>
      </c>
      <c r="C1471" s="768">
        <v>10</v>
      </c>
      <c r="D1471" s="768">
        <v>200</v>
      </c>
      <c r="E1471" s="768">
        <v>140</v>
      </c>
      <c r="F1471" s="768" t="s">
        <v>793</v>
      </c>
      <c r="G1471" s="768">
        <v>170005323</v>
      </c>
      <c r="H1471" s="768">
        <v>998734</v>
      </c>
      <c r="I1471" s="783"/>
      <c r="J1471" s="768">
        <v>18</v>
      </c>
      <c r="K1471" s="782"/>
      <c r="L1471" s="768" t="s">
        <v>812</v>
      </c>
      <c r="M1471" s="768" t="s">
        <v>106</v>
      </c>
      <c r="N1471" s="768">
        <v>2</v>
      </c>
      <c r="O1471" s="783"/>
      <c r="P1471" s="784" t="str">
        <f t="shared" si="114"/>
        <v>Included</v>
      </c>
      <c r="Q1471" s="296">
        <f t="shared" si="115"/>
        <v>0</v>
      </c>
      <c r="R1471" s="267">
        <f t="shared" si="116"/>
        <v>0</v>
      </c>
      <c r="S1471" s="267">
        <f t="shared" si="117"/>
        <v>0</v>
      </c>
      <c r="T1471" s="297">
        <f t="shared" si="118"/>
        <v>0</v>
      </c>
      <c r="U1471" s="297"/>
      <c r="AD1471" s="298"/>
    </row>
    <row r="1472" spans="1:30" s="267" customFormat="1" ht="48" customHeight="1" x14ac:dyDescent="0.3">
      <c r="A1472" s="292">
        <v>1445</v>
      </c>
      <c r="B1472" s="768">
        <v>7000032943</v>
      </c>
      <c r="C1472" s="768">
        <v>10</v>
      </c>
      <c r="D1472" s="768">
        <v>200</v>
      </c>
      <c r="E1472" s="768">
        <v>150</v>
      </c>
      <c r="F1472" s="768" t="s">
        <v>793</v>
      </c>
      <c r="G1472" s="768">
        <v>170005324</v>
      </c>
      <c r="H1472" s="768">
        <v>998734</v>
      </c>
      <c r="I1472" s="783"/>
      <c r="J1472" s="768">
        <v>18</v>
      </c>
      <c r="K1472" s="782"/>
      <c r="L1472" s="768" t="s">
        <v>813</v>
      </c>
      <c r="M1472" s="768" t="s">
        <v>106</v>
      </c>
      <c r="N1472" s="768">
        <v>2</v>
      </c>
      <c r="O1472" s="783"/>
      <c r="P1472" s="784" t="str">
        <f t="shared" si="114"/>
        <v>Included</v>
      </c>
      <c r="Q1472" s="296">
        <f t="shared" si="115"/>
        <v>0</v>
      </c>
      <c r="R1472" s="267">
        <f t="shared" si="116"/>
        <v>0</v>
      </c>
      <c r="S1472" s="267">
        <f t="shared" si="117"/>
        <v>0</v>
      </c>
      <c r="T1472" s="297">
        <f t="shared" si="118"/>
        <v>0</v>
      </c>
      <c r="U1472" s="297"/>
      <c r="AD1472" s="298"/>
    </row>
    <row r="1473" spans="1:30" s="267" customFormat="1" ht="48" customHeight="1" x14ac:dyDescent="0.3">
      <c r="A1473" s="292">
        <v>1446</v>
      </c>
      <c r="B1473" s="768">
        <v>7000032943</v>
      </c>
      <c r="C1473" s="768">
        <v>10</v>
      </c>
      <c r="D1473" s="768">
        <v>200</v>
      </c>
      <c r="E1473" s="768">
        <v>170</v>
      </c>
      <c r="F1473" s="768" t="s">
        <v>793</v>
      </c>
      <c r="G1473" s="768">
        <v>170005423</v>
      </c>
      <c r="H1473" s="768">
        <v>998336</v>
      </c>
      <c r="I1473" s="783"/>
      <c r="J1473" s="768">
        <v>18</v>
      </c>
      <c r="K1473" s="782"/>
      <c r="L1473" s="768" t="s">
        <v>814</v>
      </c>
      <c r="M1473" s="768" t="s">
        <v>105</v>
      </c>
      <c r="N1473" s="768">
        <v>1</v>
      </c>
      <c r="O1473" s="783"/>
      <c r="P1473" s="784" t="str">
        <f t="shared" si="114"/>
        <v>Included</v>
      </c>
      <c r="Q1473" s="296">
        <f t="shared" si="115"/>
        <v>0</v>
      </c>
      <c r="R1473" s="267">
        <f t="shared" si="116"/>
        <v>0</v>
      </c>
      <c r="S1473" s="267">
        <f t="shared" si="117"/>
        <v>0</v>
      </c>
      <c r="T1473" s="297">
        <f t="shared" si="118"/>
        <v>0</v>
      </c>
      <c r="U1473" s="297"/>
      <c r="AD1473" s="298"/>
    </row>
    <row r="1474" spans="1:30" s="267" customFormat="1" ht="48" customHeight="1" x14ac:dyDescent="0.3">
      <c r="A1474" s="292">
        <v>1447</v>
      </c>
      <c r="B1474" s="768">
        <v>7000032943</v>
      </c>
      <c r="C1474" s="768">
        <v>10</v>
      </c>
      <c r="D1474" s="768">
        <v>200</v>
      </c>
      <c r="E1474" s="768">
        <v>180</v>
      </c>
      <c r="F1474" s="768" t="s">
        <v>793</v>
      </c>
      <c r="G1474" s="768">
        <v>170005328</v>
      </c>
      <c r="H1474" s="768">
        <v>998734</v>
      </c>
      <c r="I1474" s="783"/>
      <c r="J1474" s="768">
        <v>18</v>
      </c>
      <c r="K1474" s="782"/>
      <c r="L1474" s="768" t="s">
        <v>815</v>
      </c>
      <c r="M1474" s="768" t="s">
        <v>106</v>
      </c>
      <c r="N1474" s="768">
        <v>1</v>
      </c>
      <c r="O1474" s="783"/>
      <c r="P1474" s="784" t="str">
        <f t="shared" si="114"/>
        <v>Included</v>
      </c>
      <c r="Q1474" s="296">
        <f t="shared" si="115"/>
        <v>0</v>
      </c>
      <c r="R1474" s="267">
        <f t="shared" si="116"/>
        <v>0</v>
      </c>
      <c r="S1474" s="267">
        <f t="shared" si="117"/>
        <v>0</v>
      </c>
      <c r="T1474" s="297">
        <f t="shared" si="118"/>
        <v>0</v>
      </c>
      <c r="U1474" s="297"/>
      <c r="AD1474" s="298"/>
    </row>
    <row r="1475" spans="1:30" s="267" customFormat="1" ht="48" customHeight="1" x14ac:dyDescent="0.3">
      <c r="A1475" s="292">
        <v>1448</v>
      </c>
      <c r="B1475" s="768">
        <v>7000032943</v>
      </c>
      <c r="C1475" s="768">
        <v>10</v>
      </c>
      <c r="D1475" s="768">
        <v>200</v>
      </c>
      <c r="E1475" s="768">
        <v>190</v>
      </c>
      <c r="F1475" s="768" t="s">
        <v>793</v>
      </c>
      <c r="G1475" s="768">
        <v>100002843</v>
      </c>
      <c r="H1475" s="768">
        <v>998734</v>
      </c>
      <c r="I1475" s="783"/>
      <c r="J1475" s="768">
        <v>18</v>
      </c>
      <c r="K1475" s="782"/>
      <c r="L1475" s="768" t="s">
        <v>161</v>
      </c>
      <c r="M1475" s="768" t="s">
        <v>110</v>
      </c>
      <c r="N1475" s="768">
        <v>1</v>
      </c>
      <c r="O1475" s="783"/>
      <c r="P1475" s="784" t="str">
        <f t="shared" si="114"/>
        <v>Included</v>
      </c>
      <c r="Q1475" s="296">
        <f t="shared" si="115"/>
        <v>0</v>
      </c>
      <c r="R1475" s="267">
        <f t="shared" si="116"/>
        <v>0</v>
      </c>
      <c r="S1475" s="267">
        <f t="shared" si="117"/>
        <v>0</v>
      </c>
      <c r="T1475" s="297">
        <f t="shared" si="118"/>
        <v>0</v>
      </c>
      <c r="U1475" s="297"/>
      <c r="AD1475" s="298"/>
    </row>
    <row r="1476" spans="1:30" s="267" customFormat="1" ht="48" customHeight="1" x14ac:dyDescent="0.3">
      <c r="A1476" s="292">
        <v>1449</v>
      </c>
      <c r="B1476" s="768">
        <v>7000032943</v>
      </c>
      <c r="C1476" s="768">
        <v>10</v>
      </c>
      <c r="D1476" s="768">
        <v>200</v>
      </c>
      <c r="E1476" s="768">
        <v>200</v>
      </c>
      <c r="F1476" s="768" t="s">
        <v>793</v>
      </c>
      <c r="G1476" s="768">
        <v>100007246</v>
      </c>
      <c r="H1476" s="768">
        <v>998734</v>
      </c>
      <c r="I1476" s="783"/>
      <c r="J1476" s="768">
        <v>18</v>
      </c>
      <c r="K1476" s="782"/>
      <c r="L1476" s="768" t="s">
        <v>159</v>
      </c>
      <c r="M1476" s="768" t="s">
        <v>106</v>
      </c>
      <c r="N1476" s="768">
        <v>1</v>
      </c>
      <c r="O1476" s="783"/>
      <c r="P1476" s="784" t="str">
        <f t="shared" si="114"/>
        <v>Included</v>
      </c>
      <c r="Q1476" s="296">
        <f t="shared" si="115"/>
        <v>0</v>
      </c>
      <c r="R1476" s="267">
        <f t="shared" si="116"/>
        <v>0</v>
      </c>
      <c r="S1476" s="267">
        <f t="shared" si="117"/>
        <v>0</v>
      </c>
      <c r="T1476" s="297">
        <f t="shared" si="118"/>
        <v>0</v>
      </c>
      <c r="U1476" s="297"/>
      <c r="AD1476" s="298"/>
    </row>
    <row r="1477" spans="1:30" s="267" customFormat="1" ht="48" customHeight="1" x14ac:dyDescent="0.3">
      <c r="A1477" s="292">
        <v>1450</v>
      </c>
      <c r="B1477" s="768">
        <v>7000032943</v>
      </c>
      <c r="C1477" s="768">
        <v>10</v>
      </c>
      <c r="D1477" s="768">
        <v>200</v>
      </c>
      <c r="E1477" s="768">
        <v>210</v>
      </c>
      <c r="F1477" s="768" t="s">
        <v>793</v>
      </c>
      <c r="G1477" s="768">
        <v>170003250</v>
      </c>
      <c r="H1477" s="768">
        <v>998734</v>
      </c>
      <c r="I1477" s="783"/>
      <c r="J1477" s="768">
        <v>18</v>
      </c>
      <c r="K1477" s="782"/>
      <c r="L1477" s="768" t="s">
        <v>160</v>
      </c>
      <c r="M1477" s="768" t="s">
        <v>106</v>
      </c>
      <c r="N1477" s="768">
        <v>1</v>
      </c>
      <c r="O1477" s="783"/>
      <c r="P1477" s="784" t="str">
        <f t="shared" si="114"/>
        <v>Included</v>
      </c>
      <c r="Q1477" s="296">
        <f t="shared" si="115"/>
        <v>0</v>
      </c>
      <c r="R1477" s="267">
        <f t="shared" si="116"/>
        <v>0</v>
      </c>
      <c r="S1477" s="267">
        <f t="shared" si="117"/>
        <v>0</v>
      </c>
      <c r="T1477" s="297">
        <f t="shared" si="118"/>
        <v>0</v>
      </c>
      <c r="U1477" s="297"/>
      <c r="AD1477" s="298"/>
    </row>
    <row r="1478" spans="1:30" s="267" customFormat="1" ht="48" customHeight="1" x14ac:dyDescent="0.3">
      <c r="A1478" s="292">
        <v>1451</v>
      </c>
      <c r="B1478" s="768">
        <v>7000032943</v>
      </c>
      <c r="C1478" s="768">
        <v>10</v>
      </c>
      <c r="D1478" s="768">
        <v>200</v>
      </c>
      <c r="E1478" s="768">
        <v>220</v>
      </c>
      <c r="F1478" s="768" t="s">
        <v>793</v>
      </c>
      <c r="G1478" s="768">
        <v>170005441</v>
      </c>
      <c r="H1478" s="768">
        <v>998734</v>
      </c>
      <c r="I1478" s="783"/>
      <c r="J1478" s="768">
        <v>18</v>
      </c>
      <c r="K1478" s="782"/>
      <c r="L1478" s="768" t="s">
        <v>816</v>
      </c>
      <c r="M1478" s="768" t="s">
        <v>106</v>
      </c>
      <c r="N1478" s="768">
        <v>1</v>
      </c>
      <c r="O1478" s="783"/>
      <c r="P1478" s="784" t="str">
        <f t="shared" si="114"/>
        <v>Included</v>
      </c>
      <c r="Q1478" s="296">
        <f t="shared" si="115"/>
        <v>0</v>
      </c>
      <c r="R1478" s="267">
        <f t="shared" si="116"/>
        <v>0</v>
      </c>
      <c r="S1478" s="267">
        <f t="shared" si="117"/>
        <v>0</v>
      </c>
      <c r="T1478" s="297">
        <f t="shared" si="118"/>
        <v>0</v>
      </c>
      <c r="U1478" s="297"/>
      <c r="AD1478" s="298"/>
    </row>
    <row r="1479" spans="1:30" s="267" customFormat="1" ht="48" customHeight="1" x14ac:dyDescent="0.3">
      <c r="A1479" s="292">
        <v>1452</v>
      </c>
      <c r="B1479" s="768">
        <v>7000032943</v>
      </c>
      <c r="C1479" s="768">
        <v>10</v>
      </c>
      <c r="D1479" s="768">
        <v>200</v>
      </c>
      <c r="E1479" s="768">
        <v>240</v>
      </c>
      <c r="F1479" s="768" t="s">
        <v>793</v>
      </c>
      <c r="G1479" s="768">
        <v>170005452</v>
      </c>
      <c r="H1479" s="768">
        <v>998734</v>
      </c>
      <c r="I1479" s="783"/>
      <c r="J1479" s="768">
        <v>18</v>
      </c>
      <c r="K1479" s="782"/>
      <c r="L1479" s="768" t="s">
        <v>817</v>
      </c>
      <c r="M1479" s="768" t="s">
        <v>106</v>
      </c>
      <c r="N1479" s="768">
        <v>2</v>
      </c>
      <c r="O1479" s="783"/>
      <c r="P1479" s="784" t="str">
        <f t="shared" si="114"/>
        <v>Included</v>
      </c>
      <c r="Q1479" s="296">
        <f t="shared" si="115"/>
        <v>0</v>
      </c>
      <c r="R1479" s="267">
        <f t="shared" si="116"/>
        <v>0</v>
      </c>
      <c r="S1479" s="267">
        <f t="shared" si="117"/>
        <v>0</v>
      </c>
      <c r="T1479" s="297">
        <f t="shared" si="118"/>
        <v>0</v>
      </c>
      <c r="U1479" s="297"/>
      <c r="AD1479" s="298"/>
    </row>
    <row r="1480" spans="1:30" s="267" customFormat="1" ht="48" customHeight="1" x14ac:dyDescent="0.3">
      <c r="A1480" s="292">
        <v>1453</v>
      </c>
      <c r="B1480" s="768">
        <v>7000032943</v>
      </c>
      <c r="C1480" s="768">
        <v>10</v>
      </c>
      <c r="D1480" s="768">
        <v>200</v>
      </c>
      <c r="E1480" s="768">
        <v>250</v>
      </c>
      <c r="F1480" s="768" t="s">
        <v>793</v>
      </c>
      <c r="G1480" s="768">
        <v>170005453</v>
      </c>
      <c r="H1480" s="768">
        <v>998734</v>
      </c>
      <c r="I1480" s="783"/>
      <c r="J1480" s="768">
        <v>18</v>
      </c>
      <c r="K1480" s="782"/>
      <c r="L1480" s="768" t="s">
        <v>818</v>
      </c>
      <c r="M1480" s="768" t="s">
        <v>105</v>
      </c>
      <c r="N1480" s="768">
        <v>1</v>
      </c>
      <c r="O1480" s="783"/>
      <c r="P1480" s="784" t="str">
        <f t="shared" si="114"/>
        <v>Included</v>
      </c>
      <c r="Q1480" s="296">
        <f t="shared" si="115"/>
        <v>0</v>
      </c>
      <c r="R1480" s="267">
        <f t="shared" si="116"/>
        <v>0</v>
      </c>
      <c r="S1480" s="267">
        <f t="shared" si="117"/>
        <v>0</v>
      </c>
      <c r="T1480" s="297">
        <f t="shared" si="118"/>
        <v>0</v>
      </c>
      <c r="U1480" s="297"/>
      <c r="AD1480" s="298"/>
    </row>
    <row r="1481" spans="1:30" s="267" customFormat="1" ht="48" customHeight="1" x14ac:dyDescent="0.3">
      <c r="A1481" s="292">
        <v>1454</v>
      </c>
      <c r="B1481" s="768">
        <v>7000032943</v>
      </c>
      <c r="C1481" s="768">
        <v>10</v>
      </c>
      <c r="D1481" s="768">
        <v>200</v>
      </c>
      <c r="E1481" s="768">
        <v>270</v>
      </c>
      <c r="F1481" s="768" t="s">
        <v>793</v>
      </c>
      <c r="G1481" s="768">
        <v>170005456</v>
      </c>
      <c r="H1481" s="768">
        <v>998734</v>
      </c>
      <c r="I1481" s="783"/>
      <c r="J1481" s="768">
        <v>18</v>
      </c>
      <c r="K1481" s="782"/>
      <c r="L1481" s="768" t="s">
        <v>819</v>
      </c>
      <c r="M1481" s="768" t="s">
        <v>106</v>
      </c>
      <c r="N1481" s="768">
        <v>1</v>
      </c>
      <c r="O1481" s="783"/>
      <c r="P1481" s="784" t="str">
        <f t="shared" si="114"/>
        <v>Included</v>
      </c>
      <c r="Q1481" s="296">
        <f t="shared" si="115"/>
        <v>0</v>
      </c>
      <c r="R1481" s="267">
        <f t="shared" si="116"/>
        <v>0</v>
      </c>
      <c r="S1481" s="267">
        <f t="shared" si="117"/>
        <v>0</v>
      </c>
      <c r="T1481" s="297">
        <f t="shared" si="118"/>
        <v>0</v>
      </c>
      <c r="U1481" s="297"/>
      <c r="AD1481" s="298"/>
    </row>
    <row r="1482" spans="1:30" s="267" customFormat="1" ht="48" customHeight="1" x14ac:dyDescent="0.3">
      <c r="A1482" s="292">
        <v>1455</v>
      </c>
      <c r="B1482" s="768">
        <v>7000032943</v>
      </c>
      <c r="C1482" s="768">
        <v>10</v>
      </c>
      <c r="D1482" s="768">
        <v>200</v>
      </c>
      <c r="E1482" s="768">
        <v>280</v>
      </c>
      <c r="F1482" s="768" t="s">
        <v>793</v>
      </c>
      <c r="G1482" s="768">
        <v>170005465</v>
      </c>
      <c r="H1482" s="768">
        <v>998734</v>
      </c>
      <c r="I1482" s="783"/>
      <c r="J1482" s="768">
        <v>18</v>
      </c>
      <c r="K1482" s="782"/>
      <c r="L1482" s="768" t="s">
        <v>820</v>
      </c>
      <c r="M1482" s="768" t="s">
        <v>110</v>
      </c>
      <c r="N1482" s="768">
        <v>1</v>
      </c>
      <c r="O1482" s="783"/>
      <c r="P1482" s="784" t="str">
        <f t="shared" si="114"/>
        <v>Included</v>
      </c>
      <c r="Q1482" s="296">
        <f t="shared" si="115"/>
        <v>0</v>
      </c>
      <c r="R1482" s="267">
        <f t="shared" si="116"/>
        <v>0</v>
      </c>
      <c r="S1482" s="267">
        <f t="shared" si="117"/>
        <v>0</v>
      </c>
      <c r="T1482" s="297">
        <f t="shared" si="118"/>
        <v>0</v>
      </c>
      <c r="U1482" s="297"/>
      <c r="AD1482" s="298"/>
    </row>
    <row r="1483" spans="1:30" s="267" customFormat="1" ht="48" customHeight="1" x14ac:dyDescent="0.3">
      <c r="A1483" s="292">
        <v>1456</v>
      </c>
      <c r="B1483" s="768">
        <v>7000032943</v>
      </c>
      <c r="C1483" s="768">
        <v>10</v>
      </c>
      <c r="D1483" s="768">
        <v>200</v>
      </c>
      <c r="E1483" s="768">
        <v>290</v>
      </c>
      <c r="F1483" s="768" t="s">
        <v>793</v>
      </c>
      <c r="G1483" s="768">
        <v>100007217</v>
      </c>
      <c r="H1483" s="768">
        <v>998734</v>
      </c>
      <c r="I1483" s="783"/>
      <c r="J1483" s="768">
        <v>18</v>
      </c>
      <c r="K1483" s="782"/>
      <c r="L1483" s="768" t="s">
        <v>158</v>
      </c>
      <c r="M1483" s="768" t="s">
        <v>106</v>
      </c>
      <c r="N1483" s="768">
        <v>1</v>
      </c>
      <c r="O1483" s="783"/>
      <c r="P1483" s="784" t="str">
        <f t="shared" si="114"/>
        <v>Included</v>
      </c>
      <c r="Q1483" s="296">
        <f t="shared" si="115"/>
        <v>0</v>
      </c>
      <c r="R1483" s="267">
        <f t="shared" si="116"/>
        <v>0</v>
      </c>
      <c r="S1483" s="267">
        <f t="shared" si="117"/>
        <v>0</v>
      </c>
      <c r="T1483" s="297">
        <f t="shared" si="118"/>
        <v>0</v>
      </c>
      <c r="U1483" s="297"/>
      <c r="AD1483" s="298"/>
    </row>
    <row r="1484" spans="1:30" s="267" customFormat="1" ht="48" customHeight="1" x14ac:dyDescent="0.3">
      <c r="A1484" s="292">
        <v>1457</v>
      </c>
      <c r="B1484" s="768">
        <v>7000032943</v>
      </c>
      <c r="C1484" s="768">
        <v>10</v>
      </c>
      <c r="D1484" s="768">
        <v>200</v>
      </c>
      <c r="E1484" s="768">
        <v>300</v>
      </c>
      <c r="F1484" s="768" t="s">
        <v>793</v>
      </c>
      <c r="G1484" s="768">
        <v>170005417</v>
      </c>
      <c r="H1484" s="768">
        <v>998734</v>
      </c>
      <c r="I1484" s="783"/>
      <c r="J1484" s="768">
        <v>18</v>
      </c>
      <c r="K1484" s="782"/>
      <c r="L1484" s="768" t="s">
        <v>821</v>
      </c>
      <c r="M1484" s="768" t="s">
        <v>106</v>
      </c>
      <c r="N1484" s="768">
        <v>1</v>
      </c>
      <c r="O1484" s="783"/>
      <c r="P1484" s="784" t="str">
        <f t="shared" si="114"/>
        <v>Included</v>
      </c>
      <c r="Q1484" s="296">
        <f t="shared" si="115"/>
        <v>0</v>
      </c>
      <c r="R1484" s="267">
        <f t="shared" si="116"/>
        <v>0</v>
      </c>
      <c r="S1484" s="267">
        <f t="shared" si="117"/>
        <v>0</v>
      </c>
      <c r="T1484" s="297">
        <f t="shared" si="118"/>
        <v>0</v>
      </c>
      <c r="U1484" s="297"/>
      <c r="AD1484" s="298"/>
    </row>
    <row r="1485" spans="1:30" s="267" customFormat="1" ht="48" customHeight="1" x14ac:dyDescent="0.3">
      <c r="A1485" s="292">
        <v>1458</v>
      </c>
      <c r="B1485" s="768">
        <v>7000032943</v>
      </c>
      <c r="C1485" s="768">
        <v>10</v>
      </c>
      <c r="D1485" s="768">
        <v>200</v>
      </c>
      <c r="E1485" s="768">
        <v>310</v>
      </c>
      <c r="F1485" s="768" t="s">
        <v>793</v>
      </c>
      <c r="G1485" s="768">
        <v>170005590</v>
      </c>
      <c r="H1485" s="768">
        <v>998336</v>
      </c>
      <c r="I1485" s="783"/>
      <c r="J1485" s="768">
        <v>18</v>
      </c>
      <c r="K1485" s="782"/>
      <c r="L1485" s="768" t="s">
        <v>822</v>
      </c>
      <c r="M1485" s="768" t="s">
        <v>106</v>
      </c>
      <c r="N1485" s="768">
        <v>2</v>
      </c>
      <c r="O1485" s="783"/>
      <c r="P1485" s="784" t="str">
        <f t="shared" si="114"/>
        <v>Included</v>
      </c>
      <c r="Q1485" s="296">
        <f t="shared" si="115"/>
        <v>0</v>
      </c>
      <c r="R1485" s="267">
        <f t="shared" si="116"/>
        <v>0</v>
      </c>
      <c r="S1485" s="267">
        <f t="shared" si="117"/>
        <v>0</v>
      </c>
      <c r="T1485" s="297">
        <f t="shared" si="118"/>
        <v>0</v>
      </c>
      <c r="U1485" s="297"/>
      <c r="AD1485" s="298"/>
    </row>
    <row r="1486" spans="1:30" s="267" customFormat="1" ht="48" customHeight="1" x14ac:dyDescent="0.3">
      <c r="A1486" s="292">
        <v>1459</v>
      </c>
      <c r="B1486" s="768">
        <v>7000032947</v>
      </c>
      <c r="C1486" s="768">
        <v>10</v>
      </c>
      <c r="D1486" s="768">
        <v>250</v>
      </c>
      <c r="E1486" s="768">
        <v>10</v>
      </c>
      <c r="F1486" s="768" t="s">
        <v>794</v>
      </c>
      <c r="G1486" s="768">
        <v>170005405</v>
      </c>
      <c r="H1486" s="768">
        <v>998736</v>
      </c>
      <c r="I1486" s="783"/>
      <c r="J1486" s="768">
        <v>18</v>
      </c>
      <c r="K1486" s="782"/>
      <c r="L1486" s="768" t="s">
        <v>802</v>
      </c>
      <c r="M1486" s="768" t="s">
        <v>106</v>
      </c>
      <c r="N1486" s="768">
        <v>1</v>
      </c>
      <c r="O1486" s="783"/>
      <c r="P1486" s="784" t="str">
        <f t="shared" si="114"/>
        <v>Included</v>
      </c>
      <c r="Q1486" s="296">
        <f t="shared" si="115"/>
        <v>0</v>
      </c>
      <c r="R1486" s="267">
        <f t="shared" si="116"/>
        <v>0</v>
      </c>
      <c r="S1486" s="267">
        <f t="shared" si="117"/>
        <v>0</v>
      </c>
      <c r="T1486" s="297">
        <f t="shared" si="118"/>
        <v>0</v>
      </c>
      <c r="U1486" s="297"/>
      <c r="AD1486" s="298"/>
    </row>
    <row r="1487" spans="1:30" s="267" customFormat="1" ht="48" customHeight="1" x14ac:dyDescent="0.3">
      <c r="A1487" s="292">
        <v>1460</v>
      </c>
      <c r="B1487" s="768">
        <v>7000032947</v>
      </c>
      <c r="C1487" s="768">
        <v>10</v>
      </c>
      <c r="D1487" s="768">
        <v>250</v>
      </c>
      <c r="E1487" s="768">
        <v>20</v>
      </c>
      <c r="F1487" s="768" t="s">
        <v>794</v>
      </c>
      <c r="G1487" s="768">
        <v>170005421</v>
      </c>
      <c r="H1487" s="768">
        <v>998336</v>
      </c>
      <c r="I1487" s="783"/>
      <c r="J1487" s="768">
        <v>18</v>
      </c>
      <c r="K1487" s="782"/>
      <c r="L1487" s="768" t="s">
        <v>803</v>
      </c>
      <c r="M1487" s="768" t="s">
        <v>105</v>
      </c>
      <c r="N1487" s="768">
        <v>1</v>
      </c>
      <c r="O1487" s="783"/>
      <c r="P1487" s="784" t="str">
        <f t="shared" si="114"/>
        <v>Included</v>
      </c>
      <c r="Q1487" s="296">
        <f t="shared" si="115"/>
        <v>0</v>
      </c>
      <c r="R1487" s="267">
        <f t="shared" si="116"/>
        <v>0</v>
      </c>
      <c r="S1487" s="267">
        <f t="shared" si="117"/>
        <v>0</v>
      </c>
      <c r="T1487" s="297">
        <f t="shared" si="118"/>
        <v>0</v>
      </c>
      <c r="U1487" s="297"/>
      <c r="AD1487" s="298"/>
    </row>
    <row r="1488" spans="1:30" s="267" customFormat="1" ht="48" customHeight="1" x14ac:dyDescent="0.3">
      <c r="A1488" s="292">
        <v>1461</v>
      </c>
      <c r="B1488" s="768">
        <v>7000032947</v>
      </c>
      <c r="C1488" s="768">
        <v>10</v>
      </c>
      <c r="D1488" s="768">
        <v>250</v>
      </c>
      <c r="E1488" s="768">
        <v>30</v>
      </c>
      <c r="F1488" s="768" t="s">
        <v>794</v>
      </c>
      <c r="G1488" s="768">
        <v>170005316</v>
      </c>
      <c r="H1488" s="768">
        <v>998734</v>
      </c>
      <c r="I1488" s="783"/>
      <c r="J1488" s="768">
        <v>18</v>
      </c>
      <c r="K1488" s="782"/>
      <c r="L1488" s="768" t="s">
        <v>804</v>
      </c>
      <c r="M1488" s="768" t="s">
        <v>106</v>
      </c>
      <c r="N1488" s="768">
        <v>1</v>
      </c>
      <c r="O1488" s="783"/>
      <c r="P1488" s="784" t="str">
        <f t="shared" si="114"/>
        <v>Included</v>
      </c>
      <c r="Q1488" s="296">
        <f t="shared" si="115"/>
        <v>0</v>
      </c>
      <c r="R1488" s="267">
        <f t="shared" si="116"/>
        <v>0</v>
      </c>
      <c r="S1488" s="267">
        <f t="shared" si="117"/>
        <v>0</v>
      </c>
      <c r="T1488" s="297">
        <f t="shared" si="118"/>
        <v>0</v>
      </c>
      <c r="U1488" s="297"/>
      <c r="AD1488" s="298"/>
    </row>
    <row r="1489" spans="1:30" s="267" customFormat="1" ht="48" customHeight="1" x14ac:dyDescent="0.3">
      <c r="A1489" s="292">
        <v>1462</v>
      </c>
      <c r="B1489" s="768">
        <v>7000032947</v>
      </c>
      <c r="C1489" s="768">
        <v>10</v>
      </c>
      <c r="D1489" s="768">
        <v>250</v>
      </c>
      <c r="E1489" s="768">
        <v>40</v>
      </c>
      <c r="F1489" s="768" t="s">
        <v>794</v>
      </c>
      <c r="G1489" s="768">
        <v>170005418</v>
      </c>
      <c r="H1489" s="768">
        <v>998736</v>
      </c>
      <c r="I1489" s="783"/>
      <c r="J1489" s="768">
        <v>18</v>
      </c>
      <c r="K1489" s="782"/>
      <c r="L1489" s="768" t="s">
        <v>805</v>
      </c>
      <c r="M1489" s="768" t="s">
        <v>106</v>
      </c>
      <c r="N1489" s="768">
        <v>10</v>
      </c>
      <c r="O1489" s="783"/>
      <c r="P1489" s="784" t="str">
        <f t="shared" si="114"/>
        <v>Included</v>
      </c>
      <c r="Q1489" s="296">
        <f t="shared" si="115"/>
        <v>0</v>
      </c>
      <c r="R1489" s="267">
        <f t="shared" si="116"/>
        <v>0</v>
      </c>
      <c r="S1489" s="267">
        <f t="shared" si="117"/>
        <v>0</v>
      </c>
      <c r="T1489" s="297">
        <f t="shared" si="118"/>
        <v>0</v>
      </c>
      <c r="U1489" s="297"/>
      <c r="AD1489" s="298"/>
    </row>
    <row r="1490" spans="1:30" s="267" customFormat="1" ht="48" customHeight="1" x14ac:dyDescent="0.3">
      <c r="A1490" s="292">
        <v>1463</v>
      </c>
      <c r="B1490" s="768">
        <v>7000032947</v>
      </c>
      <c r="C1490" s="768">
        <v>10</v>
      </c>
      <c r="D1490" s="768">
        <v>250</v>
      </c>
      <c r="E1490" s="768">
        <v>50</v>
      </c>
      <c r="F1490" s="768" t="s">
        <v>794</v>
      </c>
      <c r="G1490" s="768">
        <v>170005419</v>
      </c>
      <c r="H1490" s="768">
        <v>998736</v>
      </c>
      <c r="I1490" s="783"/>
      <c r="J1490" s="768">
        <v>18</v>
      </c>
      <c r="K1490" s="782"/>
      <c r="L1490" s="768" t="s">
        <v>806</v>
      </c>
      <c r="M1490" s="768" t="s">
        <v>106</v>
      </c>
      <c r="N1490" s="768">
        <v>40</v>
      </c>
      <c r="O1490" s="783"/>
      <c r="P1490" s="784" t="str">
        <f t="shared" si="114"/>
        <v>Included</v>
      </c>
      <c r="Q1490" s="296">
        <f t="shared" si="115"/>
        <v>0</v>
      </c>
      <c r="R1490" s="267">
        <f t="shared" si="116"/>
        <v>0</v>
      </c>
      <c r="S1490" s="267">
        <f t="shared" si="117"/>
        <v>0</v>
      </c>
      <c r="T1490" s="297">
        <f t="shared" si="118"/>
        <v>0</v>
      </c>
      <c r="U1490" s="297"/>
      <c r="AD1490" s="298"/>
    </row>
    <row r="1491" spans="1:30" s="267" customFormat="1" ht="48" customHeight="1" x14ac:dyDescent="0.3">
      <c r="A1491" s="292">
        <v>1464</v>
      </c>
      <c r="B1491" s="768">
        <v>7000032947</v>
      </c>
      <c r="C1491" s="768">
        <v>10</v>
      </c>
      <c r="D1491" s="768">
        <v>250</v>
      </c>
      <c r="E1491" s="768">
        <v>60</v>
      </c>
      <c r="F1491" s="768" t="s">
        <v>794</v>
      </c>
      <c r="G1491" s="768">
        <v>170005402</v>
      </c>
      <c r="H1491" s="768">
        <v>998734</v>
      </c>
      <c r="I1491" s="783"/>
      <c r="J1491" s="768">
        <v>18</v>
      </c>
      <c r="K1491" s="782"/>
      <c r="L1491" s="768" t="s">
        <v>807</v>
      </c>
      <c r="M1491" s="768" t="s">
        <v>106</v>
      </c>
      <c r="N1491" s="768">
        <v>1</v>
      </c>
      <c r="O1491" s="783"/>
      <c r="P1491" s="784" t="str">
        <f t="shared" si="114"/>
        <v>Included</v>
      </c>
      <c r="Q1491" s="296">
        <f t="shared" si="115"/>
        <v>0</v>
      </c>
      <c r="R1491" s="267">
        <f t="shared" si="116"/>
        <v>0</v>
      </c>
      <c r="S1491" s="267">
        <f t="shared" si="117"/>
        <v>0</v>
      </c>
      <c r="T1491" s="297">
        <f t="shared" si="118"/>
        <v>0</v>
      </c>
      <c r="U1491" s="297"/>
      <c r="AD1491" s="298"/>
    </row>
    <row r="1492" spans="1:30" s="267" customFormat="1" ht="48" customHeight="1" x14ac:dyDescent="0.3">
      <c r="A1492" s="292">
        <v>1465</v>
      </c>
      <c r="B1492" s="768">
        <v>7000032947</v>
      </c>
      <c r="C1492" s="768">
        <v>10</v>
      </c>
      <c r="D1492" s="768">
        <v>250</v>
      </c>
      <c r="E1492" s="768">
        <v>100</v>
      </c>
      <c r="F1492" s="768" t="s">
        <v>794</v>
      </c>
      <c r="G1492" s="768">
        <v>170005422</v>
      </c>
      <c r="H1492" s="768">
        <v>998336</v>
      </c>
      <c r="I1492" s="783"/>
      <c r="J1492" s="768">
        <v>18</v>
      </c>
      <c r="K1492" s="782"/>
      <c r="L1492" s="768" t="s">
        <v>809</v>
      </c>
      <c r="M1492" s="768" t="s">
        <v>105</v>
      </c>
      <c r="N1492" s="768">
        <v>1</v>
      </c>
      <c r="O1492" s="783"/>
      <c r="P1492" s="784" t="str">
        <f t="shared" ref="P1492:P1555" si="119">IF(O1492=0, "Included", IF(ISERROR(N1492*O1492), O1492, N1492*O1492))</f>
        <v>Included</v>
      </c>
      <c r="Q1492" s="296">
        <f t="shared" ref="Q1492:Q1555" si="120">S1492</f>
        <v>0</v>
      </c>
      <c r="R1492" s="267">
        <f t="shared" ref="R1492:R1555" si="121">IF(P1492="Included",0,P1492)</f>
        <v>0</v>
      </c>
      <c r="S1492" s="267">
        <f t="shared" ref="S1492:S1555" si="122">IF(K1492="",(R1492*J1492/100),(R1492*K1492))</f>
        <v>0</v>
      </c>
      <c r="T1492" s="297">
        <f t="shared" ref="T1492:T1555" si="123">+N1492*O1492</f>
        <v>0</v>
      </c>
      <c r="U1492" s="297"/>
      <c r="AD1492" s="298"/>
    </row>
    <row r="1493" spans="1:30" s="267" customFormat="1" ht="48" customHeight="1" x14ac:dyDescent="0.3">
      <c r="A1493" s="292">
        <v>1466</v>
      </c>
      <c r="B1493" s="768">
        <v>7000032947</v>
      </c>
      <c r="C1493" s="768">
        <v>10</v>
      </c>
      <c r="D1493" s="768">
        <v>250</v>
      </c>
      <c r="E1493" s="768">
        <v>110</v>
      </c>
      <c r="F1493" s="768" t="s">
        <v>794</v>
      </c>
      <c r="G1493" s="768">
        <v>170005403</v>
      </c>
      <c r="H1493" s="768">
        <v>998734</v>
      </c>
      <c r="I1493" s="783"/>
      <c r="J1493" s="768">
        <v>18</v>
      </c>
      <c r="K1493" s="782"/>
      <c r="L1493" s="768" t="s">
        <v>810</v>
      </c>
      <c r="M1493" s="768" t="s">
        <v>106</v>
      </c>
      <c r="N1493" s="768">
        <v>40</v>
      </c>
      <c r="O1493" s="783"/>
      <c r="P1493" s="784" t="str">
        <f t="shared" si="119"/>
        <v>Included</v>
      </c>
      <c r="Q1493" s="296">
        <f t="shared" si="120"/>
        <v>0</v>
      </c>
      <c r="R1493" s="267">
        <f t="shared" si="121"/>
        <v>0</v>
      </c>
      <c r="S1493" s="267">
        <f t="shared" si="122"/>
        <v>0</v>
      </c>
      <c r="T1493" s="297">
        <f t="shared" si="123"/>
        <v>0</v>
      </c>
      <c r="U1493" s="297"/>
      <c r="AD1493" s="298"/>
    </row>
    <row r="1494" spans="1:30" s="267" customFormat="1" ht="48" customHeight="1" x14ac:dyDescent="0.3">
      <c r="A1494" s="292">
        <v>1467</v>
      </c>
      <c r="B1494" s="768">
        <v>7000032947</v>
      </c>
      <c r="C1494" s="768">
        <v>10</v>
      </c>
      <c r="D1494" s="768">
        <v>250</v>
      </c>
      <c r="E1494" s="768">
        <v>120</v>
      </c>
      <c r="F1494" s="768" t="s">
        <v>794</v>
      </c>
      <c r="G1494" s="768">
        <v>170005329</v>
      </c>
      <c r="H1494" s="768">
        <v>998734</v>
      </c>
      <c r="I1494" s="783"/>
      <c r="J1494" s="768">
        <v>18</v>
      </c>
      <c r="K1494" s="782"/>
      <c r="L1494" s="768" t="s">
        <v>811</v>
      </c>
      <c r="M1494" s="768" t="s">
        <v>110</v>
      </c>
      <c r="N1494" s="768">
        <v>40</v>
      </c>
      <c r="O1494" s="783"/>
      <c r="P1494" s="784" t="str">
        <f t="shared" si="119"/>
        <v>Included</v>
      </c>
      <c r="Q1494" s="296">
        <f t="shared" si="120"/>
        <v>0</v>
      </c>
      <c r="R1494" s="267">
        <f t="shared" si="121"/>
        <v>0</v>
      </c>
      <c r="S1494" s="267">
        <f t="shared" si="122"/>
        <v>0</v>
      </c>
      <c r="T1494" s="297">
        <f t="shared" si="123"/>
        <v>0</v>
      </c>
      <c r="U1494" s="297"/>
      <c r="AD1494" s="298"/>
    </row>
    <row r="1495" spans="1:30" s="267" customFormat="1" ht="48" customHeight="1" x14ac:dyDescent="0.3">
      <c r="A1495" s="292">
        <v>1468</v>
      </c>
      <c r="B1495" s="768">
        <v>7000032947</v>
      </c>
      <c r="C1495" s="768">
        <v>10</v>
      </c>
      <c r="D1495" s="768">
        <v>250</v>
      </c>
      <c r="E1495" s="768">
        <v>130</v>
      </c>
      <c r="F1495" s="768" t="s">
        <v>794</v>
      </c>
      <c r="G1495" s="768">
        <v>170005323</v>
      </c>
      <c r="H1495" s="768">
        <v>998734</v>
      </c>
      <c r="I1495" s="783"/>
      <c r="J1495" s="768">
        <v>18</v>
      </c>
      <c r="K1495" s="782"/>
      <c r="L1495" s="768" t="s">
        <v>812</v>
      </c>
      <c r="M1495" s="768" t="s">
        <v>106</v>
      </c>
      <c r="N1495" s="768">
        <v>2</v>
      </c>
      <c r="O1495" s="783"/>
      <c r="P1495" s="784" t="str">
        <f t="shared" si="119"/>
        <v>Included</v>
      </c>
      <c r="Q1495" s="296">
        <f t="shared" si="120"/>
        <v>0</v>
      </c>
      <c r="R1495" s="267">
        <f t="shared" si="121"/>
        <v>0</v>
      </c>
      <c r="S1495" s="267">
        <f t="shared" si="122"/>
        <v>0</v>
      </c>
      <c r="T1495" s="297">
        <f t="shared" si="123"/>
        <v>0</v>
      </c>
      <c r="U1495" s="297"/>
      <c r="AD1495" s="298"/>
    </row>
    <row r="1496" spans="1:30" s="267" customFormat="1" ht="48" customHeight="1" x14ac:dyDescent="0.3">
      <c r="A1496" s="292">
        <v>1469</v>
      </c>
      <c r="B1496" s="768">
        <v>7000032947</v>
      </c>
      <c r="C1496" s="768">
        <v>10</v>
      </c>
      <c r="D1496" s="768">
        <v>250</v>
      </c>
      <c r="E1496" s="768">
        <v>140</v>
      </c>
      <c r="F1496" s="768" t="s">
        <v>794</v>
      </c>
      <c r="G1496" s="768">
        <v>170005324</v>
      </c>
      <c r="H1496" s="768">
        <v>998734</v>
      </c>
      <c r="I1496" s="783"/>
      <c r="J1496" s="768">
        <v>18</v>
      </c>
      <c r="K1496" s="782"/>
      <c r="L1496" s="768" t="s">
        <v>813</v>
      </c>
      <c r="M1496" s="768" t="s">
        <v>106</v>
      </c>
      <c r="N1496" s="768">
        <v>2</v>
      </c>
      <c r="O1496" s="783"/>
      <c r="P1496" s="784" t="str">
        <f t="shared" si="119"/>
        <v>Included</v>
      </c>
      <c r="Q1496" s="296">
        <f t="shared" si="120"/>
        <v>0</v>
      </c>
      <c r="R1496" s="267">
        <f t="shared" si="121"/>
        <v>0</v>
      </c>
      <c r="S1496" s="267">
        <f t="shared" si="122"/>
        <v>0</v>
      </c>
      <c r="T1496" s="297">
        <f t="shared" si="123"/>
        <v>0</v>
      </c>
      <c r="U1496" s="297"/>
      <c r="AD1496" s="298"/>
    </row>
    <row r="1497" spans="1:30" s="267" customFormat="1" ht="48" customHeight="1" x14ac:dyDescent="0.3">
      <c r="A1497" s="292">
        <v>1470</v>
      </c>
      <c r="B1497" s="768">
        <v>7000032947</v>
      </c>
      <c r="C1497" s="768">
        <v>10</v>
      </c>
      <c r="D1497" s="768">
        <v>250</v>
      </c>
      <c r="E1497" s="768">
        <v>160</v>
      </c>
      <c r="F1497" s="768" t="s">
        <v>794</v>
      </c>
      <c r="G1497" s="768">
        <v>170005423</v>
      </c>
      <c r="H1497" s="768">
        <v>998336</v>
      </c>
      <c r="I1497" s="783"/>
      <c r="J1497" s="768">
        <v>18</v>
      </c>
      <c r="K1497" s="782"/>
      <c r="L1497" s="768" t="s">
        <v>814</v>
      </c>
      <c r="M1497" s="768" t="s">
        <v>105</v>
      </c>
      <c r="N1497" s="768">
        <v>1</v>
      </c>
      <c r="O1497" s="783"/>
      <c r="P1497" s="784" t="str">
        <f t="shared" si="119"/>
        <v>Included</v>
      </c>
      <c r="Q1497" s="296">
        <f t="shared" si="120"/>
        <v>0</v>
      </c>
      <c r="R1497" s="267">
        <f t="shared" si="121"/>
        <v>0</v>
      </c>
      <c r="S1497" s="267">
        <f t="shared" si="122"/>
        <v>0</v>
      </c>
      <c r="T1497" s="297">
        <f t="shared" si="123"/>
        <v>0</v>
      </c>
      <c r="U1497" s="297"/>
      <c r="AD1497" s="298"/>
    </row>
    <row r="1498" spans="1:30" s="267" customFormat="1" ht="48" customHeight="1" x14ac:dyDescent="0.3">
      <c r="A1498" s="292">
        <v>1471</v>
      </c>
      <c r="B1498" s="768">
        <v>7000032947</v>
      </c>
      <c r="C1498" s="768">
        <v>10</v>
      </c>
      <c r="D1498" s="768">
        <v>250</v>
      </c>
      <c r="E1498" s="768">
        <v>170</v>
      </c>
      <c r="F1498" s="768" t="s">
        <v>794</v>
      </c>
      <c r="G1498" s="768">
        <v>170005328</v>
      </c>
      <c r="H1498" s="768">
        <v>998734</v>
      </c>
      <c r="I1498" s="783"/>
      <c r="J1498" s="768">
        <v>18</v>
      </c>
      <c r="K1498" s="782"/>
      <c r="L1498" s="768" t="s">
        <v>815</v>
      </c>
      <c r="M1498" s="768" t="s">
        <v>106</v>
      </c>
      <c r="N1498" s="768">
        <v>1</v>
      </c>
      <c r="O1498" s="783"/>
      <c r="P1498" s="784" t="str">
        <f t="shared" si="119"/>
        <v>Included</v>
      </c>
      <c r="Q1498" s="296">
        <f t="shared" si="120"/>
        <v>0</v>
      </c>
      <c r="R1498" s="267">
        <f t="shared" si="121"/>
        <v>0</v>
      </c>
      <c r="S1498" s="267">
        <f t="shared" si="122"/>
        <v>0</v>
      </c>
      <c r="T1498" s="297">
        <f t="shared" si="123"/>
        <v>0</v>
      </c>
      <c r="U1498" s="297"/>
      <c r="AD1498" s="298"/>
    </row>
    <row r="1499" spans="1:30" s="267" customFormat="1" ht="48" customHeight="1" x14ac:dyDescent="0.3">
      <c r="A1499" s="292">
        <v>1472</v>
      </c>
      <c r="B1499" s="768">
        <v>7000032947</v>
      </c>
      <c r="C1499" s="768">
        <v>10</v>
      </c>
      <c r="D1499" s="768">
        <v>250</v>
      </c>
      <c r="E1499" s="768">
        <v>180</v>
      </c>
      <c r="F1499" s="768" t="s">
        <v>794</v>
      </c>
      <c r="G1499" s="768">
        <v>100002843</v>
      </c>
      <c r="H1499" s="768">
        <v>998734</v>
      </c>
      <c r="I1499" s="783"/>
      <c r="J1499" s="768">
        <v>18</v>
      </c>
      <c r="K1499" s="782"/>
      <c r="L1499" s="768" t="s">
        <v>161</v>
      </c>
      <c r="M1499" s="768" t="s">
        <v>110</v>
      </c>
      <c r="N1499" s="768">
        <v>1</v>
      </c>
      <c r="O1499" s="783"/>
      <c r="P1499" s="784" t="str">
        <f t="shared" si="119"/>
        <v>Included</v>
      </c>
      <c r="Q1499" s="296">
        <f t="shared" si="120"/>
        <v>0</v>
      </c>
      <c r="R1499" s="267">
        <f t="shared" si="121"/>
        <v>0</v>
      </c>
      <c r="S1499" s="267">
        <f t="shared" si="122"/>
        <v>0</v>
      </c>
      <c r="T1499" s="297">
        <f t="shared" si="123"/>
        <v>0</v>
      </c>
      <c r="U1499" s="297"/>
      <c r="AD1499" s="298"/>
    </row>
    <row r="1500" spans="1:30" s="267" customFormat="1" ht="48" customHeight="1" x14ac:dyDescent="0.3">
      <c r="A1500" s="292">
        <v>1473</v>
      </c>
      <c r="B1500" s="768">
        <v>7000032947</v>
      </c>
      <c r="C1500" s="768">
        <v>10</v>
      </c>
      <c r="D1500" s="768">
        <v>250</v>
      </c>
      <c r="E1500" s="768">
        <v>190</v>
      </c>
      <c r="F1500" s="768" t="s">
        <v>794</v>
      </c>
      <c r="G1500" s="768">
        <v>100007246</v>
      </c>
      <c r="H1500" s="768">
        <v>998734</v>
      </c>
      <c r="I1500" s="783"/>
      <c r="J1500" s="768">
        <v>18</v>
      </c>
      <c r="K1500" s="782"/>
      <c r="L1500" s="768" t="s">
        <v>159</v>
      </c>
      <c r="M1500" s="768" t="s">
        <v>106</v>
      </c>
      <c r="N1500" s="768">
        <v>1</v>
      </c>
      <c r="O1500" s="783"/>
      <c r="P1500" s="784" t="str">
        <f t="shared" si="119"/>
        <v>Included</v>
      </c>
      <c r="Q1500" s="296">
        <f t="shared" si="120"/>
        <v>0</v>
      </c>
      <c r="R1500" s="267">
        <f t="shared" si="121"/>
        <v>0</v>
      </c>
      <c r="S1500" s="267">
        <f t="shared" si="122"/>
        <v>0</v>
      </c>
      <c r="T1500" s="297">
        <f t="shared" si="123"/>
        <v>0</v>
      </c>
      <c r="U1500" s="297"/>
      <c r="AD1500" s="298"/>
    </row>
    <row r="1501" spans="1:30" s="267" customFormat="1" ht="48" customHeight="1" x14ac:dyDescent="0.3">
      <c r="A1501" s="292">
        <v>1474</v>
      </c>
      <c r="B1501" s="768">
        <v>7000032947</v>
      </c>
      <c r="C1501" s="768">
        <v>10</v>
      </c>
      <c r="D1501" s="768">
        <v>250</v>
      </c>
      <c r="E1501" s="768">
        <v>200</v>
      </c>
      <c r="F1501" s="768" t="s">
        <v>794</v>
      </c>
      <c r="G1501" s="768">
        <v>170003250</v>
      </c>
      <c r="H1501" s="768">
        <v>998734</v>
      </c>
      <c r="I1501" s="783"/>
      <c r="J1501" s="768">
        <v>18</v>
      </c>
      <c r="K1501" s="782"/>
      <c r="L1501" s="768" t="s">
        <v>160</v>
      </c>
      <c r="M1501" s="768" t="s">
        <v>106</v>
      </c>
      <c r="N1501" s="768">
        <v>1</v>
      </c>
      <c r="O1501" s="783"/>
      <c r="P1501" s="784" t="str">
        <f t="shared" si="119"/>
        <v>Included</v>
      </c>
      <c r="Q1501" s="296">
        <f t="shared" si="120"/>
        <v>0</v>
      </c>
      <c r="R1501" s="267">
        <f t="shared" si="121"/>
        <v>0</v>
      </c>
      <c r="S1501" s="267">
        <f t="shared" si="122"/>
        <v>0</v>
      </c>
      <c r="T1501" s="297">
        <f t="shared" si="123"/>
        <v>0</v>
      </c>
      <c r="U1501" s="297"/>
      <c r="AD1501" s="298"/>
    </row>
    <row r="1502" spans="1:30" s="267" customFormat="1" ht="48" customHeight="1" x14ac:dyDescent="0.3">
      <c r="A1502" s="292">
        <v>1475</v>
      </c>
      <c r="B1502" s="768">
        <v>7000032947</v>
      </c>
      <c r="C1502" s="768">
        <v>10</v>
      </c>
      <c r="D1502" s="768">
        <v>250</v>
      </c>
      <c r="E1502" s="768">
        <v>210</v>
      </c>
      <c r="F1502" s="768" t="s">
        <v>794</v>
      </c>
      <c r="G1502" s="768">
        <v>170005441</v>
      </c>
      <c r="H1502" s="768">
        <v>998734</v>
      </c>
      <c r="I1502" s="783"/>
      <c r="J1502" s="768">
        <v>18</v>
      </c>
      <c r="K1502" s="782"/>
      <c r="L1502" s="768" t="s">
        <v>816</v>
      </c>
      <c r="M1502" s="768" t="s">
        <v>106</v>
      </c>
      <c r="N1502" s="768">
        <v>1</v>
      </c>
      <c r="O1502" s="783"/>
      <c r="P1502" s="784" t="str">
        <f t="shared" si="119"/>
        <v>Included</v>
      </c>
      <c r="Q1502" s="296">
        <f t="shared" si="120"/>
        <v>0</v>
      </c>
      <c r="R1502" s="267">
        <f t="shared" si="121"/>
        <v>0</v>
      </c>
      <c r="S1502" s="267">
        <f t="shared" si="122"/>
        <v>0</v>
      </c>
      <c r="T1502" s="297">
        <f t="shared" si="123"/>
        <v>0</v>
      </c>
      <c r="U1502" s="297"/>
      <c r="AD1502" s="298"/>
    </row>
    <row r="1503" spans="1:30" s="267" customFormat="1" ht="48" customHeight="1" x14ac:dyDescent="0.3">
      <c r="A1503" s="292">
        <v>1476</v>
      </c>
      <c r="B1503" s="768">
        <v>7000032947</v>
      </c>
      <c r="C1503" s="768">
        <v>10</v>
      </c>
      <c r="D1503" s="768">
        <v>250</v>
      </c>
      <c r="E1503" s="768">
        <v>230</v>
      </c>
      <c r="F1503" s="768" t="s">
        <v>794</v>
      </c>
      <c r="G1503" s="768">
        <v>170005452</v>
      </c>
      <c r="H1503" s="768">
        <v>998734</v>
      </c>
      <c r="I1503" s="783"/>
      <c r="J1503" s="768">
        <v>18</v>
      </c>
      <c r="K1503" s="782"/>
      <c r="L1503" s="768" t="s">
        <v>817</v>
      </c>
      <c r="M1503" s="768" t="s">
        <v>106</v>
      </c>
      <c r="N1503" s="768">
        <v>2</v>
      </c>
      <c r="O1503" s="783"/>
      <c r="P1503" s="784" t="str">
        <f t="shared" si="119"/>
        <v>Included</v>
      </c>
      <c r="Q1503" s="296">
        <f t="shared" si="120"/>
        <v>0</v>
      </c>
      <c r="R1503" s="267">
        <f t="shared" si="121"/>
        <v>0</v>
      </c>
      <c r="S1503" s="267">
        <f t="shared" si="122"/>
        <v>0</v>
      </c>
      <c r="T1503" s="297">
        <f t="shared" si="123"/>
        <v>0</v>
      </c>
      <c r="U1503" s="297"/>
      <c r="AD1503" s="298"/>
    </row>
    <row r="1504" spans="1:30" s="267" customFormat="1" ht="48" customHeight="1" x14ac:dyDescent="0.3">
      <c r="A1504" s="292">
        <v>1477</v>
      </c>
      <c r="B1504" s="768">
        <v>7000032947</v>
      </c>
      <c r="C1504" s="768">
        <v>10</v>
      </c>
      <c r="D1504" s="768">
        <v>250</v>
      </c>
      <c r="E1504" s="768">
        <v>240</v>
      </c>
      <c r="F1504" s="768" t="s">
        <v>794</v>
      </c>
      <c r="G1504" s="768">
        <v>170005453</v>
      </c>
      <c r="H1504" s="768">
        <v>998734</v>
      </c>
      <c r="I1504" s="783"/>
      <c r="J1504" s="768">
        <v>18</v>
      </c>
      <c r="K1504" s="782"/>
      <c r="L1504" s="768" t="s">
        <v>818</v>
      </c>
      <c r="M1504" s="768" t="s">
        <v>105</v>
      </c>
      <c r="N1504" s="768">
        <v>1</v>
      </c>
      <c r="O1504" s="783"/>
      <c r="P1504" s="784" t="str">
        <f t="shared" si="119"/>
        <v>Included</v>
      </c>
      <c r="Q1504" s="296">
        <f t="shared" si="120"/>
        <v>0</v>
      </c>
      <c r="R1504" s="267">
        <f t="shared" si="121"/>
        <v>0</v>
      </c>
      <c r="S1504" s="267">
        <f t="shared" si="122"/>
        <v>0</v>
      </c>
      <c r="T1504" s="297">
        <f t="shared" si="123"/>
        <v>0</v>
      </c>
      <c r="U1504" s="297"/>
      <c r="AD1504" s="298"/>
    </row>
    <row r="1505" spans="1:30" s="267" customFormat="1" ht="48" customHeight="1" x14ac:dyDescent="0.3">
      <c r="A1505" s="292">
        <v>1478</v>
      </c>
      <c r="B1505" s="768">
        <v>7000032947</v>
      </c>
      <c r="C1505" s="768">
        <v>10</v>
      </c>
      <c r="D1505" s="768">
        <v>250</v>
      </c>
      <c r="E1505" s="768">
        <v>260</v>
      </c>
      <c r="F1505" s="768" t="s">
        <v>794</v>
      </c>
      <c r="G1505" s="768">
        <v>170005456</v>
      </c>
      <c r="H1505" s="768">
        <v>998734</v>
      </c>
      <c r="I1505" s="783"/>
      <c r="J1505" s="768">
        <v>18</v>
      </c>
      <c r="K1505" s="782"/>
      <c r="L1505" s="768" t="s">
        <v>819</v>
      </c>
      <c r="M1505" s="768" t="s">
        <v>106</v>
      </c>
      <c r="N1505" s="768">
        <v>1</v>
      </c>
      <c r="O1505" s="783"/>
      <c r="P1505" s="784" t="str">
        <f t="shared" si="119"/>
        <v>Included</v>
      </c>
      <c r="Q1505" s="296">
        <f t="shared" si="120"/>
        <v>0</v>
      </c>
      <c r="R1505" s="267">
        <f t="shared" si="121"/>
        <v>0</v>
      </c>
      <c r="S1505" s="267">
        <f t="shared" si="122"/>
        <v>0</v>
      </c>
      <c r="T1505" s="297">
        <f t="shared" si="123"/>
        <v>0</v>
      </c>
      <c r="U1505" s="297"/>
      <c r="AD1505" s="298"/>
    </row>
    <row r="1506" spans="1:30" s="267" customFormat="1" ht="48" customHeight="1" x14ac:dyDescent="0.3">
      <c r="A1506" s="292">
        <v>1479</v>
      </c>
      <c r="B1506" s="768">
        <v>7000032947</v>
      </c>
      <c r="C1506" s="768">
        <v>10</v>
      </c>
      <c r="D1506" s="768">
        <v>250</v>
      </c>
      <c r="E1506" s="768">
        <v>270</v>
      </c>
      <c r="F1506" s="768" t="s">
        <v>794</v>
      </c>
      <c r="G1506" s="768">
        <v>170005465</v>
      </c>
      <c r="H1506" s="768">
        <v>998734</v>
      </c>
      <c r="I1506" s="783"/>
      <c r="J1506" s="768">
        <v>18</v>
      </c>
      <c r="K1506" s="782"/>
      <c r="L1506" s="768" t="s">
        <v>820</v>
      </c>
      <c r="M1506" s="768" t="s">
        <v>110</v>
      </c>
      <c r="N1506" s="768">
        <v>1</v>
      </c>
      <c r="O1506" s="783"/>
      <c r="P1506" s="784" t="str">
        <f t="shared" si="119"/>
        <v>Included</v>
      </c>
      <c r="Q1506" s="296">
        <f t="shared" si="120"/>
        <v>0</v>
      </c>
      <c r="R1506" s="267">
        <f t="shared" si="121"/>
        <v>0</v>
      </c>
      <c r="S1506" s="267">
        <f t="shared" si="122"/>
        <v>0</v>
      </c>
      <c r="T1506" s="297">
        <f t="shared" si="123"/>
        <v>0</v>
      </c>
      <c r="U1506" s="297"/>
      <c r="AD1506" s="298"/>
    </row>
    <row r="1507" spans="1:30" s="267" customFormat="1" ht="48" customHeight="1" x14ac:dyDescent="0.3">
      <c r="A1507" s="292">
        <v>1480</v>
      </c>
      <c r="B1507" s="768">
        <v>7000032947</v>
      </c>
      <c r="C1507" s="768">
        <v>10</v>
      </c>
      <c r="D1507" s="768">
        <v>250</v>
      </c>
      <c r="E1507" s="768">
        <v>280</v>
      </c>
      <c r="F1507" s="768" t="s">
        <v>794</v>
      </c>
      <c r="G1507" s="768">
        <v>100007217</v>
      </c>
      <c r="H1507" s="768">
        <v>998734</v>
      </c>
      <c r="I1507" s="783"/>
      <c r="J1507" s="768">
        <v>18</v>
      </c>
      <c r="K1507" s="782"/>
      <c r="L1507" s="768" t="s">
        <v>158</v>
      </c>
      <c r="M1507" s="768" t="s">
        <v>106</v>
      </c>
      <c r="N1507" s="768">
        <v>1</v>
      </c>
      <c r="O1507" s="783"/>
      <c r="P1507" s="784" t="str">
        <f t="shared" si="119"/>
        <v>Included</v>
      </c>
      <c r="Q1507" s="296">
        <f t="shared" si="120"/>
        <v>0</v>
      </c>
      <c r="R1507" s="267">
        <f t="shared" si="121"/>
        <v>0</v>
      </c>
      <c r="S1507" s="267">
        <f t="shared" si="122"/>
        <v>0</v>
      </c>
      <c r="T1507" s="297">
        <f t="shared" si="123"/>
        <v>0</v>
      </c>
      <c r="U1507" s="297"/>
      <c r="AD1507" s="298"/>
    </row>
    <row r="1508" spans="1:30" s="267" customFormat="1" ht="48" customHeight="1" x14ac:dyDescent="0.3">
      <c r="A1508" s="292">
        <v>1481</v>
      </c>
      <c r="B1508" s="768">
        <v>7000032947</v>
      </c>
      <c r="C1508" s="768">
        <v>10</v>
      </c>
      <c r="D1508" s="768">
        <v>250</v>
      </c>
      <c r="E1508" s="768">
        <v>290</v>
      </c>
      <c r="F1508" s="768" t="s">
        <v>794</v>
      </c>
      <c r="G1508" s="768">
        <v>170005417</v>
      </c>
      <c r="H1508" s="768">
        <v>998734</v>
      </c>
      <c r="I1508" s="783"/>
      <c r="J1508" s="768">
        <v>18</v>
      </c>
      <c r="K1508" s="782"/>
      <c r="L1508" s="768" t="s">
        <v>821</v>
      </c>
      <c r="M1508" s="768" t="s">
        <v>106</v>
      </c>
      <c r="N1508" s="768">
        <v>1</v>
      </c>
      <c r="O1508" s="783"/>
      <c r="P1508" s="784" t="str">
        <f t="shared" si="119"/>
        <v>Included</v>
      </c>
      <c r="Q1508" s="296">
        <f t="shared" si="120"/>
        <v>0</v>
      </c>
      <c r="R1508" s="267">
        <f t="shared" si="121"/>
        <v>0</v>
      </c>
      <c r="S1508" s="267">
        <f t="shared" si="122"/>
        <v>0</v>
      </c>
      <c r="T1508" s="297">
        <f t="shared" si="123"/>
        <v>0</v>
      </c>
      <c r="U1508" s="297"/>
      <c r="AD1508" s="298"/>
    </row>
    <row r="1509" spans="1:30" s="267" customFormat="1" ht="48" customHeight="1" x14ac:dyDescent="0.3">
      <c r="A1509" s="292">
        <v>1482</v>
      </c>
      <c r="B1509" s="768">
        <v>7000032947</v>
      </c>
      <c r="C1509" s="768">
        <v>10</v>
      </c>
      <c r="D1509" s="768">
        <v>250</v>
      </c>
      <c r="E1509" s="768">
        <v>300</v>
      </c>
      <c r="F1509" s="768" t="s">
        <v>794</v>
      </c>
      <c r="G1509" s="768">
        <v>170005590</v>
      </c>
      <c r="H1509" s="768">
        <v>998336</v>
      </c>
      <c r="I1509" s="783"/>
      <c r="J1509" s="768">
        <v>18</v>
      </c>
      <c r="K1509" s="782"/>
      <c r="L1509" s="768" t="s">
        <v>822</v>
      </c>
      <c r="M1509" s="768" t="s">
        <v>106</v>
      </c>
      <c r="N1509" s="768">
        <v>2</v>
      </c>
      <c r="O1509" s="783"/>
      <c r="P1509" s="784" t="str">
        <f t="shared" si="119"/>
        <v>Included</v>
      </c>
      <c r="Q1509" s="296">
        <f t="shared" si="120"/>
        <v>0</v>
      </c>
      <c r="R1509" s="267">
        <f t="shared" si="121"/>
        <v>0</v>
      </c>
      <c r="S1509" s="267">
        <f t="shared" si="122"/>
        <v>0</v>
      </c>
      <c r="T1509" s="297">
        <f t="shared" si="123"/>
        <v>0</v>
      </c>
      <c r="U1509" s="297"/>
      <c r="AD1509" s="298"/>
    </row>
    <row r="1510" spans="1:30" s="267" customFormat="1" ht="48" customHeight="1" x14ac:dyDescent="0.3">
      <c r="A1510" s="292">
        <v>1483</v>
      </c>
      <c r="B1510" s="768">
        <v>7000032951</v>
      </c>
      <c r="C1510" s="768">
        <v>10</v>
      </c>
      <c r="D1510" s="768">
        <v>300</v>
      </c>
      <c r="E1510" s="768">
        <v>10</v>
      </c>
      <c r="F1510" s="768" t="s">
        <v>795</v>
      </c>
      <c r="G1510" s="768">
        <v>170005405</v>
      </c>
      <c r="H1510" s="768">
        <v>998736</v>
      </c>
      <c r="I1510" s="783"/>
      <c r="J1510" s="768">
        <v>18</v>
      </c>
      <c r="K1510" s="782"/>
      <c r="L1510" s="768" t="s">
        <v>802</v>
      </c>
      <c r="M1510" s="768" t="s">
        <v>106</v>
      </c>
      <c r="N1510" s="768">
        <v>2</v>
      </c>
      <c r="O1510" s="783"/>
      <c r="P1510" s="784" t="str">
        <f t="shared" si="119"/>
        <v>Included</v>
      </c>
      <c r="Q1510" s="296">
        <f t="shared" si="120"/>
        <v>0</v>
      </c>
      <c r="R1510" s="267">
        <f t="shared" si="121"/>
        <v>0</v>
      </c>
      <c r="S1510" s="267">
        <f t="shared" si="122"/>
        <v>0</v>
      </c>
      <c r="T1510" s="297">
        <f t="shared" si="123"/>
        <v>0</v>
      </c>
      <c r="U1510" s="297"/>
      <c r="AD1510" s="298"/>
    </row>
    <row r="1511" spans="1:30" s="267" customFormat="1" ht="48" customHeight="1" x14ac:dyDescent="0.3">
      <c r="A1511" s="292">
        <v>1484</v>
      </c>
      <c r="B1511" s="768">
        <v>7000032951</v>
      </c>
      <c r="C1511" s="768">
        <v>10</v>
      </c>
      <c r="D1511" s="768">
        <v>300</v>
      </c>
      <c r="E1511" s="768">
        <v>20</v>
      </c>
      <c r="F1511" s="768" t="s">
        <v>795</v>
      </c>
      <c r="G1511" s="768">
        <v>170005421</v>
      </c>
      <c r="H1511" s="768">
        <v>998336</v>
      </c>
      <c r="I1511" s="783"/>
      <c r="J1511" s="768">
        <v>18</v>
      </c>
      <c r="K1511" s="782"/>
      <c r="L1511" s="768" t="s">
        <v>803</v>
      </c>
      <c r="M1511" s="768" t="s">
        <v>105</v>
      </c>
      <c r="N1511" s="768">
        <v>1</v>
      </c>
      <c r="O1511" s="783"/>
      <c r="P1511" s="784" t="str">
        <f t="shared" si="119"/>
        <v>Included</v>
      </c>
      <c r="Q1511" s="296">
        <f t="shared" si="120"/>
        <v>0</v>
      </c>
      <c r="R1511" s="267">
        <f t="shared" si="121"/>
        <v>0</v>
      </c>
      <c r="S1511" s="267">
        <f t="shared" si="122"/>
        <v>0</v>
      </c>
      <c r="T1511" s="297">
        <f t="shared" si="123"/>
        <v>0</v>
      </c>
      <c r="U1511" s="297"/>
      <c r="AD1511" s="298"/>
    </row>
    <row r="1512" spans="1:30" s="267" customFormat="1" ht="48" customHeight="1" x14ac:dyDescent="0.3">
      <c r="A1512" s="292">
        <v>1485</v>
      </c>
      <c r="B1512" s="768">
        <v>7000032951</v>
      </c>
      <c r="C1512" s="768">
        <v>10</v>
      </c>
      <c r="D1512" s="768">
        <v>300</v>
      </c>
      <c r="E1512" s="768">
        <v>30</v>
      </c>
      <c r="F1512" s="768" t="s">
        <v>795</v>
      </c>
      <c r="G1512" s="768">
        <v>170005316</v>
      </c>
      <c r="H1512" s="768">
        <v>998734</v>
      </c>
      <c r="I1512" s="783"/>
      <c r="J1512" s="768">
        <v>18</v>
      </c>
      <c r="K1512" s="782"/>
      <c r="L1512" s="768" t="s">
        <v>804</v>
      </c>
      <c r="M1512" s="768" t="s">
        <v>106</v>
      </c>
      <c r="N1512" s="768">
        <v>2</v>
      </c>
      <c r="O1512" s="783"/>
      <c r="P1512" s="784" t="str">
        <f t="shared" si="119"/>
        <v>Included</v>
      </c>
      <c r="Q1512" s="296">
        <f t="shared" si="120"/>
        <v>0</v>
      </c>
      <c r="R1512" s="267">
        <f t="shared" si="121"/>
        <v>0</v>
      </c>
      <c r="S1512" s="267">
        <f t="shared" si="122"/>
        <v>0</v>
      </c>
      <c r="T1512" s="297">
        <f t="shared" si="123"/>
        <v>0</v>
      </c>
      <c r="U1512" s="297"/>
      <c r="AD1512" s="298"/>
    </row>
    <row r="1513" spans="1:30" s="267" customFormat="1" ht="48" customHeight="1" x14ac:dyDescent="0.3">
      <c r="A1513" s="292">
        <v>1486</v>
      </c>
      <c r="B1513" s="768">
        <v>7000032951</v>
      </c>
      <c r="C1513" s="768">
        <v>10</v>
      </c>
      <c r="D1513" s="768">
        <v>300</v>
      </c>
      <c r="E1513" s="768">
        <v>40</v>
      </c>
      <c r="F1513" s="768" t="s">
        <v>795</v>
      </c>
      <c r="G1513" s="768">
        <v>170005418</v>
      </c>
      <c r="H1513" s="768">
        <v>998736</v>
      </c>
      <c r="I1513" s="783"/>
      <c r="J1513" s="768">
        <v>18</v>
      </c>
      <c r="K1513" s="782"/>
      <c r="L1513" s="768" t="s">
        <v>805</v>
      </c>
      <c r="M1513" s="768" t="s">
        <v>106</v>
      </c>
      <c r="N1513" s="768">
        <v>100</v>
      </c>
      <c r="O1513" s="783"/>
      <c r="P1513" s="784" t="str">
        <f t="shared" si="119"/>
        <v>Included</v>
      </c>
      <c r="Q1513" s="296">
        <f t="shared" si="120"/>
        <v>0</v>
      </c>
      <c r="R1513" s="267">
        <f t="shared" si="121"/>
        <v>0</v>
      </c>
      <c r="S1513" s="267">
        <f t="shared" si="122"/>
        <v>0</v>
      </c>
      <c r="T1513" s="297">
        <f t="shared" si="123"/>
        <v>0</v>
      </c>
      <c r="U1513" s="297"/>
      <c r="AD1513" s="298"/>
    </row>
    <row r="1514" spans="1:30" s="267" customFormat="1" ht="48" customHeight="1" x14ac:dyDescent="0.3">
      <c r="A1514" s="292">
        <v>1487</v>
      </c>
      <c r="B1514" s="768">
        <v>7000032951</v>
      </c>
      <c r="C1514" s="768">
        <v>10</v>
      </c>
      <c r="D1514" s="768">
        <v>300</v>
      </c>
      <c r="E1514" s="768">
        <v>50</v>
      </c>
      <c r="F1514" s="768" t="s">
        <v>795</v>
      </c>
      <c r="G1514" s="768">
        <v>170005419</v>
      </c>
      <c r="H1514" s="768">
        <v>998736</v>
      </c>
      <c r="I1514" s="783"/>
      <c r="J1514" s="768">
        <v>18</v>
      </c>
      <c r="K1514" s="782"/>
      <c r="L1514" s="768" t="s">
        <v>806</v>
      </c>
      <c r="M1514" s="768" t="s">
        <v>106</v>
      </c>
      <c r="N1514" s="768">
        <v>500</v>
      </c>
      <c r="O1514" s="783"/>
      <c r="P1514" s="784" t="str">
        <f t="shared" si="119"/>
        <v>Included</v>
      </c>
      <c r="Q1514" s="296">
        <f t="shared" si="120"/>
        <v>0</v>
      </c>
      <c r="R1514" s="267">
        <f t="shared" si="121"/>
        <v>0</v>
      </c>
      <c r="S1514" s="267">
        <f t="shared" si="122"/>
        <v>0</v>
      </c>
      <c r="T1514" s="297">
        <f t="shared" si="123"/>
        <v>0</v>
      </c>
      <c r="U1514" s="297"/>
      <c r="AD1514" s="298"/>
    </row>
    <row r="1515" spans="1:30" s="267" customFormat="1" ht="48" customHeight="1" x14ac:dyDescent="0.3">
      <c r="A1515" s="292">
        <v>1488</v>
      </c>
      <c r="B1515" s="768">
        <v>7000032951</v>
      </c>
      <c r="C1515" s="768">
        <v>10</v>
      </c>
      <c r="D1515" s="768">
        <v>300</v>
      </c>
      <c r="E1515" s="768">
        <v>60</v>
      </c>
      <c r="F1515" s="768" t="s">
        <v>795</v>
      </c>
      <c r="G1515" s="768">
        <v>170005402</v>
      </c>
      <c r="H1515" s="768">
        <v>998734</v>
      </c>
      <c r="I1515" s="783"/>
      <c r="J1515" s="768">
        <v>18</v>
      </c>
      <c r="K1515" s="782"/>
      <c r="L1515" s="768" t="s">
        <v>807</v>
      </c>
      <c r="M1515" s="768" t="s">
        <v>106</v>
      </c>
      <c r="N1515" s="768">
        <v>1</v>
      </c>
      <c r="O1515" s="783"/>
      <c r="P1515" s="784" t="str">
        <f t="shared" si="119"/>
        <v>Included</v>
      </c>
      <c r="Q1515" s="296">
        <f t="shared" si="120"/>
        <v>0</v>
      </c>
      <c r="R1515" s="267">
        <f t="shared" si="121"/>
        <v>0</v>
      </c>
      <c r="S1515" s="267">
        <f t="shared" si="122"/>
        <v>0</v>
      </c>
      <c r="T1515" s="297">
        <f t="shared" si="123"/>
        <v>0</v>
      </c>
      <c r="U1515" s="297"/>
      <c r="AD1515" s="298"/>
    </row>
    <row r="1516" spans="1:30" s="267" customFormat="1" ht="48" customHeight="1" x14ac:dyDescent="0.3">
      <c r="A1516" s="292">
        <v>1489</v>
      </c>
      <c r="B1516" s="768">
        <v>7000032951</v>
      </c>
      <c r="C1516" s="768">
        <v>10</v>
      </c>
      <c r="D1516" s="768">
        <v>300</v>
      </c>
      <c r="E1516" s="768">
        <v>70</v>
      </c>
      <c r="F1516" s="768" t="s">
        <v>795</v>
      </c>
      <c r="G1516" s="768">
        <v>170005318</v>
      </c>
      <c r="H1516" s="768">
        <v>998734</v>
      </c>
      <c r="I1516" s="783"/>
      <c r="J1516" s="768">
        <v>18</v>
      </c>
      <c r="K1516" s="782"/>
      <c r="L1516" s="768" t="s">
        <v>808</v>
      </c>
      <c r="M1516" s="768" t="s">
        <v>106</v>
      </c>
      <c r="N1516" s="768">
        <v>20</v>
      </c>
      <c r="O1516" s="783"/>
      <c r="P1516" s="784" t="str">
        <f t="shared" si="119"/>
        <v>Included</v>
      </c>
      <c r="Q1516" s="296">
        <f t="shared" si="120"/>
        <v>0</v>
      </c>
      <c r="R1516" s="267">
        <f t="shared" si="121"/>
        <v>0</v>
      </c>
      <c r="S1516" s="267">
        <f t="shared" si="122"/>
        <v>0</v>
      </c>
      <c r="T1516" s="297">
        <f t="shared" si="123"/>
        <v>0</v>
      </c>
      <c r="U1516" s="297"/>
      <c r="AD1516" s="298"/>
    </row>
    <row r="1517" spans="1:30" s="267" customFormat="1" ht="48" customHeight="1" x14ac:dyDescent="0.3">
      <c r="A1517" s="292">
        <v>1490</v>
      </c>
      <c r="B1517" s="768">
        <v>7000032951</v>
      </c>
      <c r="C1517" s="768">
        <v>10</v>
      </c>
      <c r="D1517" s="768">
        <v>300</v>
      </c>
      <c r="E1517" s="768">
        <v>110</v>
      </c>
      <c r="F1517" s="768" t="s">
        <v>795</v>
      </c>
      <c r="G1517" s="768">
        <v>170005422</v>
      </c>
      <c r="H1517" s="768">
        <v>998336</v>
      </c>
      <c r="I1517" s="783"/>
      <c r="J1517" s="768">
        <v>18</v>
      </c>
      <c r="K1517" s="782"/>
      <c r="L1517" s="768" t="s">
        <v>809</v>
      </c>
      <c r="M1517" s="768" t="s">
        <v>105</v>
      </c>
      <c r="N1517" s="768">
        <v>1</v>
      </c>
      <c r="O1517" s="783"/>
      <c r="P1517" s="784" t="str">
        <f t="shared" si="119"/>
        <v>Included</v>
      </c>
      <c r="Q1517" s="296">
        <f t="shared" si="120"/>
        <v>0</v>
      </c>
      <c r="R1517" s="267">
        <f t="shared" si="121"/>
        <v>0</v>
      </c>
      <c r="S1517" s="267">
        <f t="shared" si="122"/>
        <v>0</v>
      </c>
      <c r="T1517" s="297">
        <f t="shared" si="123"/>
        <v>0</v>
      </c>
      <c r="U1517" s="297"/>
      <c r="AD1517" s="298"/>
    </row>
    <row r="1518" spans="1:30" s="267" customFormat="1" ht="48" customHeight="1" x14ac:dyDescent="0.3">
      <c r="A1518" s="292">
        <v>1491</v>
      </c>
      <c r="B1518" s="768">
        <v>7000032951</v>
      </c>
      <c r="C1518" s="768">
        <v>10</v>
      </c>
      <c r="D1518" s="768">
        <v>300</v>
      </c>
      <c r="E1518" s="768">
        <v>120</v>
      </c>
      <c r="F1518" s="768" t="s">
        <v>795</v>
      </c>
      <c r="G1518" s="768">
        <v>170005403</v>
      </c>
      <c r="H1518" s="768">
        <v>998734</v>
      </c>
      <c r="I1518" s="783"/>
      <c r="J1518" s="768">
        <v>18</v>
      </c>
      <c r="K1518" s="782"/>
      <c r="L1518" s="768" t="s">
        <v>810</v>
      </c>
      <c r="M1518" s="768" t="s">
        <v>106</v>
      </c>
      <c r="N1518" s="768">
        <v>500</v>
      </c>
      <c r="O1518" s="783"/>
      <c r="P1518" s="784" t="str">
        <f t="shared" si="119"/>
        <v>Included</v>
      </c>
      <c r="Q1518" s="296">
        <f t="shared" si="120"/>
        <v>0</v>
      </c>
      <c r="R1518" s="267">
        <f t="shared" si="121"/>
        <v>0</v>
      </c>
      <c r="S1518" s="267">
        <f t="shared" si="122"/>
        <v>0</v>
      </c>
      <c r="T1518" s="297">
        <f t="shared" si="123"/>
        <v>0</v>
      </c>
      <c r="U1518" s="297"/>
      <c r="AD1518" s="298"/>
    </row>
    <row r="1519" spans="1:30" s="267" customFormat="1" ht="48" customHeight="1" x14ac:dyDescent="0.3">
      <c r="A1519" s="292">
        <v>1492</v>
      </c>
      <c r="B1519" s="768">
        <v>7000032951</v>
      </c>
      <c r="C1519" s="768">
        <v>10</v>
      </c>
      <c r="D1519" s="768">
        <v>300</v>
      </c>
      <c r="E1519" s="768">
        <v>130</v>
      </c>
      <c r="F1519" s="768" t="s">
        <v>795</v>
      </c>
      <c r="G1519" s="768">
        <v>170005329</v>
      </c>
      <c r="H1519" s="768">
        <v>998734</v>
      </c>
      <c r="I1519" s="783"/>
      <c r="J1519" s="768">
        <v>18</v>
      </c>
      <c r="K1519" s="782"/>
      <c r="L1519" s="768" t="s">
        <v>811</v>
      </c>
      <c r="M1519" s="768" t="s">
        <v>110</v>
      </c>
      <c r="N1519" s="768">
        <v>500</v>
      </c>
      <c r="O1519" s="783"/>
      <c r="P1519" s="784" t="str">
        <f t="shared" si="119"/>
        <v>Included</v>
      </c>
      <c r="Q1519" s="296">
        <f t="shared" si="120"/>
        <v>0</v>
      </c>
      <c r="R1519" s="267">
        <f t="shared" si="121"/>
        <v>0</v>
      </c>
      <c r="S1519" s="267">
        <f t="shared" si="122"/>
        <v>0</v>
      </c>
      <c r="T1519" s="297">
        <f t="shared" si="123"/>
        <v>0</v>
      </c>
      <c r="U1519" s="297"/>
      <c r="AD1519" s="298"/>
    </row>
    <row r="1520" spans="1:30" s="267" customFormat="1" ht="48" customHeight="1" x14ac:dyDescent="0.3">
      <c r="A1520" s="292">
        <v>1493</v>
      </c>
      <c r="B1520" s="768">
        <v>7000032951</v>
      </c>
      <c r="C1520" s="768">
        <v>10</v>
      </c>
      <c r="D1520" s="768">
        <v>300</v>
      </c>
      <c r="E1520" s="768">
        <v>140</v>
      </c>
      <c r="F1520" s="768" t="s">
        <v>795</v>
      </c>
      <c r="G1520" s="768">
        <v>170005323</v>
      </c>
      <c r="H1520" s="768">
        <v>998734</v>
      </c>
      <c r="I1520" s="783"/>
      <c r="J1520" s="768">
        <v>18</v>
      </c>
      <c r="K1520" s="782"/>
      <c r="L1520" s="768" t="s">
        <v>812</v>
      </c>
      <c r="M1520" s="768" t="s">
        <v>106</v>
      </c>
      <c r="N1520" s="768">
        <v>4</v>
      </c>
      <c r="O1520" s="783"/>
      <c r="P1520" s="784" t="str">
        <f t="shared" si="119"/>
        <v>Included</v>
      </c>
      <c r="Q1520" s="296">
        <f t="shared" si="120"/>
        <v>0</v>
      </c>
      <c r="R1520" s="267">
        <f t="shared" si="121"/>
        <v>0</v>
      </c>
      <c r="S1520" s="267">
        <f t="shared" si="122"/>
        <v>0</v>
      </c>
      <c r="T1520" s="297">
        <f t="shared" si="123"/>
        <v>0</v>
      </c>
      <c r="U1520" s="297"/>
      <c r="AD1520" s="298"/>
    </row>
    <row r="1521" spans="1:30" s="267" customFormat="1" ht="48" customHeight="1" x14ac:dyDescent="0.3">
      <c r="A1521" s="292">
        <v>1494</v>
      </c>
      <c r="B1521" s="768">
        <v>7000032951</v>
      </c>
      <c r="C1521" s="768">
        <v>10</v>
      </c>
      <c r="D1521" s="768">
        <v>300</v>
      </c>
      <c r="E1521" s="768">
        <v>150</v>
      </c>
      <c r="F1521" s="768" t="s">
        <v>795</v>
      </c>
      <c r="G1521" s="768">
        <v>170005324</v>
      </c>
      <c r="H1521" s="768">
        <v>998734</v>
      </c>
      <c r="I1521" s="783"/>
      <c r="J1521" s="768">
        <v>18</v>
      </c>
      <c r="K1521" s="782"/>
      <c r="L1521" s="768" t="s">
        <v>813</v>
      </c>
      <c r="M1521" s="768" t="s">
        <v>106</v>
      </c>
      <c r="N1521" s="768">
        <v>4</v>
      </c>
      <c r="O1521" s="783"/>
      <c r="P1521" s="784" t="str">
        <f t="shared" si="119"/>
        <v>Included</v>
      </c>
      <c r="Q1521" s="296">
        <f t="shared" si="120"/>
        <v>0</v>
      </c>
      <c r="R1521" s="267">
        <f t="shared" si="121"/>
        <v>0</v>
      </c>
      <c r="S1521" s="267">
        <f t="shared" si="122"/>
        <v>0</v>
      </c>
      <c r="T1521" s="297">
        <f t="shared" si="123"/>
        <v>0</v>
      </c>
      <c r="U1521" s="297"/>
      <c r="AD1521" s="298"/>
    </row>
    <row r="1522" spans="1:30" s="267" customFormat="1" ht="48" customHeight="1" x14ac:dyDescent="0.3">
      <c r="A1522" s="292">
        <v>1495</v>
      </c>
      <c r="B1522" s="768">
        <v>7000032951</v>
      </c>
      <c r="C1522" s="768">
        <v>10</v>
      </c>
      <c r="D1522" s="768">
        <v>300</v>
      </c>
      <c r="E1522" s="768">
        <v>170</v>
      </c>
      <c r="F1522" s="768" t="s">
        <v>795</v>
      </c>
      <c r="G1522" s="768">
        <v>170005423</v>
      </c>
      <c r="H1522" s="768">
        <v>998336</v>
      </c>
      <c r="I1522" s="783"/>
      <c r="J1522" s="768">
        <v>18</v>
      </c>
      <c r="K1522" s="782"/>
      <c r="L1522" s="768" t="s">
        <v>814</v>
      </c>
      <c r="M1522" s="768" t="s">
        <v>105</v>
      </c>
      <c r="N1522" s="768">
        <v>1</v>
      </c>
      <c r="O1522" s="783"/>
      <c r="P1522" s="784" t="str">
        <f t="shared" si="119"/>
        <v>Included</v>
      </c>
      <c r="Q1522" s="296">
        <f t="shared" si="120"/>
        <v>0</v>
      </c>
      <c r="R1522" s="267">
        <f t="shared" si="121"/>
        <v>0</v>
      </c>
      <c r="S1522" s="267">
        <f t="shared" si="122"/>
        <v>0</v>
      </c>
      <c r="T1522" s="297">
        <f t="shared" si="123"/>
        <v>0</v>
      </c>
      <c r="U1522" s="297"/>
      <c r="AD1522" s="298"/>
    </row>
    <row r="1523" spans="1:30" s="267" customFormat="1" ht="48" customHeight="1" x14ac:dyDescent="0.3">
      <c r="A1523" s="292">
        <v>1496</v>
      </c>
      <c r="B1523" s="768">
        <v>7000032951</v>
      </c>
      <c r="C1523" s="768">
        <v>10</v>
      </c>
      <c r="D1523" s="768">
        <v>300</v>
      </c>
      <c r="E1523" s="768">
        <v>180</v>
      </c>
      <c r="F1523" s="768" t="s">
        <v>795</v>
      </c>
      <c r="G1523" s="768">
        <v>170005328</v>
      </c>
      <c r="H1523" s="768">
        <v>998734</v>
      </c>
      <c r="I1523" s="783"/>
      <c r="J1523" s="768">
        <v>18</v>
      </c>
      <c r="K1523" s="782"/>
      <c r="L1523" s="768" t="s">
        <v>815</v>
      </c>
      <c r="M1523" s="768" t="s">
        <v>106</v>
      </c>
      <c r="N1523" s="768">
        <v>1</v>
      </c>
      <c r="O1523" s="783"/>
      <c r="P1523" s="784" t="str">
        <f t="shared" si="119"/>
        <v>Included</v>
      </c>
      <c r="Q1523" s="296">
        <f t="shared" si="120"/>
        <v>0</v>
      </c>
      <c r="R1523" s="267">
        <f t="shared" si="121"/>
        <v>0</v>
      </c>
      <c r="S1523" s="267">
        <f t="shared" si="122"/>
        <v>0</v>
      </c>
      <c r="T1523" s="297">
        <f t="shared" si="123"/>
        <v>0</v>
      </c>
      <c r="U1523" s="297"/>
      <c r="AD1523" s="298"/>
    </row>
    <row r="1524" spans="1:30" s="267" customFormat="1" ht="48" customHeight="1" x14ac:dyDescent="0.3">
      <c r="A1524" s="292">
        <v>1497</v>
      </c>
      <c r="B1524" s="768">
        <v>7000032951</v>
      </c>
      <c r="C1524" s="768">
        <v>10</v>
      </c>
      <c r="D1524" s="768">
        <v>300</v>
      </c>
      <c r="E1524" s="768">
        <v>190</v>
      </c>
      <c r="F1524" s="768" t="s">
        <v>795</v>
      </c>
      <c r="G1524" s="768">
        <v>100002843</v>
      </c>
      <c r="H1524" s="768">
        <v>998734</v>
      </c>
      <c r="I1524" s="783"/>
      <c r="J1524" s="768">
        <v>18</v>
      </c>
      <c r="K1524" s="782"/>
      <c r="L1524" s="768" t="s">
        <v>161</v>
      </c>
      <c r="M1524" s="768" t="s">
        <v>110</v>
      </c>
      <c r="N1524" s="768">
        <v>1</v>
      </c>
      <c r="O1524" s="783"/>
      <c r="P1524" s="784" t="str">
        <f t="shared" si="119"/>
        <v>Included</v>
      </c>
      <c r="Q1524" s="296">
        <f t="shared" si="120"/>
        <v>0</v>
      </c>
      <c r="R1524" s="267">
        <f t="shared" si="121"/>
        <v>0</v>
      </c>
      <c r="S1524" s="267">
        <f t="shared" si="122"/>
        <v>0</v>
      </c>
      <c r="T1524" s="297">
        <f t="shared" si="123"/>
        <v>0</v>
      </c>
      <c r="U1524" s="297"/>
      <c r="AD1524" s="298"/>
    </row>
    <row r="1525" spans="1:30" s="267" customFormat="1" ht="48" customHeight="1" x14ac:dyDescent="0.3">
      <c r="A1525" s="292">
        <v>1498</v>
      </c>
      <c r="B1525" s="768">
        <v>7000032951</v>
      </c>
      <c r="C1525" s="768">
        <v>10</v>
      </c>
      <c r="D1525" s="768">
        <v>300</v>
      </c>
      <c r="E1525" s="768">
        <v>200</v>
      </c>
      <c r="F1525" s="768" t="s">
        <v>795</v>
      </c>
      <c r="G1525" s="768">
        <v>100007246</v>
      </c>
      <c r="H1525" s="768">
        <v>998734</v>
      </c>
      <c r="I1525" s="783"/>
      <c r="J1525" s="768">
        <v>18</v>
      </c>
      <c r="K1525" s="782"/>
      <c r="L1525" s="768" t="s">
        <v>159</v>
      </c>
      <c r="M1525" s="768" t="s">
        <v>106</v>
      </c>
      <c r="N1525" s="768">
        <v>1</v>
      </c>
      <c r="O1525" s="783"/>
      <c r="P1525" s="784" t="str">
        <f t="shared" si="119"/>
        <v>Included</v>
      </c>
      <c r="Q1525" s="296">
        <f t="shared" si="120"/>
        <v>0</v>
      </c>
      <c r="R1525" s="267">
        <f t="shared" si="121"/>
        <v>0</v>
      </c>
      <c r="S1525" s="267">
        <f t="shared" si="122"/>
        <v>0</v>
      </c>
      <c r="T1525" s="297">
        <f t="shared" si="123"/>
        <v>0</v>
      </c>
      <c r="U1525" s="297"/>
      <c r="AD1525" s="298"/>
    </row>
    <row r="1526" spans="1:30" s="267" customFormat="1" ht="48" customHeight="1" x14ac:dyDescent="0.3">
      <c r="A1526" s="292">
        <v>1499</v>
      </c>
      <c r="B1526" s="768">
        <v>7000032951</v>
      </c>
      <c r="C1526" s="768">
        <v>10</v>
      </c>
      <c r="D1526" s="768">
        <v>300</v>
      </c>
      <c r="E1526" s="768">
        <v>210</v>
      </c>
      <c r="F1526" s="768" t="s">
        <v>795</v>
      </c>
      <c r="G1526" s="768">
        <v>170003250</v>
      </c>
      <c r="H1526" s="768">
        <v>998734</v>
      </c>
      <c r="I1526" s="783"/>
      <c r="J1526" s="768">
        <v>18</v>
      </c>
      <c r="K1526" s="782"/>
      <c r="L1526" s="768" t="s">
        <v>160</v>
      </c>
      <c r="M1526" s="768" t="s">
        <v>106</v>
      </c>
      <c r="N1526" s="768">
        <v>1</v>
      </c>
      <c r="O1526" s="783"/>
      <c r="P1526" s="784" t="str">
        <f t="shared" si="119"/>
        <v>Included</v>
      </c>
      <c r="Q1526" s="296">
        <f t="shared" si="120"/>
        <v>0</v>
      </c>
      <c r="R1526" s="267">
        <f t="shared" si="121"/>
        <v>0</v>
      </c>
      <c r="S1526" s="267">
        <f t="shared" si="122"/>
        <v>0</v>
      </c>
      <c r="T1526" s="297">
        <f t="shared" si="123"/>
        <v>0</v>
      </c>
      <c r="U1526" s="297"/>
      <c r="AD1526" s="298"/>
    </row>
    <row r="1527" spans="1:30" s="267" customFormat="1" ht="48" customHeight="1" x14ac:dyDescent="0.3">
      <c r="A1527" s="292">
        <v>1500</v>
      </c>
      <c r="B1527" s="768">
        <v>7000032951</v>
      </c>
      <c r="C1527" s="768">
        <v>10</v>
      </c>
      <c r="D1527" s="768">
        <v>300</v>
      </c>
      <c r="E1527" s="768">
        <v>220</v>
      </c>
      <c r="F1527" s="768" t="s">
        <v>795</v>
      </c>
      <c r="G1527" s="768">
        <v>170005441</v>
      </c>
      <c r="H1527" s="768">
        <v>998734</v>
      </c>
      <c r="I1527" s="783"/>
      <c r="J1527" s="768">
        <v>18</v>
      </c>
      <c r="K1527" s="782"/>
      <c r="L1527" s="768" t="s">
        <v>816</v>
      </c>
      <c r="M1527" s="768" t="s">
        <v>106</v>
      </c>
      <c r="N1527" s="768">
        <v>1</v>
      </c>
      <c r="O1527" s="783"/>
      <c r="P1527" s="784" t="str">
        <f t="shared" si="119"/>
        <v>Included</v>
      </c>
      <c r="Q1527" s="296">
        <f t="shared" si="120"/>
        <v>0</v>
      </c>
      <c r="R1527" s="267">
        <f t="shared" si="121"/>
        <v>0</v>
      </c>
      <c r="S1527" s="267">
        <f t="shared" si="122"/>
        <v>0</v>
      </c>
      <c r="T1527" s="297">
        <f t="shared" si="123"/>
        <v>0</v>
      </c>
      <c r="U1527" s="297"/>
      <c r="AD1527" s="298"/>
    </row>
    <row r="1528" spans="1:30" s="267" customFormat="1" ht="48" customHeight="1" x14ac:dyDescent="0.3">
      <c r="A1528" s="292">
        <v>1501</v>
      </c>
      <c r="B1528" s="768">
        <v>7000032951</v>
      </c>
      <c r="C1528" s="768">
        <v>10</v>
      </c>
      <c r="D1528" s="768">
        <v>300</v>
      </c>
      <c r="E1528" s="768">
        <v>230</v>
      </c>
      <c r="F1528" s="768" t="s">
        <v>795</v>
      </c>
      <c r="G1528" s="768">
        <v>170005341</v>
      </c>
      <c r="H1528" s="768">
        <v>998734</v>
      </c>
      <c r="I1528" s="783"/>
      <c r="J1528" s="768">
        <v>18</v>
      </c>
      <c r="K1528" s="782"/>
      <c r="L1528" s="768" t="s">
        <v>345</v>
      </c>
      <c r="M1528" s="768" t="s">
        <v>106</v>
      </c>
      <c r="N1528" s="768">
        <v>2</v>
      </c>
      <c r="O1528" s="783"/>
      <c r="P1528" s="784" t="str">
        <f t="shared" si="119"/>
        <v>Included</v>
      </c>
      <c r="Q1528" s="296">
        <f t="shared" si="120"/>
        <v>0</v>
      </c>
      <c r="R1528" s="267">
        <f t="shared" si="121"/>
        <v>0</v>
      </c>
      <c r="S1528" s="267">
        <f t="shared" si="122"/>
        <v>0</v>
      </c>
      <c r="T1528" s="297">
        <f t="shared" si="123"/>
        <v>0</v>
      </c>
      <c r="U1528" s="297"/>
      <c r="AD1528" s="298"/>
    </row>
    <row r="1529" spans="1:30" s="267" customFormat="1" ht="48" customHeight="1" x14ac:dyDescent="0.3">
      <c r="A1529" s="292">
        <v>1502</v>
      </c>
      <c r="B1529" s="768">
        <v>7000032951</v>
      </c>
      <c r="C1529" s="768">
        <v>10</v>
      </c>
      <c r="D1529" s="768">
        <v>300</v>
      </c>
      <c r="E1529" s="768">
        <v>240</v>
      </c>
      <c r="F1529" s="768" t="s">
        <v>795</v>
      </c>
      <c r="G1529" s="768">
        <v>170005452</v>
      </c>
      <c r="H1529" s="768">
        <v>998734</v>
      </c>
      <c r="I1529" s="783"/>
      <c r="J1529" s="768">
        <v>18</v>
      </c>
      <c r="K1529" s="782"/>
      <c r="L1529" s="768" t="s">
        <v>817</v>
      </c>
      <c r="M1529" s="768" t="s">
        <v>106</v>
      </c>
      <c r="N1529" s="768">
        <v>2</v>
      </c>
      <c r="O1529" s="783"/>
      <c r="P1529" s="784" t="str">
        <f t="shared" si="119"/>
        <v>Included</v>
      </c>
      <c r="Q1529" s="296">
        <f t="shared" si="120"/>
        <v>0</v>
      </c>
      <c r="R1529" s="267">
        <f t="shared" si="121"/>
        <v>0</v>
      </c>
      <c r="S1529" s="267">
        <f t="shared" si="122"/>
        <v>0</v>
      </c>
      <c r="T1529" s="297">
        <f t="shared" si="123"/>
        <v>0</v>
      </c>
      <c r="U1529" s="297"/>
      <c r="AD1529" s="298"/>
    </row>
    <row r="1530" spans="1:30" s="267" customFormat="1" ht="48" customHeight="1" x14ac:dyDescent="0.3">
      <c r="A1530" s="292">
        <v>1503</v>
      </c>
      <c r="B1530" s="768">
        <v>7000032951</v>
      </c>
      <c r="C1530" s="768">
        <v>10</v>
      </c>
      <c r="D1530" s="768">
        <v>300</v>
      </c>
      <c r="E1530" s="768">
        <v>250</v>
      </c>
      <c r="F1530" s="768" t="s">
        <v>795</v>
      </c>
      <c r="G1530" s="768">
        <v>170005453</v>
      </c>
      <c r="H1530" s="768">
        <v>998734</v>
      </c>
      <c r="I1530" s="783"/>
      <c r="J1530" s="768">
        <v>18</v>
      </c>
      <c r="K1530" s="782"/>
      <c r="L1530" s="768" t="s">
        <v>818</v>
      </c>
      <c r="M1530" s="768" t="s">
        <v>105</v>
      </c>
      <c r="N1530" s="768">
        <v>1</v>
      </c>
      <c r="O1530" s="783"/>
      <c r="P1530" s="784" t="str">
        <f t="shared" si="119"/>
        <v>Included</v>
      </c>
      <c r="Q1530" s="296">
        <f t="shared" si="120"/>
        <v>0</v>
      </c>
      <c r="R1530" s="267">
        <f t="shared" si="121"/>
        <v>0</v>
      </c>
      <c r="S1530" s="267">
        <f t="shared" si="122"/>
        <v>0</v>
      </c>
      <c r="T1530" s="297">
        <f t="shared" si="123"/>
        <v>0</v>
      </c>
      <c r="U1530" s="297"/>
      <c r="AD1530" s="298"/>
    </row>
    <row r="1531" spans="1:30" s="267" customFormat="1" ht="48" customHeight="1" x14ac:dyDescent="0.3">
      <c r="A1531" s="292">
        <v>1504</v>
      </c>
      <c r="B1531" s="768">
        <v>7000032951</v>
      </c>
      <c r="C1531" s="768">
        <v>10</v>
      </c>
      <c r="D1531" s="768">
        <v>300</v>
      </c>
      <c r="E1531" s="768">
        <v>260</v>
      </c>
      <c r="F1531" s="768" t="s">
        <v>795</v>
      </c>
      <c r="G1531" s="768">
        <v>170005454</v>
      </c>
      <c r="H1531" s="768">
        <v>998734</v>
      </c>
      <c r="I1531" s="783"/>
      <c r="J1531" s="768">
        <v>18</v>
      </c>
      <c r="K1531" s="782"/>
      <c r="L1531" s="768" t="s">
        <v>824</v>
      </c>
      <c r="M1531" s="768" t="s">
        <v>105</v>
      </c>
      <c r="N1531" s="768">
        <v>1</v>
      </c>
      <c r="O1531" s="783"/>
      <c r="P1531" s="784" t="str">
        <f t="shared" si="119"/>
        <v>Included</v>
      </c>
      <c r="Q1531" s="296">
        <f t="shared" si="120"/>
        <v>0</v>
      </c>
      <c r="R1531" s="267">
        <f t="shared" si="121"/>
        <v>0</v>
      </c>
      <c r="S1531" s="267">
        <f t="shared" si="122"/>
        <v>0</v>
      </c>
      <c r="T1531" s="297">
        <f t="shared" si="123"/>
        <v>0</v>
      </c>
      <c r="U1531" s="297"/>
      <c r="AD1531" s="298"/>
    </row>
    <row r="1532" spans="1:30" s="267" customFormat="1" ht="48" customHeight="1" x14ac:dyDescent="0.3">
      <c r="A1532" s="292">
        <v>1505</v>
      </c>
      <c r="B1532" s="768">
        <v>7000032951</v>
      </c>
      <c r="C1532" s="768">
        <v>10</v>
      </c>
      <c r="D1532" s="768">
        <v>300</v>
      </c>
      <c r="E1532" s="768">
        <v>270</v>
      </c>
      <c r="F1532" s="768" t="s">
        <v>795</v>
      </c>
      <c r="G1532" s="768">
        <v>170005456</v>
      </c>
      <c r="H1532" s="768">
        <v>998734</v>
      </c>
      <c r="I1532" s="783"/>
      <c r="J1532" s="768">
        <v>18</v>
      </c>
      <c r="K1532" s="782"/>
      <c r="L1532" s="768" t="s">
        <v>819</v>
      </c>
      <c r="M1532" s="768" t="s">
        <v>106</v>
      </c>
      <c r="N1532" s="768">
        <v>3</v>
      </c>
      <c r="O1532" s="783"/>
      <c r="P1532" s="784" t="str">
        <f t="shared" si="119"/>
        <v>Included</v>
      </c>
      <c r="Q1532" s="296">
        <f t="shared" si="120"/>
        <v>0</v>
      </c>
      <c r="R1532" s="267">
        <f t="shared" si="121"/>
        <v>0</v>
      </c>
      <c r="S1532" s="267">
        <f t="shared" si="122"/>
        <v>0</v>
      </c>
      <c r="T1532" s="297">
        <f t="shared" si="123"/>
        <v>0</v>
      </c>
      <c r="U1532" s="297"/>
      <c r="AD1532" s="298"/>
    </row>
    <row r="1533" spans="1:30" s="267" customFormat="1" ht="48" customHeight="1" x14ac:dyDescent="0.3">
      <c r="A1533" s="292">
        <v>1506</v>
      </c>
      <c r="B1533" s="768">
        <v>7000032951</v>
      </c>
      <c r="C1533" s="768">
        <v>10</v>
      </c>
      <c r="D1533" s="768">
        <v>300</v>
      </c>
      <c r="E1533" s="768">
        <v>280</v>
      </c>
      <c r="F1533" s="768" t="s">
        <v>795</v>
      </c>
      <c r="G1533" s="768">
        <v>170005465</v>
      </c>
      <c r="H1533" s="768">
        <v>998734</v>
      </c>
      <c r="I1533" s="783"/>
      <c r="J1533" s="768">
        <v>18</v>
      </c>
      <c r="K1533" s="782"/>
      <c r="L1533" s="768" t="s">
        <v>820</v>
      </c>
      <c r="M1533" s="768" t="s">
        <v>110</v>
      </c>
      <c r="N1533" s="768">
        <v>1</v>
      </c>
      <c r="O1533" s="783"/>
      <c r="P1533" s="784" t="str">
        <f t="shared" si="119"/>
        <v>Included</v>
      </c>
      <c r="Q1533" s="296">
        <f t="shared" si="120"/>
        <v>0</v>
      </c>
      <c r="R1533" s="267">
        <f t="shared" si="121"/>
        <v>0</v>
      </c>
      <c r="S1533" s="267">
        <f t="shared" si="122"/>
        <v>0</v>
      </c>
      <c r="T1533" s="297">
        <f t="shared" si="123"/>
        <v>0</v>
      </c>
      <c r="U1533" s="297"/>
      <c r="AD1533" s="298"/>
    </row>
    <row r="1534" spans="1:30" s="267" customFormat="1" ht="48" customHeight="1" x14ac:dyDescent="0.3">
      <c r="A1534" s="292">
        <v>1507</v>
      </c>
      <c r="B1534" s="768">
        <v>7000032951</v>
      </c>
      <c r="C1534" s="768">
        <v>10</v>
      </c>
      <c r="D1534" s="768">
        <v>300</v>
      </c>
      <c r="E1534" s="768">
        <v>290</v>
      </c>
      <c r="F1534" s="768" t="s">
        <v>795</v>
      </c>
      <c r="G1534" s="768">
        <v>100007217</v>
      </c>
      <c r="H1534" s="768">
        <v>998734</v>
      </c>
      <c r="I1534" s="783"/>
      <c r="J1534" s="768">
        <v>18</v>
      </c>
      <c r="K1534" s="782"/>
      <c r="L1534" s="768" t="s">
        <v>158</v>
      </c>
      <c r="M1534" s="768" t="s">
        <v>106</v>
      </c>
      <c r="N1534" s="768">
        <v>1</v>
      </c>
      <c r="O1534" s="783"/>
      <c r="P1534" s="784" t="str">
        <f t="shared" si="119"/>
        <v>Included</v>
      </c>
      <c r="Q1534" s="296">
        <f t="shared" si="120"/>
        <v>0</v>
      </c>
      <c r="R1534" s="267">
        <f t="shared" si="121"/>
        <v>0</v>
      </c>
      <c r="S1534" s="267">
        <f t="shared" si="122"/>
        <v>0</v>
      </c>
      <c r="T1534" s="297">
        <f t="shared" si="123"/>
        <v>0</v>
      </c>
      <c r="U1534" s="297"/>
      <c r="AD1534" s="298"/>
    </row>
    <row r="1535" spans="1:30" s="267" customFormat="1" ht="48" customHeight="1" x14ac:dyDescent="0.3">
      <c r="A1535" s="292">
        <v>1508</v>
      </c>
      <c r="B1535" s="768">
        <v>7000032951</v>
      </c>
      <c r="C1535" s="768">
        <v>10</v>
      </c>
      <c r="D1535" s="768">
        <v>300</v>
      </c>
      <c r="E1535" s="768">
        <v>300</v>
      </c>
      <c r="F1535" s="768" t="s">
        <v>795</v>
      </c>
      <c r="G1535" s="768">
        <v>170005415</v>
      </c>
      <c r="H1535" s="768">
        <v>998734</v>
      </c>
      <c r="I1535" s="783"/>
      <c r="J1535" s="768">
        <v>18</v>
      </c>
      <c r="K1535" s="782"/>
      <c r="L1535" s="768" t="s">
        <v>821</v>
      </c>
      <c r="M1535" s="768" t="s">
        <v>106</v>
      </c>
      <c r="N1535" s="768">
        <v>1</v>
      </c>
      <c r="O1535" s="783"/>
      <c r="P1535" s="784" t="str">
        <f t="shared" si="119"/>
        <v>Included</v>
      </c>
      <c r="Q1535" s="296">
        <f t="shared" si="120"/>
        <v>0</v>
      </c>
      <c r="R1535" s="267">
        <f t="shared" si="121"/>
        <v>0</v>
      </c>
      <c r="S1535" s="267">
        <f t="shared" si="122"/>
        <v>0</v>
      </c>
      <c r="T1535" s="297">
        <f t="shared" si="123"/>
        <v>0</v>
      </c>
      <c r="U1535" s="297"/>
      <c r="AD1535" s="298"/>
    </row>
    <row r="1536" spans="1:30" s="267" customFormat="1" ht="48" customHeight="1" x14ac:dyDescent="0.3">
      <c r="A1536" s="292">
        <v>1509</v>
      </c>
      <c r="B1536" s="768">
        <v>7000032951</v>
      </c>
      <c r="C1536" s="768">
        <v>10</v>
      </c>
      <c r="D1536" s="768">
        <v>300</v>
      </c>
      <c r="E1536" s="768">
        <v>310</v>
      </c>
      <c r="F1536" s="768" t="s">
        <v>795</v>
      </c>
      <c r="G1536" s="768">
        <v>170005590</v>
      </c>
      <c r="H1536" s="768">
        <v>998336</v>
      </c>
      <c r="I1536" s="783"/>
      <c r="J1536" s="768">
        <v>18</v>
      </c>
      <c r="K1536" s="782"/>
      <c r="L1536" s="768" t="s">
        <v>822</v>
      </c>
      <c r="M1536" s="768" t="s">
        <v>106</v>
      </c>
      <c r="N1536" s="768">
        <v>2</v>
      </c>
      <c r="O1536" s="783"/>
      <c r="P1536" s="784" t="str">
        <f t="shared" si="119"/>
        <v>Included</v>
      </c>
      <c r="Q1536" s="296">
        <f t="shared" si="120"/>
        <v>0</v>
      </c>
      <c r="R1536" s="267">
        <f t="shared" si="121"/>
        <v>0</v>
      </c>
      <c r="S1536" s="267">
        <f t="shared" si="122"/>
        <v>0</v>
      </c>
      <c r="T1536" s="297">
        <f t="shared" si="123"/>
        <v>0</v>
      </c>
      <c r="U1536" s="297"/>
      <c r="AD1536" s="298"/>
    </row>
    <row r="1537" spans="1:30" s="267" customFormat="1" ht="48" customHeight="1" x14ac:dyDescent="0.3">
      <c r="A1537" s="292">
        <v>1510</v>
      </c>
      <c r="B1537" s="768">
        <v>7000032955</v>
      </c>
      <c r="C1537" s="768">
        <v>10</v>
      </c>
      <c r="D1537" s="768">
        <v>350</v>
      </c>
      <c r="E1537" s="768">
        <v>10</v>
      </c>
      <c r="F1537" s="768" t="s">
        <v>796</v>
      </c>
      <c r="G1537" s="768">
        <v>170005405</v>
      </c>
      <c r="H1537" s="768">
        <v>998736</v>
      </c>
      <c r="I1537" s="783"/>
      <c r="J1537" s="768">
        <v>18</v>
      </c>
      <c r="K1537" s="782"/>
      <c r="L1537" s="768" t="s">
        <v>802</v>
      </c>
      <c r="M1537" s="768" t="s">
        <v>106</v>
      </c>
      <c r="N1537" s="768">
        <v>1</v>
      </c>
      <c r="O1537" s="783"/>
      <c r="P1537" s="784" t="str">
        <f t="shared" si="119"/>
        <v>Included</v>
      </c>
      <c r="Q1537" s="296">
        <f t="shared" si="120"/>
        <v>0</v>
      </c>
      <c r="R1537" s="267">
        <f t="shared" si="121"/>
        <v>0</v>
      </c>
      <c r="S1537" s="267">
        <f t="shared" si="122"/>
        <v>0</v>
      </c>
      <c r="T1537" s="297">
        <f t="shared" si="123"/>
        <v>0</v>
      </c>
      <c r="U1537" s="297"/>
      <c r="AD1537" s="298"/>
    </row>
    <row r="1538" spans="1:30" s="267" customFormat="1" ht="48" customHeight="1" x14ac:dyDescent="0.3">
      <c r="A1538" s="292">
        <v>1511</v>
      </c>
      <c r="B1538" s="768">
        <v>7000032955</v>
      </c>
      <c r="C1538" s="768">
        <v>10</v>
      </c>
      <c r="D1538" s="768">
        <v>350</v>
      </c>
      <c r="E1538" s="768">
        <v>20</v>
      </c>
      <c r="F1538" s="768" t="s">
        <v>796</v>
      </c>
      <c r="G1538" s="768">
        <v>170005421</v>
      </c>
      <c r="H1538" s="768">
        <v>998336</v>
      </c>
      <c r="I1538" s="783"/>
      <c r="J1538" s="768">
        <v>18</v>
      </c>
      <c r="K1538" s="782"/>
      <c r="L1538" s="768" t="s">
        <v>803</v>
      </c>
      <c r="M1538" s="768" t="s">
        <v>105</v>
      </c>
      <c r="N1538" s="768">
        <v>1</v>
      </c>
      <c r="O1538" s="783"/>
      <c r="P1538" s="784" t="str">
        <f t="shared" si="119"/>
        <v>Included</v>
      </c>
      <c r="Q1538" s="296">
        <f t="shared" si="120"/>
        <v>0</v>
      </c>
      <c r="R1538" s="267">
        <f t="shared" si="121"/>
        <v>0</v>
      </c>
      <c r="S1538" s="267">
        <f t="shared" si="122"/>
        <v>0</v>
      </c>
      <c r="T1538" s="297">
        <f t="shared" si="123"/>
        <v>0</v>
      </c>
      <c r="U1538" s="297"/>
      <c r="AD1538" s="298"/>
    </row>
    <row r="1539" spans="1:30" s="267" customFormat="1" ht="48" customHeight="1" x14ac:dyDescent="0.3">
      <c r="A1539" s="292">
        <v>1512</v>
      </c>
      <c r="B1539" s="768">
        <v>7000032955</v>
      </c>
      <c r="C1539" s="768">
        <v>10</v>
      </c>
      <c r="D1539" s="768">
        <v>350</v>
      </c>
      <c r="E1539" s="768">
        <v>30</v>
      </c>
      <c r="F1539" s="768" t="s">
        <v>796</v>
      </c>
      <c r="G1539" s="768">
        <v>170005316</v>
      </c>
      <c r="H1539" s="768">
        <v>998734</v>
      </c>
      <c r="I1539" s="783"/>
      <c r="J1539" s="768">
        <v>18</v>
      </c>
      <c r="K1539" s="782"/>
      <c r="L1539" s="768" t="s">
        <v>804</v>
      </c>
      <c r="M1539" s="768" t="s">
        <v>106</v>
      </c>
      <c r="N1539" s="768">
        <v>1</v>
      </c>
      <c r="O1539" s="783"/>
      <c r="P1539" s="784" t="str">
        <f t="shared" si="119"/>
        <v>Included</v>
      </c>
      <c r="Q1539" s="296">
        <f t="shared" si="120"/>
        <v>0</v>
      </c>
      <c r="R1539" s="267">
        <f t="shared" si="121"/>
        <v>0</v>
      </c>
      <c r="S1539" s="267">
        <f t="shared" si="122"/>
        <v>0</v>
      </c>
      <c r="T1539" s="297">
        <f t="shared" si="123"/>
        <v>0</v>
      </c>
      <c r="U1539" s="297"/>
      <c r="AD1539" s="298"/>
    </row>
    <row r="1540" spans="1:30" s="267" customFormat="1" ht="48" customHeight="1" x14ac:dyDescent="0.3">
      <c r="A1540" s="292">
        <v>1513</v>
      </c>
      <c r="B1540" s="768">
        <v>7000032955</v>
      </c>
      <c r="C1540" s="768">
        <v>10</v>
      </c>
      <c r="D1540" s="768">
        <v>350</v>
      </c>
      <c r="E1540" s="768">
        <v>40</v>
      </c>
      <c r="F1540" s="768" t="s">
        <v>796</v>
      </c>
      <c r="G1540" s="768">
        <v>170005418</v>
      </c>
      <c r="H1540" s="768">
        <v>998736</v>
      </c>
      <c r="I1540" s="783"/>
      <c r="J1540" s="768">
        <v>18</v>
      </c>
      <c r="K1540" s="782"/>
      <c r="L1540" s="768" t="s">
        <v>805</v>
      </c>
      <c r="M1540" s="768" t="s">
        <v>106</v>
      </c>
      <c r="N1540" s="768">
        <v>30</v>
      </c>
      <c r="O1540" s="783"/>
      <c r="P1540" s="784" t="str">
        <f t="shared" si="119"/>
        <v>Included</v>
      </c>
      <c r="Q1540" s="296">
        <f t="shared" si="120"/>
        <v>0</v>
      </c>
      <c r="R1540" s="267">
        <f t="shared" si="121"/>
        <v>0</v>
      </c>
      <c r="S1540" s="267">
        <f t="shared" si="122"/>
        <v>0</v>
      </c>
      <c r="T1540" s="297">
        <f t="shared" si="123"/>
        <v>0</v>
      </c>
      <c r="U1540" s="297"/>
      <c r="AD1540" s="298"/>
    </row>
    <row r="1541" spans="1:30" s="267" customFormat="1" ht="48" customHeight="1" x14ac:dyDescent="0.3">
      <c r="A1541" s="292">
        <v>1514</v>
      </c>
      <c r="B1541" s="768">
        <v>7000032955</v>
      </c>
      <c r="C1541" s="768">
        <v>10</v>
      </c>
      <c r="D1541" s="768">
        <v>350</v>
      </c>
      <c r="E1541" s="768">
        <v>50</v>
      </c>
      <c r="F1541" s="768" t="s">
        <v>796</v>
      </c>
      <c r="G1541" s="768">
        <v>170005419</v>
      </c>
      <c r="H1541" s="768">
        <v>998736</v>
      </c>
      <c r="I1541" s="783"/>
      <c r="J1541" s="768">
        <v>18</v>
      </c>
      <c r="K1541" s="782"/>
      <c r="L1541" s="768" t="s">
        <v>806</v>
      </c>
      <c r="M1541" s="768" t="s">
        <v>106</v>
      </c>
      <c r="N1541" s="768">
        <v>400</v>
      </c>
      <c r="O1541" s="783"/>
      <c r="P1541" s="784" t="str">
        <f t="shared" si="119"/>
        <v>Included</v>
      </c>
      <c r="Q1541" s="296">
        <f t="shared" si="120"/>
        <v>0</v>
      </c>
      <c r="R1541" s="267">
        <f t="shared" si="121"/>
        <v>0</v>
      </c>
      <c r="S1541" s="267">
        <f t="shared" si="122"/>
        <v>0</v>
      </c>
      <c r="T1541" s="297">
        <f t="shared" si="123"/>
        <v>0</v>
      </c>
      <c r="U1541" s="297"/>
      <c r="AD1541" s="298"/>
    </row>
    <row r="1542" spans="1:30" s="267" customFormat="1" ht="48" customHeight="1" x14ac:dyDescent="0.3">
      <c r="A1542" s="292">
        <v>1515</v>
      </c>
      <c r="B1542" s="768">
        <v>7000032955</v>
      </c>
      <c r="C1542" s="768">
        <v>10</v>
      </c>
      <c r="D1542" s="768">
        <v>350</v>
      </c>
      <c r="E1542" s="768">
        <v>60</v>
      </c>
      <c r="F1542" s="768" t="s">
        <v>796</v>
      </c>
      <c r="G1542" s="768">
        <v>170005402</v>
      </c>
      <c r="H1542" s="768">
        <v>998734</v>
      </c>
      <c r="I1542" s="783"/>
      <c r="J1542" s="768">
        <v>18</v>
      </c>
      <c r="K1542" s="782"/>
      <c r="L1542" s="768" t="s">
        <v>807</v>
      </c>
      <c r="M1542" s="768" t="s">
        <v>106</v>
      </c>
      <c r="N1542" s="768">
        <v>1</v>
      </c>
      <c r="O1542" s="783"/>
      <c r="P1542" s="784" t="str">
        <f t="shared" si="119"/>
        <v>Included</v>
      </c>
      <c r="Q1542" s="296">
        <f t="shared" si="120"/>
        <v>0</v>
      </c>
      <c r="R1542" s="267">
        <f t="shared" si="121"/>
        <v>0</v>
      </c>
      <c r="S1542" s="267">
        <f t="shared" si="122"/>
        <v>0</v>
      </c>
      <c r="T1542" s="297">
        <f t="shared" si="123"/>
        <v>0</v>
      </c>
      <c r="U1542" s="297"/>
      <c r="AD1542" s="298"/>
    </row>
    <row r="1543" spans="1:30" s="267" customFormat="1" ht="48" customHeight="1" x14ac:dyDescent="0.3">
      <c r="A1543" s="292">
        <v>1516</v>
      </c>
      <c r="B1543" s="768">
        <v>7000032955</v>
      </c>
      <c r="C1543" s="768">
        <v>10</v>
      </c>
      <c r="D1543" s="768">
        <v>350</v>
      </c>
      <c r="E1543" s="768">
        <v>70</v>
      </c>
      <c r="F1543" s="768" t="s">
        <v>796</v>
      </c>
      <c r="G1543" s="768">
        <v>170005318</v>
      </c>
      <c r="H1543" s="768">
        <v>998734</v>
      </c>
      <c r="I1543" s="783"/>
      <c r="J1543" s="768">
        <v>18</v>
      </c>
      <c r="K1543" s="782"/>
      <c r="L1543" s="768" t="s">
        <v>808</v>
      </c>
      <c r="M1543" s="768" t="s">
        <v>106</v>
      </c>
      <c r="N1543" s="768">
        <v>220</v>
      </c>
      <c r="O1543" s="783"/>
      <c r="P1543" s="784" t="str">
        <f t="shared" si="119"/>
        <v>Included</v>
      </c>
      <c r="Q1543" s="296">
        <f t="shared" si="120"/>
        <v>0</v>
      </c>
      <c r="R1543" s="267">
        <f t="shared" si="121"/>
        <v>0</v>
      </c>
      <c r="S1543" s="267">
        <f t="shared" si="122"/>
        <v>0</v>
      </c>
      <c r="T1543" s="297">
        <f t="shared" si="123"/>
        <v>0</v>
      </c>
      <c r="U1543" s="297"/>
      <c r="AD1543" s="298"/>
    </row>
    <row r="1544" spans="1:30" s="267" customFormat="1" ht="48" customHeight="1" x14ac:dyDescent="0.3">
      <c r="A1544" s="292">
        <v>1517</v>
      </c>
      <c r="B1544" s="768">
        <v>7000032955</v>
      </c>
      <c r="C1544" s="768">
        <v>10</v>
      </c>
      <c r="D1544" s="768">
        <v>350</v>
      </c>
      <c r="E1544" s="768">
        <v>110</v>
      </c>
      <c r="F1544" s="768" t="s">
        <v>796</v>
      </c>
      <c r="G1544" s="768">
        <v>170005422</v>
      </c>
      <c r="H1544" s="768">
        <v>998336</v>
      </c>
      <c r="I1544" s="783"/>
      <c r="J1544" s="768">
        <v>18</v>
      </c>
      <c r="K1544" s="782"/>
      <c r="L1544" s="768" t="s">
        <v>809</v>
      </c>
      <c r="M1544" s="768" t="s">
        <v>105</v>
      </c>
      <c r="N1544" s="768">
        <v>1</v>
      </c>
      <c r="O1544" s="783"/>
      <c r="P1544" s="784" t="str">
        <f t="shared" si="119"/>
        <v>Included</v>
      </c>
      <c r="Q1544" s="296">
        <f t="shared" si="120"/>
        <v>0</v>
      </c>
      <c r="R1544" s="267">
        <f t="shared" si="121"/>
        <v>0</v>
      </c>
      <c r="S1544" s="267">
        <f t="shared" si="122"/>
        <v>0</v>
      </c>
      <c r="T1544" s="297">
        <f t="shared" si="123"/>
        <v>0</v>
      </c>
      <c r="U1544" s="297"/>
      <c r="AD1544" s="298"/>
    </row>
    <row r="1545" spans="1:30" s="267" customFormat="1" ht="48" customHeight="1" x14ac:dyDescent="0.3">
      <c r="A1545" s="292">
        <v>1518</v>
      </c>
      <c r="B1545" s="768">
        <v>7000032955</v>
      </c>
      <c r="C1545" s="768">
        <v>10</v>
      </c>
      <c r="D1545" s="768">
        <v>350</v>
      </c>
      <c r="E1545" s="768">
        <v>120</v>
      </c>
      <c r="F1545" s="768" t="s">
        <v>796</v>
      </c>
      <c r="G1545" s="768">
        <v>170005403</v>
      </c>
      <c r="H1545" s="768">
        <v>998734</v>
      </c>
      <c r="I1545" s="783"/>
      <c r="J1545" s="768">
        <v>18</v>
      </c>
      <c r="K1545" s="782"/>
      <c r="L1545" s="768" t="s">
        <v>810</v>
      </c>
      <c r="M1545" s="768" t="s">
        <v>106</v>
      </c>
      <c r="N1545" s="768">
        <v>400</v>
      </c>
      <c r="O1545" s="783"/>
      <c r="P1545" s="784" t="str">
        <f t="shared" si="119"/>
        <v>Included</v>
      </c>
      <c r="Q1545" s="296">
        <f t="shared" si="120"/>
        <v>0</v>
      </c>
      <c r="R1545" s="267">
        <f t="shared" si="121"/>
        <v>0</v>
      </c>
      <c r="S1545" s="267">
        <f t="shared" si="122"/>
        <v>0</v>
      </c>
      <c r="T1545" s="297">
        <f t="shared" si="123"/>
        <v>0</v>
      </c>
      <c r="U1545" s="297"/>
      <c r="AD1545" s="298"/>
    </row>
    <row r="1546" spans="1:30" s="267" customFormat="1" ht="48" customHeight="1" x14ac:dyDescent="0.3">
      <c r="A1546" s="292">
        <v>1519</v>
      </c>
      <c r="B1546" s="768">
        <v>7000032955</v>
      </c>
      <c r="C1546" s="768">
        <v>10</v>
      </c>
      <c r="D1546" s="768">
        <v>350</v>
      </c>
      <c r="E1546" s="768">
        <v>130</v>
      </c>
      <c r="F1546" s="768" t="s">
        <v>796</v>
      </c>
      <c r="G1546" s="768">
        <v>170005329</v>
      </c>
      <c r="H1546" s="768">
        <v>998734</v>
      </c>
      <c r="I1546" s="783"/>
      <c r="J1546" s="768">
        <v>18</v>
      </c>
      <c r="K1546" s="782"/>
      <c r="L1546" s="768" t="s">
        <v>811</v>
      </c>
      <c r="M1546" s="768" t="s">
        <v>110</v>
      </c>
      <c r="N1546" s="768">
        <v>400</v>
      </c>
      <c r="O1546" s="783"/>
      <c r="P1546" s="784" t="str">
        <f t="shared" si="119"/>
        <v>Included</v>
      </c>
      <c r="Q1546" s="296">
        <f t="shared" si="120"/>
        <v>0</v>
      </c>
      <c r="R1546" s="267">
        <f t="shared" si="121"/>
        <v>0</v>
      </c>
      <c r="S1546" s="267">
        <f t="shared" si="122"/>
        <v>0</v>
      </c>
      <c r="T1546" s="297">
        <f t="shared" si="123"/>
        <v>0</v>
      </c>
      <c r="U1546" s="297"/>
      <c r="AD1546" s="298"/>
    </row>
    <row r="1547" spans="1:30" s="267" customFormat="1" ht="48" customHeight="1" x14ac:dyDescent="0.3">
      <c r="A1547" s="292">
        <v>1520</v>
      </c>
      <c r="B1547" s="768">
        <v>7000032955</v>
      </c>
      <c r="C1547" s="768">
        <v>10</v>
      </c>
      <c r="D1547" s="768">
        <v>350</v>
      </c>
      <c r="E1547" s="768">
        <v>140</v>
      </c>
      <c r="F1547" s="768" t="s">
        <v>796</v>
      </c>
      <c r="G1547" s="768">
        <v>170005323</v>
      </c>
      <c r="H1547" s="768">
        <v>998734</v>
      </c>
      <c r="I1547" s="783"/>
      <c r="J1547" s="768">
        <v>18</v>
      </c>
      <c r="K1547" s="782"/>
      <c r="L1547" s="768" t="s">
        <v>812</v>
      </c>
      <c r="M1547" s="768" t="s">
        <v>106</v>
      </c>
      <c r="N1547" s="768">
        <v>2</v>
      </c>
      <c r="O1547" s="783"/>
      <c r="P1547" s="784" t="str">
        <f t="shared" si="119"/>
        <v>Included</v>
      </c>
      <c r="Q1547" s="296">
        <f t="shared" si="120"/>
        <v>0</v>
      </c>
      <c r="R1547" s="267">
        <f t="shared" si="121"/>
        <v>0</v>
      </c>
      <c r="S1547" s="267">
        <f t="shared" si="122"/>
        <v>0</v>
      </c>
      <c r="T1547" s="297">
        <f t="shared" si="123"/>
        <v>0</v>
      </c>
      <c r="U1547" s="297"/>
      <c r="AD1547" s="298"/>
    </row>
    <row r="1548" spans="1:30" s="267" customFormat="1" ht="48" customHeight="1" x14ac:dyDescent="0.3">
      <c r="A1548" s="292">
        <v>1521</v>
      </c>
      <c r="B1548" s="768">
        <v>7000032955</v>
      </c>
      <c r="C1548" s="768">
        <v>10</v>
      </c>
      <c r="D1548" s="768">
        <v>350</v>
      </c>
      <c r="E1548" s="768">
        <v>150</v>
      </c>
      <c r="F1548" s="768" t="s">
        <v>796</v>
      </c>
      <c r="G1548" s="768">
        <v>170005324</v>
      </c>
      <c r="H1548" s="768">
        <v>998734</v>
      </c>
      <c r="I1548" s="783"/>
      <c r="J1548" s="768">
        <v>18</v>
      </c>
      <c r="K1548" s="782"/>
      <c r="L1548" s="768" t="s">
        <v>813</v>
      </c>
      <c r="M1548" s="768" t="s">
        <v>106</v>
      </c>
      <c r="N1548" s="768">
        <v>2</v>
      </c>
      <c r="O1548" s="783"/>
      <c r="P1548" s="784" t="str">
        <f t="shared" si="119"/>
        <v>Included</v>
      </c>
      <c r="Q1548" s="296">
        <f t="shared" si="120"/>
        <v>0</v>
      </c>
      <c r="R1548" s="267">
        <f t="shared" si="121"/>
        <v>0</v>
      </c>
      <c r="S1548" s="267">
        <f t="shared" si="122"/>
        <v>0</v>
      </c>
      <c r="T1548" s="297">
        <f t="shared" si="123"/>
        <v>0</v>
      </c>
      <c r="U1548" s="297"/>
      <c r="AD1548" s="298"/>
    </row>
    <row r="1549" spans="1:30" s="267" customFormat="1" ht="48" customHeight="1" x14ac:dyDescent="0.3">
      <c r="A1549" s="292">
        <v>1522</v>
      </c>
      <c r="B1549" s="768">
        <v>7000032955</v>
      </c>
      <c r="C1549" s="768">
        <v>10</v>
      </c>
      <c r="D1549" s="768">
        <v>350</v>
      </c>
      <c r="E1549" s="768">
        <v>170</v>
      </c>
      <c r="F1549" s="768" t="s">
        <v>796</v>
      </c>
      <c r="G1549" s="768">
        <v>170005423</v>
      </c>
      <c r="H1549" s="768">
        <v>998336</v>
      </c>
      <c r="I1549" s="783"/>
      <c r="J1549" s="768">
        <v>18</v>
      </c>
      <c r="K1549" s="782"/>
      <c r="L1549" s="768" t="s">
        <v>814</v>
      </c>
      <c r="M1549" s="768" t="s">
        <v>105</v>
      </c>
      <c r="N1549" s="768">
        <v>1</v>
      </c>
      <c r="O1549" s="783"/>
      <c r="P1549" s="784" t="str">
        <f t="shared" si="119"/>
        <v>Included</v>
      </c>
      <c r="Q1549" s="296">
        <f t="shared" si="120"/>
        <v>0</v>
      </c>
      <c r="R1549" s="267">
        <f t="shared" si="121"/>
        <v>0</v>
      </c>
      <c r="S1549" s="267">
        <f t="shared" si="122"/>
        <v>0</v>
      </c>
      <c r="T1549" s="297">
        <f t="shared" si="123"/>
        <v>0</v>
      </c>
      <c r="U1549" s="297"/>
      <c r="AD1549" s="298"/>
    </row>
    <row r="1550" spans="1:30" s="267" customFormat="1" ht="48" customHeight="1" x14ac:dyDescent="0.3">
      <c r="A1550" s="292">
        <v>1523</v>
      </c>
      <c r="B1550" s="768">
        <v>7000032955</v>
      </c>
      <c r="C1550" s="768">
        <v>10</v>
      </c>
      <c r="D1550" s="768">
        <v>350</v>
      </c>
      <c r="E1550" s="768">
        <v>180</v>
      </c>
      <c r="F1550" s="768" t="s">
        <v>796</v>
      </c>
      <c r="G1550" s="768">
        <v>170005328</v>
      </c>
      <c r="H1550" s="768">
        <v>998734</v>
      </c>
      <c r="I1550" s="783"/>
      <c r="J1550" s="768">
        <v>18</v>
      </c>
      <c r="K1550" s="782"/>
      <c r="L1550" s="768" t="s">
        <v>815</v>
      </c>
      <c r="M1550" s="768" t="s">
        <v>106</v>
      </c>
      <c r="N1550" s="768">
        <v>1</v>
      </c>
      <c r="O1550" s="783"/>
      <c r="P1550" s="784" t="str">
        <f t="shared" si="119"/>
        <v>Included</v>
      </c>
      <c r="Q1550" s="296">
        <f t="shared" si="120"/>
        <v>0</v>
      </c>
      <c r="R1550" s="267">
        <f t="shared" si="121"/>
        <v>0</v>
      </c>
      <c r="S1550" s="267">
        <f t="shared" si="122"/>
        <v>0</v>
      </c>
      <c r="T1550" s="297">
        <f t="shared" si="123"/>
        <v>0</v>
      </c>
      <c r="U1550" s="297"/>
      <c r="AD1550" s="298"/>
    </row>
    <row r="1551" spans="1:30" s="267" customFormat="1" ht="48" customHeight="1" x14ac:dyDescent="0.3">
      <c r="A1551" s="292">
        <v>1524</v>
      </c>
      <c r="B1551" s="768">
        <v>7000032955</v>
      </c>
      <c r="C1551" s="768">
        <v>10</v>
      </c>
      <c r="D1551" s="768">
        <v>350</v>
      </c>
      <c r="E1551" s="768">
        <v>190</v>
      </c>
      <c r="F1551" s="768" t="s">
        <v>796</v>
      </c>
      <c r="G1551" s="768">
        <v>100002843</v>
      </c>
      <c r="H1551" s="768">
        <v>998734</v>
      </c>
      <c r="I1551" s="783"/>
      <c r="J1551" s="768">
        <v>18</v>
      </c>
      <c r="K1551" s="782"/>
      <c r="L1551" s="768" t="s">
        <v>161</v>
      </c>
      <c r="M1551" s="768" t="s">
        <v>110</v>
      </c>
      <c r="N1551" s="768">
        <v>1</v>
      </c>
      <c r="O1551" s="783"/>
      <c r="P1551" s="784" t="str">
        <f t="shared" si="119"/>
        <v>Included</v>
      </c>
      <c r="Q1551" s="296">
        <f t="shared" si="120"/>
        <v>0</v>
      </c>
      <c r="R1551" s="267">
        <f t="shared" si="121"/>
        <v>0</v>
      </c>
      <c r="S1551" s="267">
        <f t="shared" si="122"/>
        <v>0</v>
      </c>
      <c r="T1551" s="297">
        <f t="shared" si="123"/>
        <v>0</v>
      </c>
      <c r="U1551" s="297"/>
      <c r="AD1551" s="298"/>
    </row>
    <row r="1552" spans="1:30" s="267" customFormat="1" ht="48" customHeight="1" x14ac:dyDescent="0.3">
      <c r="A1552" s="292">
        <v>1525</v>
      </c>
      <c r="B1552" s="768">
        <v>7000032955</v>
      </c>
      <c r="C1552" s="768">
        <v>10</v>
      </c>
      <c r="D1552" s="768">
        <v>350</v>
      </c>
      <c r="E1552" s="768">
        <v>200</v>
      </c>
      <c r="F1552" s="768" t="s">
        <v>796</v>
      </c>
      <c r="G1552" s="768">
        <v>100007246</v>
      </c>
      <c r="H1552" s="768">
        <v>998734</v>
      </c>
      <c r="I1552" s="783"/>
      <c r="J1552" s="768">
        <v>18</v>
      </c>
      <c r="K1552" s="782"/>
      <c r="L1552" s="768" t="s">
        <v>159</v>
      </c>
      <c r="M1552" s="768" t="s">
        <v>106</v>
      </c>
      <c r="N1552" s="768">
        <v>1</v>
      </c>
      <c r="O1552" s="783"/>
      <c r="P1552" s="784" t="str">
        <f t="shared" si="119"/>
        <v>Included</v>
      </c>
      <c r="Q1552" s="296">
        <f t="shared" si="120"/>
        <v>0</v>
      </c>
      <c r="R1552" s="267">
        <f t="shared" si="121"/>
        <v>0</v>
      </c>
      <c r="S1552" s="267">
        <f t="shared" si="122"/>
        <v>0</v>
      </c>
      <c r="T1552" s="297">
        <f t="shared" si="123"/>
        <v>0</v>
      </c>
      <c r="U1552" s="297"/>
      <c r="AD1552" s="298"/>
    </row>
    <row r="1553" spans="1:30" s="267" customFormat="1" ht="48" customHeight="1" x14ac:dyDescent="0.3">
      <c r="A1553" s="292">
        <v>1526</v>
      </c>
      <c r="B1553" s="768">
        <v>7000032955</v>
      </c>
      <c r="C1553" s="768">
        <v>10</v>
      </c>
      <c r="D1553" s="768">
        <v>350</v>
      </c>
      <c r="E1553" s="768">
        <v>210</v>
      </c>
      <c r="F1553" s="768" t="s">
        <v>796</v>
      </c>
      <c r="G1553" s="768">
        <v>170003250</v>
      </c>
      <c r="H1553" s="768">
        <v>998734</v>
      </c>
      <c r="I1553" s="783"/>
      <c r="J1553" s="768">
        <v>18</v>
      </c>
      <c r="K1553" s="782"/>
      <c r="L1553" s="768" t="s">
        <v>160</v>
      </c>
      <c r="M1553" s="768" t="s">
        <v>106</v>
      </c>
      <c r="N1553" s="768">
        <v>1</v>
      </c>
      <c r="O1553" s="783"/>
      <c r="P1553" s="784" t="str">
        <f t="shared" si="119"/>
        <v>Included</v>
      </c>
      <c r="Q1553" s="296">
        <f t="shared" si="120"/>
        <v>0</v>
      </c>
      <c r="R1553" s="267">
        <f t="shared" si="121"/>
        <v>0</v>
      </c>
      <c r="S1553" s="267">
        <f t="shared" si="122"/>
        <v>0</v>
      </c>
      <c r="T1553" s="297">
        <f t="shared" si="123"/>
        <v>0</v>
      </c>
      <c r="U1553" s="297"/>
      <c r="AD1553" s="298"/>
    </row>
    <row r="1554" spans="1:30" s="267" customFormat="1" ht="48" customHeight="1" x14ac:dyDescent="0.3">
      <c r="A1554" s="292">
        <v>1527</v>
      </c>
      <c r="B1554" s="768">
        <v>7000032955</v>
      </c>
      <c r="C1554" s="768">
        <v>10</v>
      </c>
      <c r="D1554" s="768">
        <v>350</v>
      </c>
      <c r="E1554" s="768">
        <v>220</v>
      </c>
      <c r="F1554" s="768" t="s">
        <v>796</v>
      </c>
      <c r="G1554" s="768">
        <v>170005441</v>
      </c>
      <c r="H1554" s="768">
        <v>998734</v>
      </c>
      <c r="I1554" s="783"/>
      <c r="J1554" s="768">
        <v>18</v>
      </c>
      <c r="K1554" s="782"/>
      <c r="L1554" s="768" t="s">
        <v>816</v>
      </c>
      <c r="M1554" s="768" t="s">
        <v>106</v>
      </c>
      <c r="N1554" s="768">
        <v>1</v>
      </c>
      <c r="O1554" s="783"/>
      <c r="P1554" s="784" t="str">
        <f t="shared" si="119"/>
        <v>Included</v>
      </c>
      <c r="Q1554" s="296">
        <f t="shared" si="120"/>
        <v>0</v>
      </c>
      <c r="R1554" s="267">
        <f t="shared" si="121"/>
        <v>0</v>
      </c>
      <c r="S1554" s="267">
        <f t="shared" si="122"/>
        <v>0</v>
      </c>
      <c r="T1554" s="297">
        <f t="shared" si="123"/>
        <v>0</v>
      </c>
      <c r="U1554" s="297"/>
      <c r="AD1554" s="298"/>
    </row>
    <row r="1555" spans="1:30" s="267" customFormat="1" ht="48" customHeight="1" x14ac:dyDescent="0.3">
      <c r="A1555" s="292">
        <v>1528</v>
      </c>
      <c r="B1555" s="768">
        <v>7000032955</v>
      </c>
      <c r="C1555" s="768">
        <v>10</v>
      </c>
      <c r="D1555" s="768">
        <v>350</v>
      </c>
      <c r="E1555" s="768">
        <v>240</v>
      </c>
      <c r="F1555" s="768" t="s">
        <v>796</v>
      </c>
      <c r="G1555" s="768">
        <v>170005452</v>
      </c>
      <c r="H1555" s="768">
        <v>998734</v>
      </c>
      <c r="I1555" s="783"/>
      <c r="J1555" s="768">
        <v>18</v>
      </c>
      <c r="K1555" s="782"/>
      <c r="L1555" s="768" t="s">
        <v>817</v>
      </c>
      <c r="M1555" s="768" t="s">
        <v>106</v>
      </c>
      <c r="N1555" s="768">
        <v>2</v>
      </c>
      <c r="O1555" s="783"/>
      <c r="P1555" s="784" t="str">
        <f t="shared" si="119"/>
        <v>Included</v>
      </c>
      <c r="Q1555" s="296">
        <f t="shared" si="120"/>
        <v>0</v>
      </c>
      <c r="R1555" s="267">
        <f t="shared" si="121"/>
        <v>0</v>
      </c>
      <c r="S1555" s="267">
        <f t="shared" si="122"/>
        <v>0</v>
      </c>
      <c r="T1555" s="297">
        <f t="shared" si="123"/>
        <v>0</v>
      </c>
      <c r="U1555" s="297"/>
      <c r="AD1555" s="298"/>
    </row>
    <row r="1556" spans="1:30" s="267" customFormat="1" ht="48" customHeight="1" x14ac:dyDescent="0.3">
      <c r="A1556" s="292">
        <v>1529</v>
      </c>
      <c r="B1556" s="768">
        <v>7000032955</v>
      </c>
      <c r="C1556" s="768">
        <v>10</v>
      </c>
      <c r="D1556" s="768">
        <v>350</v>
      </c>
      <c r="E1556" s="768">
        <v>250</v>
      </c>
      <c r="F1556" s="768" t="s">
        <v>796</v>
      </c>
      <c r="G1556" s="768">
        <v>170005453</v>
      </c>
      <c r="H1556" s="768">
        <v>998734</v>
      </c>
      <c r="I1556" s="783"/>
      <c r="J1556" s="768">
        <v>18</v>
      </c>
      <c r="K1556" s="782"/>
      <c r="L1556" s="768" t="s">
        <v>818</v>
      </c>
      <c r="M1556" s="768" t="s">
        <v>105</v>
      </c>
      <c r="N1556" s="768">
        <v>1</v>
      </c>
      <c r="O1556" s="783"/>
      <c r="P1556" s="784" t="str">
        <f t="shared" ref="P1556:P1615" si="124">IF(O1556=0, "Included", IF(ISERROR(N1556*O1556), O1556, N1556*O1556))</f>
        <v>Included</v>
      </c>
      <c r="Q1556" s="296">
        <f t="shared" ref="Q1556:Q1615" si="125">S1556</f>
        <v>0</v>
      </c>
      <c r="R1556" s="267">
        <f t="shared" ref="R1556:R1615" si="126">IF(P1556="Included",0,P1556)</f>
        <v>0</v>
      </c>
      <c r="S1556" s="267">
        <f t="shared" ref="S1556:S1615" si="127">IF(K1556="",(R1556*J1556/100),(R1556*K1556))</f>
        <v>0</v>
      </c>
      <c r="T1556" s="297">
        <f t="shared" ref="T1556:T1615" si="128">+N1556*O1556</f>
        <v>0</v>
      </c>
      <c r="U1556" s="297"/>
      <c r="AD1556" s="298"/>
    </row>
    <row r="1557" spans="1:30" s="267" customFormat="1" ht="48" customHeight="1" x14ac:dyDescent="0.3">
      <c r="A1557" s="292">
        <v>1530</v>
      </c>
      <c r="B1557" s="768">
        <v>7000032955</v>
      </c>
      <c r="C1557" s="768">
        <v>10</v>
      </c>
      <c r="D1557" s="768">
        <v>350</v>
      </c>
      <c r="E1557" s="768">
        <v>270</v>
      </c>
      <c r="F1557" s="768" t="s">
        <v>796</v>
      </c>
      <c r="G1557" s="768">
        <v>170005456</v>
      </c>
      <c r="H1557" s="768">
        <v>998734</v>
      </c>
      <c r="I1557" s="783"/>
      <c r="J1557" s="768">
        <v>18</v>
      </c>
      <c r="K1557" s="782"/>
      <c r="L1557" s="768" t="s">
        <v>819</v>
      </c>
      <c r="M1557" s="768" t="s">
        <v>106</v>
      </c>
      <c r="N1557" s="768">
        <v>1</v>
      </c>
      <c r="O1557" s="783"/>
      <c r="P1557" s="784" t="str">
        <f t="shared" si="124"/>
        <v>Included</v>
      </c>
      <c r="Q1557" s="296">
        <f t="shared" si="125"/>
        <v>0</v>
      </c>
      <c r="R1557" s="267">
        <f t="shared" si="126"/>
        <v>0</v>
      </c>
      <c r="S1557" s="267">
        <f t="shared" si="127"/>
        <v>0</v>
      </c>
      <c r="T1557" s="297">
        <f t="shared" si="128"/>
        <v>0</v>
      </c>
      <c r="U1557" s="297"/>
      <c r="AD1557" s="298"/>
    </row>
    <row r="1558" spans="1:30" s="267" customFormat="1" ht="48" customHeight="1" x14ac:dyDescent="0.3">
      <c r="A1558" s="292">
        <v>1531</v>
      </c>
      <c r="B1558" s="768">
        <v>7000032955</v>
      </c>
      <c r="C1558" s="768">
        <v>10</v>
      </c>
      <c r="D1558" s="768">
        <v>350</v>
      </c>
      <c r="E1558" s="768">
        <v>280</v>
      </c>
      <c r="F1558" s="768" t="s">
        <v>796</v>
      </c>
      <c r="G1558" s="768">
        <v>170005465</v>
      </c>
      <c r="H1558" s="768">
        <v>998734</v>
      </c>
      <c r="I1558" s="783"/>
      <c r="J1558" s="768">
        <v>18</v>
      </c>
      <c r="K1558" s="782"/>
      <c r="L1558" s="768" t="s">
        <v>820</v>
      </c>
      <c r="M1558" s="768" t="s">
        <v>110</v>
      </c>
      <c r="N1558" s="768">
        <v>1</v>
      </c>
      <c r="O1558" s="783"/>
      <c r="P1558" s="784" t="str">
        <f t="shared" si="124"/>
        <v>Included</v>
      </c>
      <c r="Q1558" s="296">
        <f t="shared" si="125"/>
        <v>0</v>
      </c>
      <c r="R1558" s="267">
        <f t="shared" si="126"/>
        <v>0</v>
      </c>
      <c r="S1558" s="267">
        <f t="shared" si="127"/>
        <v>0</v>
      </c>
      <c r="T1558" s="297">
        <f t="shared" si="128"/>
        <v>0</v>
      </c>
      <c r="U1558" s="297"/>
      <c r="AD1558" s="298"/>
    </row>
    <row r="1559" spans="1:30" s="267" customFormat="1" ht="48" customHeight="1" x14ac:dyDescent="0.3">
      <c r="A1559" s="292">
        <v>1532</v>
      </c>
      <c r="B1559" s="768">
        <v>7000032955</v>
      </c>
      <c r="C1559" s="768">
        <v>10</v>
      </c>
      <c r="D1559" s="768">
        <v>350</v>
      </c>
      <c r="E1559" s="768">
        <v>290</v>
      </c>
      <c r="F1559" s="768" t="s">
        <v>796</v>
      </c>
      <c r="G1559" s="768">
        <v>100007217</v>
      </c>
      <c r="H1559" s="768">
        <v>998734</v>
      </c>
      <c r="I1559" s="783"/>
      <c r="J1559" s="768">
        <v>18</v>
      </c>
      <c r="K1559" s="782"/>
      <c r="L1559" s="768" t="s">
        <v>158</v>
      </c>
      <c r="M1559" s="768" t="s">
        <v>106</v>
      </c>
      <c r="N1559" s="768">
        <v>1</v>
      </c>
      <c r="O1559" s="783"/>
      <c r="P1559" s="784" t="str">
        <f t="shared" si="124"/>
        <v>Included</v>
      </c>
      <c r="Q1559" s="296">
        <f t="shared" si="125"/>
        <v>0</v>
      </c>
      <c r="R1559" s="267">
        <f t="shared" si="126"/>
        <v>0</v>
      </c>
      <c r="S1559" s="267">
        <f t="shared" si="127"/>
        <v>0</v>
      </c>
      <c r="T1559" s="297">
        <f t="shared" si="128"/>
        <v>0</v>
      </c>
      <c r="U1559" s="297"/>
      <c r="AD1559" s="298"/>
    </row>
    <row r="1560" spans="1:30" s="267" customFormat="1" ht="48" customHeight="1" x14ac:dyDescent="0.3">
      <c r="A1560" s="292">
        <v>1533</v>
      </c>
      <c r="B1560" s="768">
        <v>7000032955</v>
      </c>
      <c r="C1560" s="768">
        <v>10</v>
      </c>
      <c r="D1560" s="768">
        <v>350</v>
      </c>
      <c r="E1560" s="768">
        <v>300</v>
      </c>
      <c r="F1560" s="768" t="s">
        <v>796</v>
      </c>
      <c r="G1560" s="768">
        <v>170005415</v>
      </c>
      <c r="H1560" s="768">
        <v>998734</v>
      </c>
      <c r="I1560" s="783"/>
      <c r="J1560" s="768">
        <v>18</v>
      </c>
      <c r="K1560" s="782"/>
      <c r="L1560" s="768" t="s">
        <v>821</v>
      </c>
      <c r="M1560" s="768" t="s">
        <v>106</v>
      </c>
      <c r="N1560" s="768">
        <v>1</v>
      </c>
      <c r="O1560" s="783"/>
      <c r="P1560" s="784" t="str">
        <f t="shared" si="124"/>
        <v>Included</v>
      </c>
      <c r="Q1560" s="296">
        <f t="shared" si="125"/>
        <v>0</v>
      </c>
      <c r="R1560" s="267">
        <f t="shared" si="126"/>
        <v>0</v>
      </c>
      <c r="S1560" s="267">
        <f t="shared" si="127"/>
        <v>0</v>
      </c>
      <c r="T1560" s="297">
        <f t="shared" si="128"/>
        <v>0</v>
      </c>
      <c r="U1560" s="297"/>
      <c r="AD1560" s="298"/>
    </row>
    <row r="1561" spans="1:30" s="267" customFormat="1" ht="48" customHeight="1" x14ac:dyDescent="0.3">
      <c r="A1561" s="292">
        <v>1534</v>
      </c>
      <c r="B1561" s="768">
        <v>7000032955</v>
      </c>
      <c r="C1561" s="768">
        <v>10</v>
      </c>
      <c r="D1561" s="768">
        <v>350</v>
      </c>
      <c r="E1561" s="768">
        <v>310</v>
      </c>
      <c r="F1561" s="768" t="s">
        <v>796</v>
      </c>
      <c r="G1561" s="768">
        <v>170005590</v>
      </c>
      <c r="H1561" s="768">
        <v>998336</v>
      </c>
      <c r="I1561" s="783"/>
      <c r="J1561" s="768">
        <v>18</v>
      </c>
      <c r="K1561" s="782"/>
      <c r="L1561" s="768" t="s">
        <v>822</v>
      </c>
      <c r="M1561" s="768" t="s">
        <v>106</v>
      </c>
      <c r="N1561" s="768">
        <v>2</v>
      </c>
      <c r="O1561" s="783"/>
      <c r="P1561" s="784" t="str">
        <f t="shared" si="124"/>
        <v>Included</v>
      </c>
      <c r="Q1561" s="296">
        <f t="shared" si="125"/>
        <v>0</v>
      </c>
      <c r="R1561" s="267">
        <f t="shared" si="126"/>
        <v>0</v>
      </c>
      <c r="S1561" s="267">
        <f t="shared" si="127"/>
        <v>0</v>
      </c>
      <c r="T1561" s="297">
        <f t="shared" si="128"/>
        <v>0</v>
      </c>
      <c r="U1561" s="297"/>
      <c r="AD1561" s="298"/>
    </row>
    <row r="1562" spans="1:30" s="267" customFormat="1" ht="48" customHeight="1" x14ac:dyDescent="0.3">
      <c r="A1562" s="292">
        <v>1535</v>
      </c>
      <c r="B1562" s="768">
        <v>7000032959</v>
      </c>
      <c r="C1562" s="768">
        <v>10</v>
      </c>
      <c r="D1562" s="768">
        <v>400</v>
      </c>
      <c r="E1562" s="768">
        <v>10</v>
      </c>
      <c r="F1562" s="768" t="s">
        <v>797</v>
      </c>
      <c r="G1562" s="768">
        <v>170005405</v>
      </c>
      <c r="H1562" s="768">
        <v>998736</v>
      </c>
      <c r="I1562" s="783"/>
      <c r="J1562" s="768">
        <v>18</v>
      </c>
      <c r="K1562" s="782"/>
      <c r="L1562" s="768" t="s">
        <v>802</v>
      </c>
      <c r="M1562" s="768" t="s">
        <v>106</v>
      </c>
      <c r="N1562" s="768">
        <v>1</v>
      </c>
      <c r="O1562" s="783"/>
      <c r="P1562" s="784" t="str">
        <f t="shared" si="124"/>
        <v>Included</v>
      </c>
      <c r="Q1562" s="296">
        <f t="shared" si="125"/>
        <v>0</v>
      </c>
      <c r="R1562" s="267">
        <f t="shared" si="126"/>
        <v>0</v>
      </c>
      <c r="S1562" s="267">
        <f t="shared" si="127"/>
        <v>0</v>
      </c>
      <c r="T1562" s="297">
        <f t="shared" si="128"/>
        <v>0</v>
      </c>
      <c r="U1562" s="297"/>
      <c r="AD1562" s="298"/>
    </row>
    <row r="1563" spans="1:30" s="267" customFormat="1" ht="48" customHeight="1" x14ac:dyDescent="0.3">
      <c r="A1563" s="292">
        <v>1536</v>
      </c>
      <c r="B1563" s="768">
        <v>7000032959</v>
      </c>
      <c r="C1563" s="768">
        <v>10</v>
      </c>
      <c r="D1563" s="768">
        <v>400</v>
      </c>
      <c r="E1563" s="768">
        <v>20</v>
      </c>
      <c r="F1563" s="768" t="s">
        <v>797</v>
      </c>
      <c r="G1563" s="768">
        <v>170005421</v>
      </c>
      <c r="H1563" s="768">
        <v>998336</v>
      </c>
      <c r="I1563" s="783"/>
      <c r="J1563" s="768">
        <v>18</v>
      </c>
      <c r="K1563" s="782"/>
      <c r="L1563" s="768" t="s">
        <v>803</v>
      </c>
      <c r="M1563" s="768" t="s">
        <v>105</v>
      </c>
      <c r="N1563" s="768">
        <v>1</v>
      </c>
      <c r="O1563" s="783"/>
      <c r="P1563" s="784" t="str">
        <f t="shared" si="124"/>
        <v>Included</v>
      </c>
      <c r="Q1563" s="296">
        <f t="shared" si="125"/>
        <v>0</v>
      </c>
      <c r="R1563" s="267">
        <f t="shared" si="126"/>
        <v>0</v>
      </c>
      <c r="S1563" s="267">
        <f t="shared" si="127"/>
        <v>0</v>
      </c>
      <c r="T1563" s="297">
        <f t="shared" si="128"/>
        <v>0</v>
      </c>
      <c r="U1563" s="297"/>
      <c r="AD1563" s="298"/>
    </row>
    <row r="1564" spans="1:30" s="267" customFormat="1" ht="48" customHeight="1" x14ac:dyDescent="0.3">
      <c r="A1564" s="292">
        <v>1537</v>
      </c>
      <c r="B1564" s="768">
        <v>7000032959</v>
      </c>
      <c r="C1564" s="768">
        <v>10</v>
      </c>
      <c r="D1564" s="768">
        <v>400</v>
      </c>
      <c r="E1564" s="768">
        <v>30</v>
      </c>
      <c r="F1564" s="768" t="s">
        <v>797</v>
      </c>
      <c r="G1564" s="768">
        <v>170005316</v>
      </c>
      <c r="H1564" s="768">
        <v>998734</v>
      </c>
      <c r="I1564" s="783"/>
      <c r="J1564" s="768">
        <v>18</v>
      </c>
      <c r="K1564" s="782"/>
      <c r="L1564" s="768" t="s">
        <v>804</v>
      </c>
      <c r="M1564" s="768" t="s">
        <v>106</v>
      </c>
      <c r="N1564" s="768">
        <v>1</v>
      </c>
      <c r="O1564" s="783"/>
      <c r="P1564" s="784" t="str">
        <f t="shared" si="124"/>
        <v>Included</v>
      </c>
      <c r="Q1564" s="296">
        <f t="shared" si="125"/>
        <v>0</v>
      </c>
      <c r="R1564" s="267">
        <f t="shared" si="126"/>
        <v>0</v>
      </c>
      <c r="S1564" s="267">
        <f t="shared" si="127"/>
        <v>0</v>
      </c>
      <c r="T1564" s="297">
        <f t="shared" si="128"/>
        <v>0</v>
      </c>
      <c r="U1564" s="297"/>
      <c r="AD1564" s="298"/>
    </row>
    <row r="1565" spans="1:30" s="267" customFormat="1" ht="48" customHeight="1" x14ac:dyDescent="0.3">
      <c r="A1565" s="292">
        <v>1538</v>
      </c>
      <c r="B1565" s="768">
        <v>7000032959</v>
      </c>
      <c r="C1565" s="768">
        <v>10</v>
      </c>
      <c r="D1565" s="768">
        <v>400</v>
      </c>
      <c r="E1565" s="768">
        <v>40</v>
      </c>
      <c r="F1565" s="768" t="s">
        <v>797</v>
      </c>
      <c r="G1565" s="768">
        <v>170005402</v>
      </c>
      <c r="H1565" s="768">
        <v>998734</v>
      </c>
      <c r="I1565" s="783"/>
      <c r="J1565" s="768">
        <v>18</v>
      </c>
      <c r="K1565" s="782"/>
      <c r="L1565" s="768" t="s">
        <v>807</v>
      </c>
      <c r="M1565" s="768" t="s">
        <v>106</v>
      </c>
      <c r="N1565" s="768">
        <v>1</v>
      </c>
      <c r="O1565" s="783"/>
      <c r="P1565" s="784" t="str">
        <f t="shared" si="124"/>
        <v>Included</v>
      </c>
      <c r="Q1565" s="296">
        <f t="shared" si="125"/>
        <v>0</v>
      </c>
      <c r="R1565" s="267">
        <f t="shared" si="126"/>
        <v>0</v>
      </c>
      <c r="S1565" s="267">
        <f t="shared" si="127"/>
        <v>0</v>
      </c>
      <c r="T1565" s="297">
        <f t="shared" si="128"/>
        <v>0</v>
      </c>
      <c r="U1565" s="297"/>
      <c r="AD1565" s="298"/>
    </row>
    <row r="1566" spans="1:30" s="267" customFormat="1" ht="48" customHeight="1" x14ac:dyDescent="0.3">
      <c r="A1566" s="292">
        <v>1539</v>
      </c>
      <c r="B1566" s="768">
        <v>7000032959</v>
      </c>
      <c r="C1566" s="768">
        <v>10</v>
      </c>
      <c r="D1566" s="768">
        <v>400</v>
      </c>
      <c r="E1566" s="768">
        <v>60</v>
      </c>
      <c r="F1566" s="768" t="s">
        <v>797</v>
      </c>
      <c r="G1566" s="768">
        <v>170005422</v>
      </c>
      <c r="H1566" s="768">
        <v>998336</v>
      </c>
      <c r="I1566" s="783"/>
      <c r="J1566" s="768">
        <v>18</v>
      </c>
      <c r="K1566" s="782"/>
      <c r="L1566" s="768" t="s">
        <v>809</v>
      </c>
      <c r="M1566" s="768" t="s">
        <v>105</v>
      </c>
      <c r="N1566" s="768">
        <v>1</v>
      </c>
      <c r="O1566" s="783"/>
      <c r="P1566" s="784" t="str">
        <f t="shared" si="124"/>
        <v>Included</v>
      </c>
      <c r="Q1566" s="296">
        <f t="shared" si="125"/>
        <v>0</v>
      </c>
      <c r="R1566" s="267">
        <f t="shared" si="126"/>
        <v>0</v>
      </c>
      <c r="S1566" s="267">
        <f t="shared" si="127"/>
        <v>0</v>
      </c>
      <c r="T1566" s="297">
        <f t="shared" si="128"/>
        <v>0</v>
      </c>
      <c r="U1566" s="297"/>
      <c r="AD1566" s="298"/>
    </row>
    <row r="1567" spans="1:30" s="267" customFormat="1" ht="48" customHeight="1" x14ac:dyDescent="0.3">
      <c r="A1567" s="292">
        <v>1540</v>
      </c>
      <c r="B1567" s="768">
        <v>7000032959</v>
      </c>
      <c r="C1567" s="768">
        <v>10</v>
      </c>
      <c r="D1567" s="768">
        <v>400</v>
      </c>
      <c r="E1567" s="768">
        <v>70</v>
      </c>
      <c r="F1567" s="768" t="s">
        <v>797</v>
      </c>
      <c r="G1567" s="768">
        <v>170005323</v>
      </c>
      <c r="H1567" s="768">
        <v>998734</v>
      </c>
      <c r="I1567" s="783"/>
      <c r="J1567" s="768">
        <v>18</v>
      </c>
      <c r="K1567" s="782"/>
      <c r="L1567" s="768" t="s">
        <v>812</v>
      </c>
      <c r="M1567" s="768" t="s">
        <v>106</v>
      </c>
      <c r="N1567" s="768">
        <v>2</v>
      </c>
      <c r="O1567" s="783"/>
      <c r="P1567" s="784" t="str">
        <f t="shared" si="124"/>
        <v>Included</v>
      </c>
      <c r="Q1567" s="296">
        <f t="shared" si="125"/>
        <v>0</v>
      </c>
      <c r="R1567" s="267">
        <f t="shared" si="126"/>
        <v>0</v>
      </c>
      <c r="S1567" s="267">
        <f t="shared" si="127"/>
        <v>0</v>
      </c>
      <c r="T1567" s="297">
        <f t="shared" si="128"/>
        <v>0</v>
      </c>
      <c r="U1567" s="297"/>
      <c r="AD1567" s="298"/>
    </row>
    <row r="1568" spans="1:30" s="267" customFormat="1" ht="48" customHeight="1" x14ac:dyDescent="0.3">
      <c r="A1568" s="292">
        <v>1541</v>
      </c>
      <c r="B1568" s="768">
        <v>7000032959</v>
      </c>
      <c r="C1568" s="768">
        <v>10</v>
      </c>
      <c r="D1568" s="768">
        <v>400</v>
      </c>
      <c r="E1568" s="768">
        <v>80</v>
      </c>
      <c r="F1568" s="768" t="s">
        <v>797</v>
      </c>
      <c r="G1568" s="768">
        <v>170005324</v>
      </c>
      <c r="H1568" s="768">
        <v>998734</v>
      </c>
      <c r="I1568" s="783"/>
      <c r="J1568" s="768">
        <v>18</v>
      </c>
      <c r="K1568" s="782"/>
      <c r="L1568" s="768" t="s">
        <v>813</v>
      </c>
      <c r="M1568" s="768" t="s">
        <v>106</v>
      </c>
      <c r="N1568" s="768">
        <v>2</v>
      </c>
      <c r="O1568" s="783"/>
      <c r="P1568" s="784" t="str">
        <f t="shared" si="124"/>
        <v>Included</v>
      </c>
      <c r="Q1568" s="296">
        <f t="shared" si="125"/>
        <v>0</v>
      </c>
      <c r="R1568" s="267">
        <f t="shared" si="126"/>
        <v>0</v>
      </c>
      <c r="S1568" s="267">
        <f t="shared" si="127"/>
        <v>0</v>
      </c>
      <c r="T1568" s="297">
        <f t="shared" si="128"/>
        <v>0</v>
      </c>
      <c r="U1568" s="297"/>
      <c r="AD1568" s="298"/>
    </row>
    <row r="1569" spans="1:30" s="267" customFormat="1" ht="48" customHeight="1" x14ac:dyDescent="0.3">
      <c r="A1569" s="292">
        <v>1542</v>
      </c>
      <c r="B1569" s="768">
        <v>7000032959</v>
      </c>
      <c r="C1569" s="768">
        <v>10</v>
      </c>
      <c r="D1569" s="768">
        <v>400</v>
      </c>
      <c r="E1569" s="768">
        <v>100</v>
      </c>
      <c r="F1569" s="768" t="s">
        <v>797</v>
      </c>
      <c r="G1569" s="768">
        <v>170005423</v>
      </c>
      <c r="H1569" s="768">
        <v>998336</v>
      </c>
      <c r="I1569" s="783"/>
      <c r="J1569" s="768">
        <v>18</v>
      </c>
      <c r="K1569" s="782"/>
      <c r="L1569" s="768" t="s">
        <v>814</v>
      </c>
      <c r="M1569" s="768" t="s">
        <v>105</v>
      </c>
      <c r="N1569" s="768">
        <v>1</v>
      </c>
      <c r="O1569" s="783"/>
      <c r="P1569" s="784" t="str">
        <f t="shared" si="124"/>
        <v>Included</v>
      </c>
      <c r="Q1569" s="296">
        <f t="shared" si="125"/>
        <v>0</v>
      </c>
      <c r="R1569" s="267">
        <f t="shared" si="126"/>
        <v>0</v>
      </c>
      <c r="S1569" s="267">
        <f t="shared" si="127"/>
        <v>0</v>
      </c>
      <c r="T1569" s="297">
        <f t="shared" si="128"/>
        <v>0</v>
      </c>
      <c r="U1569" s="297"/>
      <c r="AD1569" s="298"/>
    </row>
    <row r="1570" spans="1:30" s="267" customFormat="1" ht="48" customHeight="1" x14ac:dyDescent="0.3">
      <c r="A1570" s="292">
        <v>1543</v>
      </c>
      <c r="B1570" s="768">
        <v>7000032959</v>
      </c>
      <c r="C1570" s="768">
        <v>10</v>
      </c>
      <c r="D1570" s="768">
        <v>400</v>
      </c>
      <c r="E1570" s="768">
        <v>110</v>
      </c>
      <c r="F1570" s="768" t="s">
        <v>797</v>
      </c>
      <c r="G1570" s="768">
        <v>170005328</v>
      </c>
      <c r="H1570" s="768">
        <v>998734</v>
      </c>
      <c r="I1570" s="783"/>
      <c r="J1570" s="768">
        <v>18</v>
      </c>
      <c r="K1570" s="782"/>
      <c r="L1570" s="768" t="s">
        <v>815</v>
      </c>
      <c r="M1570" s="768" t="s">
        <v>106</v>
      </c>
      <c r="N1570" s="768">
        <v>1</v>
      </c>
      <c r="O1570" s="783"/>
      <c r="P1570" s="784" t="str">
        <f t="shared" si="124"/>
        <v>Included</v>
      </c>
      <c r="Q1570" s="296">
        <f t="shared" si="125"/>
        <v>0</v>
      </c>
      <c r="R1570" s="267">
        <f t="shared" si="126"/>
        <v>0</v>
      </c>
      <c r="S1570" s="267">
        <f t="shared" si="127"/>
        <v>0</v>
      </c>
      <c r="T1570" s="297">
        <f t="shared" si="128"/>
        <v>0</v>
      </c>
      <c r="U1570" s="297"/>
      <c r="AD1570" s="298"/>
    </row>
    <row r="1571" spans="1:30" s="267" customFormat="1" ht="48" customHeight="1" x14ac:dyDescent="0.3">
      <c r="A1571" s="292">
        <v>1544</v>
      </c>
      <c r="B1571" s="768">
        <v>7000032959</v>
      </c>
      <c r="C1571" s="768">
        <v>10</v>
      </c>
      <c r="D1571" s="768">
        <v>400</v>
      </c>
      <c r="E1571" s="768">
        <v>120</v>
      </c>
      <c r="F1571" s="768" t="s">
        <v>797</v>
      </c>
      <c r="G1571" s="768">
        <v>100007246</v>
      </c>
      <c r="H1571" s="768">
        <v>998734</v>
      </c>
      <c r="I1571" s="783"/>
      <c r="J1571" s="768">
        <v>18</v>
      </c>
      <c r="K1571" s="782"/>
      <c r="L1571" s="768" t="s">
        <v>159</v>
      </c>
      <c r="M1571" s="768" t="s">
        <v>106</v>
      </c>
      <c r="N1571" s="768">
        <v>1</v>
      </c>
      <c r="O1571" s="783"/>
      <c r="P1571" s="784" t="str">
        <f t="shared" si="124"/>
        <v>Included</v>
      </c>
      <c r="Q1571" s="296">
        <f t="shared" si="125"/>
        <v>0</v>
      </c>
      <c r="R1571" s="267">
        <f t="shared" si="126"/>
        <v>0</v>
      </c>
      <c r="S1571" s="267">
        <f t="shared" si="127"/>
        <v>0</v>
      </c>
      <c r="T1571" s="297">
        <f t="shared" si="128"/>
        <v>0</v>
      </c>
      <c r="U1571" s="297"/>
      <c r="AD1571" s="298"/>
    </row>
    <row r="1572" spans="1:30" s="267" customFormat="1" ht="48" customHeight="1" x14ac:dyDescent="0.3">
      <c r="A1572" s="292">
        <v>1545</v>
      </c>
      <c r="B1572" s="768">
        <v>7000032959</v>
      </c>
      <c r="C1572" s="768">
        <v>10</v>
      </c>
      <c r="D1572" s="768">
        <v>400</v>
      </c>
      <c r="E1572" s="768">
        <v>130</v>
      </c>
      <c r="F1572" s="768" t="s">
        <v>797</v>
      </c>
      <c r="G1572" s="768">
        <v>170003250</v>
      </c>
      <c r="H1572" s="768">
        <v>998734</v>
      </c>
      <c r="I1572" s="783"/>
      <c r="J1572" s="768">
        <v>18</v>
      </c>
      <c r="K1572" s="782"/>
      <c r="L1572" s="768" t="s">
        <v>160</v>
      </c>
      <c r="M1572" s="768" t="s">
        <v>106</v>
      </c>
      <c r="N1572" s="768">
        <v>1</v>
      </c>
      <c r="O1572" s="783"/>
      <c r="P1572" s="784" t="str">
        <f t="shared" si="124"/>
        <v>Included</v>
      </c>
      <c r="Q1572" s="296">
        <f t="shared" si="125"/>
        <v>0</v>
      </c>
      <c r="R1572" s="267">
        <f t="shared" si="126"/>
        <v>0</v>
      </c>
      <c r="S1572" s="267">
        <f t="shared" si="127"/>
        <v>0</v>
      </c>
      <c r="T1572" s="297">
        <f t="shared" si="128"/>
        <v>0</v>
      </c>
      <c r="U1572" s="297"/>
      <c r="AD1572" s="298"/>
    </row>
    <row r="1573" spans="1:30" s="267" customFormat="1" ht="48" customHeight="1" x14ac:dyDescent="0.3">
      <c r="A1573" s="292">
        <v>1546</v>
      </c>
      <c r="B1573" s="768">
        <v>7000032959</v>
      </c>
      <c r="C1573" s="768">
        <v>10</v>
      </c>
      <c r="D1573" s="768">
        <v>400</v>
      </c>
      <c r="E1573" s="768">
        <v>140</v>
      </c>
      <c r="F1573" s="768" t="s">
        <v>797</v>
      </c>
      <c r="G1573" s="768">
        <v>170005441</v>
      </c>
      <c r="H1573" s="768">
        <v>998734</v>
      </c>
      <c r="I1573" s="783"/>
      <c r="J1573" s="768">
        <v>18</v>
      </c>
      <c r="K1573" s="782"/>
      <c r="L1573" s="768" t="s">
        <v>816</v>
      </c>
      <c r="M1573" s="768" t="s">
        <v>106</v>
      </c>
      <c r="N1573" s="768">
        <v>1</v>
      </c>
      <c r="O1573" s="783"/>
      <c r="P1573" s="784" t="str">
        <f t="shared" si="124"/>
        <v>Included</v>
      </c>
      <c r="Q1573" s="296">
        <f t="shared" si="125"/>
        <v>0</v>
      </c>
      <c r="R1573" s="267">
        <f t="shared" si="126"/>
        <v>0</v>
      </c>
      <c r="S1573" s="267">
        <f t="shared" si="127"/>
        <v>0</v>
      </c>
      <c r="T1573" s="297">
        <f t="shared" si="128"/>
        <v>0</v>
      </c>
      <c r="U1573" s="297"/>
      <c r="AD1573" s="298"/>
    </row>
    <row r="1574" spans="1:30" s="267" customFormat="1" ht="48" customHeight="1" x14ac:dyDescent="0.3">
      <c r="A1574" s="292">
        <v>1547</v>
      </c>
      <c r="B1574" s="768">
        <v>7000032959</v>
      </c>
      <c r="C1574" s="768">
        <v>10</v>
      </c>
      <c r="D1574" s="768">
        <v>400</v>
      </c>
      <c r="E1574" s="768">
        <v>150</v>
      </c>
      <c r="F1574" s="768" t="s">
        <v>797</v>
      </c>
      <c r="G1574" s="768">
        <v>170005590</v>
      </c>
      <c r="H1574" s="768">
        <v>998336</v>
      </c>
      <c r="I1574" s="783"/>
      <c r="J1574" s="768">
        <v>18</v>
      </c>
      <c r="K1574" s="782"/>
      <c r="L1574" s="768" t="s">
        <v>822</v>
      </c>
      <c r="M1574" s="768" t="s">
        <v>106</v>
      </c>
      <c r="N1574" s="768">
        <v>2</v>
      </c>
      <c r="O1574" s="783"/>
      <c r="P1574" s="784" t="str">
        <f t="shared" si="124"/>
        <v>Included</v>
      </c>
      <c r="Q1574" s="296">
        <f t="shared" si="125"/>
        <v>0</v>
      </c>
      <c r="R1574" s="267">
        <f t="shared" si="126"/>
        <v>0</v>
      </c>
      <c r="S1574" s="267">
        <f t="shared" si="127"/>
        <v>0</v>
      </c>
      <c r="T1574" s="297">
        <f t="shared" si="128"/>
        <v>0</v>
      </c>
      <c r="U1574" s="297"/>
      <c r="AD1574" s="298"/>
    </row>
    <row r="1575" spans="1:30" s="267" customFormat="1" ht="48" customHeight="1" x14ac:dyDescent="0.3">
      <c r="A1575" s="292">
        <v>1548</v>
      </c>
      <c r="B1575" s="768">
        <v>7000032963</v>
      </c>
      <c r="C1575" s="768">
        <v>10</v>
      </c>
      <c r="D1575" s="768">
        <v>450</v>
      </c>
      <c r="E1575" s="768">
        <v>10</v>
      </c>
      <c r="F1575" s="768" t="s">
        <v>798</v>
      </c>
      <c r="G1575" s="768">
        <v>170005402</v>
      </c>
      <c r="H1575" s="768">
        <v>998734</v>
      </c>
      <c r="I1575" s="783"/>
      <c r="J1575" s="768">
        <v>18</v>
      </c>
      <c r="K1575" s="782"/>
      <c r="L1575" s="768" t="s">
        <v>807</v>
      </c>
      <c r="M1575" s="768" t="s">
        <v>106</v>
      </c>
      <c r="N1575" s="768">
        <v>5</v>
      </c>
      <c r="O1575" s="783"/>
      <c r="P1575" s="784" t="str">
        <f t="shared" si="124"/>
        <v>Included</v>
      </c>
      <c r="Q1575" s="296">
        <f t="shared" si="125"/>
        <v>0</v>
      </c>
      <c r="R1575" s="267">
        <f t="shared" si="126"/>
        <v>0</v>
      </c>
      <c r="S1575" s="267">
        <f t="shared" si="127"/>
        <v>0</v>
      </c>
      <c r="T1575" s="297">
        <f t="shared" si="128"/>
        <v>0</v>
      </c>
      <c r="U1575" s="297"/>
      <c r="AD1575" s="298"/>
    </row>
    <row r="1576" spans="1:30" s="267" customFormat="1" ht="30" customHeight="1" x14ac:dyDescent="0.3">
      <c r="A1576" s="775" t="s">
        <v>346</v>
      </c>
      <c r="B1576" s="785" t="s">
        <v>354</v>
      </c>
      <c r="C1576" s="775"/>
      <c r="D1576" s="775"/>
      <c r="E1576" s="775"/>
      <c r="F1576" s="775"/>
      <c r="G1576" s="775"/>
      <c r="H1576" s="775"/>
      <c r="I1576" s="775"/>
      <c r="J1576" s="775"/>
      <c r="K1576" s="775"/>
      <c r="L1576" s="775"/>
      <c r="M1576" s="775"/>
      <c r="N1576" s="775"/>
      <c r="O1576" s="775"/>
      <c r="P1576" s="775"/>
      <c r="Q1576" s="775"/>
      <c r="T1576" s="297"/>
      <c r="U1576" s="297"/>
      <c r="AD1576" s="298"/>
    </row>
    <row r="1577" spans="1:30" s="267" customFormat="1" ht="48" customHeight="1" x14ac:dyDescent="0.3">
      <c r="A1577" s="292">
        <v>1549</v>
      </c>
      <c r="B1577" s="768">
        <v>7000033123</v>
      </c>
      <c r="C1577" s="768">
        <v>10</v>
      </c>
      <c r="D1577" s="768">
        <v>20</v>
      </c>
      <c r="E1577" s="768">
        <v>10</v>
      </c>
      <c r="F1577" s="768" t="s">
        <v>799</v>
      </c>
      <c r="G1577" s="768">
        <v>170005405</v>
      </c>
      <c r="H1577" s="768">
        <v>998736</v>
      </c>
      <c r="I1577" s="783"/>
      <c r="J1577" s="768">
        <v>18</v>
      </c>
      <c r="K1577" s="782"/>
      <c r="L1577" s="768" t="s">
        <v>802</v>
      </c>
      <c r="M1577" s="768" t="s">
        <v>106</v>
      </c>
      <c r="N1577" s="768">
        <v>1</v>
      </c>
      <c r="O1577" s="783"/>
      <c r="P1577" s="784" t="str">
        <f t="shared" si="124"/>
        <v>Included</v>
      </c>
      <c r="Q1577" s="296">
        <f t="shared" si="125"/>
        <v>0</v>
      </c>
      <c r="R1577" s="267">
        <f t="shared" si="126"/>
        <v>0</v>
      </c>
      <c r="S1577" s="267">
        <f t="shared" si="127"/>
        <v>0</v>
      </c>
      <c r="T1577" s="297">
        <f t="shared" si="128"/>
        <v>0</v>
      </c>
      <c r="U1577" s="297"/>
      <c r="AD1577" s="298"/>
    </row>
    <row r="1578" spans="1:30" s="267" customFormat="1" ht="48" customHeight="1" x14ac:dyDescent="0.3">
      <c r="A1578" s="292">
        <v>1550</v>
      </c>
      <c r="B1578" s="768">
        <v>7000033123</v>
      </c>
      <c r="C1578" s="768">
        <v>10</v>
      </c>
      <c r="D1578" s="768">
        <v>20</v>
      </c>
      <c r="E1578" s="768">
        <v>20</v>
      </c>
      <c r="F1578" s="768" t="s">
        <v>799</v>
      </c>
      <c r="G1578" s="768">
        <v>170005421</v>
      </c>
      <c r="H1578" s="768">
        <v>998336</v>
      </c>
      <c r="I1578" s="783"/>
      <c r="J1578" s="768">
        <v>18</v>
      </c>
      <c r="K1578" s="782"/>
      <c r="L1578" s="768" t="s">
        <v>803</v>
      </c>
      <c r="M1578" s="768" t="s">
        <v>105</v>
      </c>
      <c r="N1578" s="768">
        <v>1</v>
      </c>
      <c r="O1578" s="783"/>
      <c r="P1578" s="784" t="str">
        <f t="shared" si="124"/>
        <v>Included</v>
      </c>
      <c r="Q1578" s="296">
        <f t="shared" si="125"/>
        <v>0</v>
      </c>
      <c r="R1578" s="267">
        <f t="shared" si="126"/>
        <v>0</v>
      </c>
      <c r="S1578" s="267">
        <f t="shared" si="127"/>
        <v>0</v>
      </c>
      <c r="T1578" s="297">
        <f t="shared" si="128"/>
        <v>0</v>
      </c>
      <c r="U1578" s="297"/>
      <c r="AD1578" s="298"/>
    </row>
    <row r="1579" spans="1:30" s="267" customFormat="1" ht="48" customHeight="1" x14ac:dyDescent="0.3">
      <c r="A1579" s="292">
        <v>1551</v>
      </c>
      <c r="B1579" s="768">
        <v>7000033123</v>
      </c>
      <c r="C1579" s="768">
        <v>10</v>
      </c>
      <c r="D1579" s="768">
        <v>20</v>
      </c>
      <c r="E1579" s="768">
        <v>30</v>
      </c>
      <c r="F1579" s="768" t="s">
        <v>799</v>
      </c>
      <c r="G1579" s="768">
        <v>170005316</v>
      </c>
      <c r="H1579" s="768">
        <v>998734</v>
      </c>
      <c r="I1579" s="783"/>
      <c r="J1579" s="768">
        <v>18</v>
      </c>
      <c r="K1579" s="782"/>
      <c r="L1579" s="768" t="s">
        <v>804</v>
      </c>
      <c r="M1579" s="768" t="s">
        <v>106</v>
      </c>
      <c r="N1579" s="768">
        <v>1</v>
      </c>
      <c r="O1579" s="783"/>
      <c r="P1579" s="784" t="str">
        <f t="shared" si="124"/>
        <v>Included</v>
      </c>
      <c r="Q1579" s="296">
        <f t="shared" si="125"/>
        <v>0</v>
      </c>
      <c r="R1579" s="267">
        <f t="shared" si="126"/>
        <v>0</v>
      </c>
      <c r="S1579" s="267">
        <f t="shared" si="127"/>
        <v>0</v>
      </c>
      <c r="T1579" s="297">
        <f t="shared" si="128"/>
        <v>0</v>
      </c>
      <c r="U1579" s="297"/>
      <c r="AD1579" s="298"/>
    </row>
    <row r="1580" spans="1:30" s="267" customFormat="1" ht="48" customHeight="1" x14ac:dyDescent="0.3">
      <c r="A1580" s="292">
        <v>1552</v>
      </c>
      <c r="B1580" s="768">
        <v>7000033123</v>
      </c>
      <c r="C1580" s="768">
        <v>10</v>
      </c>
      <c r="D1580" s="768">
        <v>20</v>
      </c>
      <c r="E1580" s="768">
        <v>40</v>
      </c>
      <c r="F1580" s="768" t="s">
        <v>799</v>
      </c>
      <c r="G1580" s="768">
        <v>170005418</v>
      </c>
      <c r="H1580" s="768">
        <v>998736</v>
      </c>
      <c r="I1580" s="783"/>
      <c r="J1580" s="768">
        <v>18</v>
      </c>
      <c r="K1580" s="782"/>
      <c r="L1580" s="768" t="s">
        <v>805</v>
      </c>
      <c r="M1580" s="768" t="s">
        <v>106</v>
      </c>
      <c r="N1580" s="768">
        <v>16</v>
      </c>
      <c r="O1580" s="783"/>
      <c r="P1580" s="784" t="str">
        <f t="shared" si="124"/>
        <v>Included</v>
      </c>
      <c r="Q1580" s="296">
        <f t="shared" si="125"/>
        <v>0</v>
      </c>
      <c r="R1580" s="267">
        <f t="shared" si="126"/>
        <v>0</v>
      </c>
      <c r="S1580" s="267">
        <f t="shared" si="127"/>
        <v>0</v>
      </c>
      <c r="T1580" s="297">
        <f t="shared" si="128"/>
        <v>0</v>
      </c>
      <c r="U1580" s="297"/>
      <c r="AD1580" s="298"/>
    </row>
    <row r="1581" spans="1:30" s="267" customFormat="1" ht="48" customHeight="1" x14ac:dyDescent="0.3">
      <c r="A1581" s="292">
        <v>1553</v>
      </c>
      <c r="B1581" s="768">
        <v>7000033123</v>
      </c>
      <c r="C1581" s="768">
        <v>10</v>
      </c>
      <c r="D1581" s="768">
        <v>20</v>
      </c>
      <c r="E1581" s="768">
        <v>50</v>
      </c>
      <c r="F1581" s="768" t="s">
        <v>799</v>
      </c>
      <c r="G1581" s="768">
        <v>170005419</v>
      </c>
      <c r="H1581" s="768">
        <v>998736</v>
      </c>
      <c r="I1581" s="783"/>
      <c r="J1581" s="768">
        <v>18</v>
      </c>
      <c r="K1581" s="782"/>
      <c r="L1581" s="768" t="s">
        <v>806</v>
      </c>
      <c r="M1581" s="768" t="s">
        <v>106</v>
      </c>
      <c r="N1581" s="768">
        <v>92</v>
      </c>
      <c r="O1581" s="783"/>
      <c r="P1581" s="784" t="str">
        <f t="shared" si="124"/>
        <v>Included</v>
      </c>
      <c r="Q1581" s="296">
        <f t="shared" si="125"/>
        <v>0</v>
      </c>
      <c r="R1581" s="267">
        <f t="shared" si="126"/>
        <v>0</v>
      </c>
      <c r="S1581" s="267">
        <f t="shared" si="127"/>
        <v>0</v>
      </c>
      <c r="T1581" s="297">
        <f t="shared" si="128"/>
        <v>0</v>
      </c>
      <c r="U1581" s="297"/>
      <c r="AD1581" s="298"/>
    </row>
    <row r="1582" spans="1:30" s="267" customFormat="1" ht="48" customHeight="1" x14ac:dyDescent="0.3">
      <c r="A1582" s="292">
        <v>1554</v>
      </c>
      <c r="B1582" s="768">
        <v>7000033123</v>
      </c>
      <c r="C1582" s="768">
        <v>10</v>
      </c>
      <c r="D1582" s="768">
        <v>20</v>
      </c>
      <c r="E1582" s="768">
        <v>60</v>
      </c>
      <c r="F1582" s="768" t="s">
        <v>799</v>
      </c>
      <c r="G1582" s="768">
        <v>170005402</v>
      </c>
      <c r="H1582" s="768">
        <v>998734</v>
      </c>
      <c r="I1582" s="783"/>
      <c r="J1582" s="768">
        <v>18</v>
      </c>
      <c r="K1582" s="782"/>
      <c r="L1582" s="768" t="s">
        <v>807</v>
      </c>
      <c r="M1582" s="768" t="s">
        <v>106</v>
      </c>
      <c r="N1582" s="768">
        <v>1</v>
      </c>
      <c r="O1582" s="783"/>
      <c r="P1582" s="784" t="str">
        <f t="shared" si="124"/>
        <v>Included</v>
      </c>
      <c r="Q1582" s="296">
        <f t="shared" si="125"/>
        <v>0</v>
      </c>
      <c r="R1582" s="267">
        <f t="shared" si="126"/>
        <v>0</v>
      </c>
      <c r="S1582" s="267">
        <f t="shared" si="127"/>
        <v>0</v>
      </c>
      <c r="T1582" s="297">
        <f t="shared" si="128"/>
        <v>0</v>
      </c>
      <c r="U1582" s="297"/>
      <c r="AD1582" s="298"/>
    </row>
    <row r="1583" spans="1:30" s="267" customFormat="1" ht="48" customHeight="1" x14ac:dyDescent="0.3">
      <c r="A1583" s="292">
        <v>1555</v>
      </c>
      <c r="B1583" s="768">
        <v>7000033123</v>
      </c>
      <c r="C1583" s="768">
        <v>10</v>
      </c>
      <c r="D1583" s="768">
        <v>20</v>
      </c>
      <c r="E1583" s="768">
        <v>70</v>
      </c>
      <c r="F1583" s="768" t="s">
        <v>799</v>
      </c>
      <c r="G1583" s="768">
        <v>170005318</v>
      </c>
      <c r="H1583" s="768">
        <v>998734</v>
      </c>
      <c r="I1583" s="783"/>
      <c r="J1583" s="768">
        <v>18</v>
      </c>
      <c r="K1583" s="782"/>
      <c r="L1583" s="768" t="s">
        <v>808</v>
      </c>
      <c r="M1583" s="768" t="s">
        <v>106</v>
      </c>
      <c r="N1583" s="768">
        <v>85</v>
      </c>
      <c r="O1583" s="783"/>
      <c r="P1583" s="784" t="str">
        <f t="shared" si="124"/>
        <v>Included</v>
      </c>
      <c r="Q1583" s="296">
        <f t="shared" si="125"/>
        <v>0</v>
      </c>
      <c r="R1583" s="267">
        <f t="shared" si="126"/>
        <v>0</v>
      </c>
      <c r="S1583" s="267">
        <f t="shared" si="127"/>
        <v>0</v>
      </c>
      <c r="T1583" s="297">
        <f t="shared" si="128"/>
        <v>0</v>
      </c>
      <c r="U1583" s="297"/>
      <c r="AD1583" s="298"/>
    </row>
    <row r="1584" spans="1:30" s="267" customFormat="1" ht="48" customHeight="1" x14ac:dyDescent="0.3">
      <c r="A1584" s="292">
        <v>1556</v>
      </c>
      <c r="B1584" s="768">
        <v>7000033123</v>
      </c>
      <c r="C1584" s="768">
        <v>10</v>
      </c>
      <c r="D1584" s="768">
        <v>20</v>
      </c>
      <c r="E1584" s="768">
        <v>110</v>
      </c>
      <c r="F1584" s="768" t="s">
        <v>799</v>
      </c>
      <c r="G1584" s="768">
        <v>170005422</v>
      </c>
      <c r="H1584" s="768">
        <v>998336</v>
      </c>
      <c r="I1584" s="783"/>
      <c r="J1584" s="768">
        <v>18</v>
      </c>
      <c r="K1584" s="782"/>
      <c r="L1584" s="768" t="s">
        <v>809</v>
      </c>
      <c r="M1584" s="768" t="s">
        <v>105</v>
      </c>
      <c r="N1584" s="768">
        <v>1</v>
      </c>
      <c r="O1584" s="783"/>
      <c r="P1584" s="784" t="str">
        <f t="shared" si="124"/>
        <v>Included</v>
      </c>
      <c r="Q1584" s="296">
        <f t="shared" si="125"/>
        <v>0</v>
      </c>
      <c r="R1584" s="267">
        <f t="shared" si="126"/>
        <v>0</v>
      </c>
      <c r="S1584" s="267">
        <f t="shared" si="127"/>
        <v>0</v>
      </c>
      <c r="T1584" s="297">
        <f t="shared" si="128"/>
        <v>0</v>
      </c>
      <c r="U1584" s="297"/>
      <c r="AD1584" s="298"/>
    </row>
    <row r="1585" spans="1:30" s="267" customFormat="1" ht="48" customHeight="1" x14ac:dyDescent="0.3">
      <c r="A1585" s="292">
        <v>1557</v>
      </c>
      <c r="B1585" s="768">
        <v>7000033123</v>
      </c>
      <c r="C1585" s="768">
        <v>10</v>
      </c>
      <c r="D1585" s="768">
        <v>20</v>
      </c>
      <c r="E1585" s="768">
        <v>120</v>
      </c>
      <c r="F1585" s="768" t="s">
        <v>799</v>
      </c>
      <c r="G1585" s="768">
        <v>170005403</v>
      </c>
      <c r="H1585" s="768">
        <v>998734</v>
      </c>
      <c r="I1585" s="783"/>
      <c r="J1585" s="768">
        <v>18</v>
      </c>
      <c r="K1585" s="782"/>
      <c r="L1585" s="768" t="s">
        <v>810</v>
      </c>
      <c r="M1585" s="768" t="s">
        <v>106</v>
      </c>
      <c r="N1585" s="768">
        <v>92</v>
      </c>
      <c r="O1585" s="783"/>
      <c r="P1585" s="784" t="str">
        <f t="shared" si="124"/>
        <v>Included</v>
      </c>
      <c r="Q1585" s="296">
        <f t="shared" si="125"/>
        <v>0</v>
      </c>
      <c r="R1585" s="267">
        <f t="shared" si="126"/>
        <v>0</v>
      </c>
      <c r="S1585" s="267">
        <f t="shared" si="127"/>
        <v>0</v>
      </c>
      <c r="T1585" s="297">
        <f t="shared" si="128"/>
        <v>0</v>
      </c>
      <c r="U1585" s="297"/>
      <c r="AD1585" s="298"/>
    </row>
    <row r="1586" spans="1:30" s="267" customFormat="1" ht="48" customHeight="1" x14ac:dyDescent="0.3">
      <c r="A1586" s="292">
        <v>1558</v>
      </c>
      <c r="B1586" s="768">
        <v>7000033123</v>
      </c>
      <c r="C1586" s="768">
        <v>10</v>
      </c>
      <c r="D1586" s="768">
        <v>20</v>
      </c>
      <c r="E1586" s="768">
        <v>130</v>
      </c>
      <c r="F1586" s="768" t="s">
        <v>799</v>
      </c>
      <c r="G1586" s="768">
        <v>170005329</v>
      </c>
      <c r="H1586" s="768">
        <v>998734</v>
      </c>
      <c r="I1586" s="783"/>
      <c r="J1586" s="768">
        <v>18</v>
      </c>
      <c r="K1586" s="782"/>
      <c r="L1586" s="768" t="s">
        <v>811</v>
      </c>
      <c r="M1586" s="768" t="s">
        <v>110</v>
      </c>
      <c r="N1586" s="768">
        <v>92</v>
      </c>
      <c r="O1586" s="783"/>
      <c r="P1586" s="784" t="str">
        <f t="shared" si="124"/>
        <v>Included</v>
      </c>
      <c r="Q1586" s="296">
        <f t="shared" si="125"/>
        <v>0</v>
      </c>
      <c r="R1586" s="267">
        <f t="shared" si="126"/>
        <v>0</v>
      </c>
      <c r="S1586" s="267">
        <f t="shared" si="127"/>
        <v>0</v>
      </c>
      <c r="T1586" s="297">
        <f t="shared" si="128"/>
        <v>0</v>
      </c>
      <c r="U1586" s="297"/>
      <c r="AD1586" s="298"/>
    </row>
    <row r="1587" spans="1:30" s="267" customFormat="1" ht="48" customHeight="1" x14ac:dyDescent="0.3">
      <c r="A1587" s="292">
        <v>1559</v>
      </c>
      <c r="B1587" s="768">
        <v>7000033123</v>
      </c>
      <c r="C1587" s="768">
        <v>10</v>
      </c>
      <c r="D1587" s="768">
        <v>20</v>
      </c>
      <c r="E1587" s="768">
        <v>140</v>
      </c>
      <c r="F1587" s="768" t="s">
        <v>799</v>
      </c>
      <c r="G1587" s="768">
        <v>170005323</v>
      </c>
      <c r="H1587" s="768">
        <v>998734</v>
      </c>
      <c r="I1587" s="783"/>
      <c r="J1587" s="768">
        <v>18</v>
      </c>
      <c r="K1587" s="782"/>
      <c r="L1587" s="768" t="s">
        <v>812</v>
      </c>
      <c r="M1587" s="768" t="s">
        <v>106</v>
      </c>
      <c r="N1587" s="768">
        <v>2</v>
      </c>
      <c r="O1587" s="783"/>
      <c r="P1587" s="784" t="str">
        <f t="shared" si="124"/>
        <v>Included</v>
      </c>
      <c r="Q1587" s="296">
        <f t="shared" si="125"/>
        <v>0</v>
      </c>
      <c r="R1587" s="267">
        <f t="shared" si="126"/>
        <v>0</v>
      </c>
      <c r="S1587" s="267">
        <f t="shared" si="127"/>
        <v>0</v>
      </c>
      <c r="T1587" s="297">
        <f t="shared" si="128"/>
        <v>0</v>
      </c>
      <c r="U1587" s="297"/>
      <c r="AD1587" s="298"/>
    </row>
    <row r="1588" spans="1:30" s="267" customFormat="1" ht="48" customHeight="1" x14ac:dyDescent="0.3">
      <c r="A1588" s="292">
        <v>1560</v>
      </c>
      <c r="B1588" s="768">
        <v>7000033123</v>
      </c>
      <c r="C1588" s="768">
        <v>10</v>
      </c>
      <c r="D1588" s="768">
        <v>20</v>
      </c>
      <c r="E1588" s="768">
        <v>150</v>
      </c>
      <c r="F1588" s="768" t="s">
        <v>799</v>
      </c>
      <c r="G1588" s="768">
        <v>170005324</v>
      </c>
      <c r="H1588" s="768">
        <v>998734</v>
      </c>
      <c r="I1588" s="783"/>
      <c r="J1588" s="768">
        <v>18</v>
      </c>
      <c r="K1588" s="782"/>
      <c r="L1588" s="768" t="s">
        <v>813</v>
      </c>
      <c r="M1588" s="768" t="s">
        <v>106</v>
      </c>
      <c r="N1588" s="768">
        <v>2</v>
      </c>
      <c r="O1588" s="783"/>
      <c r="P1588" s="784" t="str">
        <f t="shared" si="124"/>
        <v>Included</v>
      </c>
      <c r="Q1588" s="296">
        <f t="shared" si="125"/>
        <v>0</v>
      </c>
      <c r="R1588" s="267">
        <f t="shared" si="126"/>
        <v>0</v>
      </c>
      <c r="S1588" s="267">
        <f t="shared" si="127"/>
        <v>0</v>
      </c>
      <c r="T1588" s="297">
        <f t="shared" si="128"/>
        <v>0</v>
      </c>
      <c r="U1588" s="297"/>
      <c r="AD1588" s="298"/>
    </row>
    <row r="1589" spans="1:30" s="267" customFormat="1" ht="48" customHeight="1" x14ac:dyDescent="0.3">
      <c r="A1589" s="292">
        <v>1561</v>
      </c>
      <c r="B1589" s="768">
        <v>7000033123</v>
      </c>
      <c r="C1589" s="768">
        <v>10</v>
      </c>
      <c r="D1589" s="768">
        <v>20</v>
      </c>
      <c r="E1589" s="768">
        <v>170</v>
      </c>
      <c r="F1589" s="768" t="s">
        <v>799</v>
      </c>
      <c r="G1589" s="768">
        <v>170005423</v>
      </c>
      <c r="H1589" s="768">
        <v>998336</v>
      </c>
      <c r="I1589" s="783"/>
      <c r="J1589" s="768">
        <v>18</v>
      </c>
      <c r="K1589" s="782"/>
      <c r="L1589" s="768" t="s">
        <v>814</v>
      </c>
      <c r="M1589" s="768" t="s">
        <v>105</v>
      </c>
      <c r="N1589" s="768">
        <v>1</v>
      </c>
      <c r="O1589" s="783"/>
      <c r="P1589" s="784" t="str">
        <f t="shared" si="124"/>
        <v>Included</v>
      </c>
      <c r="Q1589" s="296">
        <f t="shared" si="125"/>
        <v>0</v>
      </c>
      <c r="R1589" s="267">
        <f t="shared" si="126"/>
        <v>0</v>
      </c>
      <c r="S1589" s="267">
        <f t="shared" si="127"/>
        <v>0</v>
      </c>
      <c r="T1589" s="297">
        <f t="shared" si="128"/>
        <v>0</v>
      </c>
      <c r="U1589" s="297"/>
      <c r="AD1589" s="298"/>
    </row>
    <row r="1590" spans="1:30" s="267" customFormat="1" ht="48" customHeight="1" x14ac:dyDescent="0.3">
      <c r="A1590" s="292">
        <v>1562</v>
      </c>
      <c r="B1590" s="768">
        <v>7000033123</v>
      </c>
      <c r="C1590" s="768">
        <v>10</v>
      </c>
      <c r="D1590" s="768">
        <v>20</v>
      </c>
      <c r="E1590" s="768">
        <v>180</v>
      </c>
      <c r="F1590" s="768" t="s">
        <v>799</v>
      </c>
      <c r="G1590" s="768">
        <v>170005328</v>
      </c>
      <c r="H1590" s="768">
        <v>998734</v>
      </c>
      <c r="I1590" s="783"/>
      <c r="J1590" s="768">
        <v>18</v>
      </c>
      <c r="K1590" s="782"/>
      <c r="L1590" s="768" t="s">
        <v>815</v>
      </c>
      <c r="M1590" s="768" t="s">
        <v>106</v>
      </c>
      <c r="N1590" s="768">
        <v>1</v>
      </c>
      <c r="O1590" s="783"/>
      <c r="P1590" s="784" t="str">
        <f t="shared" si="124"/>
        <v>Included</v>
      </c>
      <c r="Q1590" s="296">
        <f t="shared" si="125"/>
        <v>0</v>
      </c>
      <c r="R1590" s="267">
        <f t="shared" si="126"/>
        <v>0</v>
      </c>
      <c r="S1590" s="267">
        <f t="shared" si="127"/>
        <v>0</v>
      </c>
      <c r="T1590" s="297">
        <f t="shared" si="128"/>
        <v>0</v>
      </c>
      <c r="U1590" s="297"/>
      <c r="AD1590" s="298"/>
    </row>
    <row r="1591" spans="1:30" s="267" customFormat="1" ht="48" customHeight="1" x14ac:dyDescent="0.3">
      <c r="A1591" s="292">
        <v>1563</v>
      </c>
      <c r="B1591" s="768">
        <v>7000033123</v>
      </c>
      <c r="C1591" s="768">
        <v>10</v>
      </c>
      <c r="D1591" s="768">
        <v>20</v>
      </c>
      <c r="E1591" s="768">
        <v>190</v>
      </c>
      <c r="F1591" s="768" t="s">
        <v>799</v>
      </c>
      <c r="G1591" s="768">
        <v>100002843</v>
      </c>
      <c r="H1591" s="768">
        <v>998734</v>
      </c>
      <c r="I1591" s="783"/>
      <c r="J1591" s="768">
        <v>18</v>
      </c>
      <c r="K1591" s="782"/>
      <c r="L1591" s="768" t="s">
        <v>161</v>
      </c>
      <c r="M1591" s="768" t="s">
        <v>110</v>
      </c>
      <c r="N1591" s="768">
        <v>1</v>
      </c>
      <c r="O1591" s="783"/>
      <c r="P1591" s="784" t="str">
        <f t="shared" si="124"/>
        <v>Included</v>
      </c>
      <c r="Q1591" s="296">
        <f t="shared" si="125"/>
        <v>0</v>
      </c>
      <c r="R1591" s="267">
        <f t="shared" si="126"/>
        <v>0</v>
      </c>
      <c r="S1591" s="267">
        <f t="shared" si="127"/>
        <v>0</v>
      </c>
      <c r="T1591" s="297">
        <f t="shared" si="128"/>
        <v>0</v>
      </c>
      <c r="U1591" s="297"/>
      <c r="AD1591" s="298"/>
    </row>
    <row r="1592" spans="1:30" s="267" customFormat="1" ht="48" customHeight="1" x14ac:dyDescent="0.3">
      <c r="A1592" s="292">
        <v>1564</v>
      </c>
      <c r="B1592" s="768">
        <v>7000033123</v>
      </c>
      <c r="C1592" s="768">
        <v>10</v>
      </c>
      <c r="D1592" s="768">
        <v>20</v>
      </c>
      <c r="E1592" s="768">
        <v>200</v>
      </c>
      <c r="F1592" s="768" t="s">
        <v>799</v>
      </c>
      <c r="G1592" s="768">
        <v>100007246</v>
      </c>
      <c r="H1592" s="768">
        <v>998734</v>
      </c>
      <c r="I1592" s="783"/>
      <c r="J1592" s="768">
        <v>18</v>
      </c>
      <c r="K1592" s="782"/>
      <c r="L1592" s="768" t="s">
        <v>159</v>
      </c>
      <c r="M1592" s="768" t="s">
        <v>106</v>
      </c>
      <c r="N1592" s="768">
        <v>1</v>
      </c>
      <c r="O1592" s="783"/>
      <c r="P1592" s="784" t="str">
        <f t="shared" si="124"/>
        <v>Included</v>
      </c>
      <c r="Q1592" s="296">
        <f t="shared" si="125"/>
        <v>0</v>
      </c>
      <c r="R1592" s="267">
        <f t="shared" si="126"/>
        <v>0</v>
      </c>
      <c r="S1592" s="267">
        <f t="shared" si="127"/>
        <v>0</v>
      </c>
      <c r="T1592" s="297">
        <f t="shared" si="128"/>
        <v>0</v>
      </c>
      <c r="U1592" s="297"/>
      <c r="AD1592" s="298"/>
    </row>
    <row r="1593" spans="1:30" s="267" customFormat="1" ht="48" customHeight="1" x14ac:dyDescent="0.3">
      <c r="A1593" s="292">
        <v>1565</v>
      </c>
      <c r="B1593" s="768">
        <v>7000033123</v>
      </c>
      <c r="C1593" s="768">
        <v>10</v>
      </c>
      <c r="D1593" s="768">
        <v>20</v>
      </c>
      <c r="E1593" s="768">
        <v>210</v>
      </c>
      <c r="F1593" s="768" t="s">
        <v>799</v>
      </c>
      <c r="G1593" s="768">
        <v>170003250</v>
      </c>
      <c r="H1593" s="768">
        <v>998734</v>
      </c>
      <c r="I1593" s="783"/>
      <c r="J1593" s="768">
        <v>18</v>
      </c>
      <c r="K1593" s="782"/>
      <c r="L1593" s="768" t="s">
        <v>160</v>
      </c>
      <c r="M1593" s="768" t="s">
        <v>106</v>
      </c>
      <c r="N1593" s="768">
        <v>1</v>
      </c>
      <c r="O1593" s="783"/>
      <c r="P1593" s="784" t="str">
        <f t="shared" si="124"/>
        <v>Included</v>
      </c>
      <c r="Q1593" s="296">
        <f t="shared" si="125"/>
        <v>0</v>
      </c>
      <c r="R1593" s="267">
        <f t="shared" si="126"/>
        <v>0</v>
      </c>
      <c r="S1593" s="267">
        <f t="shared" si="127"/>
        <v>0</v>
      </c>
      <c r="T1593" s="297">
        <f t="shared" si="128"/>
        <v>0</v>
      </c>
      <c r="U1593" s="297"/>
      <c r="AD1593" s="298"/>
    </row>
    <row r="1594" spans="1:30" s="267" customFormat="1" ht="48" customHeight="1" x14ac:dyDescent="0.3">
      <c r="A1594" s="292">
        <v>1566</v>
      </c>
      <c r="B1594" s="768">
        <v>7000033123</v>
      </c>
      <c r="C1594" s="768">
        <v>10</v>
      </c>
      <c r="D1594" s="768">
        <v>20</v>
      </c>
      <c r="E1594" s="768">
        <v>220</v>
      </c>
      <c r="F1594" s="768" t="s">
        <v>799</v>
      </c>
      <c r="G1594" s="768">
        <v>170005441</v>
      </c>
      <c r="H1594" s="768">
        <v>998734</v>
      </c>
      <c r="I1594" s="783"/>
      <c r="J1594" s="768">
        <v>18</v>
      </c>
      <c r="K1594" s="782"/>
      <c r="L1594" s="768" t="s">
        <v>816</v>
      </c>
      <c r="M1594" s="768" t="s">
        <v>106</v>
      </c>
      <c r="N1594" s="768">
        <v>1</v>
      </c>
      <c r="O1594" s="783"/>
      <c r="P1594" s="784" t="str">
        <f t="shared" si="124"/>
        <v>Included</v>
      </c>
      <c r="Q1594" s="296">
        <f t="shared" si="125"/>
        <v>0</v>
      </c>
      <c r="R1594" s="267">
        <f t="shared" si="126"/>
        <v>0</v>
      </c>
      <c r="S1594" s="267">
        <f t="shared" si="127"/>
        <v>0</v>
      </c>
      <c r="T1594" s="297">
        <f t="shared" si="128"/>
        <v>0</v>
      </c>
      <c r="U1594" s="297"/>
      <c r="AD1594" s="298"/>
    </row>
    <row r="1595" spans="1:30" s="267" customFormat="1" ht="48" customHeight="1" x14ac:dyDescent="0.3">
      <c r="A1595" s="292">
        <v>1567</v>
      </c>
      <c r="B1595" s="768">
        <v>7000033123</v>
      </c>
      <c r="C1595" s="768">
        <v>10</v>
      </c>
      <c r="D1595" s="768">
        <v>20</v>
      </c>
      <c r="E1595" s="768">
        <v>240</v>
      </c>
      <c r="F1595" s="768" t="s">
        <v>799</v>
      </c>
      <c r="G1595" s="768">
        <v>170005452</v>
      </c>
      <c r="H1595" s="768">
        <v>998734</v>
      </c>
      <c r="I1595" s="783"/>
      <c r="J1595" s="768">
        <v>18</v>
      </c>
      <c r="K1595" s="782"/>
      <c r="L1595" s="768" t="s">
        <v>817</v>
      </c>
      <c r="M1595" s="768" t="s">
        <v>106</v>
      </c>
      <c r="N1595" s="768">
        <v>2</v>
      </c>
      <c r="O1595" s="783"/>
      <c r="P1595" s="784" t="str">
        <f t="shared" si="124"/>
        <v>Included</v>
      </c>
      <c r="Q1595" s="296">
        <f t="shared" si="125"/>
        <v>0</v>
      </c>
      <c r="R1595" s="267">
        <f t="shared" si="126"/>
        <v>0</v>
      </c>
      <c r="S1595" s="267">
        <f t="shared" si="127"/>
        <v>0</v>
      </c>
      <c r="T1595" s="297">
        <f t="shared" si="128"/>
        <v>0</v>
      </c>
      <c r="U1595" s="297"/>
      <c r="AD1595" s="298"/>
    </row>
    <row r="1596" spans="1:30" s="267" customFormat="1" ht="48" customHeight="1" x14ac:dyDescent="0.3">
      <c r="A1596" s="292">
        <v>1568</v>
      </c>
      <c r="B1596" s="768">
        <v>7000033123</v>
      </c>
      <c r="C1596" s="768">
        <v>10</v>
      </c>
      <c r="D1596" s="768">
        <v>20</v>
      </c>
      <c r="E1596" s="768">
        <v>250</v>
      </c>
      <c r="F1596" s="768" t="s">
        <v>799</v>
      </c>
      <c r="G1596" s="768">
        <v>170005453</v>
      </c>
      <c r="H1596" s="768">
        <v>998734</v>
      </c>
      <c r="I1596" s="783"/>
      <c r="J1596" s="768">
        <v>18</v>
      </c>
      <c r="K1596" s="782"/>
      <c r="L1596" s="768" t="s">
        <v>818</v>
      </c>
      <c r="M1596" s="768" t="s">
        <v>105</v>
      </c>
      <c r="N1596" s="768">
        <v>1</v>
      </c>
      <c r="O1596" s="783"/>
      <c r="P1596" s="784" t="str">
        <f t="shared" si="124"/>
        <v>Included</v>
      </c>
      <c r="Q1596" s="296">
        <f t="shared" si="125"/>
        <v>0</v>
      </c>
      <c r="R1596" s="267">
        <f t="shared" si="126"/>
        <v>0</v>
      </c>
      <c r="S1596" s="267">
        <f t="shared" si="127"/>
        <v>0</v>
      </c>
      <c r="T1596" s="297">
        <f t="shared" si="128"/>
        <v>0</v>
      </c>
      <c r="U1596" s="297"/>
      <c r="AD1596" s="298"/>
    </row>
    <row r="1597" spans="1:30" s="267" customFormat="1" ht="48" customHeight="1" x14ac:dyDescent="0.3">
      <c r="A1597" s="292">
        <v>1569</v>
      </c>
      <c r="B1597" s="768">
        <v>7000033123</v>
      </c>
      <c r="C1597" s="768">
        <v>10</v>
      </c>
      <c r="D1597" s="768">
        <v>20</v>
      </c>
      <c r="E1597" s="768">
        <v>270</v>
      </c>
      <c r="F1597" s="768" t="s">
        <v>799</v>
      </c>
      <c r="G1597" s="768">
        <v>170005456</v>
      </c>
      <c r="H1597" s="768">
        <v>998734</v>
      </c>
      <c r="I1597" s="783"/>
      <c r="J1597" s="768">
        <v>18</v>
      </c>
      <c r="K1597" s="782"/>
      <c r="L1597" s="768" t="s">
        <v>819</v>
      </c>
      <c r="M1597" s="768" t="s">
        <v>106</v>
      </c>
      <c r="N1597" s="768">
        <v>1</v>
      </c>
      <c r="O1597" s="783"/>
      <c r="P1597" s="784" t="str">
        <f t="shared" si="124"/>
        <v>Included</v>
      </c>
      <c r="Q1597" s="296">
        <f t="shared" si="125"/>
        <v>0</v>
      </c>
      <c r="R1597" s="267">
        <f t="shared" si="126"/>
        <v>0</v>
      </c>
      <c r="S1597" s="267">
        <f t="shared" si="127"/>
        <v>0</v>
      </c>
      <c r="T1597" s="297">
        <f t="shared" si="128"/>
        <v>0</v>
      </c>
      <c r="U1597" s="297"/>
      <c r="AD1597" s="298"/>
    </row>
    <row r="1598" spans="1:30" s="267" customFormat="1" ht="48" customHeight="1" x14ac:dyDescent="0.3">
      <c r="A1598" s="292">
        <v>1570</v>
      </c>
      <c r="B1598" s="768">
        <v>7000033123</v>
      </c>
      <c r="C1598" s="768">
        <v>10</v>
      </c>
      <c r="D1598" s="768">
        <v>20</v>
      </c>
      <c r="E1598" s="768">
        <v>280</v>
      </c>
      <c r="F1598" s="768" t="s">
        <v>799</v>
      </c>
      <c r="G1598" s="768">
        <v>170005465</v>
      </c>
      <c r="H1598" s="768">
        <v>998734</v>
      </c>
      <c r="I1598" s="783"/>
      <c r="J1598" s="768">
        <v>18</v>
      </c>
      <c r="K1598" s="782"/>
      <c r="L1598" s="768" t="s">
        <v>820</v>
      </c>
      <c r="M1598" s="768" t="s">
        <v>110</v>
      </c>
      <c r="N1598" s="768">
        <v>1</v>
      </c>
      <c r="O1598" s="783"/>
      <c r="P1598" s="784" t="str">
        <f t="shared" si="124"/>
        <v>Included</v>
      </c>
      <c r="Q1598" s="296">
        <f t="shared" si="125"/>
        <v>0</v>
      </c>
      <c r="R1598" s="267">
        <f t="shared" si="126"/>
        <v>0</v>
      </c>
      <c r="S1598" s="267">
        <f t="shared" si="127"/>
        <v>0</v>
      </c>
      <c r="T1598" s="297">
        <f t="shared" si="128"/>
        <v>0</v>
      </c>
      <c r="U1598" s="297"/>
      <c r="AD1598" s="298"/>
    </row>
    <row r="1599" spans="1:30" s="267" customFormat="1" ht="48" customHeight="1" x14ac:dyDescent="0.3">
      <c r="A1599" s="292">
        <v>1571</v>
      </c>
      <c r="B1599" s="768">
        <v>7000033123</v>
      </c>
      <c r="C1599" s="768">
        <v>10</v>
      </c>
      <c r="D1599" s="768">
        <v>20</v>
      </c>
      <c r="E1599" s="768">
        <v>290</v>
      </c>
      <c r="F1599" s="768" t="s">
        <v>799</v>
      </c>
      <c r="G1599" s="768">
        <v>100007217</v>
      </c>
      <c r="H1599" s="768">
        <v>998734</v>
      </c>
      <c r="I1599" s="783"/>
      <c r="J1599" s="768">
        <v>18</v>
      </c>
      <c r="K1599" s="782"/>
      <c r="L1599" s="768" t="s">
        <v>158</v>
      </c>
      <c r="M1599" s="768" t="s">
        <v>106</v>
      </c>
      <c r="N1599" s="768">
        <v>1</v>
      </c>
      <c r="O1599" s="783"/>
      <c r="P1599" s="784" t="str">
        <f t="shared" si="124"/>
        <v>Included</v>
      </c>
      <c r="Q1599" s="296">
        <f t="shared" si="125"/>
        <v>0</v>
      </c>
      <c r="R1599" s="267">
        <f t="shared" si="126"/>
        <v>0</v>
      </c>
      <c r="S1599" s="267">
        <f t="shared" si="127"/>
        <v>0</v>
      </c>
      <c r="T1599" s="297">
        <f t="shared" si="128"/>
        <v>0</v>
      </c>
      <c r="U1599" s="297"/>
      <c r="AD1599" s="298"/>
    </row>
    <row r="1600" spans="1:30" s="267" customFormat="1" ht="48" customHeight="1" x14ac:dyDescent="0.3">
      <c r="A1600" s="292">
        <v>1572</v>
      </c>
      <c r="B1600" s="768">
        <v>7000033123</v>
      </c>
      <c r="C1600" s="768">
        <v>10</v>
      </c>
      <c r="D1600" s="768">
        <v>20</v>
      </c>
      <c r="E1600" s="768">
        <v>300</v>
      </c>
      <c r="F1600" s="768" t="s">
        <v>799</v>
      </c>
      <c r="G1600" s="768">
        <v>170005417</v>
      </c>
      <c r="H1600" s="768">
        <v>998734</v>
      </c>
      <c r="I1600" s="783"/>
      <c r="J1600" s="768">
        <v>18</v>
      </c>
      <c r="K1600" s="782"/>
      <c r="L1600" s="768" t="s">
        <v>821</v>
      </c>
      <c r="M1600" s="768" t="s">
        <v>106</v>
      </c>
      <c r="N1600" s="768">
        <v>1</v>
      </c>
      <c r="O1600" s="783"/>
      <c r="P1600" s="784" t="str">
        <f t="shared" si="124"/>
        <v>Included</v>
      </c>
      <c r="Q1600" s="296">
        <f t="shared" si="125"/>
        <v>0</v>
      </c>
      <c r="R1600" s="267">
        <f t="shared" si="126"/>
        <v>0</v>
      </c>
      <c r="S1600" s="267">
        <f t="shared" si="127"/>
        <v>0</v>
      </c>
      <c r="T1600" s="297">
        <f t="shared" si="128"/>
        <v>0</v>
      </c>
      <c r="U1600" s="297"/>
      <c r="AD1600" s="298"/>
    </row>
    <row r="1601" spans="1:30" s="267" customFormat="1" ht="48" customHeight="1" x14ac:dyDescent="0.3">
      <c r="A1601" s="292">
        <v>1573</v>
      </c>
      <c r="B1601" s="768">
        <v>7000033123</v>
      </c>
      <c r="C1601" s="768">
        <v>10</v>
      </c>
      <c r="D1601" s="768">
        <v>20</v>
      </c>
      <c r="E1601" s="768">
        <v>310</v>
      </c>
      <c r="F1601" s="768" t="s">
        <v>799</v>
      </c>
      <c r="G1601" s="768">
        <v>170005590</v>
      </c>
      <c r="H1601" s="768">
        <v>998336</v>
      </c>
      <c r="I1601" s="783"/>
      <c r="J1601" s="768">
        <v>18</v>
      </c>
      <c r="K1601" s="782"/>
      <c r="L1601" s="768" t="s">
        <v>822</v>
      </c>
      <c r="M1601" s="768" t="s">
        <v>106</v>
      </c>
      <c r="N1601" s="768">
        <v>2</v>
      </c>
      <c r="O1601" s="783"/>
      <c r="P1601" s="784" t="str">
        <f t="shared" si="124"/>
        <v>Included</v>
      </c>
      <c r="Q1601" s="296">
        <f t="shared" si="125"/>
        <v>0</v>
      </c>
      <c r="R1601" s="267">
        <f t="shared" si="126"/>
        <v>0</v>
      </c>
      <c r="S1601" s="267">
        <f t="shared" si="127"/>
        <v>0</v>
      </c>
      <c r="T1601" s="297">
        <f t="shared" si="128"/>
        <v>0</v>
      </c>
      <c r="U1601" s="297"/>
      <c r="AD1601" s="298"/>
    </row>
    <row r="1602" spans="1:30" s="267" customFormat="1" ht="48" customHeight="1" x14ac:dyDescent="0.3">
      <c r="A1602" s="292">
        <v>1574</v>
      </c>
      <c r="B1602" s="768">
        <v>7000033127</v>
      </c>
      <c r="C1602" s="768">
        <v>10</v>
      </c>
      <c r="D1602" s="768">
        <v>70</v>
      </c>
      <c r="E1602" s="768">
        <v>10</v>
      </c>
      <c r="F1602" s="768" t="s">
        <v>800</v>
      </c>
      <c r="G1602" s="768">
        <v>170005405</v>
      </c>
      <c r="H1602" s="768">
        <v>998736</v>
      </c>
      <c r="I1602" s="783"/>
      <c r="J1602" s="768">
        <v>18</v>
      </c>
      <c r="K1602" s="782"/>
      <c r="L1602" s="768" t="s">
        <v>802</v>
      </c>
      <c r="M1602" s="768" t="s">
        <v>106</v>
      </c>
      <c r="N1602" s="768">
        <v>1</v>
      </c>
      <c r="O1602" s="783"/>
      <c r="P1602" s="784" t="str">
        <f t="shared" si="124"/>
        <v>Included</v>
      </c>
      <c r="Q1602" s="296">
        <f t="shared" si="125"/>
        <v>0</v>
      </c>
      <c r="R1602" s="267">
        <f t="shared" si="126"/>
        <v>0</v>
      </c>
      <c r="S1602" s="267">
        <f t="shared" si="127"/>
        <v>0</v>
      </c>
      <c r="T1602" s="297">
        <f t="shared" si="128"/>
        <v>0</v>
      </c>
      <c r="U1602" s="297"/>
      <c r="AD1602" s="298"/>
    </row>
    <row r="1603" spans="1:30" s="267" customFormat="1" ht="48" customHeight="1" x14ac:dyDescent="0.3">
      <c r="A1603" s="292">
        <v>1575</v>
      </c>
      <c r="B1603" s="768">
        <v>7000033127</v>
      </c>
      <c r="C1603" s="768">
        <v>10</v>
      </c>
      <c r="D1603" s="768">
        <v>70</v>
      </c>
      <c r="E1603" s="768">
        <v>20</v>
      </c>
      <c r="F1603" s="768" t="s">
        <v>800</v>
      </c>
      <c r="G1603" s="768">
        <v>170005421</v>
      </c>
      <c r="H1603" s="768">
        <v>998336</v>
      </c>
      <c r="I1603" s="783"/>
      <c r="J1603" s="768">
        <v>18</v>
      </c>
      <c r="K1603" s="782"/>
      <c r="L1603" s="768" t="s">
        <v>803</v>
      </c>
      <c r="M1603" s="768" t="s">
        <v>105</v>
      </c>
      <c r="N1603" s="768">
        <v>1</v>
      </c>
      <c r="O1603" s="783"/>
      <c r="P1603" s="784" t="str">
        <f t="shared" si="124"/>
        <v>Included</v>
      </c>
      <c r="Q1603" s="296">
        <f t="shared" si="125"/>
        <v>0</v>
      </c>
      <c r="R1603" s="267">
        <f t="shared" si="126"/>
        <v>0</v>
      </c>
      <c r="S1603" s="267">
        <f t="shared" si="127"/>
        <v>0</v>
      </c>
      <c r="T1603" s="297">
        <f t="shared" si="128"/>
        <v>0</v>
      </c>
      <c r="U1603" s="297"/>
      <c r="AD1603" s="298"/>
    </row>
    <row r="1604" spans="1:30" s="267" customFormat="1" ht="48" customHeight="1" x14ac:dyDescent="0.3">
      <c r="A1604" s="292">
        <v>1576</v>
      </c>
      <c r="B1604" s="768">
        <v>7000033127</v>
      </c>
      <c r="C1604" s="768">
        <v>10</v>
      </c>
      <c r="D1604" s="768">
        <v>70</v>
      </c>
      <c r="E1604" s="768">
        <v>30</v>
      </c>
      <c r="F1604" s="768" t="s">
        <v>800</v>
      </c>
      <c r="G1604" s="768">
        <v>170005316</v>
      </c>
      <c r="H1604" s="768">
        <v>998734</v>
      </c>
      <c r="I1604" s="783"/>
      <c r="J1604" s="768">
        <v>18</v>
      </c>
      <c r="K1604" s="782"/>
      <c r="L1604" s="768" t="s">
        <v>804</v>
      </c>
      <c r="M1604" s="768" t="s">
        <v>106</v>
      </c>
      <c r="N1604" s="768">
        <v>1</v>
      </c>
      <c r="O1604" s="783"/>
      <c r="P1604" s="784" t="str">
        <f t="shared" si="124"/>
        <v>Included</v>
      </c>
      <c r="Q1604" s="296">
        <f t="shared" si="125"/>
        <v>0</v>
      </c>
      <c r="R1604" s="267">
        <f t="shared" si="126"/>
        <v>0</v>
      </c>
      <c r="S1604" s="267">
        <f t="shared" si="127"/>
        <v>0</v>
      </c>
      <c r="T1604" s="297">
        <f t="shared" si="128"/>
        <v>0</v>
      </c>
      <c r="U1604" s="297"/>
      <c r="AD1604" s="298"/>
    </row>
    <row r="1605" spans="1:30" s="267" customFormat="1" ht="48" customHeight="1" x14ac:dyDescent="0.3">
      <c r="A1605" s="292">
        <v>1577</v>
      </c>
      <c r="B1605" s="768">
        <v>7000033127</v>
      </c>
      <c r="C1605" s="768">
        <v>10</v>
      </c>
      <c r="D1605" s="768">
        <v>70</v>
      </c>
      <c r="E1605" s="768">
        <v>40</v>
      </c>
      <c r="F1605" s="768" t="s">
        <v>800</v>
      </c>
      <c r="G1605" s="768">
        <v>170005402</v>
      </c>
      <c r="H1605" s="768">
        <v>998734</v>
      </c>
      <c r="I1605" s="783"/>
      <c r="J1605" s="768">
        <v>18</v>
      </c>
      <c r="K1605" s="782"/>
      <c r="L1605" s="768" t="s">
        <v>807</v>
      </c>
      <c r="M1605" s="768" t="s">
        <v>106</v>
      </c>
      <c r="N1605" s="768">
        <v>1</v>
      </c>
      <c r="O1605" s="783"/>
      <c r="P1605" s="784" t="str">
        <f t="shared" si="124"/>
        <v>Included</v>
      </c>
      <c r="Q1605" s="296">
        <f t="shared" si="125"/>
        <v>0</v>
      </c>
      <c r="R1605" s="267">
        <f t="shared" si="126"/>
        <v>0</v>
      </c>
      <c r="S1605" s="267">
        <f t="shared" si="127"/>
        <v>0</v>
      </c>
      <c r="T1605" s="297">
        <f t="shared" si="128"/>
        <v>0</v>
      </c>
      <c r="U1605" s="297"/>
      <c r="AD1605" s="298"/>
    </row>
    <row r="1606" spans="1:30" s="267" customFormat="1" ht="48" customHeight="1" x14ac:dyDescent="0.3">
      <c r="A1606" s="292">
        <v>1578</v>
      </c>
      <c r="B1606" s="768">
        <v>7000033127</v>
      </c>
      <c r="C1606" s="768">
        <v>10</v>
      </c>
      <c r="D1606" s="768">
        <v>70</v>
      </c>
      <c r="E1606" s="768">
        <v>60</v>
      </c>
      <c r="F1606" s="768" t="s">
        <v>800</v>
      </c>
      <c r="G1606" s="768">
        <v>170005422</v>
      </c>
      <c r="H1606" s="768">
        <v>998336</v>
      </c>
      <c r="I1606" s="783"/>
      <c r="J1606" s="768">
        <v>18</v>
      </c>
      <c r="K1606" s="782"/>
      <c r="L1606" s="768" t="s">
        <v>809</v>
      </c>
      <c r="M1606" s="768" t="s">
        <v>105</v>
      </c>
      <c r="N1606" s="768">
        <v>1</v>
      </c>
      <c r="O1606" s="783"/>
      <c r="P1606" s="784" t="str">
        <f t="shared" si="124"/>
        <v>Included</v>
      </c>
      <c r="Q1606" s="296">
        <f t="shared" si="125"/>
        <v>0</v>
      </c>
      <c r="R1606" s="267">
        <f t="shared" si="126"/>
        <v>0</v>
      </c>
      <c r="S1606" s="267">
        <f t="shared" si="127"/>
        <v>0</v>
      </c>
      <c r="T1606" s="297">
        <f t="shared" si="128"/>
        <v>0</v>
      </c>
      <c r="U1606" s="297"/>
      <c r="AD1606" s="298"/>
    </row>
    <row r="1607" spans="1:30" s="267" customFormat="1" ht="48" customHeight="1" x14ac:dyDescent="0.3">
      <c r="A1607" s="292">
        <v>1579</v>
      </c>
      <c r="B1607" s="768">
        <v>7000033127</v>
      </c>
      <c r="C1607" s="768">
        <v>10</v>
      </c>
      <c r="D1607" s="768">
        <v>70</v>
      </c>
      <c r="E1607" s="768">
        <v>70</v>
      </c>
      <c r="F1607" s="768" t="s">
        <v>800</v>
      </c>
      <c r="G1607" s="768">
        <v>170005323</v>
      </c>
      <c r="H1607" s="768">
        <v>998734</v>
      </c>
      <c r="I1607" s="783"/>
      <c r="J1607" s="768">
        <v>18</v>
      </c>
      <c r="K1607" s="782"/>
      <c r="L1607" s="768" t="s">
        <v>812</v>
      </c>
      <c r="M1607" s="768" t="s">
        <v>106</v>
      </c>
      <c r="N1607" s="768">
        <v>2</v>
      </c>
      <c r="O1607" s="783"/>
      <c r="P1607" s="784" t="str">
        <f t="shared" si="124"/>
        <v>Included</v>
      </c>
      <c r="Q1607" s="296">
        <f t="shared" si="125"/>
        <v>0</v>
      </c>
      <c r="R1607" s="267">
        <f t="shared" si="126"/>
        <v>0</v>
      </c>
      <c r="S1607" s="267">
        <f t="shared" si="127"/>
        <v>0</v>
      </c>
      <c r="T1607" s="297">
        <f t="shared" si="128"/>
        <v>0</v>
      </c>
      <c r="U1607" s="297"/>
      <c r="AD1607" s="298"/>
    </row>
    <row r="1608" spans="1:30" s="267" customFormat="1" ht="48" customHeight="1" x14ac:dyDescent="0.3">
      <c r="A1608" s="292">
        <v>1580</v>
      </c>
      <c r="B1608" s="768">
        <v>7000033127</v>
      </c>
      <c r="C1608" s="768">
        <v>10</v>
      </c>
      <c r="D1608" s="768">
        <v>70</v>
      </c>
      <c r="E1608" s="768">
        <v>80</v>
      </c>
      <c r="F1608" s="768" t="s">
        <v>800</v>
      </c>
      <c r="G1608" s="768">
        <v>170005324</v>
      </c>
      <c r="H1608" s="768">
        <v>998734</v>
      </c>
      <c r="I1608" s="783"/>
      <c r="J1608" s="768">
        <v>18</v>
      </c>
      <c r="K1608" s="782"/>
      <c r="L1608" s="768" t="s">
        <v>813</v>
      </c>
      <c r="M1608" s="768" t="s">
        <v>106</v>
      </c>
      <c r="N1608" s="768">
        <v>2</v>
      </c>
      <c r="O1608" s="783"/>
      <c r="P1608" s="784" t="str">
        <f t="shared" si="124"/>
        <v>Included</v>
      </c>
      <c r="Q1608" s="296">
        <f t="shared" si="125"/>
        <v>0</v>
      </c>
      <c r="R1608" s="267">
        <f t="shared" si="126"/>
        <v>0</v>
      </c>
      <c r="S1608" s="267">
        <f t="shared" si="127"/>
        <v>0</v>
      </c>
      <c r="T1608" s="297">
        <f t="shared" si="128"/>
        <v>0</v>
      </c>
      <c r="U1608" s="297"/>
      <c r="AD1608" s="298"/>
    </row>
    <row r="1609" spans="1:30" s="267" customFormat="1" ht="48" customHeight="1" x14ac:dyDescent="0.3">
      <c r="A1609" s="292">
        <v>1581</v>
      </c>
      <c r="B1609" s="768">
        <v>7000033127</v>
      </c>
      <c r="C1609" s="768">
        <v>10</v>
      </c>
      <c r="D1609" s="768">
        <v>70</v>
      </c>
      <c r="E1609" s="768">
        <v>100</v>
      </c>
      <c r="F1609" s="768" t="s">
        <v>800</v>
      </c>
      <c r="G1609" s="768">
        <v>170005423</v>
      </c>
      <c r="H1609" s="768">
        <v>998336</v>
      </c>
      <c r="I1609" s="783"/>
      <c r="J1609" s="768">
        <v>18</v>
      </c>
      <c r="K1609" s="782"/>
      <c r="L1609" s="768" t="s">
        <v>814</v>
      </c>
      <c r="M1609" s="768" t="s">
        <v>105</v>
      </c>
      <c r="N1609" s="768">
        <v>1</v>
      </c>
      <c r="O1609" s="783"/>
      <c r="P1609" s="784" t="str">
        <f t="shared" si="124"/>
        <v>Included</v>
      </c>
      <c r="Q1609" s="296">
        <f t="shared" si="125"/>
        <v>0</v>
      </c>
      <c r="R1609" s="267">
        <f t="shared" si="126"/>
        <v>0</v>
      </c>
      <c r="S1609" s="267">
        <f t="shared" si="127"/>
        <v>0</v>
      </c>
      <c r="T1609" s="297">
        <f t="shared" si="128"/>
        <v>0</v>
      </c>
      <c r="U1609" s="297"/>
      <c r="AD1609" s="298"/>
    </row>
    <row r="1610" spans="1:30" s="267" customFormat="1" ht="48" customHeight="1" x14ac:dyDescent="0.3">
      <c r="A1610" s="292">
        <v>1582</v>
      </c>
      <c r="B1610" s="768">
        <v>7000033127</v>
      </c>
      <c r="C1610" s="768">
        <v>10</v>
      </c>
      <c r="D1610" s="768">
        <v>70</v>
      </c>
      <c r="E1610" s="768">
        <v>110</v>
      </c>
      <c r="F1610" s="768" t="s">
        <v>800</v>
      </c>
      <c r="G1610" s="768">
        <v>170005328</v>
      </c>
      <c r="H1610" s="768">
        <v>998734</v>
      </c>
      <c r="I1610" s="783"/>
      <c r="J1610" s="768">
        <v>18</v>
      </c>
      <c r="K1610" s="782"/>
      <c r="L1610" s="768" t="s">
        <v>815</v>
      </c>
      <c r="M1610" s="768" t="s">
        <v>106</v>
      </c>
      <c r="N1610" s="768">
        <v>1</v>
      </c>
      <c r="O1610" s="783"/>
      <c r="P1610" s="784" t="str">
        <f t="shared" si="124"/>
        <v>Included</v>
      </c>
      <c r="Q1610" s="296">
        <f t="shared" si="125"/>
        <v>0</v>
      </c>
      <c r="R1610" s="267">
        <f t="shared" si="126"/>
        <v>0</v>
      </c>
      <c r="S1610" s="267">
        <f t="shared" si="127"/>
        <v>0</v>
      </c>
      <c r="T1610" s="297">
        <f t="shared" si="128"/>
        <v>0</v>
      </c>
      <c r="U1610" s="297"/>
      <c r="AD1610" s="298"/>
    </row>
    <row r="1611" spans="1:30" s="267" customFormat="1" ht="48" customHeight="1" x14ac:dyDescent="0.3">
      <c r="A1611" s="292">
        <v>1583</v>
      </c>
      <c r="B1611" s="768">
        <v>7000033127</v>
      </c>
      <c r="C1611" s="768">
        <v>10</v>
      </c>
      <c r="D1611" s="768">
        <v>70</v>
      </c>
      <c r="E1611" s="768">
        <v>120</v>
      </c>
      <c r="F1611" s="768" t="s">
        <v>800</v>
      </c>
      <c r="G1611" s="768">
        <v>100007246</v>
      </c>
      <c r="H1611" s="768">
        <v>998734</v>
      </c>
      <c r="I1611" s="783"/>
      <c r="J1611" s="768">
        <v>18</v>
      </c>
      <c r="K1611" s="782"/>
      <c r="L1611" s="768" t="s">
        <v>159</v>
      </c>
      <c r="M1611" s="768" t="s">
        <v>106</v>
      </c>
      <c r="N1611" s="768">
        <v>1</v>
      </c>
      <c r="O1611" s="783"/>
      <c r="P1611" s="784" t="str">
        <f t="shared" si="124"/>
        <v>Included</v>
      </c>
      <c r="Q1611" s="296">
        <f t="shared" si="125"/>
        <v>0</v>
      </c>
      <c r="R1611" s="267">
        <f t="shared" si="126"/>
        <v>0</v>
      </c>
      <c r="S1611" s="267">
        <f t="shared" si="127"/>
        <v>0</v>
      </c>
      <c r="T1611" s="297">
        <f t="shared" si="128"/>
        <v>0</v>
      </c>
      <c r="U1611" s="297"/>
      <c r="AD1611" s="298"/>
    </row>
    <row r="1612" spans="1:30" s="267" customFormat="1" ht="48" customHeight="1" x14ac:dyDescent="0.3">
      <c r="A1612" s="292">
        <v>1584</v>
      </c>
      <c r="B1612" s="768">
        <v>7000033127</v>
      </c>
      <c r="C1612" s="768">
        <v>10</v>
      </c>
      <c r="D1612" s="768">
        <v>70</v>
      </c>
      <c r="E1612" s="768">
        <v>130</v>
      </c>
      <c r="F1612" s="768" t="s">
        <v>800</v>
      </c>
      <c r="G1612" s="768">
        <v>170003250</v>
      </c>
      <c r="H1612" s="768">
        <v>998734</v>
      </c>
      <c r="I1612" s="783"/>
      <c r="J1612" s="768">
        <v>18</v>
      </c>
      <c r="K1612" s="782"/>
      <c r="L1612" s="768" t="s">
        <v>160</v>
      </c>
      <c r="M1612" s="768" t="s">
        <v>106</v>
      </c>
      <c r="N1612" s="768">
        <v>1</v>
      </c>
      <c r="O1612" s="783"/>
      <c r="P1612" s="784" t="str">
        <f t="shared" si="124"/>
        <v>Included</v>
      </c>
      <c r="Q1612" s="296">
        <f t="shared" si="125"/>
        <v>0</v>
      </c>
      <c r="R1612" s="267">
        <f t="shared" si="126"/>
        <v>0</v>
      </c>
      <c r="S1612" s="267">
        <f t="shared" si="127"/>
        <v>0</v>
      </c>
      <c r="T1612" s="297">
        <f t="shared" si="128"/>
        <v>0</v>
      </c>
      <c r="U1612" s="297"/>
      <c r="AD1612" s="298"/>
    </row>
    <row r="1613" spans="1:30" s="267" customFormat="1" ht="48" customHeight="1" x14ac:dyDescent="0.3">
      <c r="A1613" s="292">
        <v>1585</v>
      </c>
      <c r="B1613" s="768">
        <v>7000033127</v>
      </c>
      <c r="C1613" s="768">
        <v>10</v>
      </c>
      <c r="D1613" s="768">
        <v>70</v>
      </c>
      <c r="E1613" s="768">
        <v>140</v>
      </c>
      <c r="F1613" s="768" t="s">
        <v>800</v>
      </c>
      <c r="G1613" s="768">
        <v>170005441</v>
      </c>
      <c r="H1613" s="768">
        <v>998734</v>
      </c>
      <c r="I1613" s="783"/>
      <c r="J1613" s="768">
        <v>18</v>
      </c>
      <c r="K1613" s="782"/>
      <c r="L1613" s="768" t="s">
        <v>816</v>
      </c>
      <c r="M1613" s="768" t="s">
        <v>106</v>
      </c>
      <c r="N1613" s="768">
        <v>1</v>
      </c>
      <c r="O1613" s="783"/>
      <c r="P1613" s="784" t="str">
        <f t="shared" si="124"/>
        <v>Included</v>
      </c>
      <c r="Q1613" s="296">
        <f t="shared" si="125"/>
        <v>0</v>
      </c>
      <c r="R1613" s="267">
        <f t="shared" si="126"/>
        <v>0</v>
      </c>
      <c r="S1613" s="267">
        <f t="shared" si="127"/>
        <v>0</v>
      </c>
      <c r="T1613" s="297">
        <f t="shared" si="128"/>
        <v>0</v>
      </c>
      <c r="U1613" s="297"/>
      <c r="AD1613" s="298"/>
    </row>
    <row r="1614" spans="1:30" s="267" customFormat="1" ht="48" customHeight="1" x14ac:dyDescent="0.3">
      <c r="A1614" s="292">
        <v>1586</v>
      </c>
      <c r="B1614" s="768">
        <v>7000033127</v>
      </c>
      <c r="C1614" s="768">
        <v>10</v>
      </c>
      <c r="D1614" s="768">
        <v>70</v>
      </c>
      <c r="E1614" s="768">
        <v>150</v>
      </c>
      <c r="F1614" s="768" t="s">
        <v>800</v>
      </c>
      <c r="G1614" s="768">
        <v>170005590</v>
      </c>
      <c r="H1614" s="768">
        <v>998336</v>
      </c>
      <c r="I1614" s="783"/>
      <c r="J1614" s="768">
        <v>18</v>
      </c>
      <c r="K1614" s="782"/>
      <c r="L1614" s="768" t="s">
        <v>822</v>
      </c>
      <c r="M1614" s="768" t="s">
        <v>106</v>
      </c>
      <c r="N1614" s="768">
        <v>2</v>
      </c>
      <c r="O1614" s="783"/>
      <c r="P1614" s="784" t="str">
        <f t="shared" si="124"/>
        <v>Included</v>
      </c>
      <c r="Q1614" s="296">
        <f t="shared" si="125"/>
        <v>0</v>
      </c>
      <c r="R1614" s="267">
        <f t="shared" si="126"/>
        <v>0</v>
      </c>
      <c r="S1614" s="267">
        <f t="shared" si="127"/>
        <v>0</v>
      </c>
      <c r="T1614" s="297">
        <f t="shared" si="128"/>
        <v>0</v>
      </c>
      <c r="U1614" s="297"/>
      <c r="AD1614" s="298"/>
    </row>
    <row r="1615" spans="1:30" s="267" customFormat="1" ht="48" customHeight="1" x14ac:dyDescent="0.3">
      <c r="A1615" s="292">
        <v>1587</v>
      </c>
      <c r="B1615" s="768">
        <v>7000033131</v>
      </c>
      <c r="C1615" s="768">
        <v>10</v>
      </c>
      <c r="D1615" s="768">
        <v>120</v>
      </c>
      <c r="E1615" s="768">
        <v>10</v>
      </c>
      <c r="F1615" s="768" t="s">
        <v>801</v>
      </c>
      <c r="G1615" s="768">
        <v>170005402</v>
      </c>
      <c r="H1615" s="768">
        <v>998734</v>
      </c>
      <c r="I1615" s="783"/>
      <c r="J1615" s="768">
        <v>18</v>
      </c>
      <c r="K1615" s="782"/>
      <c r="L1615" s="768" t="s">
        <v>807</v>
      </c>
      <c r="M1615" s="768" t="s">
        <v>106</v>
      </c>
      <c r="N1615" s="768">
        <v>2</v>
      </c>
      <c r="O1615" s="783"/>
      <c r="P1615" s="784" t="str">
        <f t="shared" si="124"/>
        <v>Included</v>
      </c>
      <c r="Q1615" s="296">
        <f t="shared" si="125"/>
        <v>0</v>
      </c>
      <c r="R1615" s="267">
        <f t="shared" si="126"/>
        <v>0</v>
      </c>
      <c r="S1615" s="267">
        <f t="shared" si="127"/>
        <v>0</v>
      </c>
      <c r="T1615" s="297">
        <f t="shared" si="128"/>
        <v>0</v>
      </c>
      <c r="U1615" s="297"/>
      <c r="AD1615" s="298"/>
    </row>
    <row r="1616" spans="1:30" s="267" customFormat="1" ht="37.5" customHeight="1" x14ac:dyDescent="0.3">
      <c r="A1616" s="883"/>
      <c r="B1616" s="884"/>
      <c r="C1616" s="884"/>
      <c r="D1616" s="884"/>
      <c r="E1616" s="884"/>
      <c r="F1616" s="884"/>
      <c r="G1616" s="884"/>
      <c r="H1616" s="884"/>
      <c r="I1616" s="884"/>
      <c r="J1616" s="884"/>
      <c r="K1616" s="884"/>
      <c r="L1616" s="884"/>
      <c r="M1616" s="884"/>
      <c r="N1616" s="884"/>
      <c r="O1616" s="884"/>
      <c r="P1616" s="884"/>
      <c r="Q1616" s="885"/>
      <c r="R1616" s="297"/>
      <c r="S1616" s="297"/>
      <c r="T1616" s="297"/>
      <c r="U1616" s="297"/>
      <c r="AD1616" s="298"/>
    </row>
    <row r="1617" spans="1:54" s="291" customFormat="1" ht="37.5" customHeight="1" x14ac:dyDescent="0.3">
      <c r="A1617" s="880"/>
      <c r="B1617" s="881"/>
      <c r="C1617" s="881"/>
      <c r="D1617" s="881"/>
      <c r="E1617" s="881"/>
      <c r="F1617" s="881"/>
      <c r="G1617" s="881"/>
      <c r="H1617" s="881"/>
      <c r="I1617" s="881"/>
      <c r="J1617" s="881"/>
      <c r="K1617" s="882"/>
      <c r="L1617" s="725" t="s">
        <v>162</v>
      </c>
      <c r="M1617" s="726"/>
      <c r="N1617" s="727"/>
      <c r="O1617" s="728"/>
      <c r="P1617" s="729">
        <f>SUM(P19:P1615)</f>
        <v>0</v>
      </c>
      <c r="Q1617" s="730"/>
      <c r="R1617" s="290"/>
      <c r="S1617" s="731">
        <f>SUM(S19:S1615)</f>
        <v>0</v>
      </c>
      <c r="T1617" s="291">
        <f>+SUM(T19:T1615)</f>
        <v>0</v>
      </c>
    </row>
    <row r="1618" spans="1:54" ht="25.5" customHeight="1" x14ac:dyDescent="0.3">
      <c r="A1618" s="301"/>
      <c r="B1618" s="302"/>
      <c r="C1618" s="302"/>
      <c r="D1618" s="302"/>
      <c r="E1618" s="302"/>
      <c r="F1618" s="302"/>
      <c r="G1618" s="302"/>
      <c r="H1618" s="303"/>
      <c r="I1618" s="304"/>
      <c r="J1618" s="302"/>
      <c r="K1618" s="302"/>
      <c r="L1618" s="887" t="s">
        <v>155</v>
      </c>
      <c r="M1618" s="888"/>
      <c r="N1618" s="888"/>
      <c r="O1618" s="889"/>
      <c r="P1618" s="299"/>
      <c r="Q1618" s="305">
        <f>SUM(Q19:Q1615)</f>
        <v>0</v>
      </c>
      <c r="T1618" s="9">
        <f>+T1617*0.18</f>
        <v>0</v>
      </c>
      <c r="U1618" s="9"/>
      <c r="V1618" s="9"/>
      <c r="W1618" s="9"/>
      <c r="X1618" s="9"/>
      <c r="Y1618" s="9"/>
      <c r="Z1618" s="9"/>
      <c r="AA1618" s="9"/>
      <c r="AB1618" s="9"/>
      <c r="AC1618" s="9"/>
      <c r="AD1618" s="9"/>
      <c r="AE1618" s="9"/>
      <c r="AF1618" s="9"/>
      <c r="AG1618" s="9"/>
      <c r="AH1618" s="9"/>
      <c r="AI1618" s="9"/>
      <c r="AJ1618" s="9"/>
      <c r="AK1618" s="9"/>
      <c r="AL1618" s="9"/>
      <c r="AM1618" s="9"/>
      <c r="AN1618" s="9"/>
      <c r="AO1618" s="9"/>
      <c r="AP1618" s="9"/>
      <c r="AQ1618" s="9"/>
      <c r="AR1618" s="9"/>
      <c r="AS1618" s="9"/>
      <c r="AT1618" s="9"/>
      <c r="AU1618" s="9"/>
      <c r="AV1618" s="9"/>
      <c r="AW1618" s="9"/>
      <c r="AX1618" s="9"/>
      <c r="AY1618" s="9"/>
      <c r="AZ1618" s="9"/>
      <c r="BA1618" s="9"/>
      <c r="BB1618" s="9"/>
    </row>
    <row r="1619" spans="1:54" ht="37.5" customHeight="1" x14ac:dyDescent="0.3">
      <c r="A1619" s="306"/>
      <c r="B1619" s="71"/>
      <c r="C1619" s="71"/>
      <c r="D1619" s="71"/>
      <c r="E1619" s="71"/>
      <c r="F1619" s="71"/>
      <c r="G1619" s="71"/>
      <c r="H1619" s="860"/>
      <c r="I1619" s="860"/>
      <c r="J1619" s="860"/>
      <c r="K1619" s="860"/>
      <c r="L1619" s="860"/>
      <c r="M1619" s="860"/>
      <c r="N1619" s="10"/>
      <c r="O1619" s="307"/>
      <c r="P1619" s="308"/>
      <c r="T1619" s="9"/>
      <c r="U1619" s="9"/>
      <c r="V1619" s="9"/>
      <c r="W1619" s="9"/>
      <c r="X1619" s="9"/>
      <c r="Y1619" s="9"/>
      <c r="Z1619" s="9"/>
      <c r="AA1619" s="9"/>
      <c r="AB1619" s="9"/>
      <c r="AC1619" s="9"/>
      <c r="AD1619" s="9"/>
      <c r="AE1619" s="9"/>
      <c r="AF1619" s="9"/>
      <c r="AG1619" s="9"/>
      <c r="AH1619" s="9"/>
      <c r="AI1619" s="9"/>
      <c r="AJ1619" s="9"/>
      <c r="AK1619" s="9"/>
      <c r="AL1619" s="9"/>
      <c r="AM1619" s="9"/>
      <c r="AN1619" s="9"/>
      <c r="AO1619" s="9"/>
      <c r="AP1619" s="9"/>
      <c r="AQ1619" s="9"/>
      <c r="AR1619" s="9"/>
      <c r="AS1619" s="9"/>
      <c r="AT1619" s="9"/>
      <c r="AU1619" s="9"/>
      <c r="AV1619" s="9"/>
      <c r="AW1619" s="9"/>
      <c r="AX1619" s="9"/>
      <c r="AY1619" s="9"/>
      <c r="AZ1619" s="9"/>
      <c r="BA1619" s="9"/>
      <c r="BB1619" s="9"/>
    </row>
    <row r="1620" spans="1:54" ht="32.25" customHeight="1" x14ac:dyDescent="0.3">
      <c r="A1620" s="306" t="s">
        <v>118</v>
      </c>
      <c r="B1620" s="890" t="s">
        <v>163</v>
      </c>
      <c r="C1620" s="890"/>
      <c r="D1620" s="890"/>
      <c r="E1620" s="890"/>
      <c r="F1620" s="890"/>
      <c r="G1620" s="890"/>
      <c r="H1620" s="890"/>
      <c r="I1620" s="890"/>
      <c r="J1620" s="890"/>
      <c r="K1620" s="890"/>
      <c r="L1620" s="890"/>
      <c r="M1620" s="309"/>
      <c r="N1620" s="309"/>
      <c r="O1620" s="309"/>
      <c r="P1620" s="309"/>
      <c r="Q1620" s="309"/>
      <c r="T1620" s="9"/>
      <c r="U1620" s="9"/>
      <c r="V1620" s="9"/>
      <c r="W1620" s="9"/>
      <c r="X1620" s="9"/>
      <c r="Y1620" s="9"/>
      <c r="Z1620" s="9"/>
      <c r="AA1620" s="9"/>
      <c r="AB1620" s="9"/>
      <c r="AC1620" s="9"/>
      <c r="AD1620" s="9"/>
      <c r="AE1620" s="9"/>
      <c r="AF1620" s="9"/>
      <c r="AG1620" s="9"/>
      <c r="AH1620" s="9"/>
      <c r="AI1620" s="9"/>
      <c r="AJ1620" s="9"/>
      <c r="AK1620" s="9"/>
      <c r="AL1620" s="9"/>
      <c r="AM1620" s="9"/>
      <c r="AN1620" s="9"/>
      <c r="AO1620" s="9"/>
      <c r="AP1620" s="9"/>
      <c r="AQ1620" s="9"/>
      <c r="AR1620" s="9"/>
      <c r="AS1620" s="9"/>
      <c r="AT1620" s="9"/>
      <c r="AU1620" s="9"/>
      <c r="AV1620" s="9"/>
      <c r="AW1620" s="9"/>
      <c r="AX1620" s="9"/>
      <c r="AY1620" s="9"/>
      <c r="AZ1620" s="9"/>
      <c r="BA1620" s="9"/>
      <c r="BB1620" s="9"/>
    </row>
    <row r="1621" spans="1:54" ht="33" customHeight="1" x14ac:dyDescent="0.3">
      <c r="A1621" s="891" t="s">
        <v>120</v>
      </c>
      <c r="B1621" s="891"/>
      <c r="C1621" s="891"/>
      <c r="D1621" s="892" t="str">
        <f>'Sch-1'!B1641</f>
        <v>--</v>
      </c>
      <c r="E1621" s="892"/>
      <c r="F1621" s="310"/>
      <c r="G1621" s="310"/>
      <c r="I1621" s="70"/>
      <c r="J1621" s="310"/>
      <c r="K1621" s="310"/>
      <c r="M1621" s="311"/>
      <c r="N1621" s="311"/>
      <c r="O1621" s="307"/>
      <c r="P1621" s="307"/>
      <c r="T1621" s="9"/>
      <c r="U1621" s="9"/>
      <c r="V1621" s="9"/>
      <c r="W1621" s="9"/>
      <c r="X1621" s="9"/>
      <c r="Y1621" s="9"/>
      <c r="Z1621" s="9"/>
      <c r="AA1621" s="9"/>
      <c r="AB1621" s="9"/>
      <c r="AC1621" s="9"/>
      <c r="AD1621" s="9"/>
      <c r="AE1621" s="9"/>
      <c r="AF1621" s="9"/>
      <c r="AG1621" s="9"/>
      <c r="AH1621" s="9"/>
      <c r="AI1621" s="9"/>
      <c r="AJ1621" s="9"/>
      <c r="AK1621" s="9"/>
      <c r="AL1621" s="9"/>
      <c r="AM1621" s="9"/>
      <c r="AN1621" s="9"/>
      <c r="AO1621" s="9"/>
      <c r="AP1621" s="9"/>
      <c r="AQ1621" s="9"/>
      <c r="AR1621" s="9"/>
      <c r="AS1621" s="9"/>
      <c r="AT1621" s="9"/>
      <c r="AU1621" s="9"/>
      <c r="AV1621" s="9"/>
      <c r="AW1621" s="9"/>
      <c r="AX1621" s="9"/>
      <c r="AY1621" s="9"/>
      <c r="AZ1621" s="9"/>
      <c r="BA1621" s="9"/>
      <c r="BB1621" s="9"/>
    </row>
    <row r="1622" spans="1:54" ht="16.5" x14ac:dyDescent="0.3">
      <c r="A1622" s="891" t="s">
        <v>121</v>
      </c>
      <c r="B1622" s="891"/>
      <c r="C1622" s="891"/>
      <c r="D1622" s="893" t="str">
        <f>'Sch-2'!B1639</f>
        <v/>
      </c>
      <c r="E1622" s="893"/>
      <c r="F1622" s="310"/>
      <c r="G1622" s="310"/>
      <c r="I1622" s="70"/>
      <c r="J1622" s="310"/>
      <c r="K1622" s="310"/>
      <c r="M1622" s="886" t="s">
        <v>122</v>
      </c>
      <c r="N1622" s="886"/>
      <c r="O1622" s="41" t="str">
        <f>'Sch-2'!J1639</f>
        <v/>
      </c>
      <c r="P1622" s="307"/>
      <c r="AN1622" s="9"/>
      <c r="AO1622" s="9"/>
      <c r="AP1622" s="9"/>
      <c r="AQ1622" s="9"/>
      <c r="AR1622" s="9"/>
      <c r="AS1622" s="9"/>
      <c r="AT1622" s="9"/>
      <c r="AU1622" s="9"/>
      <c r="AV1622" s="9"/>
      <c r="AW1622" s="9"/>
      <c r="AX1622" s="9"/>
      <c r="AY1622" s="9"/>
      <c r="AZ1622" s="9"/>
      <c r="BA1622" s="9"/>
      <c r="BB1622" s="9"/>
    </row>
    <row r="1623" spans="1:54" ht="16.5" x14ac:dyDescent="0.3">
      <c r="A1623" s="312"/>
      <c r="B1623" s="313"/>
      <c r="C1623" s="313"/>
      <c r="D1623" s="313"/>
      <c r="E1623" s="313"/>
      <c r="F1623" s="313"/>
      <c r="G1623" s="313"/>
      <c r="H1623" s="314"/>
      <c r="I1623" s="7"/>
      <c r="J1623" s="313"/>
      <c r="K1623" s="313"/>
      <c r="L1623" s="315"/>
      <c r="M1623" s="886" t="s">
        <v>123</v>
      </c>
      <c r="N1623" s="886"/>
      <c r="O1623" s="41" t="str">
        <f>'Sch-2'!J1640</f>
        <v/>
      </c>
      <c r="P1623" s="8"/>
      <c r="AN1623" s="9"/>
      <c r="AO1623" s="9"/>
      <c r="AP1623" s="9"/>
      <c r="AQ1623" s="9"/>
      <c r="AR1623" s="9"/>
      <c r="AS1623" s="9"/>
      <c r="AT1623" s="9"/>
      <c r="AU1623" s="9"/>
      <c r="AV1623" s="9"/>
      <c r="AW1623" s="9"/>
      <c r="AX1623" s="9"/>
      <c r="AY1623" s="9"/>
      <c r="AZ1623" s="9"/>
      <c r="BA1623" s="9"/>
      <c r="BB1623" s="9"/>
    </row>
    <row r="1624" spans="1:54" ht="16.5" x14ac:dyDescent="0.3">
      <c r="A1624" s="316"/>
      <c r="B1624" s="310"/>
      <c r="C1624" s="310"/>
      <c r="D1624" s="310"/>
      <c r="E1624" s="310"/>
      <c r="F1624" s="310"/>
      <c r="G1624" s="310"/>
      <c r="H1624" s="317"/>
      <c r="I1624" s="70"/>
      <c r="J1624" s="310"/>
      <c r="K1624" s="310"/>
      <c r="L1624" s="318"/>
      <c r="M1624" s="77"/>
      <c r="N1624" s="70"/>
      <c r="O1624" s="9"/>
      <c r="P1624" s="9"/>
      <c r="AN1624" s="9"/>
      <c r="AO1624" s="9"/>
      <c r="AP1624" s="9"/>
      <c r="AQ1624" s="9"/>
      <c r="AR1624" s="9"/>
      <c r="AS1624" s="9"/>
      <c r="AT1624" s="9"/>
      <c r="AU1624" s="9"/>
      <c r="AV1624" s="9"/>
      <c r="AW1624" s="9"/>
      <c r="AX1624" s="9"/>
      <c r="AY1624" s="9"/>
      <c r="AZ1624" s="9"/>
      <c r="BA1624" s="9"/>
      <c r="BB1624" s="9"/>
    </row>
    <row r="1625" spans="1:54" x14ac:dyDescent="0.3">
      <c r="AN1625" s="9"/>
      <c r="AO1625" s="9"/>
      <c r="AP1625" s="9"/>
      <c r="AQ1625" s="9"/>
      <c r="AR1625" s="9"/>
      <c r="AS1625" s="9"/>
      <c r="AT1625" s="9"/>
      <c r="AU1625" s="9"/>
      <c r="AV1625" s="9"/>
      <c r="AW1625" s="9"/>
      <c r="AX1625" s="9"/>
      <c r="AY1625" s="9"/>
      <c r="AZ1625" s="9"/>
      <c r="BA1625" s="9"/>
      <c r="BB1625" s="9"/>
    </row>
    <row r="1637" spans="1:54" s="55" customFormat="1" ht="16.5" x14ac:dyDescent="0.3">
      <c r="A1637" s="319"/>
      <c r="B1637" s="320"/>
      <c r="C1637" s="320"/>
      <c r="D1637" s="320"/>
      <c r="E1637" s="320"/>
      <c r="F1637" s="320"/>
      <c r="G1637" s="320"/>
      <c r="H1637" s="321"/>
      <c r="I1637" s="322"/>
      <c r="J1637" s="320"/>
      <c r="K1637" s="320"/>
      <c r="L1637" s="323"/>
      <c r="M1637" s="324"/>
      <c r="N1637" s="325"/>
      <c r="O1637" s="326"/>
      <c r="P1637" s="326"/>
      <c r="AL1637" s="327"/>
      <c r="AM1637" s="327"/>
    </row>
    <row r="1638" spans="1:54" s="55" customFormat="1" ht="16.5" x14ac:dyDescent="0.3">
      <c r="A1638" s="319"/>
      <c r="B1638" s="320"/>
      <c r="C1638" s="320"/>
      <c r="D1638" s="320"/>
      <c r="E1638" s="320"/>
      <c r="F1638" s="320"/>
      <c r="G1638" s="320"/>
      <c r="H1638" s="321"/>
      <c r="I1638" s="322"/>
      <c r="J1638" s="320"/>
      <c r="K1638" s="320"/>
      <c r="L1638" s="323"/>
      <c r="M1638" s="324"/>
      <c r="N1638" s="325"/>
      <c r="O1638" s="326"/>
      <c r="P1638" s="326"/>
      <c r="AL1638" s="328"/>
      <c r="AM1638" s="329"/>
    </row>
    <row r="1639" spans="1:54" s="55" customFormat="1" ht="16.5" x14ac:dyDescent="0.3">
      <c r="A1639" s="319"/>
      <c r="B1639" s="320"/>
      <c r="C1639" s="320"/>
      <c r="D1639" s="320"/>
      <c r="E1639" s="320"/>
      <c r="F1639" s="320"/>
      <c r="G1639" s="320"/>
      <c r="H1639" s="321"/>
      <c r="I1639" s="322"/>
      <c r="J1639" s="320"/>
      <c r="K1639" s="320"/>
      <c r="L1639" s="323"/>
      <c r="M1639" s="324"/>
      <c r="N1639" s="325"/>
      <c r="O1639" s="326"/>
      <c r="P1639" s="326"/>
      <c r="AM1639" s="122"/>
    </row>
    <row r="1640" spans="1:54" s="55" customFormat="1" x14ac:dyDescent="0.3">
      <c r="A1640" s="330"/>
      <c r="B1640" s="331"/>
      <c r="C1640" s="331"/>
      <c r="D1640" s="331"/>
      <c r="E1640" s="331"/>
      <c r="F1640" s="331"/>
      <c r="G1640" s="331"/>
      <c r="H1640" s="332"/>
      <c r="I1640" s="333"/>
      <c r="J1640" s="331"/>
      <c r="K1640" s="331"/>
      <c r="L1640" s="334"/>
      <c r="M1640" s="333"/>
      <c r="N1640" s="333"/>
      <c r="O1640" s="328"/>
      <c r="P1640" s="328"/>
    </row>
    <row r="1641" spans="1:54" ht="16.5" x14ac:dyDescent="0.3">
      <c r="A1641" s="330"/>
      <c r="B1641" s="331"/>
      <c r="C1641" s="331"/>
      <c r="D1641" s="331"/>
      <c r="E1641" s="331"/>
      <c r="F1641" s="331"/>
      <c r="G1641" s="331"/>
      <c r="H1641" s="332"/>
      <c r="I1641" s="333"/>
      <c r="J1641" s="331"/>
      <c r="K1641" s="331"/>
      <c r="L1641" s="335"/>
      <c r="M1641" s="333"/>
      <c r="N1641" s="333"/>
      <c r="O1641" s="328"/>
      <c r="P1641" s="328"/>
      <c r="AN1641" s="9"/>
      <c r="AO1641" s="9"/>
      <c r="AP1641" s="9"/>
      <c r="AQ1641" s="9"/>
      <c r="AR1641" s="9"/>
      <c r="AS1641" s="9"/>
      <c r="AT1641" s="9"/>
      <c r="AU1641" s="9"/>
      <c r="AV1641" s="9"/>
      <c r="AW1641" s="9"/>
      <c r="AX1641" s="9"/>
      <c r="AY1641" s="9"/>
      <c r="AZ1641" s="9"/>
      <c r="BA1641" s="9"/>
      <c r="BB1641" s="9"/>
    </row>
    <row r="1642" spans="1:54" x14ac:dyDescent="0.3">
      <c r="A1642" s="336"/>
      <c r="B1642" s="337"/>
      <c r="C1642" s="337"/>
      <c r="D1642" s="337"/>
      <c r="E1642" s="337"/>
      <c r="F1642" s="337"/>
      <c r="G1642" s="337"/>
      <c r="H1642" s="338"/>
      <c r="I1642" s="339"/>
      <c r="J1642" s="337"/>
      <c r="K1642" s="337"/>
      <c r="L1642" s="340"/>
      <c r="M1642" s="339"/>
      <c r="N1642" s="339"/>
      <c r="O1642" s="341"/>
      <c r="P1642" s="341"/>
      <c r="AN1642" s="9"/>
      <c r="AO1642" s="9"/>
      <c r="AP1642" s="9"/>
      <c r="AQ1642" s="9"/>
      <c r="AR1642" s="9"/>
      <c r="AS1642" s="9"/>
      <c r="AT1642" s="9"/>
      <c r="AU1642" s="9"/>
      <c r="AV1642" s="9"/>
      <c r="AW1642" s="9"/>
      <c r="AX1642" s="9"/>
      <c r="AY1642" s="9"/>
      <c r="AZ1642" s="9"/>
      <c r="BA1642" s="9"/>
      <c r="BB1642" s="9"/>
    </row>
    <row r="1643" spans="1:54" x14ac:dyDescent="0.3">
      <c r="A1643" s="336"/>
      <c r="B1643" s="337"/>
      <c r="C1643" s="337"/>
      <c r="D1643" s="337"/>
      <c r="E1643" s="337"/>
      <c r="F1643" s="337"/>
      <c r="G1643" s="337"/>
      <c r="H1643" s="338"/>
      <c r="I1643" s="339"/>
      <c r="J1643" s="337"/>
      <c r="K1643" s="337"/>
      <c r="L1643" s="340"/>
      <c r="M1643" s="339"/>
      <c r="N1643" s="339"/>
      <c r="O1643" s="341"/>
      <c r="P1643" s="341"/>
      <c r="AN1643" s="9"/>
      <c r="AO1643" s="9"/>
      <c r="AP1643" s="9"/>
      <c r="AQ1643" s="9"/>
      <c r="AR1643" s="9"/>
      <c r="AS1643" s="9"/>
      <c r="AT1643" s="9"/>
      <c r="AU1643" s="9"/>
      <c r="AV1643" s="9"/>
      <c r="AW1643" s="9"/>
      <c r="AX1643" s="9"/>
      <c r="AY1643" s="9"/>
      <c r="AZ1643" s="9"/>
      <c r="BA1643" s="9"/>
      <c r="BB1643" s="9"/>
    </row>
    <row r="1644" spans="1:54" ht="16.5" x14ac:dyDescent="0.3">
      <c r="A1644" s="342"/>
      <c r="B1644" s="343"/>
      <c r="C1644" s="343"/>
      <c r="D1644" s="343"/>
      <c r="E1644" s="343"/>
      <c r="F1644" s="343"/>
      <c r="G1644" s="343"/>
      <c r="H1644" s="344"/>
      <c r="I1644" s="43"/>
      <c r="J1644" s="343"/>
      <c r="K1644" s="343"/>
      <c r="L1644" s="345"/>
      <c r="M1644" s="43"/>
      <c r="N1644" s="43"/>
      <c r="O1644" s="346"/>
      <c r="P1644" s="347"/>
      <c r="AN1644" s="9"/>
      <c r="AO1644" s="9"/>
      <c r="AP1644" s="9"/>
      <c r="AQ1644" s="9"/>
      <c r="AR1644" s="9"/>
      <c r="AS1644" s="9"/>
      <c r="AT1644" s="9"/>
      <c r="AU1644" s="9"/>
      <c r="AV1644" s="9"/>
      <c r="AW1644" s="9"/>
      <c r="AX1644" s="9"/>
      <c r="AY1644" s="9"/>
      <c r="AZ1644" s="9"/>
      <c r="BA1644" s="9"/>
      <c r="BB1644" s="9"/>
    </row>
    <row r="1645" spans="1:54" x14ac:dyDescent="0.3">
      <c r="A1645" s="336"/>
      <c r="B1645" s="337"/>
      <c r="C1645" s="337"/>
      <c r="D1645" s="337"/>
      <c r="E1645" s="337"/>
      <c r="F1645" s="337"/>
      <c r="G1645" s="337"/>
      <c r="H1645" s="338"/>
      <c r="I1645" s="339"/>
      <c r="J1645" s="337"/>
      <c r="K1645" s="337"/>
      <c r="L1645" s="340"/>
      <c r="M1645" s="339"/>
      <c r="N1645" s="339"/>
      <c r="O1645" s="341"/>
      <c r="P1645" s="341"/>
      <c r="AN1645" s="9"/>
      <c r="AO1645" s="9"/>
      <c r="AP1645" s="9"/>
      <c r="AQ1645" s="9"/>
      <c r="AR1645" s="9"/>
      <c r="AS1645" s="9"/>
      <c r="AT1645" s="9"/>
      <c r="AU1645" s="9"/>
      <c r="AV1645" s="9"/>
      <c r="AW1645" s="9"/>
      <c r="AX1645" s="9"/>
      <c r="AY1645" s="9"/>
      <c r="AZ1645" s="9"/>
      <c r="BA1645" s="9"/>
      <c r="BB1645" s="9"/>
    </row>
    <row r="1646" spans="1:54" x14ac:dyDescent="0.3">
      <c r="A1646" s="336"/>
      <c r="B1646" s="337"/>
      <c r="C1646" s="337"/>
      <c r="D1646" s="337"/>
      <c r="E1646" s="337"/>
      <c r="F1646" s="337"/>
      <c r="G1646" s="337"/>
      <c r="H1646" s="338"/>
      <c r="I1646" s="339"/>
      <c r="J1646" s="337"/>
      <c r="K1646" s="337"/>
      <c r="L1646" s="340"/>
      <c r="M1646" s="339"/>
      <c r="N1646" s="339"/>
      <c r="O1646" s="341"/>
      <c r="P1646" s="341"/>
      <c r="AN1646" s="9"/>
      <c r="AO1646" s="9"/>
      <c r="AP1646" s="9"/>
      <c r="AQ1646" s="9"/>
      <c r="AR1646" s="9"/>
      <c r="AS1646" s="9"/>
      <c r="AT1646" s="9"/>
      <c r="AU1646" s="9"/>
      <c r="AV1646" s="9"/>
      <c r="AW1646" s="9"/>
      <c r="AX1646" s="9"/>
      <c r="AY1646" s="9"/>
      <c r="AZ1646" s="9"/>
      <c r="BA1646" s="9"/>
      <c r="BB1646" s="9"/>
    </row>
  </sheetData>
  <sheetProtection algorithmName="SHA-512" hashValue="tfun0qMUoSja+Va/tjNTUgaTJkQsLhcXOQmN6s3LoS8beb1SnM9dchKPeXgHj2IX7r/z+Ctc+QJXGYsYot9mJg==" saltValue="BIxOD+k3IL1gu3zAkTkI1w==" spinCount="100000" sheet="1" formatColumns="0" formatRows="0" selectLockedCells="1"/>
  <customSheetViews>
    <customSheetView guid="{2063E705-082A-4913-A25A-66465873BDF0}" scale="70" showPageBreaks="1" fitToPage="1" printArea="1" hiddenRows="1" hiddenColumns="1" view="pageBreakPreview" topLeftCell="A83">
      <selection activeCell="O92" sqref="O19:O92"/>
      <pageMargins left="0" right="0" top="0" bottom="0" header="0" footer="0"/>
      <printOptions horizontalCentered="1"/>
      <pageSetup paperSize="9" scale="45" fitToHeight="0" orientation="landscape" r:id="rId1"/>
      <headerFooter alignWithMargins="0">
        <oddFooter>&amp;R&amp;"Book Antiqua,Bold"&amp;10Schedule-3/ Page &amp;P of &amp;N</oddFooter>
      </headerFooter>
    </customSheetView>
    <customSheetView guid="{C6A7FFED-91EB-41DF-A944-2BFB2D792481}" scale="85" showPageBreaks="1" fitToPage="1" printArea="1" hiddenColumns="1" view="pageBreakPreview" topLeftCell="F178">
      <selection activeCell="I19" sqref="I19"/>
      <pageMargins left="0" right="0" top="0" bottom="0" header="0" footer="0"/>
      <printOptions horizontalCentered="1"/>
      <pageSetup paperSize="9" scale="47" fitToHeight="0" orientation="landscape" r:id="rId2"/>
      <headerFooter alignWithMargins="0">
        <oddFooter>&amp;R&amp;"Book Antiqua,Bold"&amp;10Schedule-3/ Page &amp;P of &amp;N</oddFooter>
      </headerFooter>
    </customSheetView>
    <customSheetView guid="{302D9D75-0757-45DA-AFBF-614F08F1401B}" scale="85" showPageBreaks="1" fitToPage="1" printArea="1" hiddenColumns="1" view="pageBreakPreview" topLeftCell="B180">
      <selection activeCell="O190" sqref="O190"/>
      <pageMargins left="0" right="0" top="0" bottom="0" header="0" footer="0"/>
      <printOptions horizontalCentered="1"/>
      <pageSetup paperSize="9" scale="47" fitToHeight="0" orientation="landscape" r:id="rId3"/>
      <headerFooter alignWithMargins="0">
        <oddFooter>&amp;R&amp;"Book Antiqua,Bold"&amp;10Schedule-3/ Page &amp;P of &amp;N</oddFooter>
      </headerFooter>
    </customSheetView>
    <customSheetView guid="{B506D4DB-B5B3-4722-9CF5-EE949FBC5D29}" scale="70" showPageBreaks="1" fitToPage="1" printArea="1" hiddenRows="1" hiddenColumns="1" view="pageBreakPreview" topLeftCell="A83">
      <selection activeCell="O92" sqref="O19:O92"/>
      <pageMargins left="0" right="0" top="0" bottom="0" header="0" footer="0"/>
      <printOptions horizontalCentered="1"/>
      <pageSetup paperSize="9" scale="45" fitToHeight="0" orientation="landscape" r:id="rId4"/>
      <headerFooter alignWithMargins="0">
        <oddFooter>&amp;R&amp;"Book Antiqua,Bold"&amp;10Schedule-3/ Page &amp;P of &amp;N</oddFooter>
      </headerFooter>
    </customSheetView>
  </customSheetViews>
  <mergeCells count="23">
    <mergeCell ref="M9:P9"/>
    <mergeCell ref="A3:Q3"/>
    <mergeCell ref="A4:Q4"/>
    <mergeCell ref="A7:F7"/>
    <mergeCell ref="M7:P7"/>
    <mergeCell ref="M8:P8"/>
    <mergeCell ref="M11:P11"/>
    <mergeCell ref="AL13:AM13"/>
    <mergeCell ref="AO13:AP13"/>
    <mergeCell ref="N15:P15"/>
    <mergeCell ref="AL18:AM18"/>
    <mergeCell ref="AO18:AP18"/>
    <mergeCell ref="A1617:K1617"/>
    <mergeCell ref="A1616:Q1616"/>
    <mergeCell ref="M1623:N1623"/>
    <mergeCell ref="L1618:O1618"/>
    <mergeCell ref="H1619:M1619"/>
    <mergeCell ref="B1620:L1620"/>
    <mergeCell ref="A1621:C1621"/>
    <mergeCell ref="D1621:E1621"/>
    <mergeCell ref="A1622:C1622"/>
    <mergeCell ref="D1622:E1622"/>
    <mergeCell ref="M1622:N1622"/>
  </mergeCells>
  <conditionalFormatting sqref="I19:I172 K19:K172 O19:O172 I174:I428 K174:K428 O174:O428 I430:I467 K430:K467 O430:O467 I469:I545 K469:K545 O469:O545 I547:I745 K547:K745 O547:O745 I747:I1055 K747:K1055 O747:O1055 I1057:I1128 K1057:K1128 O1057:O1128 I1130:I1305 K1130:K1305 O1130:O1305 I1307:I1421 K1307:K1421 O1307:O1421 I1423:I1575 K1423:K1575 O1423:O1575 I1577:I1615 K1577:K1615 O1577:O1615">
    <cfRule type="expression" dxfId="13" priority="8" stopIfTrue="1">
      <formula>H19&gt;0</formula>
    </cfRule>
  </conditionalFormatting>
  <conditionalFormatting sqref="K19:K172 K174:K428 K430:K467 K469:K545 K547:K745 K747:K1055 K1057:K1128 K1130:K1305 K1307:K1421 K1423:K1575 K1577:K1615">
    <cfRule type="cellIs" dxfId="12" priority="35" stopIfTrue="1" operator="equal">
      <formula>"a"</formula>
    </cfRule>
    <cfRule type="expression" dxfId="11" priority="39" stopIfTrue="1">
      <formula>H19&gt;0</formula>
    </cfRule>
  </conditionalFormatting>
  <conditionalFormatting sqref="O1617">
    <cfRule type="expression" dxfId="10" priority="53" stopIfTrue="1">
      <formula>N1617&gt;0</formula>
    </cfRule>
  </conditionalFormatting>
  <conditionalFormatting sqref="O1619:O1621">
    <cfRule type="expression" dxfId="9" priority="52" stopIfTrue="1">
      <formula>N1619&gt;0</formula>
    </cfRule>
  </conditionalFormatting>
  <dataValidations count="5">
    <dataValidation operator="greaterThan" allowBlank="1" showInputMessage="1" showErrorMessage="1" error="Enter only Numeric Value greater than zero or leave the cell blank !" sqref="K1621:K66968 K1616 K1618:K1619 K1:K2 K5:K18" xr:uid="{00000000-0002-0000-0600-000003000000}"/>
    <dataValidation type="decimal" operator="greaterThan" allowBlank="1" showInputMessage="1" showErrorMessage="1" error="Enter only Numeric Value greater than zero or leave the cell blank !" sqref="O1616" xr:uid="{00000000-0002-0000-0600-000004000000}">
      <formula1>0</formula1>
    </dataValidation>
    <dataValidation type="whole" operator="greaterThan" allowBlank="1" showInputMessage="1" showErrorMessage="1" sqref="I19:I1615" xr:uid="{00000000-0002-0000-0600-000000000000}">
      <formula1>1</formula1>
    </dataValidation>
    <dataValidation type="list" operator="greaterThan" allowBlank="1" showInputMessage="1" showErrorMessage="1" sqref="K19:K1615" xr:uid="{00000000-0002-0000-0600-000001000000}">
      <formula1>"0%,5%,12%,18%,28%"</formula1>
    </dataValidation>
    <dataValidation type="whole" operator="greaterThan" allowBlank="1" showInputMessage="1" showErrorMessage="1" error="Enter only Numeric Value greater than zero or leave the cell blank !" sqref="O19:O1615" xr:uid="{00000000-0002-0000-0600-000002000000}">
      <formula1>0</formula1>
    </dataValidation>
  </dataValidations>
  <printOptions horizontalCentered="1"/>
  <pageMargins left="0.25" right="0.25" top="0.75" bottom="0.75" header="0.3" footer="0.3"/>
  <pageSetup paperSize="9" scale="43" fitToHeight="0" orientation="landscape" r:id="rId5"/>
  <headerFooter alignWithMargins="0">
    <oddFooter>&amp;R&amp;"Book Antiqua,Bold"&amp;10Schedule-3/ Page &amp;P of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tabColor indexed="11"/>
    <pageSetUpPr fitToPage="1"/>
  </sheetPr>
  <dimension ref="A1:AD91"/>
  <sheetViews>
    <sheetView view="pageBreakPreview" topLeftCell="A66" zoomScale="80" zoomScaleNormal="100" zoomScaleSheetLayoutView="80" workbookViewId="0">
      <selection activeCell="I19" sqref="I19"/>
    </sheetView>
  </sheetViews>
  <sheetFormatPr defaultRowHeight="15.75" x14ac:dyDescent="0.3"/>
  <cols>
    <col min="1" max="1" width="10.25" style="352" customWidth="1"/>
    <col min="2" max="2" width="19" style="352" customWidth="1"/>
    <col min="3" max="3" width="9.875" style="352" customWidth="1"/>
    <col min="4" max="4" width="10.375" style="352" customWidth="1"/>
    <col min="5" max="5" width="10.125" style="352" customWidth="1"/>
    <col min="6" max="6" width="21.625" style="352" customWidth="1"/>
    <col min="7" max="7" width="12.125" style="352" customWidth="1"/>
    <col min="8" max="8" width="10.625" style="352" customWidth="1"/>
    <col min="9" max="9" width="14.375" style="352" customWidth="1"/>
    <col min="10" max="10" width="11.25" style="352" customWidth="1"/>
    <col min="11" max="11" width="16.25" style="352" customWidth="1"/>
    <col min="12" max="12" width="52.25" style="352" customWidth="1"/>
    <col min="13" max="13" width="7.875" style="352" customWidth="1"/>
    <col min="14" max="14" width="16.375" style="352" customWidth="1"/>
    <col min="15" max="15" width="14.875" style="352" customWidth="1"/>
    <col min="16" max="16" width="17.75" style="352" customWidth="1"/>
    <col min="17" max="17" width="19.375" style="352" customWidth="1"/>
    <col min="18" max="18" width="15.125" style="352" hidden="1" customWidth="1"/>
    <col min="19" max="19" width="17.625" style="352" hidden="1" customWidth="1"/>
    <col min="20" max="21" width="9" style="353" hidden="1" customWidth="1"/>
    <col min="22" max="23" width="9" style="353" customWidth="1"/>
    <col min="24" max="16384" width="9" style="353"/>
  </cols>
  <sheetData>
    <row r="1" spans="1:19" ht="18" customHeight="1" x14ac:dyDescent="0.3">
      <c r="A1" s="754" t="str">
        <f>'Sch-3 '!A1</f>
        <v>Specification No: CC/NT/W-MISC/DOM/A02/25/07582</v>
      </c>
      <c r="B1" s="348"/>
      <c r="C1" s="349"/>
      <c r="D1" s="349"/>
      <c r="E1" s="349"/>
      <c r="F1" s="349"/>
      <c r="G1" s="349"/>
      <c r="H1" s="349"/>
      <c r="I1" s="349"/>
      <c r="J1" s="349"/>
      <c r="K1" s="349"/>
      <c r="L1" s="349"/>
      <c r="M1" s="349"/>
      <c r="N1" s="349"/>
      <c r="O1" s="349"/>
      <c r="P1" s="350"/>
      <c r="Q1" s="351" t="s">
        <v>164</v>
      </c>
    </row>
    <row r="2" spans="1:19" ht="18" customHeight="1" x14ac:dyDescent="0.3">
      <c r="A2" s="354"/>
      <c r="B2" s="161"/>
      <c r="C2" s="355"/>
      <c r="D2" s="355"/>
      <c r="E2" s="355"/>
      <c r="F2" s="355"/>
      <c r="G2" s="355"/>
      <c r="H2" s="355"/>
      <c r="I2" s="355"/>
      <c r="J2" s="355"/>
      <c r="K2" s="355"/>
      <c r="L2" s="355"/>
      <c r="M2" s="355"/>
      <c r="N2" s="355"/>
      <c r="O2" s="355"/>
      <c r="P2" s="159"/>
      <c r="Q2" s="159"/>
    </row>
    <row r="3" spans="1:19" ht="61.5" customHeight="1" x14ac:dyDescent="0.3">
      <c r="A3" s="906" t="str">
        <f>'Sch-3 '!A3:Q3</f>
        <v>Package – I : Supply and Installation of VOIP Communication system including Phones, Voice Recorder etc. for Grid - Operation for all Five Regions NR, NER, SR, WR, ER as PAN India at NLDC, RLDCs, SLDCs.</v>
      </c>
      <c r="B3" s="906"/>
      <c r="C3" s="906"/>
      <c r="D3" s="906"/>
      <c r="E3" s="906"/>
      <c r="F3" s="906"/>
      <c r="G3" s="906"/>
      <c r="H3" s="906"/>
      <c r="I3" s="906"/>
      <c r="J3" s="906"/>
      <c r="K3" s="906"/>
      <c r="L3" s="906"/>
      <c r="M3" s="906"/>
      <c r="N3" s="906"/>
      <c r="O3" s="906"/>
      <c r="P3" s="906"/>
      <c r="Q3" s="906"/>
    </row>
    <row r="4" spans="1:19" ht="21.95" customHeight="1" x14ac:dyDescent="0.3">
      <c r="A4" s="907" t="s">
        <v>138</v>
      </c>
      <c r="B4" s="907"/>
      <c r="C4" s="907"/>
      <c r="D4" s="907"/>
      <c r="E4" s="907"/>
      <c r="F4" s="907"/>
      <c r="G4" s="907"/>
      <c r="H4" s="907"/>
      <c r="I4" s="907"/>
      <c r="J4" s="907"/>
      <c r="K4" s="907"/>
      <c r="L4" s="907"/>
      <c r="M4" s="907"/>
      <c r="N4" s="907"/>
      <c r="O4" s="907"/>
      <c r="P4" s="907"/>
      <c r="Q4" s="907"/>
    </row>
    <row r="5" spans="1:19" ht="18" customHeight="1" x14ac:dyDescent="0.3">
      <c r="A5" s="356"/>
      <c r="B5" s="357"/>
      <c r="C5" s="356"/>
      <c r="D5" s="356"/>
      <c r="E5" s="356"/>
      <c r="F5" s="356"/>
      <c r="G5" s="356"/>
      <c r="H5" s="356"/>
      <c r="I5" s="356"/>
      <c r="J5" s="356"/>
      <c r="K5" s="356"/>
      <c r="L5" s="356"/>
      <c r="M5" s="356"/>
      <c r="N5" s="356"/>
      <c r="O5" s="356"/>
      <c r="P5" s="356"/>
      <c r="Q5" s="356"/>
    </row>
    <row r="6" spans="1:19" ht="18" customHeight="1" x14ac:dyDescent="0.3">
      <c r="A6" s="358" t="str">
        <f>'[1]Sch-1'!A6</f>
        <v>Bidder’s Name and Address (Sole Bidder) :</v>
      </c>
      <c r="B6" s="359"/>
      <c r="C6" s="359"/>
      <c r="D6" s="359"/>
      <c r="E6" s="359"/>
      <c r="F6" s="359"/>
      <c r="G6" s="359"/>
      <c r="H6" s="359"/>
      <c r="I6" s="359"/>
      <c r="J6" s="359"/>
      <c r="K6" s="359"/>
      <c r="L6" s="359"/>
      <c r="M6" s="359"/>
      <c r="N6" s="360" t="s">
        <v>77</v>
      </c>
      <c r="Q6" s="159"/>
    </row>
    <row r="7" spans="1:19" ht="36" customHeight="1" x14ac:dyDescent="0.3">
      <c r="A7" s="679" t="str">
        <f>'[1]Sch-1'!A7</f>
        <v/>
      </c>
      <c r="B7" s="679"/>
      <c r="C7" s="679"/>
      <c r="D7" s="679"/>
      <c r="E7" s="679"/>
      <c r="F7" s="679"/>
      <c r="G7" s="679"/>
      <c r="H7" s="679"/>
      <c r="I7" s="679"/>
      <c r="J7" s="679"/>
      <c r="K7" s="679"/>
      <c r="L7" s="679"/>
      <c r="M7" s="679"/>
      <c r="N7" s="361" t="str">
        <f>'[1]Sch-1'!M7</f>
        <v>Contracts Services, 3rd Floor</v>
      </c>
      <c r="Q7" s="159"/>
    </row>
    <row r="8" spans="1:19" ht="18" customHeight="1" x14ac:dyDescent="0.3">
      <c r="A8" s="358" t="s">
        <v>79</v>
      </c>
      <c r="B8" s="678" t="str">
        <f>'Sch-3 '!C8</f>
        <v/>
      </c>
      <c r="C8" s="678"/>
      <c r="D8" s="678"/>
      <c r="E8" s="678"/>
      <c r="F8" s="678"/>
      <c r="G8" s="678"/>
      <c r="H8" s="678"/>
      <c r="I8" s="678"/>
      <c r="J8" s="678"/>
      <c r="K8" s="678"/>
      <c r="L8" s="678"/>
      <c r="M8" s="678"/>
      <c r="N8" s="361" t="str">
        <f>'[1]Sch-1'!M8</f>
        <v>Power Grid Corporation of India Ltd.,</v>
      </c>
      <c r="Q8" s="159"/>
    </row>
    <row r="9" spans="1:19" ht="18" customHeight="1" x14ac:dyDescent="0.3">
      <c r="A9" s="358" t="s">
        <v>81</v>
      </c>
      <c r="B9" s="678" t="str">
        <f>'Sch-3 '!C9</f>
        <v/>
      </c>
      <c r="C9" s="678"/>
      <c r="D9" s="678"/>
      <c r="E9" s="678"/>
      <c r="F9" s="678"/>
      <c r="G9" s="678"/>
      <c r="H9" s="678"/>
      <c r="I9" s="678"/>
      <c r="J9" s="678"/>
      <c r="K9" s="678"/>
      <c r="L9" s="678"/>
      <c r="M9" s="678"/>
      <c r="N9" s="361" t="str">
        <f>'[1]Sch-1'!M9</f>
        <v>"Saudamini", Plot No.-2</v>
      </c>
      <c r="Q9" s="159"/>
    </row>
    <row r="10" spans="1:19" ht="18" customHeight="1" x14ac:dyDescent="0.3">
      <c r="A10" s="359"/>
      <c r="B10" s="678" t="str">
        <f>'Sch-3 '!C10</f>
        <v/>
      </c>
      <c r="C10" s="678"/>
      <c r="D10" s="678"/>
      <c r="E10" s="678"/>
      <c r="F10" s="678"/>
      <c r="G10" s="678"/>
      <c r="H10" s="678"/>
      <c r="I10" s="678"/>
      <c r="J10" s="678"/>
      <c r="K10" s="678"/>
      <c r="L10" s="678"/>
      <c r="M10" s="678"/>
      <c r="N10" s="361" t="str">
        <f>'[1]Sch-1'!M10</f>
        <v xml:space="preserve">Sector-29, </v>
      </c>
      <c r="Q10" s="159"/>
    </row>
    <row r="11" spans="1:19" ht="18" customHeight="1" x14ac:dyDescent="0.3">
      <c r="A11" s="359"/>
      <c r="B11" s="678" t="str">
        <f>'Sch-3 '!C11</f>
        <v/>
      </c>
      <c r="C11" s="678"/>
      <c r="D11" s="678"/>
      <c r="E11" s="678"/>
      <c r="F11" s="678"/>
      <c r="G11" s="678"/>
      <c r="H11" s="678"/>
      <c r="I11" s="678"/>
      <c r="J11" s="678"/>
      <c r="K11" s="678"/>
      <c r="L11" s="678"/>
      <c r="M11" s="678"/>
      <c r="N11" s="361" t="str">
        <f>'[1]Sch-1'!M11</f>
        <v>Gurugram (Haryana) - 122001</v>
      </c>
      <c r="Q11" s="159"/>
    </row>
    <row r="12" spans="1:19" ht="18" customHeight="1" x14ac:dyDescent="0.3">
      <c r="A12" s="22"/>
      <c r="B12" s="20"/>
      <c r="C12" s="20"/>
      <c r="D12" s="20"/>
      <c r="E12" s="20"/>
      <c r="F12" s="20"/>
      <c r="G12" s="20"/>
      <c r="H12" s="20"/>
      <c r="I12" s="20"/>
      <c r="J12" s="20"/>
      <c r="K12" s="20"/>
      <c r="L12" s="20"/>
      <c r="M12" s="20"/>
      <c r="N12" s="20"/>
      <c r="O12" s="20"/>
      <c r="P12" s="359"/>
      <c r="Q12" s="159"/>
    </row>
    <row r="13" spans="1:19" ht="26.25" customHeight="1" x14ac:dyDescent="0.3">
      <c r="A13" s="362"/>
      <c r="B13" s="363"/>
      <c r="C13" s="362"/>
      <c r="D13" s="362"/>
      <c r="E13" s="362"/>
      <c r="F13" s="362"/>
      <c r="G13" s="362"/>
      <c r="H13" s="362"/>
      <c r="I13" s="362"/>
      <c r="J13" s="362"/>
      <c r="K13" s="362"/>
      <c r="L13" s="362"/>
      <c r="M13" s="362"/>
      <c r="N13" s="362"/>
      <c r="O13" s="362"/>
      <c r="P13" s="362"/>
      <c r="Q13" s="362"/>
    </row>
    <row r="14" spans="1:19" s="368" customFormat="1" ht="27.75" customHeight="1" x14ac:dyDescent="0.3">
      <c r="A14" s="364" t="s">
        <v>165</v>
      </c>
      <c r="B14" s="365"/>
      <c r="C14" s="366"/>
      <c r="D14" s="366"/>
      <c r="E14" s="366"/>
      <c r="F14" s="366"/>
      <c r="G14" s="366"/>
      <c r="H14" s="366"/>
      <c r="I14" s="366"/>
      <c r="J14" s="366"/>
      <c r="K14" s="366"/>
      <c r="L14" s="366"/>
      <c r="M14" s="366"/>
      <c r="N14" s="366"/>
      <c r="O14" s="366"/>
      <c r="P14" s="366"/>
      <c r="Q14" s="366"/>
      <c r="R14" s="367"/>
      <c r="S14" s="367"/>
    </row>
    <row r="15" spans="1:19" ht="16.5" x14ac:dyDescent="0.3">
      <c r="A15" s="369"/>
      <c r="B15" s="363"/>
      <c r="C15" s="362"/>
      <c r="D15" s="362"/>
      <c r="E15" s="362"/>
      <c r="F15" s="362"/>
      <c r="G15" s="362"/>
      <c r="H15" s="362"/>
      <c r="I15" s="362"/>
      <c r="J15" s="362"/>
      <c r="K15" s="362"/>
      <c r="L15" s="362"/>
      <c r="M15" s="362"/>
      <c r="N15" s="362"/>
      <c r="O15" s="362"/>
      <c r="P15" s="895" t="s">
        <v>87</v>
      </c>
      <c r="Q15" s="895"/>
      <c r="R15" s="895"/>
    </row>
    <row r="16" spans="1:19" s="734" customFormat="1" ht="120.75" customHeight="1" x14ac:dyDescent="0.3">
      <c r="A16" s="706" t="s">
        <v>89</v>
      </c>
      <c r="B16" s="707" t="s">
        <v>90</v>
      </c>
      <c r="C16" s="707" t="s">
        <v>91</v>
      </c>
      <c r="D16" s="707" t="s">
        <v>148</v>
      </c>
      <c r="E16" s="707" t="s">
        <v>149</v>
      </c>
      <c r="F16" s="707" t="s">
        <v>92</v>
      </c>
      <c r="G16" s="708" t="s">
        <v>150</v>
      </c>
      <c r="H16" s="732" t="s">
        <v>151</v>
      </c>
      <c r="I16" s="680" t="s">
        <v>152</v>
      </c>
      <c r="J16" s="680" t="s">
        <v>96</v>
      </c>
      <c r="K16" s="680" t="s">
        <v>97</v>
      </c>
      <c r="L16" s="707" t="s">
        <v>126</v>
      </c>
      <c r="M16" s="711" t="s">
        <v>99</v>
      </c>
      <c r="N16" s="711" t="s">
        <v>127</v>
      </c>
      <c r="O16" s="707" t="s">
        <v>166</v>
      </c>
      <c r="P16" s="707" t="s">
        <v>167</v>
      </c>
      <c r="Q16" s="682" t="s">
        <v>155</v>
      </c>
      <c r="R16" s="733"/>
      <c r="S16" s="733"/>
    </row>
    <row r="17" spans="1:30" s="734" customFormat="1" ht="16.5" x14ac:dyDescent="0.3">
      <c r="A17" s="714">
        <v>1</v>
      </c>
      <c r="B17" s="715">
        <v>2</v>
      </c>
      <c r="C17" s="715">
        <v>3</v>
      </c>
      <c r="D17" s="715">
        <v>4</v>
      </c>
      <c r="E17" s="715">
        <v>5</v>
      </c>
      <c r="F17" s="716">
        <v>6</v>
      </c>
      <c r="G17" s="715">
        <v>7</v>
      </c>
      <c r="H17" s="735">
        <v>8</v>
      </c>
      <c r="I17" s="736">
        <v>9</v>
      </c>
      <c r="J17" s="736">
        <v>10</v>
      </c>
      <c r="K17" s="736">
        <v>11</v>
      </c>
      <c r="L17" s="719">
        <v>12</v>
      </c>
      <c r="M17" s="719">
        <v>13</v>
      </c>
      <c r="N17" s="719">
        <v>14</v>
      </c>
      <c r="O17" s="719">
        <v>15</v>
      </c>
      <c r="P17" s="719" t="s">
        <v>156</v>
      </c>
      <c r="Q17" s="719">
        <v>17</v>
      </c>
      <c r="R17" s="733"/>
      <c r="S17" s="733"/>
    </row>
    <row r="18" spans="1:30" ht="27.75" customHeight="1" x14ac:dyDescent="0.3">
      <c r="A18" s="776" t="s">
        <v>11</v>
      </c>
      <c r="B18" s="780" t="s">
        <v>350</v>
      </c>
      <c r="C18" s="781"/>
      <c r="D18" s="781"/>
      <c r="E18" s="781"/>
      <c r="F18" s="781"/>
      <c r="G18" s="781"/>
      <c r="H18" s="781"/>
      <c r="I18" s="781"/>
      <c r="J18" s="781"/>
      <c r="K18" s="781"/>
      <c r="L18" s="781"/>
      <c r="M18" s="781"/>
      <c r="N18" s="781"/>
      <c r="O18" s="781"/>
      <c r="P18" s="781"/>
      <c r="Q18" s="371"/>
    </row>
    <row r="19" spans="1:30" s="267" customFormat="1" ht="39.75" customHeight="1" x14ac:dyDescent="0.3">
      <c r="A19" s="292">
        <v>1</v>
      </c>
      <c r="B19" s="768">
        <v>7000031569</v>
      </c>
      <c r="C19" s="768">
        <v>10</v>
      </c>
      <c r="D19" s="768">
        <v>50</v>
      </c>
      <c r="E19" s="768">
        <v>10</v>
      </c>
      <c r="F19" s="768" t="s">
        <v>486</v>
      </c>
      <c r="G19" s="768">
        <v>170005312</v>
      </c>
      <c r="H19" s="768">
        <v>998399</v>
      </c>
      <c r="I19" s="372"/>
      <c r="J19" s="777">
        <v>18</v>
      </c>
      <c r="K19" s="293"/>
      <c r="L19" s="768" t="s">
        <v>491</v>
      </c>
      <c r="M19" s="768" t="s">
        <v>105</v>
      </c>
      <c r="N19" s="768">
        <v>1</v>
      </c>
      <c r="O19" s="372"/>
      <c r="P19" s="295" t="str">
        <f>IF(O19=0, "Included", IF(ISERROR(N19*O19), O19, N19*O19))</f>
        <v>Included</v>
      </c>
      <c r="Q19" s="779">
        <f>S19</f>
        <v>0</v>
      </c>
      <c r="R19" s="267">
        <f>IF(P19="Included",0,P19)</f>
        <v>0</v>
      </c>
      <c r="S19" s="267">
        <f>IF(K19="",(R19*J19/100),(R19*K19))</f>
        <v>0</v>
      </c>
      <c r="T19" s="297">
        <f>+N19*O19</f>
        <v>0</v>
      </c>
      <c r="U19" s="297"/>
      <c r="AD19" s="298"/>
    </row>
    <row r="20" spans="1:30" s="267" customFormat="1" ht="39.75" customHeight="1" x14ac:dyDescent="0.3">
      <c r="A20" s="292">
        <v>2</v>
      </c>
      <c r="B20" s="768">
        <v>7000031576</v>
      </c>
      <c r="C20" s="768">
        <v>10</v>
      </c>
      <c r="D20" s="768">
        <v>140</v>
      </c>
      <c r="E20" s="768">
        <v>10</v>
      </c>
      <c r="F20" s="768" t="s">
        <v>487</v>
      </c>
      <c r="G20" s="768">
        <v>170005312</v>
      </c>
      <c r="H20" s="768">
        <v>998399</v>
      </c>
      <c r="I20" s="372"/>
      <c r="J20" s="777">
        <v>18</v>
      </c>
      <c r="K20" s="293"/>
      <c r="L20" s="768" t="s">
        <v>491</v>
      </c>
      <c r="M20" s="768" t="s">
        <v>105</v>
      </c>
      <c r="N20" s="768">
        <v>1</v>
      </c>
      <c r="O20" s="372"/>
      <c r="P20" s="295" t="str">
        <f t="shared" ref="P20:P23" si="0">IF(O20=0, "Included", IF(ISERROR(N20*O20), O20, N20*O20))</f>
        <v>Included</v>
      </c>
      <c r="Q20" s="779">
        <f t="shared" ref="Q20:Q23" si="1">S20</f>
        <v>0</v>
      </c>
      <c r="R20" s="267">
        <f t="shared" ref="R20:R23" si="2">IF(P20="Included",0,P20)</f>
        <v>0</v>
      </c>
      <c r="S20" s="267">
        <f t="shared" ref="S20:S23" si="3">IF(K20="",(R20*J20/100),(R20*K20))</f>
        <v>0</v>
      </c>
      <c r="T20" s="297">
        <f t="shared" ref="T20:T23" si="4">+N20*O20</f>
        <v>0</v>
      </c>
      <c r="U20" s="297"/>
      <c r="AD20" s="298"/>
    </row>
    <row r="21" spans="1:30" s="267" customFormat="1" ht="39.75" customHeight="1" x14ac:dyDescent="0.3">
      <c r="A21" s="292">
        <v>3</v>
      </c>
      <c r="B21" s="768">
        <v>7000031583</v>
      </c>
      <c r="C21" s="768">
        <v>10</v>
      </c>
      <c r="D21" s="768">
        <v>230</v>
      </c>
      <c r="E21" s="768">
        <v>10</v>
      </c>
      <c r="F21" s="768" t="s">
        <v>488</v>
      </c>
      <c r="G21" s="768">
        <v>170005312</v>
      </c>
      <c r="H21" s="768">
        <v>998399</v>
      </c>
      <c r="I21" s="372"/>
      <c r="J21" s="777">
        <v>18</v>
      </c>
      <c r="K21" s="293"/>
      <c r="L21" s="768" t="s">
        <v>491</v>
      </c>
      <c r="M21" s="768" t="s">
        <v>105</v>
      </c>
      <c r="N21" s="768">
        <v>1</v>
      </c>
      <c r="O21" s="372"/>
      <c r="P21" s="295" t="str">
        <f t="shared" si="0"/>
        <v>Included</v>
      </c>
      <c r="Q21" s="779">
        <f t="shared" si="1"/>
        <v>0</v>
      </c>
      <c r="R21" s="267">
        <f t="shared" si="2"/>
        <v>0</v>
      </c>
      <c r="S21" s="267">
        <f t="shared" si="3"/>
        <v>0</v>
      </c>
      <c r="T21" s="297">
        <f t="shared" si="4"/>
        <v>0</v>
      </c>
      <c r="U21" s="297"/>
      <c r="AD21" s="298"/>
    </row>
    <row r="22" spans="1:30" s="267" customFormat="1" ht="39.75" customHeight="1" x14ac:dyDescent="0.3">
      <c r="A22" s="292">
        <v>4</v>
      </c>
      <c r="B22" s="768">
        <v>7000031589</v>
      </c>
      <c r="C22" s="768">
        <v>10</v>
      </c>
      <c r="D22" s="768">
        <v>400</v>
      </c>
      <c r="E22" s="768">
        <v>10</v>
      </c>
      <c r="F22" s="768" t="s">
        <v>489</v>
      </c>
      <c r="G22" s="768">
        <v>170005312</v>
      </c>
      <c r="H22" s="768">
        <v>998399</v>
      </c>
      <c r="I22" s="372"/>
      <c r="J22" s="777">
        <v>18</v>
      </c>
      <c r="K22" s="293"/>
      <c r="L22" s="768" t="s">
        <v>491</v>
      </c>
      <c r="M22" s="768" t="s">
        <v>105</v>
      </c>
      <c r="N22" s="768">
        <v>1</v>
      </c>
      <c r="O22" s="372"/>
      <c r="P22" s="295" t="str">
        <f t="shared" si="0"/>
        <v>Included</v>
      </c>
      <c r="Q22" s="779">
        <f t="shared" si="1"/>
        <v>0</v>
      </c>
      <c r="R22" s="267">
        <f t="shared" si="2"/>
        <v>0</v>
      </c>
      <c r="S22" s="267">
        <f t="shared" si="3"/>
        <v>0</v>
      </c>
      <c r="T22" s="297">
        <f t="shared" si="4"/>
        <v>0</v>
      </c>
      <c r="U22" s="297"/>
      <c r="AD22" s="298"/>
    </row>
    <row r="23" spans="1:30" s="267" customFormat="1" ht="39.75" customHeight="1" x14ac:dyDescent="0.3">
      <c r="A23" s="292">
        <v>5</v>
      </c>
      <c r="B23" s="768">
        <v>7000031594</v>
      </c>
      <c r="C23" s="768">
        <v>10</v>
      </c>
      <c r="D23" s="768">
        <v>440</v>
      </c>
      <c r="E23" s="768">
        <v>10</v>
      </c>
      <c r="F23" s="768" t="s">
        <v>490</v>
      </c>
      <c r="G23" s="768">
        <v>170005312</v>
      </c>
      <c r="H23" s="768">
        <v>998399</v>
      </c>
      <c r="I23" s="372"/>
      <c r="J23" s="777">
        <v>18</v>
      </c>
      <c r="K23" s="293"/>
      <c r="L23" s="768" t="s">
        <v>491</v>
      </c>
      <c r="M23" s="768" t="s">
        <v>105</v>
      </c>
      <c r="N23" s="768">
        <v>1</v>
      </c>
      <c r="O23" s="372"/>
      <c r="P23" s="295" t="str">
        <f t="shared" si="0"/>
        <v>Included</v>
      </c>
      <c r="Q23" s="779">
        <f t="shared" si="1"/>
        <v>0</v>
      </c>
      <c r="R23" s="267">
        <f t="shared" si="2"/>
        <v>0</v>
      </c>
      <c r="S23" s="267">
        <f t="shared" si="3"/>
        <v>0</v>
      </c>
      <c r="T23" s="297">
        <f t="shared" si="4"/>
        <v>0</v>
      </c>
      <c r="U23" s="297"/>
      <c r="AD23" s="298"/>
    </row>
    <row r="24" spans="1:30" ht="27.75" customHeight="1" x14ac:dyDescent="0.3">
      <c r="A24" s="776" t="s">
        <v>25</v>
      </c>
      <c r="B24" s="780" t="s">
        <v>349</v>
      </c>
      <c r="C24" s="781"/>
      <c r="D24" s="781"/>
      <c r="E24" s="781"/>
      <c r="F24" s="781"/>
      <c r="G24" s="781"/>
      <c r="H24" s="781"/>
      <c r="I24" s="781"/>
      <c r="J24" s="781"/>
      <c r="K24" s="781"/>
      <c r="L24" s="781"/>
      <c r="M24" s="781"/>
      <c r="N24" s="781"/>
      <c r="O24" s="781"/>
      <c r="P24" s="781"/>
      <c r="Q24" s="371"/>
    </row>
    <row r="25" spans="1:30" s="267" customFormat="1" ht="37.5" customHeight="1" x14ac:dyDescent="0.3">
      <c r="A25" s="292">
        <v>1</v>
      </c>
      <c r="B25" s="778">
        <v>7000031258</v>
      </c>
      <c r="C25" s="778">
        <v>10</v>
      </c>
      <c r="D25" s="778">
        <v>50</v>
      </c>
      <c r="E25" s="778">
        <v>10</v>
      </c>
      <c r="F25" s="778" t="s">
        <v>492</v>
      </c>
      <c r="G25" s="778">
        <v>170005312</v>
      </c>
      <c r="H25" s="778">
        <v>998399</v>
      </c>
      <c r="I25" s="372"/>
      <c r="J25" s="777">
        <v>18</v>
      </c>
      <c r="K25" s="293"/>
      <c r="L25" s="768" t="s">
        <v>491</v>
      </c>
      <c r="M25" s="768" t="s">
        <v>105</v>
      </c>
      <c r="N25" s="768">
        <v>1</v>
      </c>
      <c r="O25" s="372"/>
      <c r="P25" s="295" t="str">
        <f t="shared" ref="P25:P32" si="5">IF(O25=0, "Included", IF(ISERROR(N25*O25), O25, N25*O25))</f>
        <v>Included</v>
      </c>
      <c r="Q25" s="779">
        <f t="shared" ref="Q25:Q32" si="6">S25</f>
        <v>0</v>
      </c>
      <c r="R25" s="267">
        <f t="shared" ref="R25:R32" si="7">IF(P25="Included",0,P25)</f>
        <v>0</v>
      </c>
      <c r="S25" s="267">
        <f t="shared" ref="S25:S32" si="8">IF(K25="",(R25*J25/100),(R25*K25))</f>
        <v>0</v>
      </c>
      <c r="T25" s="297">
        <f t="shared" ref="T25:T32" si="9">+N25*O25</f>
        <v>0</v>
      </c>
      <c r="U25" s="297"/>
      <c r="AD25" s="298"/>
    </row>
    <row r="26" spans="1:30" s="267" customFormat="1" ht="37.5" customHeight="1" x14ac:dyDescent="0.3">
      <c r="A26" s="292">
        <v>2</v>
      </c>
      <c r="B26" s="778">
        <v>7000031262</v>
      </c>
      <c r="C26" s="778">
        <v>10</v>
      </c>
      <c r="D26" s="778">
        <v>100</v>
      </c>
      <c r="E26" s="778">
        <v>10</v>
      </c>
      <c r="F26" s="778" t="s">
        <v>493</v>
      </c>
      <c r="G26" s="778">
        <v>170005312</v>
      </c>
      <c r="H26" s="778">
        <v>998399</v>
      </c>
      <c r="I26" s="372"/>
      <c r="J26" s="777">
        <v>18</v>
      </c>
      <c r="K26" s="293"/>
      <c r="L26" s="768" t="s">
        <v>491</v>
      </c>
      <c r="M26" s="768" t="s">
        <v>105</v>
      </c>
      <c r="N26" s="768">
        <v>1</v>
      </c>
      <c r="O26" s="372"/>
      <c r="P26" s="295" t="str">
        <f t="shared" si="5"/>
        <v>Included</v>
      </c>
      <c r="Q26" s="779">
        <f t="shared" si="6"/>
        <v>0</v>
      </c>
      <c r="R26" s="267">
        <f t="shared" si="7"/>
        <v>0</v>
      </c>
      <c r="S26" s="267">
        <f t="shared" si="8"/>
        <v>0</v>
      </c>
      <c r="T26" s="297">
        <f t="shared" si="9"/>
        <v>0</v>
      </c>
      <c r="U26" s="297"/>
      <c r="AD26" s="298"/>
    </row>
    <row r="27" spans="1:30" s="267" customFormat="1" ht="37.5" customHeight="1" x14ac:dyDescent="0.3">
      <c r="A27" s="292">
        <v>3</v>
      </c>
      <c r="B27" s="778">
        <v>7000031269</v>
      </c>
      <c r="C27" s="778">
        <v>10</v>
      </c>
      <c r="D27" s="778">
        <v>190</v>
      </c>
      <c r="E27" s="778">
        <v>10</v>
      </c>
      <c r="F27" s="778" t="s">
        <v>494</v>
      </c>
      <c r="G27" s="778">
        <v>170005312</v>
      </c>
      <c r="H27" s="778">
        <v>998399</v>
      </c>
      <c r="I27" s="372"/>
      <c r="J27" s="777">
        <v>18</v>
      </c>
      <c r="K27" s="293"/>
      <c r="L27" s="768" t="s">
        <v>491</v>
      </c>
      <c r="M27" s="768" t="s">
        <v>105</v>
      </c>
      <c r="N27" s="768">
        <v>1</v>
      </c>
      <c r="O27" s="372"/>
      <c r="P27" s="295" t="str">
        <f t="shared" si="5"/>
        <v>Included</v>
      </c>
      <c r="Q27" s="779">
        <f t="shared" si="6"/>
        <v>0</v>
      </c>
      <c r="R27" s="267">
        <f t="shared" si="7"/>
        <v>0</v>
      </c>
      <c r="S27" s="267">
        <f t="shared" si="8"/>
        <v>0</v>
      </c>
      <c r="T27" s="297">
        <f t="shared" si="9"/>
        <v>0</v>
      </c>
      <c r="U27" s="297"/>
      <c r="AD27" s="298"/>
    </row>
    <row r="28" spans="1:30" s="267" customFormat="1" ht="37.5" customHeight="1" x14ac:dyDescent="0.3">
      <c r="A28" s="292">
        <v>4</v>
      </c>
      <c r="B28" s="778">
        <v>7000031276</v>
      </c>
      <c r="C28" s="778">
        <v>10</v>
      </c>
      <c r="D28" s="778">
        <v>280</v>
      </c>
      <c r="E28" s="778">
        <v>10</v>
      </c>
      <c r="F28" s="778" t="s">
        <v>495</v>
      </c>
      <c r="G28" s="778">
        <v>170005312</v>
      </c>
      <c r="H28" s="778">
        <v>998399</v>
      </c>
      <c r="I28" s="372"/>
      <c r="J28" s="777">
        <v>18</v>
      </c>
      <c r="K28" s="293"/>
      <c r="L28" s="768" t="s">
        <v>491</v>
      </c>
      <c r="M28" s="768" t="s">
        <v>105</v>
      </c>
      <c r="N28" s="768">
        <v>1</v>
      </c>
      <c r="O28" s="372"/>
      <c r="P28" s="295" t="str">
        <f t="shared" si="5"/>
        <v>Included</v>
      </c>
      <c r="Q28" s="779">
        <f t="shared" si="6"/>
        <v>0</v>
      </c>
      <c r="R28" s="267">
        <f t="shared" si="7"/>
        <v>0</v>
      </c>
      <c r="S28" s="267">
        <f t="shared" si="8"/>
        <v>0</v>
      </c>
      <c r="T28" s="297">
        <f t="shared" si="9"/>
        <v>0</v>
      </c>
      <c r="U28" s="297"/>
      <c r="AD28" s="298"/>
    </row>
    <row r="29" spans="1:30" s="267" customFormat="1" ht="37.5" customHeight="1" x14ac:dyDescent="0.3">
      <c r="A29" s="292">
        <v>5</v>
      </c>
      <c r="B29" s="778">
        <v>7000031286</v>
      </c>
      <c r="C29" s="778">
        <v>10</v>
      </c>
      <c r="D29" s="778">
        <v>325</v>
      </c>
      <c r="E29" s="778">
        <v>10</v>
      </c>
      <c r="F29" s="778" t="s">
        <v>496</v>
      </c>
      <c r="G29" s="778">
        <v>170005312</v>
      </c>
      <c r="H29" s="778">
        <v>998399</v>
      </c>
      <c r="I29" s="372"/>
      <c r="J29" s="777">
        <v>18</v>
      </c>
      <c r="K29" s="293"/>
      <c r="L29" s="768" t="s">
        <v>491</v>
      </c>
      <c r="M29" s="768" t="s">
        <v>105</v>
      </c>
      <c r="N29" s="768">
        <v>1</v>
      </c>
      <c r="O29" s="372"/>
      <c r="P29" s="295" t="str">
        <f t="shared" si="5"/>
        <v>Included</v>
      </c>
      <c r="Q29" s="779">
        <f t="shared" si="6"/>
        <v>0</v>
      </c>
      <c r="R29" s="267">
        <f t="shared" si="7"/>
        <v>0</v>
      </c>
      <c r="S29" s="267">
        <f t="shared" si="8"/>
        <v>0</v>
      </c>
      <c r="T29" s="297">
        <f t="shared" si="9"/>
        <v>0</v>
      </c>
      <c r="U29" s="297"/>
      <c r="AD29" s="298"/>
    </row>
    <row r="30" spans="1:30" s="267" customFormat="1" ht="37.5" customHeight="1" x14ac:dyDescent="0.3">
      <c r="A30" s="292">
        <v>6</v>
      </c>
      <c r="B30" s="778">
        <v>7000031293</v>
      </c>
      <c r="C30" s="778">
        <v>10</v>
      </c>
      <c r="D30" s="778">
        <v>450</v>
      </c>
      <c r="E30" s="778">
        <v>10</v>
      </c>
      <c r="F30" s="778" t="s">
        <v>497</v>
      </c>
      <c r="G30" s="778">
        <v>170005312</v>
      </c>
      <c r="H30" s="778">
        <v>998399</v>
      </c>
      <c r="I30" s="372"/>
      <c r="J30" s="777">
        <v>18</v>
      </c>
      <c r="K30" s="293"/>
      <c r="L30" s="768" t="s">
        <v>491</v>
      </c>
      <c r="M30" s="768" t="s">
        <v>105</v>
      </c>
      <c r="N30" s="768">
        <v>1</v>
      </c>
      <c r="O30" s="372"/>
      <c r="P30" s="295" t="str">
        <f t="shared" si="5"/>
        <v>Included</v>
      </c>
      <c r="Q30" s="779">
        <f t="shared" si="6"/>
        <v>0</v>
      </c>
      <c r="R30" s="267">
        <f t="shared" si="7"/>
        <v>0</v>
      </c>
      <c r="S30" s="267">
        <f t="shared" si="8"/>
        <v>0</v>
      </c>
      <c r="T30" s="297">
        <f t="shared" si="9"/>
        <v>0</v>
      </c>
      <c r="U30" s="297"/>
      <c r="AD30" s="298"/>
    </row>
    <row r="31" spans="1:30" s="267" customFormat="1" ht="37.5" customHeight="1" x14ac:dyDescent="0.3">
      <c r="A31" s="292">
        <v>7</v>
      </c>
      <c r="B31" s="778">
        <v>7000031297</v>
      </c>
      <c r="C31" s="778">
        <v>10</v>
      </c>
      <c r="D31" s="778">
        <v>500</v>
      </c>
      <c r="E31" s="778">
        <v>10</v>
      </c>
      <c r="F31" s="778" t="s">
        <v>498</v>
      </c>
      <c r="G31" s="778">
        <v>170005312</v>
      </c>
      <c r="H31" s="778">
        <v>998399</v>
      </c>
      <c r="I31" s="372"/>
      <c r="J31" s="777">
        <v>18</v>
      </c>
      <c r="K31" s="293"/>
      <c r="L31" s="768" t="s">
        <v>491</v>
      </c>
      <c r="M31" s="768" t="s">
        <v>105</v>
      </c>
      <c r="N31" s="768">
        <v>1</v>
      </c>
      <c r="O31" s="372"/>
      <c r="P31" s="295" t="str">
        <f t="shared" si="5"/>
        <v>Included</v>
      </c>
      <c r="Q31" s="779">
        <f t="shared" si="6"/>
        <v>0</v>
      </c>
      <c r="R31" s="267">
        <f t="shared" si="7"/>
        <v>0</v>
      </c>
      <c r="S31" s="267">
        <f t="shared" si="8"/>
        <v>0</v>
      </c>
      <c r="T31" s="297">
        <f t="shared" si="9"/>
        <v>0</v>
      </c>
      <c r="U31" s="297"/>
      <c r="AD31" s="298"/>
    </row>
    <row r="32" spans="1:30" s="267" customFormat="1" ht="37.5" customHeight="1" x14ac:dyDescent="0.3">
      <c r="A32" s="292">
        <v>8</v>
      </c>
      <c r="B32" s="778">
        <v>7000031305</v>
      </c>
      <c r="C32" s="778">
        <v>10</v>
      </c>
      <c r="D32" s="778">
        <v>590</v>
      </c>
      <c r="E32" s="778">
        <v>10</v>
      </c>
      <c r="F32" s="778" t="s">
        <v>499</v>
      </c>
      <c r="G32" s="778">
        <v>170005312</v>
      </c>
      <c r="H32" s="778">
        <v>998399</v>
      </c>
      <c r="I32" s="372"/>
      <c r="J32" s="777">
        <v>18</v>
      </c>
      <c r="K32" s="293"/>
      <c r="L32" s="768" t="s">
        <v>491</v>
      </c>
      <c r="M32" s="768" t="s">
        <v>105</v>
      </c>
      <c r="N32" s="768">
        <v>1</v>
      </c>
      <c r="O32" s="372"/>
      <c r="P32" s="295" t="str">
        <f t="shared" si="5"/>
        <v>Included</v>
      </c>
      <c r="Q32" s="779">
        <f t="shared" si="6"/>
        <v>0</v>
      </c>
      <c r="R32" s="267">
        <f t="shared" si="7"/>
        <v>0</v>
      </c>
      <c r="S32" s="267">
        <f t="shared" si="8"/>
        <v>0</v>
      </c>
      <c r="T32" s="297">
        <f t="shared" si="9"/>
        <v>0</v>
      </c>
      <c r="U32" s="297"/>
      <c r="AD32" s="298"/>
    </row>
    <row r="33" spans="1:30" ht="27.75" customHeight="1" x14ac:dyDescent="0.3">
      <c r="A33" s="776" t="s">
        <v>336</v>
      </c>
      <c r="B33" s="780" t="s">
        <v>484</v>
      </c>
      <c r="C33" s="781"/>
      <c r="D33" s="781"/>
      <c r="E33" s="781"/>
      <c r="F33" s="781"/>
      <c r="G33" s="781"/>
      <c r="H33" s="781"/>
      <c r="I33" s="781"/>
      <c r="J33" s="781"/>
      <c r="K33" s="781"/>
      <c r="L33" s="781"/>
      <c r="M33" s="781"/>
      <c r="N33" s="781"/>
      <c r="O33" s="781"/>
      <c r="P33" s="781"/>
      <c r="Q33" s="371"/>
    </row>
    <row r="34" spans="1:30" s="267" customFormat="1" ht="37.5" customHeight="1" x14ac:dyDescent="0.3">
      <c r="A34" s="292">
        <v>1</v>
      </c>
      <c r="B34" s="768">
        <v>7000031753</v>
      </c>
      <c r="C34" s="768">
        <v>10</v>
      </c>
      <c r="D34" s="768">
        <v>50</v>
      </c>
      <c r="E34" s="768">
        <v>10</v>
      </c>
      <c r="F34" s="768" t="s">
        <v>500</v>
      </c>
      <c r="G34" s="768">
        <v>170005312</v>
      </c>
      <c r="H34" s="768">
        <v>998399</v>
      </c>
      <c r="I34" s="372"/>
      <c r="J34" s="777">
        <v>18</v>
      </c>
      <c r="K34" s="293"/>
      <c r="L34" s="768" t="s">
        <v>491</v>
      </c>
      <c r="M34" s="768" t="s">
        <v>105</v>
      </c>
      <c r="N34" s="768">
        <v>1</v>
      </c>
      <c r="O34" s="372"/>
      <c r="P34" s="295" t="str">
        <f t="shared" ref="P34:P35" si="10">IF(O34=0, "Included", IF(ISERROR(N34*O34), O34, N34*O34))</f>
        <v>Included</v>
      </c>
      <c r="Q34" s="779">
        <f t="shared" ref="Q34:Q35" si="11">S34</f>
        <v>0</v>
      </c>
      <c r="R34" s="267">
        <f t="shared" ref="R34:R35" si="12">IF(P34="Included",0,P34)</f>
        <v>0</v>
      </c>
      <c r="S34" s="267">
        <f t="shared" ref="S34:S35" si="13">IF(K34="",(R34*J34/100),(R34*K34))</f>
        <v>0</v>
      </c>
      <c r="T34" s="297">
        <f t="shared" ref="T34:T35" si="14">+N34*O34</f>
        <v>0</v>
      </c>
      <c r="U34" s="297"/>
      <c r="AD34" s="298"/>
    </row>
    <row r="35" spans="1:30" s="267" customFormat="1" ht="37.5" customHeight="1" x14ac:dyDescent="0.3">
      <c r="A35" s="292">
        <v>2</v>
      </c>
      <c r="B35" s="768">
        <v>7000031757</v>
      </c>
      <c r="C35" s="768">
        <v>10</v>
      </c>
      <c r="D35" s="768">
        <v>100</v>
      </c>
      <c r="E35" s="768">
        <v>10</v>
      </c>
      <c r="F35" s="768" t="s">
        <v>501</v>
      </c>
      <c r="G35" s="768">
        <v>170005312</v>
      </c>
      <c r="H35" s="768">
        <v>998399</v>
      </c>
      <c r="I35" s="372"/>
      <c r="J35" s="777">
        <v>18</v>
      </c>
      <c r="K35" s="293"/>
      <c r="L35" s="768" t="s">
        <v>491</v>
      </c>
      <c r="M35" s="768" t="s">
        <v>105</v>
      </c>
      <c r="N35" s="768">
        <v>1</v>
      </c>
      <c r="O35" s="372"/>
      <c r="P35" s="295" t="str">
        <f t="shared" si="10"/>
        <v>Included</v>
      </c>
      <c r="Q35" s="779">
        <f t="shared" si="11"/>
        <v>0</v>
      </c>
      <c r="R35" s="267">
        <f t="shared" si="12"/>
        <v>0</v>
      </c>
      <c r="S35" s="267">
        <f t="shared" si="13"/>
        <v>0</v>
      </c>
      <c r="T35" s="297">
        <f t="shared" si="14"/>
        <v>0</v>
      </c>
      <c r="U35" s="297"/>
      <c r="AD35" s="298"/>
    </row>
    <row r="36" spans="1:30" ht="27.75" customHeight="1" x14ac:dyDescent="0.3">
      <c r="A36" s="776" t="s">
        <v>337</v>
      </c>
      <c r="B36" s="780" t="s">
        <v>352</v>
      </c>
      <c r="C36" s="781"/>
      <c r="D36" s="781"/>
      <c r="E36" s="781"/>
      <c r="F36" s="781"/>
      <c r="G36" s="781"/>
      <c r="H36" s="781"/>
      <c r="I36" s="781"/>
      <c r="J36" s="781"/>
      <c r="K36" s="781"/>
      <c r="L36" s="781"/>
      <c r="M36" s="781"/>
      <c r="N36" s="781"/>
      <c r="O36" s="781"/>
      <c r="P36" s="781"/>
      <c r="Q36" s="371"/>
    </row>
    <row r="37" spans="1:30" s="267" customFormat="1" ht="37.5" customHeight="1" x14ac:dyDescent="0.3">
      <c r="A37" s="292">
        <v>1</v>
      </c>
      <c r="B37" s="768">
        <v>7000031800</v>
      </c>
      <c r="C37" s="768">
        <v>10</v>
      </c>
      <c r="D37" s="768">
        <v>50</v>
      </c>
      <c r="E37" s="768">
        <v>10</v>
      </c>
      <c r="F37" s="768" t="s">
        <v>502</v>
      </c>
      <c r="G37" s="768">
        <v>170005312</v>
      </c>
      <c r="H37" s="768">
        <v>998399</v>
      </c>
      <c r="I37" s="372"/>
      <c r="J37" s="777">
        <v>18</v>
      </c>
      <c r="K37" s="293"/>
      <c r="L37" s="768" t="s">
        <v>491</v>
      </c>
      <c r="M37" s="768" t="s">
        <v>105</v>
      </c>
      <c r="N37" s="768">
        <v>1</v>
      </c>
      <c r="O37" s="372"/>
      <c r="P37" s="295" t="str">
        <f t="shared" ref="P37:P39" si="15">IF(O37=0, "Included", IF(ISERROR(N37*O37), O37, N37*O37))</f>
        <v>Included</v>
      </c>
      <c r="Q37" s="779">
        <f t="shared" ref="Q37:Q39" si="16">S37</f>
        <v>0</v>
      </c>
      <c r="R37" s="267">
        <f t="shared" ref="R37:R39" si="17">IF(P37="Included",0,P37)</f>
        <v>0</v>
      </c>
      <c r="S37" s="267">
        <f t="shared" ref="S37:S39" si="18">IF(K37="",(R37*J37/100),(R37*K37))</f>
        <v>0</v>
      </c>
      <c r="T37" s="297">
        <f t="shared" ref="T37:T39" si="19">+N37*O37</f>
        <v>0</v>
      </c>
      <c r="U37" s="297"/>
      <c r="AD37" s="298"/>
    </row>
    <row r="38" spans="1:30" s="267" customFormat="1" ht="37.5" customHeight="1" x14ac:dyDescent="0.3">
      <c r="A38" s="292">
        <v>2</v>
      </c>
      <c r="B38" s="768">
        <v>7000031807</v>
      </c>
      <c r="C38" s="768">
        <v>10</v>
      </c>
      <c r="D38" s="768">
        <v>113</v>
      </c>
      <c r="E38" s="768">
        <v>10</v>
      </c>
      <c r="F38" s="768" t="s">
        <v>503</v>
      </c>
      <c r="G38" s="768">
        <v>170005312</v>
      </c>
      <c r="H38" s="768">
        <v>998399</v>
      </c>
      <c r="I38" s="372"/>
      <c r="J38" s="777">
        <v>18</v>
      </c>
      <c r="K38" s="293"/>
      <c r="L38" s="768" t="s">
        <v>491</v>
      </c>
      <c r="M38" s="768" t="s">
        <v>105</v>
      </c>
      <c r="N38" s="768">
        <v>1</v>
      </c>
      <c r="O38" s="372"/>
      <c r="P38" s="295" t="str">
        <f t="shared" si="15"/>
        <v>Included</v>
      </c>
      <c r="Q38" s="779">
        <f t="shared" si="16"/>
        <v>0</v>
      </c>
      <c r="R38" s="267">
        <f t="shared" si="17"/>
        <v>0</v>
      </c>
      <c r="S38" s="267">
        <f t="shared" si="18"/>
        <v>0</v>
      </c>
      <c r="T38" s="297">
        <f t="shared" si="19"/>
        <v>0</v>
      </c>
      <c r="U38" s="297"/>
      <c r="AD38" s="298"/>
    </row>
    <row r="39" spans="1:30" s="267" customFormat="1" ht="37.5" customHeight="1" x14ac:dyDescent="0.3">
      <c r="A39" s="292">
        <v>3</v>
      </c>
      <c r="B39" s="768">
        <v>7000031811</v>
      </c>
      <c r="C39" s="768">
        <v>10</v>
      </c>
      <c r="D39" s="768">
        <v>200</v>
      </c>
      <c r="E39" s="768">
        <v>10</v>
      </c>
      <c r="F39" s="768" t="s">
        <v>504</v>
      </c>
      <c r="G39" s="768">
        <v>170005312</v>
      </c>
      <c r="H39" s="768">
        <v>998399</v>
      </c>
      <c r="I39" s="372"/>
      <c r="J39" s="777">
        <v>18</v>
      </c>
      <c r="K39" s="293"/>
      <c r="L39" s="768" t="s">
        <v>491</v>
      </c>
      <c r="M39" s="768" t="s">
        <v>105</v>
      </c>
      <c r="N39" s="768">
        <v>1</v>
      </c>
      <c r="O39" s="372"/>
      <c r="P39" s="295" t="str">
        <f t="shared" si="15"/>
        <v>Included</v>
      </c>
      <c r="Q39" s="779">
        <f t="shared" si="16"/>
        <v>0</v>
      </c>
      <c r="R39" s="267">
        <f t="shared" si="17"/>
        <v>0</v>
      </c>
      <c r="S39" s="267">
        <f t="shared" si="18"/>
        <v>0</v>
      </c>
      <c r="T39" s="297">
        <f t="shared" si="19"/>
        <v>0</v>
      </c>
      <c r="U39" s="297"/>
      <c r="AD39" s="298"/>
    </row>
    <row r="40" spans="1:30" ht="27.75" customHeight="1" x14ac:dyDescent="0.3">
      <c r="A40" s="776" t="s">
        <v>338</v>
      </c>
      <c r="B40" s="780" t="s">
        <v>353</v>
      </c>
      <c r="C40" s="781"/>
      <c r="D40" s="781"/>
      <c r="E40" s="781"/>
      <c r="F40" s="781"/>
      <c r="G40" s="781"/>
      <c r="H40" s="781"/>
      <c r="I40" s="781"/>
      <c r="J40" s="781"/>
      <c r="K40" s="781"/>
      <c r="L40" s="781"/>
      <c r="M40" s="781"/>
      <c r="N40" s="781"/>
      <c r="O40" s="781"/>
      <c r="P40" s="781"/>
      <c r="Q40" s="371"/>
    </row>
    <row r="41" spans="1:30" s="267" customFormat="1" ht="37.5" customHeight="1" x14ac:dyDescent="0.3">
      <c r="A41" s="292">
        <v>1</v>
      </c>
      <c r="B41" s="778">
        <v>7000031893</v>
      </c>
      <c r="C41" s="778">
        <v>10</v>
      </c>
      <c r="D41" s="778">
        <v>50</v>
      </c>
      <c r="E41" s="778">
        <v>10</v>
      </c>
      <c r="F41" s="778" t="s">
        <v>505</v>
      </c>
      <c r="G41" s="778">
        <v>170005312</v>
      </c>
      <c r="H41" s="778">
        <v>998399</v>
      </c>
      <c r="I41" s="372"/>
      <c r="J41" s="777">
        <v>18</v>
      </c>
      <c r="K41" s="293"/>
      <c r="L41" s="768" t="s">
        <v>491</v>
      </c>
      <c r="M41" s="768" t="s">
        <v>105</v>
      </c>
      <c r="N41" s="768">
        <v>1</v>
      </c>
      <c r="O41" s="372"/>
      <c r="P41" s="295" t="str">
        <f t="shared" ref="P41:P45" si="20">IF(O41=0, "Included", IF(ISERROR(N41*O41), O41, N41*O41))</f>
        <v>Included</v>
      </c>
      <c r="Q41" s="779">
        <f t="shared" ref="Q41:Q45" si="21">S41</f>
        <v>0</v>
      </c>
      <c r="R41" s="267">
        <f t="shared" ref="R41:R45" si="22">IF(P41="Included",0,P41)</f>
        <v>0</v>
      </c>
      <c r="S41" s="267">
        <f t="shared" ref="S41:S45" si="23">IF(K41="",(R41*J41/100),(R41*K41))</f>
        <v>0</v>
      </c>
      <c r="T41" s="297">
        <f t="shared" ref="T41:T45" si="24">+N41*O41</f>
        <v>0</v>
      </c>
      <c r="U41" s="297"/>
      <c r="AD41" s="298"/>
    </row>
    <row r="42" spans="1:30" s="267" customFormat="1" ht="37.5" customHeight="1" x14ac:dyDescent="0.3">
      <c r="A42" s="292">
        <v>2</v>
      </c>
      <c r="B42" s="778">
        <v>7000031897</v>
      </c>
      <c r="C42" s="778">
        <v>10</v>
      </c>
      <c r="D42" s="778">
        <v>100</v>
      </c>
      <c r="E42" s="778">
        <v>10</v>
      </c>
      <c r="F42" s="778" t="s">
        <v>506</v>
      </c>
      <c r="G42" s="778">
        <v>170005312</v>
      </c>
      <c r="H42" s="778">
        <v>998399</v>
      </c>
      <c r="I42" s="372"/>
      <c r="J42" s="777">
        <v>18</v>
      </c>
      <c r="K42" s="293"/>
      <c r="L42" s="768" t="s">
        <v>491</v>
      </c>
      <c r="M42" s="768" t="s">
        <v>105</v>
      </c>
      <c r="N42" s="768">
        <v>1</v>
      </c>
      <c r="O42" s="372"/>
      <c r="P42" s="295" t="str">
        <f t="shared" si="20"/>
        <v>Included</v>
      </c>
      <c r="Q42" s="779">
        <f t="shared" si="21"/>
        <v>0</v>
      </c>
      <c r="R42" s="267">
        <f t="shared" si="22"/>
        <v>0</v>
      </c>
      <c r="S42" s="267">
        <f t="shared" si="23"/>
        <v>0</v>
      </c>
      <c r="T42" s="297">
        <f t="shared" si="24"/>
        <v>0</v>
      </c>
      <c r="U42" s="297"/>
      <c r="AD42" s="298"/>
    </row>
    <row r="43" spans="1:30" s="267" customFormat="1" ht="37.5" customHeight="1" x14ac:dyDescent="0.3">
      <c r="A43" s="292">
        <v>3</v>
      </c>
      <c r="B43" s="778">
        <v>7000031904</v>
      </c>
      <c r="C43" s="778">
        <v>10</v>
      </c>
      <c r="D43" s="778">
        <v>190</v>
      </c>
      <c r="E43" s="778">
        <v>10</v>
      </c>
      <c r="F43" s="778" t="s">
        <v>507</v>
      </c>
      <c r="G43" s="778">
        <v>170005312</v>
      </c>
      <c r="H43" s="778">
        <v>998399</v>
      </c>
      <c r="I43" s="372"/>
      <c r="J43" s="777">
        <v>18</v>
      </c>
      <c r="K43" s="293"/>
      <c r="L43" s="768" t="s">
        <v>491</v>
      </c>
      <c r="M43" s="768" t="s">
        <v>105</v>
      </c>
      <c r="N43" s="768">
        <v>1</v>
      </c>
      <c r="O43" s="372"/>
      <c r="P43" s="295" t="str">
        <f t="shared" si="20"/>
        <v>Included</v>
      </c>
      <c r="Q43" s="779">
        <f t="shared" si="21"/>
        <v>0</v>
      </c>
      <c r="R43" s="267">
        <f t="shared" si="22"/>
        <v>0</v>
      </c>
      <c r="S43" s="267">
        <f t="shared" si="23"/>
        <v>0</v>
      </c>
      <c r="T43" s="297">
        <f t="shared" si="24"/>
        <v>0</v>
      </c>
      <c r="U43" s="297"/>
      <c r="AD43" s="298"/>
    </row>
    <row r="44" spans="1:30" s="267" customFormat="1" ht="37.5" customHeight="1" x14ac:dyDescent="0.3">
      <c r="A44" s="292">
        <v>4</v>
      </c>
      <c r="B44" s="778">
        <v>7000031908</v>
      </c>
      <c r="C44" s="778">
        <v>10</v>
      </c>
      <c r="D44" s="778">
        <v>240</v>
      </c>
      <c r="E44" s="778">
        <v>10</v>
      </c>
      <c r="F44" s="778" t="s">
        <v>508</v>
      </c>
      <c r="G44" s="778">
        <v>170005312</v>
      </c>
      <c r="H44" s="778">
        <v>998399</v>
      </c>
      <c r="I44" s="372"/>
      <c r="J44" s="777">
        <v>18</v>
      </c>
      <c r="K44" s="293"/>
      <c r="L44" s="768" t="s">
        <v>491</v>
      </c>
      <c r="M44" s="768" t="s">
        <v>105</v>
      </c>
      <c r="N44" s="768">
        <v>1</v>
      </c>
      <c r="O44" s="372"/>
      <c r="P44" s="295" t="str">
        <f t="shared" si="20"/>
        <v>Included</v>
      </c>
      <c r="Q44" s="779">
        <f t="shared" si="21"/>
        <v>0</v>
      </c>
      <c r="R44" s="267">
        <f t="shared" si="22"/>
        <v>0</v>
      </c>
      <c r="S44" s="267">
        <f t="shared" si="23"/>
        <v>0</v>
      </c>
      <c r="T44" s="297">
        <f t="shared" si="24"/>
        <v>0</v>
      </c>
      <c r="U44" s="297"/>
      <c r="AD44" s="298"/>
    </row>
    <row r="45" spans="1:30" s="267" customFormat="1" ht="37.5" customHeight="1" x14ac:dyDescent="0.3">
      <c r="A45" s="292">
        <v>5</v>
      </c>
      <c r="B45" s="778">
        <v>7000031920</v>
      </c>
      <c r="C45" s="778">
        <v>10</v>
      </c>
      <c r="D45" s="778">
        <v>410</v>
      </c>
      <c r="E45" s="778">
        <v>10</v>
      </c>
      <c r="F45" s="778" t="s">
        <v>509</v>
      </c>
      <c r="G45" s="778">
        <v>170005312</v>
      </c>
      <c r="H45" s="778">
        <v>998399</v>
      </c>
      <c r="I45" s="372"/>
      <c r="J45" s="777">
        <v>18</v>
      </c>
      <c r="K45" s="293"/>
      <c r="L45" s="768" t="s">
        <v>491</v>
      </c>
      <c r="M45" s="768" t="s">
        <v>105</v>
      </c>
      <c r="N45" s="768">
        <v>1</v>
      </c>
      <c r="O45" s="372"/>
      <c r="P45" s="295" t="str">
        <f t="shared" si="20"/>
        <v>Included</v>
      </c>
      <c r="Q45" s="779">
        <f t="shared" si="21"/>
        <v>0</v>
      </c>
      <c r="R45" s="267">
        <f t="shared" si="22"/>
        <v>0</v>
      </c>
      <c r="S45" s="267">
        <f t="shared" si="23"/>
        <v>0</v>
      </c>
      <c r="T45" s="297">
        <f t="shared" si="24"/>
        <v>0</v>
      </c>
      <c r="U45" s="297"/>
      <c r="AD45" s="298"/>
    </row>
    <row r="46" spans="1:30" ht="27.75" customHeight="1" x14ac:dyDescent="0.3">
      <c r="A46" s="776" t="s">
        <v>339</v>
      </c>
      <c r="B46" s="780" t="s">
        <v>355</v>
      </c>
      <c r="C46" s="781"/>
      <c r="D46" s="781"/>
      <c r="E46" s="781"/>
      <c r="F46" s="781"/>
      <c r="G46" s="781"/>
      <c r="H46" s="781"/>
      <c r="I46" s="781"/>
      <c r="J46" s="781"/>
      <c r="K46" s="781"/>
      <c r="L46" s="781"/>
      <c r="M46" s="781"/>
      <c r="N46" s="781"/>
      <c r="O46" s="781"/>
      <c r="P46" s="781"/>
      <c r="Q46" s="371"/>
    </row>
    <row r="47" spans="1:30" s="267" customFormat="1" ht="37.5" customHeight="1" x14ac:dyDescent="0.3">
      <c r="A47" s="292">
        <v>1</v>
      </c>
      <c r="B47" s="768">
        <v>7000032135</v>
      </c>
      <c r="C47" s="768">
        <v>10</v>
      </c>
      <c r="D47" s="768">
        <v>50</v>
      </c>
      <c r="E47" s="768">
        <v>20</v>
      </c>
      <c r="F47" s="768" t="s">
        <v>510</v>
      </c>
      <c r="G47" s="768">
        <v>170005312</v>
      </c>
      <c r="H47" s="768">
        <v>998399</v>
      </c>
      <c r="I47" s="372"/>
      <c r="J47" s="777">
        <v>18</v>
      </c>
      <c r="K47" s="293"/>
      <c r="L47" s="768" t="s">
        <v>491</v>
      </c>
      <c r="M47" s="768" t="s">
        <v>105</v>
      </c>
      <c r="N47" s="768">
        <v>1</v>
      </c>
      <c r="O47" s="372"/>
      <c r="P47" s="295" t="str">
        <f t="shared" ref="P47:P55" si="25">IF(O47=0, "Included", IF(ISERROR(N47*O47), O47, N47*O47))</f>
        <v>Included</v>
      </c>
      <c r="Q47" s="779">
        <f t="shared" ref="Q47:Q55" si="26">S47</f>
        <v>0</v>
      </c>
      <c r="R47" s="267">
        <f t="shared" ref="R47:R55" si="27">IF(P47="Included",0,P47)</f>
        <v>0</v>
      </c>
      <c r="S47" s="267">
        <f t="shared" ref="S47:S55" si="28">IF(K47="",(R47*J47/100),(R47*K47))</f>
        <v>0</v>
      </c>
      <c r="T47" s="297">
        <f t="shared" ref="T47:T55" si="29">+N47*O47</f>
        <v>0</v>
      </c>
      <c r="U47" s="297"/>
      <c r="AD47" s="298"/>
    </row>
    <row r="48" spans="1:30" s="267" customFormat="1" ht="37.5" customHeight="1" x14ac:dyDescent="0.3">
      <c r="A48" s="292">
        <v>2</v>
      </c>
      <c r="B48" s="768">
        <v>7000032142</v>
      </c>
      <c r="C48" s="768">
        <v>10</v>
      </c>
      <c r="D48" s="768">
        <v>150</v>
      </c>
      <c r="E48" s="768">
        <v>10</v>
      </c>
      <c r="F48" s="768" t="s">
        <v>511</v>
      </c>
      <c r="G48" s="768">
        <v>170005312</v>
      </c>
      <c r="H48" s="768">
        <v>998399</v>
      </c>
      <c r="I48" s="372"/>
      <c r="J48" s="777">
        <v>18</v>
      </c>
      <c r="K48" s="293"/>
      <c r="L48" s="768" t="s">
        <v>491</v>
      </c>
      <c r="M48" s="768" t="s">
        <v>105</v>
      </c>
      <c r="N48" s="768">
        <v>1</v>
      </c>
      <c r="O48" s="372"/>
      <c r="P48" s="295" t="str">
        <f t="shared" si="25"/>
        <v>Included</v>
      </c>
      <c r="Q48" s="779">
        <f t="shared" si="26"/>
        <v>0</v>
      </c>
      <c r="R48" s="267">
        <f t="shared" si="27"/>
        <v>0</v>
      </c>
      <c r="S48" s="267">
        <f t="shared" si="28"/>
        <v>0</v>
      </c>
      <c r="T48" s="297">
        <f t="shared" si="29"/>
        <v>0</v>
      </c>
      <c r="U48" s="297"/>
      <c r="AD48" s="298"/>
    </row>
    <row r="49" spans="1:30" s="267" customFormat="1" ht="37.5" customHeight="1" x14ac:dyDescent="0.3">
      <c r="A49" s="292">
        <v>3</v>
      </c>
      <c r="B49" s="768">
        <v>7000032149</v>
      </c>
      <c r="C49" s="768">
        <v>10</v>
      </c>
      <c r="D49" s="768">
        <v>240</v>
      </c>
      <c r="E49" s="768">
        <v>10</v>
      </c>
      <c r="F49" s="768" t="s">
        <v>512</v>
      </c>
      <c r="G49" s="768">
        <v>170005312</v>
      </c>
      <c r="H49" s="768">
        <v>998399</v>
      </c>
      <c r="I49" s="372"/>
      <c r="J49" s="777">
        <v>18</v>
      </c>
      <c r="K49" s="293"/>
      <c r="L49" s="768" t="s">
        <v>491</v>
      </c>
      <c r="M49" s="768" t="s">
        <v>105</v>
      </c>
      <c r="N49" s="768">
        <v>1</v>
      </c>
      <c r="O49" s="372"/>
      <c r="P49" s="295" t="str">
        <f t="shared" si="25"/>
        <v>Included</v>
      </c>
      <c r="Q49" s="779">
        <f t="shared" si="26"/>
        <v>0</v>
      </c>
      <c r="R49" s="267">
        <f t="shared" si="27"/>
        <v>0</v>
      </c>
      <c r="S49" s="267">
        <f t="shared" si="28"/>
        <v>0</v>
      </c>
      <c r="T49" s="297">
        <f t="shared" si="29"/>
        <v>0</v>
      </c>
      <c r="U49" s="297"/>
      <c r="AD49" s="298"/>
    </row>
    <row r="50" spans="1:30" s="267" customFormat="1" ht="37.5" customHeight="1" x14ac:dyDescent="0.3">
      <c r="A50" s="292">
        <v>4</v>
      </c>
      <c r="B50" s="768">
        <v>7000032156</v>
      </c>
      <c r="C50" s="768">
        <v>10</v>
      </c>
      <c r="D50" s="768">
        <v>330</v>
      </c>
      <c r="E50" s="768">
        <v>10</v>
      </c>
      <c r="F50" s="768" t="s">
        <v>513</v>
      </c>
      <c r="G50" s="768">
        <v>170005312</v>
      </c>
      <c r="H50" s="768">
        <v>998399</v>
      </c>
      <c r="I50" s="372"/>
      <c r="J50" s="777">
        <v>18</v>
      </c>
      <c r="K50" s="293"/>
      <c r="L50" s="768" t="s">
        <v>491</v>
      </c>
      <c r="M50" s="768" t="s">
        <v>105</v>
      </c>
      <c r="N50" s="768">
        <v>1</v>
      </c>
      <c r="O50" s="372"/>
      <c r="P50" s="295" t="str">
        <f t="shared" si="25"/>
        <v>Included</v>
      </c>
      <c r="Q50" s="779">
        <f t="shared" si="26"/>
        <v>0</v>
      </c>
      <c r="R50" s="267">
        <f t="shared" si="27"/>
        <v>0</v>
      </c>
      <c r="S50" s="267">
        <f t="shared" si="28"/>
        <v>0</v>
      </c>
      <c r="T50" s="297">
        <f t="shared" si="29"/>
        <v>0</v>
      </c>
      <c r="U50" s="297"/>
      <c r="AD50" s="298"/>
    </row>
    <row r="51" spans="1:30" s="267" customFormat="1" ht="37.5" customHeight="1" x14ac:dyDescent="0.3">
      <c r="A51" s="292">
        <v>5</v>
      </c>
      <c r="B51" s="768">
        <v>7000032163</v>
      </c>
      <c r="C51" s="768">
        <v>10</v>
      </c>
      <c r="D51" s="768">
        <v>420</v>
      </c>
      <c r="E51" s="768">
        <v>10</v>
      </c>
      <c r="F51" s="768" t="s">
        <v>514</v>
      </c>
      <c r="G51" s="768">
        <v>170005312</v>
      </c>
      <c r="H51" s="768">
        <v>998399</v>
      </c>
      <c r="I51" s="372"/>
      <c r="J51" s="777">
        <v>18</v>
      </c>
      <c r="K51" s="293"/>
      <c r="L51" s="768" t="s">
        <v>491</v>
      </c>
      <c r="M51" s="768" t="s">
        <v>105</v>
      </c>
      <c r="N51" s="768">
        <v>1</v>
      </c>
      <c r="O51" s="372"/>
      <c r="P51" s="295" t="str">
        <f t="shared" si="25"/>
        <v>Included</v>
      </c>
      <c r="Q51" s="779">
        <f t="shared" si="26"/>
        <v>0</v>
      </c>
      <c r="R51" s="267">
        <f t="shared" si="27"/>
        <v>0</v>
      </c>
      <c r="S51" s="267">
        <f t="shared" si="28"/>
        <v>0</v>
      </c>
      <c r="T51" s="297">
        <f t="shared" si="29"/>
        <v>0</v>
      </c>
      <c r="U51" s="297"/>
      <c r="AD51" s="298"/>
    </row>
    <row r="52" spans="1:30" s="267" customFormat="1" ht="37.5" customHeight="1" x14ac:dyDescent="0.3">
      <c r="A52" s="292">
        <v>6</v>
      </c>
      <c r="B52" s="768">
        <v>7000032170</v>
      </c>
      <c r="C52" s="768">
        <v>10</v>
      </c>
      <c r="D52" s="768">
        <v>510</v>
      </c>
      <c r="E52" s="768">
        <v>10</v>
      </c>
      <c r="F52" s="768" t="s">
        <v>515</v>
      </c>
      <c r="G52" s="768">
        <v>170005312</v>
      </c>
      <c r="H52" s="768">
        <v>998399</v>
      </c>
      <c r="I52" s="372"/>
      <c r="J52" s="777">
        <v>18</v>
      </c>
      <c r="K52" s="293"/>
      <c r="L52" s="768" t="s">
        <v>491</v>
      </c>
      <c r="M52" s="768" t="s">
        <v>105</v>
      </c>
      <c r="N52" s="768">
        <v>1</v>
      </c>
      <c r="O52" s="372"/>
      <c r="P52" s="295" t="str">
        <f t="shared" si="25"/>
        <v>Included</v>
      </c>
      <c r="Q52" s="779">
        <f t="shared" si="26"/>
        <v>0</v>
      </c>
      <c r="R52" s="267">
        <f t="shared" si="27"/>
        <v>0</v>
      </c>
      <c r="S52" s="267">
        <f t="shared" si="28"/>
        <v>0</v>
      </c>
      <c r="T52" s="297">
        <f t="shared" si="29"/>
        <v>0</v>
      </c>
      <c r="U52" s="297"/>
      <c r="AD52" s="298"/>
    </row>
    <row r="53" spans="1:30" s="267" customFormat="1" ht="37.5" customHeight="1" x14ac:dyDescent="0.3">
      <c r="A53" s="292">
        <v>7</v>
      </c>
      <c r="B53" s="768">
        <v>7000032177</v>
      </c>
      <c r="C53" s="768">
        <v>10</v>
      </c>
      <c r="D53" s="768">
        <v>590</v>
      </c>
      <c r="E53" s="768">
        <v>10</v>
      </c>
      <c r="F53" s="768" t="s">
        <v>516</v>
      </c>
      <c r="G53" s="768">
        <v>170005312</v>
      </c>
      <c r="H53" s="768">
        <v>998399</v>
      </c>
      <c r="I53" s="372"/>
      <c r="J53" s="777">
        <v>18</v>
      </c>
      <c r="K53" s="293"/>
      <c r="L53" s="768" t="s">
        <v>491</v>
      </c>
      <c r="M53" s="768" t="s">
        <v>105</v>
      </c>
      <c r="N53" s="768">
        <v>1</v>
      </c>
      <c r="O53" s="372"/>
      <c r="P53" s="295" t="str">
        <f t="shared" si="25"/>
        <v>Included</v>
      </c>
      <c r="Q53" s="779">
        <f t="shared" si="26"/>
        <v>0</v>
      </c>
      <c r="R53" s="267">
        <f t="shared" si="27"/>
        <v>0</v>
      </c>
      <c r="S53" s="267">
        <f t="shared" si="28"/>
        <v>0</v>
      </c>
      <c r="T53" s="297">
        <f t="shared" si="29"/>
        <v>0</v>
      </c>
      <c r="U53" s="297"/>
      <c r="AD53" s="298"/>
    </row>
    <row r="54" spans="1:30" s="267" customFormat="1" ht="37.5" customHeight="1" x14ac:dyDescent="0.3">
      <c r="A54" s="292">
        <v>8</v>
      </c>
      <c r="B54" s="768">
        <v>7000032184</v>
      </c>
      <c r="C54" s="768">
        <v>10</v>
      </c>
      <c r="D54" s="768">
        <v>680</v>
      </c>
      <c r="E54" s="768">
        <v>10</v>
      </c>
      <c r="F54" s="768" t="s">
        <v>517</v>
      </c>
      <c r="G54" s="768">
        <v>170005312</v>
      </c>
      <c r="H54" s="768">
        <v>998399</v>
      </c>
      <c r="I54" s="372"/>
      <c r="J54" s="777">
        <v>18</v>
      </c>
      <c r="K54" s="293"/>
      <c r="L54" s="768" t="s">
        <v>491</v>
      </c>
      <c r="M54" s="768" t="s">
        <v>105</v>
      </c>
      <c r="N54" s="768">
        <v>1</v>
      </c>
      <c r="O54" s="372"/>
      <c r="P54" s="295" t="str">
        <f t="shared" si="25"/>
        <v>Included</v>
      </c>
      <c r="Q54" s="779">
        <f t="shared" si="26"/>
        <v>0</v>
      </c>
      <c r="R54" s="267">
        <f t="shared" si="27"/>
        <v>0</v>
      </c>
      <c r="S54" s="267">
        <f t="shared" si="28"/>
        <v>0</v>
      </c>
      <c r="T54" s="297">
        <f t="shared" si="29"/>
        <v>0</v>
      </c>
      <c r="U54" s="297"/>
      <c r="AD54" s="298"/>
    </row>
    <row r="55" spans="1:30" s="267" customFormat="1" ht="37.5" customHeight="1" x14ac:dyDescent="0.3">
      <c r="A55" s="292">
        <v>9</v>
      </c>
      <c r="B55" s="768">
        <v>7000032188</v>
      </c>
      <c r="C55" s="768">
        <v>10</v>
      </c>
      <c r="D55" s="768">
        <v>730</v>
      </c>
      <c r="E55" s="768">
        <v>10</v>
      </c>
      <c r="F55" s="768" t="s">
        <v>518</v>
      </c>
      <c r="G55" s="768">
        <v>170005312</v>
      </c>
      <c r="H55" s="768">
        <v>998399</v>
      </c>
      <c r="I55" s="372"/>
      <c r="J55" s="777">
        <v>18</v>
      </c>
      <c r="K55" s="293"/>
      <c r="L55" s="768" t="s">
        <v>491</v>
      </c>
      <c r="M55" s="768" t="s">
        <v>105</v>
      </c>
      <c r="N55" s="768">
        <v>1</v>
      </c>
      <c r="O55" s="372"/>
      <c r="P55" s="295" t="str">
        <f t="shared" si="25"/>
        <v>Included</v>
      </c>
      <c r="Q55" s="779">
        <f t="shared" si="26"/>
        <v>0</v>
      </c>
      <c r="R55" s="267">
        <f t="shared" si="27"/>
        <v>0</v>
      </c>
      <c r="S55" s="267">
        <f t="shared" si="28"/>
        <v>0</v>
      </c>
      <c r="T55" s="297">
        <f t="shared" si="29"/>
        <v>0</v>
      </c>
      <c r="U55" s="297"/>
      <c r="AD55" s="298"/>
    </row>
    <row r="56" spans="1:30" ht="27.75" customHeight="1" x14ac:dyDescent="0.3">
      <c r="A56" s="776" t="s">
        <v>340</v>
      </c>
      <c r="B56" s="780" t="s">
        <v>356</v>
      </c>
      <c r="C56" s="781"/>
      <c r="D56" s="781"/>
      <c r="E56" s="781"/>
      <c r="F56" s="781"/>
      <c r="G56" s="781"/>
      <c r="H56" s="781"/>
      <c r="I56" s="781"/>
      <c r="J56" s="781"/>
      <c r="K56" s="781"/>
      <c r="L56" s="781"/>
      <c r="M56" s="781"/>
      <c r="N56" s="781"/>
      <c r="O56" s="781"/>
      <c r="P56" s="781"/>
      <c r="Q56" s="371"/>
    </row>
    <row r="57" spans="1:30" s="267" customFormat="1" ht="37.5" customHeight="1" x14ac:dyDescent="0.3">
      <c r="A57" s="292">
        <v>1</v>
      </c>
      <c r="B57" s="768">
        <v>7000032502</v>
      </c>
      <c r="C57" s="768">
        <v>10</v>
      </c>
      <c r="D57" s="768">
        <v>50</v>
      </c>
      <c r="E57" s="768">
        <v>10</v>
      </c>
      <c r="F57" s="768" t="s">
        <v>519</v>
      </c>
      <c r="G57" s="768">
        <v>170005312</v>
      </c>
      <c r="H57" s="768">
        <v>998399</v>
      </c>
      <c r="I57" s="372"/>
      <c r="J57" s="777">
        <v>18</v>
      </c>
      <c r="K57" s="293"/>
      <c r="L57" s="768" t="s">
        <v>491</v>
      </c>
      <c r="M57" s="768" t="s">
        <v>105</v>
      </c>
      <c r="N57" s="768">
        <v>1</v>
      </c>
      <c r="O57" s="372"/>
      <c r="P57" s="295" t="str">
        <f t="shared" ref="P57:P59" si="30">IF(O57=0, "Included", IF(ISERROR(N57*O57), O57, N57*O57))</f>
        <v>Included</v>
      </c>
      <c r="Q57" s="779">
        <f t="shared" ref="Q57:Q59" si="31">S57</f>
        <v>0</v>
      </c>
      <c r="R57" s="267">
        <f t="shared" ref="R57:R59" si="32">IF(P57="Included",0,P57)</f>
        <v>0</v>
      </c>
      <c r="S57" s="267">
        <f t="shared" ref="S57:S59" si="33">IF(K57="",(R57*J57/100),(R57*K57))</f>
        <v>0</v>
      </c>
      <c r="T57" s="297">
        <f t="shared" ref="T57:T59" si="34">+N57*O57</f>
        <v>0</v>
      </c>
      <c r="U57" s="297"/>
      <c r="AD57" s="298"/>
    </row>
    <row r="58" spans="1:30" s="267" customFormat="1" ht="37.5" customHeight="1" x14ac:dyDescent="0.3">
      <c r="A58" s="292">
        <v>2</v>
      </c>
      <c r="B58" s="768">
        <v>7000032509</v>
      </c>
      <c r="C58" s="768">
        <v>10</v>
      </c>
      <c r="D58" s="768">
        <v>140</v>
      </c>
      <c r="E58" s="768">
        <v>10</v>
      </c>
      <c r="F58" s="768" t="s">
        <v>520</v>
      </c>
      <c r="G58" s="768">
        <v>170005312</v>
      </c>
      <c r="H58" s="768">
        <v>998399</v>
      </c>
      <c r="I58" s="372"/>
      <c r="J58" s="777">
        <v>18</v>
      </c>
      <c r="K58" s="293"/>
      <c r="L58" s="768" t="s">
        <v>491</v>
      </c>
      <c r="M58" s="768" t="s">
        <v>105</v>
      </c>
      <c r="N58" s="768">
        <v>1</v>
      </c>
      <c r="O58" s="372"/>
      <c r="P58" s="295" t="str">
        <f t="shared" si="30"/>
        <v>Included</v>
      </c>
      <c r="Q58" s="779">
        <f t="shared" si="31"/>
        <v>0</v>
      </c>
      <c r="R58" s="267">
        <f t="shared" si="32"/>
        <v>0</v>
      </c>
      <c r="S58" s="267">
        <f t="shared" si="33"/>
        <v>0</v>
      </c>
      <c r="T58" s="297">
        <f t="shared" si="34"/>
        <v>0</v>
      </c>
      <c r="U58" s="297"/>
      <c r="AD58" s="298"/>
    </row>
    <row r="59" spans="1:30" s="267" customFormat="1" ht="37.5" customHeight="1" x14ac:dyDescent="0.3">
      <c r="A59" s="292">
        <v>3</v>
      </c>
      <c r="B59" s="768">
        <v>7000032514</v>
      </c>
      <c r="C59" s="768">
        <v>10</v>
      </c>
      <c r="D59" s="768">
        <v>190</v>
      </c>
      <c r="E59" s="768">
        <v>10</v>
      </c>
      <c r="F59" s="768" t="s">
        <v>521</v>
      </c>
      <c r="G59" s="768">
        <v>170005312</v>
      </c>
      <c r="H59" s="768">
        <v>998399</v>
      </c>
      <c r="I59" s="372"/>
      <c r="J59" s="777">
        <v>18</v>
      </c>
      <c r="K59" s="293"/>
      <c r="L59" s="768" t="s">
        <v>491</v>
      </c>
      <c r="M59" s="768" t="s">
        <v>105</v>
      </c>
      <c r="N59" s="768">
        <v>1</v>
      </c>
      <c r="O59" s="372"/>
      <c r="P59" s="295" t="str">
        <f t="shared" si="30"/>
        <v>Included</v>
      </c>
      <c r="Q59" s="779">
        <f t="shared" si="31"/>
        <v>0</v>
      </c>
      <c r="R59" s="267">
        <f t="shared" si="32"/>
        <v>0</v>
      </c>
      <c r="S59" s="267">
        <f t="shared" si="33"/>
        <v>0</v>
      </c>
      <c r="T59" s="297">
        <f t="shared" si="34"/>
        <v>0</v>
      </c>
      <c r="U59" s="297"/>
      <c r="AD59" s="298"/>
    </row>
    <row r="60" spans="1:30" ht="27.75" customHeight="1" x14ac:dyDescent="0.3">
      <c r="A60" s="776" t="s">
        <v>341</v>
      </c>
      <c r="B60" s="780" t="s">
        <v>357</v>
      </c>
      <c r="C60" s="781"/>
      <c r="D60" s="781"/>
      <c r="E60" s="781"/>
      <c r="F60" s="781"/>
      <c r="G60" s="781"/>
      <c r="H60" s="781"/>
      <c r="I60" s="781"/>
      <c r="J60" s="781"/>
      <c r="K60" s="781"/>
      <c r="L60" s="781"/>
      <c r="M60" s="781"/>
      <c r="N60" s="781"/>
      <c r="O60" s="781"/>
      <c r="P60" s="781"/>
      <c r="Q60" s="371"/>
    </row>
    <row r="61" spans="1:30" s="267" customFormat="1" ht="37.5" customHeight="1" x14ac:dyDescent="0.3">
      <c r="A61" s="292">
        <v>1</v>
      </c>
      <c r="B61" s="768">
        <v>7000032591</v>
      </c>
      <c r="C61" s="768">
        <v>10</v>
      </c>
      <c r="D61" s="768">
        <v>50</v>
      </c>
      <c r="E61" s="768">
        <v>10</v>
      </c>
      <c r="F61" s="768" t="s">
        <v>522</v>
      </c>
      <c r="G61" s="768">
        <v>170005312</v>
      </c>
      <c r="H61" s="768">
        <v>998399</v>
      </c>
      <c r="I61" s="372"/>
      <c r="J61" s="777">
        <v>18</v>
      </c>
      <c r="K61" s="293"/>
      <c r="L61" s="768" t="s">
        <v>491</v>
      </c>
      <c r="M61" s="768" t="s">
        <v>105</v>
      </c>
      <c r="N61" s="768">
        <v>1</v>
      </c>
      <c r="O61" s="372"/>
      <c r="P61" s="295" t="str">
        <f t="shared" ref="P61:P66" si="35">IF(O61=0, "Included", IF(ISERROR(N61*O61), O61, N61*O61))</f>
        <v>Included</v>
      </c>
      <c r="Q61" s="779">
        <f t="shared" ref="Q61:Q66" si="36">S61</f>
        <v>0</v>
      </c>
      <c r="R61" s="267">
        <f t="shared" ref="R61:R66" si="37">IF(P61="Included",0,P61)</f>
        <v>0</v>
      </c>
      <c r="S61" s="267">
        <f t="shared" ref="S61:S66" si="38">IF(K61="",(R61*J61/100),(R61*K61))</f>
        <v>0</v>
      </c>
      <c r="T61" s="297">
        <f t="shared" ref="T61:T66" si="39">+N61*O61</f>
        <v>0</v>
      </c>
      <c r="U61" s="297"/>
      <c r="AD61" s="298"/>
    </row>
    <row r="62" spans="1:30" s="267" customFormat="1" ht="37.5" customHeight="1" x14ac:dyDescent="0.3">
      <c r="A62" s="292">
        <v>2</v>
      </c>
      <c r="B62" s="768">
        <v>7000032595</v>
      </c>
      <c r="C62" s="768">
        <v>10</v>
      </c>
      <c r="D62" s="768">
        <v>100</v>
      </c>
      <c r="E62" s="768">
        <v>10</v>
      </c>
      <c r="F62" s="768" t="s">
        <v>523</v>
      </c>
      <c r="G62" s="768">
        <v>170005312</v>
      </c>
      <c r="H62" s="768">
        <v>998399</v>
      </c>
      <c r="I62" s="372"/>
      <c r="J62" s="777">
        <v>18</v>
      </c>
      <c r="K62" s="293"/>
      <c r="L62" s="768" t="s">
        <v>491</v>
      </c>
      <c r="M62" s="768" t="s">
        <v>105</v>
      </c>
      <c r="N62" s="768">
        <v>1</v>
      </c>
      <c r="O62" s="372"/>
      <c r="P62" s="295" t="str">
        <f t="shared" si="35"/>
        <v>Included</v>
      </c>
      <c r="Q62" s="779">
        <f t="shared" si="36"/>
        <v>0</v>
      </c>
      <c r="R62" s="267">
        <f t="shared" si="37"/>
        <v>0</v>
      </c>
      <c r="S62" s="267">
        <f t="shared" si="38"/>
        <v>0</v>
      </c>
      <c r="T62" s="297">
        <f t="shared" si="39"/>
        <v>0</v>
      </c>
      <c r="U62" s="297"/>
      <c r="AD62" s="298"/>
    </row>
    <row r="63" spans="1:30" s="267" customFormat="1" ht="37.5" customHeight="1" x14ac:dyDescent="0.3">
      <c r="A63" s="292">
        <v>3</v>
      </c>
      <c r="B63" s="768">
        <v>7000032602</v>
      </c>
      <c r="C63" s="768">
        <v>10</v>
      </c>
      <c r="D63" s="768">
        <v>190</v>
      </c>
      <c r="E63" s="768">
        <v>10</v>
      </c>
      <c r="F63" s="768" t="s">
        <v>524</v>
      </c>
      <c r="G63" s="768">
        <v>170005312</v>
      </c>
      <c r="H63" s="768">
        <v>998399</v>
      </c>
      <c r="I63" s="372"/>
      <c r="J63" s="777">
        <v>18</v>
      </c>
      <c r="K63" s="293"/>
      <c r="L63" s="768" t="s">
        <v>491</v>
      </c>
      <c r="M63" s="768" t="s">
        <v>105</v>
      </c>
      <c r="N63" s="768">
        <v>1</v>
      </c>
      <c r="O63" s="372"/>
      <c r="P63" s="295" t="str">
        <f t="shared" si="35"/>
        <v>Included</v>
      </c>
      <c r="Q63" s="779">
        <f t="shared" si="36"/>
        <v>0</v>
      </c>
      <c r="R63" s="267">
        <f t="shared" si="37"/>
        <v>0</v>
      </c>
      <c r="S63" s="267">
        <f t="shared" si="38"/>
        <v>0</v>
      </c>
      <c r="T63" s="297">
        <f t="shared" si="39"/>
        <v>0</v>
      </c>
      <c r="U63" s="297"/>
      <c r="AD63" s="298"/>
    </row>
    <row r="64" spans="1:30" s="267" customFormat="1" ht="37.5" customHeight="1" x14ac:dyDescent="0.3">
      <c r="A64" s="292">
        <v>4</v>
      </c>
      <c r="B64" s="768">
        <v>7000032609</v>
      </c>
      <c r="C64" s="768">
        <v>10</v>
      </c>
      <c r="D64" s="768">
        <v>280</v>
      </c>
      <c r="E64" s="768">
        <v>10</v>
      </c>
      <c r="F64" s="768" t="s">
        <v>525</v>
      </c>
      <c r="G64" s="768">
        <v>170005312</v>
      </c>
      <c r="H64" s="768">
        <v>998399</v>
      </c>
      <c r="I64" s="372"/>
      <c r="J64" s="777">
        <v>18</v>
      </c>
      <c r="K64" s="293"/>
      <c r="L64" s="768" t="s">
        <v>491</v>
      </c>
      <c r="M64" s="768" t="s">
        <v>105</v>
      </c>
      <c r="N64" s="768">
        <v>1</v>
      </c>
      <c r="O64" s="372"/>
      <c r="P64" s="295" t="str">
        <f t="shared" si="35"/>
        <v>Included</v>
      </c>
      <c r="Q64" s="779">
        <f t="shared" si="36"/>
        <v>0</v>
      </c>
      <c r="R64" s="267">
        <f t="shared" si="37"/>
        <v>0</v>
      </c>
      <c r="S64" s="267">
        <f t="shared" si="38"/>
        <v>0</v>
      </c>
      <c r="T64" s="297">
        <f t="shared" si="39"/>
        <v>0</v>
      </c>
      <c r="U64" s="297"/>
      <c r="AD64" s="298"/>
    </row>
    <row r="65" spans="1:30" s="267" customFormat="1" ht="37.5" customHeight="1" x14ac:dyDescent="0.3">
      <c r="A65" s="292">
        <v>5</v>
      </c>
      <c r="B65" s="768">
        <v>7000032617</v>
      </c>
      <c r="C65" s="768">
        <v>10</v>
      </c>
      <c r="D65" s="768">
        <v>370</v>
      </c>
      <c r="E65" s="768">
        <v>10</v>
      </c>
      <c r="F65" s="768" t="s">
        <v>526</v>
      </c>
      <c r="G65" s="768">
        <v>170005312</v>
      </c>
      <c r="H65" s="768">
        <v>998399</v>
      </c>
      <c r="I65" s="372"/>
      <c r="J65" s="777">
        <v>18</v>
      </c>
      <c r="K65" s="293"/>
      <c r="L65" s="768" t="s">
        <v>491</v>
      </c>
      <c r="M65" s="768" t="s">
        <v>105</v>
      </c>
      <c r="N65" s="768">
        <v>1</v>
      </c>
      <c r="O65" s="372"/>
      <c r="P65" s="295" t="str">
        <f t="shared" si="35"/>
        <v>Included</v>
      </c>
      <c r="Q65" s="779">
        <f t="shared" si="36"/>
        <v>0</v>
      </c>
      <c r="R65" s="267">
        <f t="shared" si="37"/>
        <v>0</v>
      </c>
      <c r="S65" s="267">
        <f t="shared" si="38"/>
        <v>0</v>
      </c>
      <c r="T65" s="297">
        <f t="shared" si="39"/>
        <v>0</v>
      </c>
      <c r="U65" s="297"/>
      <c r="AD65" s="298"/>
    </row>
    <row r="66" spans="1:30" s="267" customFormat="1" ht="37.5" customHeight="1" x14ac:dyDescent="0.3">
      <c r="A66" s="292">
        <v>6</v>
      </c>
      <c r="B66" s="768">
        <v>7000032621</v>
      </c>
      <c r="C66" s="768">
        <v>10</v>
      </c>
      <c r="D66" s="768">
        <v>420</v>
      </c>
      <c r="E66" s="768">
        <v>10</v>
      </c>
      <c r="F66" s="768" t="s">
        <v>527</v>
      </c>
      <c r="G66" s="768">
        <v>170005312</v>
      </c>
      <c r="H66" s="768">
        <v>998399</v>
      </c>
      <c r="I66" s="372"/>
      <c r="J66" s="777">
        <v>18</v>
      </c>
      <c r="K66" s="293"/>
      <c r="L66" s="768" t="s">
        <v>491</v>
      </c>
      <c r="M66" s="768" t="s">
        <v>105</v>
      </c>
      <c r="N66" s="768">
        <v>1</v>
      </c>
      <c r="O66" s="372"/>
      <c r="P66" s="295" t="str">
        <f t="shared" si="35"/>
        <v>Included</v>
      </c>
      <c r="Q66" s="779">
        <f t="shared" si="36"/>
        <v>0</v>
      </c>
      <c r="R66" s="267">
        <f t="shared" si="37"/>
        <v>0</v>
      </c>
      <c r="S66" s="267">
        <f t="shared" si="38"/>
        <v>0</v>
      </c>
      <c r="T66" s="297">
        <f t="shared" si="39"/>
        <v>0</v>
      </c>
      <c r="U66" s="297"/>
      <c r="AD66" s="298"/>
    </row>
    <row r="67" spans="1:30" ht="27.75" customHeight="1" x14ac:dyDescent="0.3">
      <c r="A67" s="776" t="s">
        <v>342</v>
      </c>
      <c r="B67" s="780" t="s">
        <v>358</v>
      </c>
      <c r="C67" s="781"/>
      <c r="D67" s="781"/>
      <c r="E67" s="781"/>
      <c r="F67" s="781"/>
      <c r="G67" s="781"/>
      <c r="H67" s="781"/>
      <c r="I67" s="781"/>
      <c r="J67" s="781"/>
      <c r="K67" s="781"/>
      <c r="L67" s="781"/>
      <c r="M67" s="781"/>
      <c r="N67" s="781"/>
      <c r="O67" s="781"/>
      <c r="P67" s="781"/>
      <c r="Q67" s="371"/>
    </row>
    <row r="68" spans="1:30" s="267" customFormat="1" ht="37.5" customHeight="1" x14ac:dyDescent="0.3">
      <c r="A68" s="292">
        <v>1</v>
      </c>
      <c r="B68" s="768">
        <v>7000032801</v>
      </c>
      <c r="C68" s="768">
        <v>10</v>
      </c>
      <c r="D68" s="768">
        <v>50</v>
      </c>
      <c r="E68" s="768">
        <v>10</v>
      </c>
      <c r="F68" s="768" t="s">
        <v>528</v>
      </c>
      <c r="G68" s="768">
        <v>170005312</v>
      </c>
      <c r="H68" s="768">
        <v>998399</v>
      </c>
      <c r="I68" s="372"/>
      <c r="J68" s="777">
        <v>18</v>
      </c>
      <c r="K68" s="293"/>
      <c r="L68" s="768" t="s">
        <v>491</v>
      </c>
      <c r="M68" s="768" t="s">
        <v>105</v>
      </c>
      <c r="N68" s="768">
        <v>1</v>
      </c>
      <c r="O68" s="372"/>
      <c r="P68" s="295" t="str">
        <f t="shared" ref="P68:P71" si="40">IF(O68=0, "Included", IF(ISERROR(N68*O68), O68, N68*O68))</f>
        <v>Included</v>
      </c>
      <c r="Q68" s="779">
        <f t="shared" ref="Q68:Q71" si="41">S68</f>
        <v>0</v>
      </c>
      <c r="R68" s="267">
        <f t="shared" ref="R68:R71" si="42">IF(P68="Included",0,P68)</f>
        <v>0</v>
      </c>
      <c r="S68" s="267">
        <f t="shared" ref="S68:S71" si="43">IF(K68="",(R68*J68/100),(R68*K68))</f>
        <v>0</v>
      </c>
      <c r="T68" s="297">
        <f t="shared" ref="T68:T71" si="44">+N68*O68</f>
        <v>0</v>
      </c>
      <c r="U68" s="297"/>
      <c r="AD68" s="298"/>
    </row>
    <row r="69" spans="1:30" s="267" customFormat="1" ht="37.5" customHeight="1" x14ac:dyDescent="0.3">
      <c r="A69" s="292">
        <v>2</v>
      </c>
      <c r="B69" s="768">
        <v>7000032808</v>
      </c>
      <c r="C69" s="768">
        <v>10</v>
      </c>
      <c r="D69" s="768">
        <v>230</v>
      </c>
      <c r="E69" s="768">
        <v>10</v>
      </c>
      <c r="F69" s="768" t="s">
        <v>529</v>
      </c>
      <c r="G69" s="768">
        <v>170005312</v>
      </c>
      <c r="H69" s="768">
        <v>998399</v>
      </c>
      <c r="I69" s="372"/>
      <c r="J69" s="777">
        <v>18</v>
      </c>
      <c r="K69" s="293"/>
      <c r="L69" s="768" t="s">
        <v>491</v>
      </c>
      <c r="M69" s="768" t="s">
        <v>105</v>
      </c>
      <c r="N69" s="768">
        <v>1</v>
      </c>
      <c r="O69" s="372"/>
      <c r="P69" s="295" t="str">
        <f t="shared" si="40"/>
        <v>Included</v>
      </c>
      <c r="Q69" s="779">
        <f t="shared" si="41"/>
        <v>0</v>
      </c>
      <c r="R69" s="267">
        <f t="shared" si="42"/>
        <v>0</v>
      </c>
      <c r="S69" s="267">
        <f t="shared" si="43"/>
        <v>0</v>
      </c>
      <c r="T69" s="297">
        <f t="shared" si="44"/>
        <v>0</v>
      </c>
      <c r="U69" s="297"/>
      <c r="AD69" s="298"/>
    </row>
    <row r="70" spans="1:30" s="267" customFormat="1" ht="37.5" customHeight="1" x14ac:dyDescent="0.3">
      <c r="A70" s="292">
        <v>3</v>
      </c>
      <c r="B70" s="768">
        <v>7000032815</v>
      </c>
      <c r="C70" s="768">
        <v>10</v>
      </c>
      <c r="D70" s="768">
        <v>330</v>
      </c>
      <c r="E70" s="768">
        <v>10</v>
      </c>
      <c r="F70" s="768" t="s">
        <v>530</v>
      </c>
      <c r="G70" s="768">
        <v>170005312</v>
      </c>
      <c r="H70" s="768">
        <v>998399</v>
      </c>
      <c r="I70" s="372"/>
      <c r="J70" s="777">
        <v>18</v>
      </c>
      <c r="K70" s="293"/>
      <c r="L70" s="768" t="s">
        <v>491</v>
      </c>
      <c r="M70" s="768" t="s">
        <v>105</v>
      </c>
      <c r="N70" s="768">
        <v>1</v>
      </c>
      <c r="O70" s="372"/>
      <c r="P70" s="295" t="str">
        <f t="shared" si="40"/>
        <v>Included</v>
      </c>
      <c r="Q70" s="779">
        <f t="shared" si="41"/>
        <v>0</v>
      </c>
      <c r="R70" s="267">
        <f t="shared" si="42"/>
        <v>0</v>
      </c>
      <c r="S70" s="267">
        <f t="shared" si="43"/>
        <v>0</v>
      </c>
      <c r="T70" s="297">
        <f t="shared" si="44"/>
        <v>0</v>
      </c>
      <c r="U70" s="297"/>
      <c r="AD70" s="298"/>
    </row>
    <row r="71" spans="1:30" s="267" customFormat="1" ht="37.5" customHeight="1" x14ac:dyDescent="0.3">
      <c r="A71" s="292">
        <v>4</v>
      </c>
      <c r="B71" s="768">
        <v>7000032819</v>
      </c>
      <c r="C71" s="768">
        <v>10</v>
      </c>
      <c r="D71" s="768">
        <v>380</v>
      </c>
      <c r="E71" s="768">
        <v>10</v>
      </c>
      <c r="F71" s="768" t="s">
        <v>531</v>
      </c>
      <c r="G71" s="768">
        <v>170005312</v>
      </c>
      <c r="H71" s="768">
        <v>998399</v>
      </c>
      <c r="I71" s="372"/>
      <c r="J71" s="777">
        <v>18</v>
      </c>
      <c r="K71" s="293"/>
      <c r="L71" s="768" t="s">
        <v>491</v>
      </c>
      <c r="M71" s="768" t="s">
        <v>105</v>
      </c>
      <c r="N71" s="768">
        <v>1</v>
      </c>
      <c r="O71" s="372"/>
      <c r="P71" s="295" t="str">
        <f t="shared" si="40"/>
        <v>Included</v>
      </c>
      <c r="Q71" s="779">
        <f t="shared" si="41"/>
        <v>0</v>
      </c>
      <c r="R71" s="267">
        <f t="shared" si="42"/>
        <v>0</v>
      </c>
      <c r="S71" s="267">
        <f t="shared" si="43"/>
        <v>0</v>
      </c>
      <c r="T71" s="297">
        <f t="shared" si="44"/>
        <v>0</v>
      </c>
      <c r="U71" s="297"/>
      <c r="AD71" s="298"/>
    </row>
    <row r="72" spans="1:30" ht="27.75" customHeight="1" x14ac:dyDescent="0.3">
      <c r="A72" s="776" t="s">
        <v>343</v>
      </c>
      <c r="B72" s="780" t="s">
        <v>359</v>
      </c>
      <c r="C72" s="781"/>
      <c r="D72" s="781"/>
      <c r="E72" s="781"/>
      <c r="F72" s="781"/>
      <c r="G72" s="781"/>
      <c r="H72" s="781"/>
      <c r="I72" s="781"/>
      <c r="J72" s="781"/>
      <c r="K72" s="781"/>
      <c r="L72" s="781"/>
      <c r="M72" s="781"/>
      <c r="N72" s="781"/>
      <c r="O72" s="781"/>
      <c r="P72" s="781"/>
      <c r="Q72" s="371"/>
    </row>
    <row r="73" spans="1:30" s="267" customFormat="1" ht="37.5" customHeight="1" x14ac:dyDescent="0.3">
      <c r="A73" s="292">
        <v>1</v>
      </c>
      <c r="B73" s="768">
        <v>7000032939</v>
      </c>
      <c r="C73" s="768">
        <v>10</v>
      </c>
      <c r="D73" s="768">
        <v>50</v>
      </c>
      <c r="E73" s="768">
        <v>10</v>
      </c>
      <c r="F73" s="768" t="s">
        <v>532</v>
      </c>
      <c r="G73" s="768">
        <v>170005312</v>
      </c>
      <c r="H73" s="768">
        <v>998399</v>
      </c>
      <c r="I73" s="372"/>
      <c r="J73" s="777">
        <v>18</v>
      </c>
      <c r="K73" s="293"/>
      <c r="L73" s="768" t="s">
        <v>491</v>
      </c>
      <c r="M73" s="768" t="s">
        <v>105</v>
      </c>
      <c r="N73" s="768">
        <v>1</v>
      </c>
      <c r="O73" s="372"/>
      <c r="P73" s="295" t="str">
        <f t="shared" ref="P73:P78" si="45">IF(O73=0, "Included", IF(ISERROR(N73*O73), O73, N73*O73))</f>
        <v>Included</v>
      </c>
      <c r="Q73" s="779">
        <f t="shared" ref="Q73:Q78" si="46">S73</f>
        <v>0</v>
      </c>
      <c r="R73" s="267">
        <f t="shared" ref="R73:R78" si="47">IF(P73="Included",0,P73)</f>
        <v>0</v>
      </c>
      <c r="S73" s="267">
        <f t="shared" ref="S73:S78" si="48">IF(K73="",(R73*J73/100),(R73*K73))</f>
        <v>0</v>
      </c>
      <c r="T73" s="297">
        <f t="shared" ref="T73:T78" si="49">+N73*O73</f>
        <v>0</v>
      </c>
      <c r="U73" s="297"/>
      <c r="AD73" s="298"/>
    </row>
    <row r="74" spans="1:30" s="267" customFormat="1" ht="37.5" customHeight="1" x14ac:dyDescent="0.3">
      <c r="A74" s="292">
        <v>2</v>
      </c>
      <c r="B74" s="768">
        <v>7000032946</v>
      </c>
      <c r="C74" s="768">
        <v>10</v>
      </c>
      <c r="D74" s="768">
        <v>230</v>
      </c>
      <c r="E74" s="768">
        <v>10</v>
      </c>
      <c r="F74" s="768" t="s">
        <v>533</v>
      </c>
      <c r="G74" s="768">
        <v>170005312</v>
      </c>
      <c r="H74" s="768">
        <v>998399</v>
      </c>
      <c r="I74" s="372"/>
      <c r="J74" s="777">
        <v>18</v>
      </c>
      <c r="K74" s="293"/>
      <c r="L74" s="768" t="s">
        <v>491</v>
      </c>
      <c r="M74" s="768" t="s">
        <v>105</v>
      </c>
      <c r="N74" s="768">
        <v>1</v>
      </c>
      <c r="O74" s="372"/>
      <c r="P74" s="295" t="str">
        <f t="shared" si="45"/>
        <v>Included</v>
      </c>
      <c r="Q74" s="779">
        <f t="shared" si="46"/>
        <v>0</v>
      </c>
      <c r="R74" s="267">
        <f t="shared" si="47"/>
        <v>0</v>
      </c>
      <c r="S74" s="267">
        <f t="shared" si="48"/>
        <v>0</v>
      </c>
      <c r="T74" s="297">
        <f t="shared" si="49"/>
        <v>0</v>
      </c>
      <c r="U74" s="297"/>
      <c r="AD74" s="298"/>
    </row>
    <row r="75" spans="1:30" s="267" customFormat="1" ht="37.5" customHeight="1" x14ac:dyDescent="0.3">
      <c r="A75" s="292">
        <v>3</v>
      </c>
      <c r="B75" s="768">
        <v>7000032950</v>
      </c>
      <c r="C75" s="768">
        <v>10</v>
      </c>
      <c r="D75" s="768">
        <v>280</v>
      </c>
      <c r="E75" s="768">
        <v>10</v>
      </c>
      <c r="F75" s="768" t="s">
        <v>534</v>
      </c>
      <c r="G75" s="768">
        <v>170005312</v>
      </c>
      <c r="H75" s="768">
        <v>998399</v>
      </c>
      <c r="I75" s="372"/>
      <c r="J75" s="777">
        <v>18</v>
      </c>
      <c r="K75" s="293"/>
      <c r="L75" s="768" t="s">
        <v>491</v>
      </c>
      <c r="M75" s="768" t="s">
        <v>105</v>
      </c>
      <c r="N75" s="768">
        <v>1</v>
      </c>
      <c r="O75" s="372"/>
      <c r="P75" s="295" t="str">
        <f t="shared" si="45"/>
        <v>Included</v>
      </c>
      <c r="Q75" s="779">
        <f t="shared" si="46"/>
        <v>0</v>
      </c>
      <c r="R75" s="267">
        <f t="shared" si="47"/>
        <v>0</v>
      </c>
      <c r="S75" s="267">
        <f t="shared" si="48"/>
        <v>0</v>
      </c>
      <c r="T75" s="297">
        <f t="shared" si="49"/>
        <v>0</v>
      </c>
      <c r="U75" s="297"/>
      <c r="AD75" s="298"/>
    </row>
    <row r="76" spans="1:30" s="267" customFormat="1" ht="37.5" customHeight="1" x14ac:dyDescent="0.3">
      <c r="A76" s="292">
        <v>4</v>
      </c>
      <c r="B76" s="768">
        <v>7000032954</v>
      </c>
      <c r="C76" s="768">
        <v>10</v>
      </c>
      <c r="D76" s="768">
        <v>330</v>
      </c>
      <c r="E76" s="768">
        <v>10</v>
      </c>
      <c r="F76" s="768" t="s">
        <v>535</v>
      </c>
      <c r="G76" s="768">
        <v>170005312</v>
      </c>
      <c r="H76" s="768">
        <v>998399</v>
      </c>
      <c r="I76" s="372"/>
      <c r="J76" s="777">
        <v>18</v>
      </c>
      <c r="K76" s="293"/>
      <c r="L76" s="768" t="s">
        <v>491</v>
      </c>
      <c r="M76" s="768" t="s">
        <v>105</v>
      </c>
      <c r="N76" s="768">
        <v>1</v>
      </c>
      <c r="O76" s="372"/>
      <c r="P76" s="295" t="str">
        <f t="shared" si="45"/>
        <v>Included</v>
      </c>
      <c r="Q76" s="779">
        <f t="shared" si="46"/>
        <v>0</v>
      </c>
      <c r="R76" s="267">
        <f t="shared" si="47"/>
        <v>0</v>
      </c>
      <c r="S76" s="267">
        <f t="shared" si="48"/>
        <v>0</v>
      </c>
      <c r="T76" s="297">
        <f t="shared" si="49"/>
        <v>0</v>
      </c>
      <c r="U76" s="297"/>
      <c r="AD76" s="298"/>
    </row>
    <row r="77" spans="1:30" s="267" customFormat="1" ht="37.5" customHeight="1" x14ac:dyDescent="0.3">
      <c r="A77" s="292">
        <v>5</v>
      </c>
      <c r="B77" s="768">
        <v>7000032958</v>
      </c>
      <c r="C77" s="768">
        <v>10</v>
      </c>
      <c r="D77" s="768">
        <v>380</v>
      </c>
      <c r="E77" s="768">
        <v>10</v>
      </c>
      <c r="F77" s="768" t="s">
        <v>536</v>
      </c>
      <c r="G77" s="768">
        <v>170005312</v>
      </c>
      <c r="H77" s="768">
        <v>998399</v>
      </c>
      <c r="I77" s="372"/>
      <c r="J77" s="777">
        <v>18</v>
      </c>
      <c r="K77" s="293"/>
      <c r="L77" s="768" t="s">
        <v>491</v>
      </c>
      <c r="M77" s="768" t="s">
        <v>105</v>
      </c>
      <c r="N77" s="768">
        <v>1</v>
      </c>
      <c r="O77" s="372"/>
      <c r="P77" s="295" t="str">
        <f t="shared" si="45"/>
        <v>Included</v>
      </c>
      <c r="Q77" s="779">
        <f t="shared" si="46"/>
        <v>0</v>
      </c>
      <c r="R77" s="267">
        <f t="shared" si="47"/>
        <v>0</v>
      </c>
      <c r="S77" s="267">
        <f t="shared" si="48"/>
        <v>0</v>
      </c>
      <c r="T77" s="297">
        <f t="shared" si="49"/>
        <v>0</v>
      </c>
      <c r="U77" s="297"/>
      <c r="AD77" s="298"/>
    </row>
    <row r="78" spans="1:30" s="267" customFormat="1" ht="37.5" customHeight="1" x14ac:dyDescent="0.3">
      <c r="A78" s="292">
        <v>6</v>
      </c>
      <c r="B78" s="768">
        <v>7000032962</v>
      </c>
      <c r="C78" s="768">
        <v>10</v>
      </c>
      <c r="D78" s="768">
        <v>430</v>
      </c>
      <c r="E78" s="768">
        <v>10</v>
      </c>
      <c r="F78" s="768" t="s">
        <v>537</v>
      </c>
      <c r="G78" s="768">
        <v>170005312</v>
      </c>
      <c r="H78" s="768">
        <v>998399</v>
      </c>
      <c r="I78" s="372"/>
      <c r="J78" s="777">
        <v>18</v>
      </c>
      <c r="K78" s="293"/>
      <c r="L78" s="768" t="s">
        <v>491</v>
      </c>
      <c r="M78" s="768" t="s">
        <v>105</v>
      </c>
      <c r="N78" s="768">
        <v>1</v>
      </c>
      <c r="O78" s="372"/>
      <c r="P78" s="295" t="str">
        <f t="shared" si="45"/>
        <v>Included</v>
      </c>
      <c r="Q78" s="779">
        <f t="shared" si="46"/>
        <v>0</v>
      </c>
      <c r="R78" s="267">
        <f t="shared" si="47"/>
        <v>0</v>
      </c>
      <c r="S78" s="267">
        <f t="shared" si="48"/>
        <v>0</v>
      </c>
      <c r="T78" s="297">
        <f t="shared" si="49"/>
        <v>0</v>
      </c>
      <c r="U78" s="297"/>
      <c r="AD78" s="298"/>
    </row>
    <row r="79" spans="1:30" ht="27.75" customHeight="1" x14ac:dyDescent="0.3">
      <c r="A79" s="776" t="s">
        <v>346</v>
      </c>
      <c r="B79" s="780" t="s">
        <v>485</v>
      </c>
      <c r="C79" s="781"/>
      <c r="D79" s="781"/>
      <c r="E79" s="781"/>
      <c r="F79" s="781"/>
      <c r="G79" s="781"/>
      <c r="H79" s="781"/>
      <c r="I79" s="781"/>
      <c r="J79" s="781"/>
      <c r="K79" s="781"/>
      <c r="L79" s="781"/>
      <c r="M79" s="781"/>
      <c r="N79" s="781"/>
      <c r="O79" s="781"/>
      <c r="P79" s="781"/>
      <c r="Q79" s="371"/>
    </row>
    <row r="80" spans="1:30" ht="27.75" customHeight="1" x14ac:dyDescent="0.3">
      <c r="A80" s="292">
        <v>1</v>
      </c>
      <c r="B80" s="768">
        <v>7000033126</v>
      </c>
      <c r="C80" s="768">
        <v>10</v>
      </c>
      <c r="D80" s="768">
        <v>50</v>
      </c>
      <c r="E80" s="768">
        <v>10</v>
      </c>
      <c r="F80" s="768" t="s">
        <v>538</v>
      </c>
      <c r="G80" s="768">
        <v>170005312</v>
      </c>
      <c r="H80" s="768">
        <v>998399</v>
      </c>
      <c r="I80" s="372"/>
      <c r="J80" s="777">
        <v>18</v>
      </c>
      <c r="K80" s="293"/>
      <c r="L80" s="768" t="s">
        <v>491</v>
      </c>
      <c r="M80" s="768" t="s">
        <v>105</v>
      </c>
      <c r="N80" s="768">
        <v>1</v>
      </c>
      <c r="O80" s="372"/>
      <c r="P80" s="295" t="str">
        <f t="shared" ref="P80:P81" si="50">IF(O80=0, "Included", IF(ISERROR(N80*O80), O80, N80*O80))</f>
        <v>Included</v>
      </c>
      <c r="Q80" s="779">
        <f t="shared" ref="Q80:Q81" si="51">S80</f>
        <v>0</v>
      </c>
      <c r="R80" s="267">
        <f t="shared" ref="R80:R81" si="52">IF(P80="Included",0,P80)</f>
        <v>0</v>
      </c>
      <c r="S80" s="267">
        <f t="shared" ref="S80:S81" si="53">IF(K80="",(R80*J80/100),(R80*K80))</f>
        <v>0</v>
      </c>
      <c r="T80" s="297">
        <f t="shared" ref="T80:T81" si="54">+N80*O80</f>
        <v>0</v>
      </c>
    </row>
    <row r="81" spans="1:30" s="267" customFormat="1" ht="37.5" customHeight="1" x14ac:dyDescent="0.3">
      <c r="A81" s="292">
        <v>2</v>
      </c>
      <c r="B81" s="768">
        <v>7000033130</v>
      </c>
      <c r="C81" s="768">
        <v>10</v>
      </c>
      <c r="D81" s="768">
        <v>100</v>
      </c>
      <c r="E81" s="768">
        <v>10</v>
      </c>
      <c r="F81" s="768" t="s">
        <v>539</v>
      </c>
      <c r="G81" s="768">
        <v>170005312</v>
      </c>
      <c r="H81" s="768">
        <v>998399</v>
      </c>
      <c r="I81" s="372"/>
      <c r="J81" s="777">
        <v>18</v>
      </c>
      <c r="K81" s="293"/>
      <c r="L81" s="768" t="s">
        <v>491</v>
      </c>
      <c r="M81" s="768" t="s">
        <v>105</v>
      </c>
      <c r="N81" s="768">
        <v>1</v>
      </c>
      <c r="O81" s="372"/>
      <c r="P81" s="295" t="str">
        <f t="shared" si="50"/>
        <v>Included</v>
      </c>
      <c r="Q81" s="779">
        <f t="shared" si="51"/>
        <v>0</v>
      </c>
      <c r="R81" s="267">
        <f t="shared" si="52"/>
        <v>0</v>
      </c>
      <c r="S81" s="267">
        <f t="shared" si="53"/>
        <v>0</v>
      </c>
      <c r="T81" s="297">
        <f t="shared" si="54"/>
        <v>0</v>
      </c>
      <c r="U81" s="297"/>
      <c r="AD81" s="298"/>
    </row>
    <row r="82" spans="1:30" s="352" customFormat="1" ht="19.5" customHeight="1" x14ac:dyDescent="0.3">
      <c r="A82" s="373"/>
      <c r="B82" s="374"/>
      <c r="C82" s="374"/>
      <c r="D82" s="374"/>
      <c r="E82" s="374"/>
      <c r="F82" s="374"/>
      <c r="G82" s="374"/>
      <c r="H82" s="374"/>
      <c r="I82" s="374"/>
      <c r="J82" s="374"/>
      <c r="K82" s="374"/>
      <c r="L82" s="374"/>
      <c r="M82" s="374"/>
      <c r="N82" s="374"/>
      <c r="O82" s="374"/>
      <c r="P82" s="374"/>
      <c r="Q82" s="375"/>
    </row>
    <row r="83" spans="1:30" s="9" customFormat="1" ht="40.5" customHeight="1" x14ac:dyDescent="0.3">
      <c r="A83" s="898"/>
      <c r="B83" s="899"/>
      <c r="C83" s="899"/>
      <c r="D83" s="899"/>
      <c r="E83" s="899"/>
      <c r="F83" s="899"/>
      <c r="G83" s="899"/>
      <c r="H83" s="899"/>
      <c r="I83" s="900"/>
      <c r="J83" s="901" t="s">
        <v>168</v>
      </c>
      <c r="K83" s="902"/>
      <c r="L83" s="902"/>
      <c r="M83" s="902"/>
      <c r="N83" s="902"/>
      <c r="O83" s="903"/>
      <c r="P83" s="299">
        <f>SUM(P19:P81)</f>
        <v>0</v>
      </c>
      <c r="Q83" s="300"/>
      <c r="R83" s="8"/>
      <c r="S83" s="299">
        <f>SUM(S19:S81)</f>
        <v>0</v>
      </c>
      <c r="T83" s="299">
        <f>SUM(T19:T81)</f>
        <v>0</v>
      </c>
    </row>
    <row r="84" spans="1:30" s="9" customFormat="1" ht="25.5" hidden="1" customHeight="1" x14ac:dyDescent="0.3">
      <c r="A84" s="301"/>
      <c r="B84" s="302"/>
      <c r="C84" s="302"/>
      <c r="D84" s="302"/>
      <c r="E84" s="302"/>
      <c r="F84" s="302"/>
      <c r="G84" s="302"/>
      <c r="H84" s="303"/>
      <c r="I84" s="304"/>
      <c r="J84" s="904" t="s">
        <v>155</v>
      </c>
      <c r="K84" s="904"/>
      <c r="L84" s="904"/>
      <c r="M84" s="904"/>
      <c r="N84" s="904"/>
      <c r="O84" s="905"/>
      <c r="P84" s="299"/>
      <c r="Q84" s="305">
        <f>SUM(Q19:Q81)</f>
        <v>0</v>
      </c>
      <c r="R84" s="8"/>
      <c r="S84" s="8"/>
      <c r="T84" s="9">
        <f>+T83*0.18</f>
        <v>0</v>
      </c>
    </row>
    <row r="85" spans="1:30" s="352" customFormat="1" ht="16.5" x14ac:dyDescent="0.3">
      <c r="A85" s="369"/>
      <c r="B85" s="363"/>
      <c r="C85" s="362"/>
      <c r="D85" s="362"/>
      <c r="E85" s="362"/>
      <c r="F85" s="362"/>
      <c r="G85" s="362"/>
      <c r="H85" s="362"/>
      <c r="I85" s="362"/>
      <c r="J85" s="362"/>
      <c r="K85" s="362"/>
      <c r="L85" s="362"/>
      <c r="M85" s="362"/>
      <c r="N85" s="362"/>
      <c r="O85" s="362"/>
      <c r="P85" s="362"/>
      <c r="Q85" s="362"/>
    </row>
    <row r="86" spans="1:30" s="352" customFormat="1" ht="41.45" customHeight="1" x14ac:dyDescent="0.3">
      <c r="A86" s="306" t="s">
        <v>118</v>
      </c>
      <c r="B86" s="890" t="s">
        <v>163</v>
      </c>
      <c r="C86" s="890"/>
      <c r="D86" s="890"/>
      <c r="E86" s="890"/>
      <c r="F86" s="890"/>
      <c r="G86" s="890"/>
      <c r="H86" s="890"/>
      <c r="I86" s="890"/>
      <c r="J86" s="890"/>
      <c r="K86" s="890"/>
      <c r="L86" s="890"/>
      <c r="M86" s="362"/>
      <c r="N86" s="362"/>
      <c r="O86" s="362"/>
      <c r="P86" s="362"/>
      <c r="Q86" s="362"/>
    </row>
    <row r="87" spans="1:30" s="352" customFormat="1" ht="21" customHeight="1" x14ac:dyDescent="0.3">
      <c r="A87" s="377"/>
      <c r="B87" s="378"/>
      <c r="C87" s="378"/>
      <c r="D87" s="378"/>
      <c r="E87" s="378"/>
      <c r="F87" s="378"/>
      <c r="G87" s="378"/>
      <c r="H87" s="378"/>
      <c r="I87" s="378"/>
      <c r="J87" s="378"/>
      <c r="K87" s="378"/>
      <c r="L87" s="378"/>
      <c r="M87" s="378"/>
      <c r="N87" s="378"/>
      <c r="O87" s="897"/>
      <c r="P87" s="897"/>
      <c r="Q87" s="897"/>
    </row>
    <row r="88" spans="1:30" s="352" customFormat="1" ht="33.6" customHeight="1" x14ac:dyDescent="0.3">
      <c r="A88" s="379" t="s">
        <v>120</v>
      </c>
      <c r="B88" s="380" t="str">
        <f>'Sch-1'!B1641</f>
        <v>--</v>
      </c>
      <c r="C88" s="381"/>
      <c r="D88" s="381"/>
      <c r="E88" s="381"/>
      <c r="F88" s="381"/>
      <c r="G88" s="381"/>
      <c r="H88" s="381"/>
      <c r="I88" s="381"/>
      <c r="J88" s="380"/>
      <c r="K88" s="381"/>
      <c r="L88" s="381"/>
      <c r="M88" s="380"/>
      <c r="N88" s="381" t="s">
        <v>169</v>
      </c>
      <c r="O88" s="897" t="str">
        <f>'Sch-3 '!O1622</f>
        <v/>
      </c>
      <c r="P88" s="897"/>
      <c r="Q88" s="897"/>
    </row>
    <row r="89" spans="1:30" s="352" customFormat="1" ht="33.6" customHeight="1" x14ac:dyDescent="0.3">
      <c r="A89" s="379" t="s">
        <v>121</v>
      </c>
      <c r="B89" s="380" t="str">
        <f>'Sch-1'!B1642</f>
        <v/>
      </c>
      <c r="C89" s="159"/>
      <c r="D89" s="159"/>
      <c r="E89" s="159"/>
      <c r="F89" s="159"/>
      <c r="G89" s="159"/>
      <c r="H89" s="159"/>
      <c r="I89" s="159"/>
      <c r="J89" s="380"/>
      <c r="K89" s="159"/>
      <c r="L89" s="159"/>
      <c r="M89" s="380"/>
      <c r="N89" s="159" t="s">
        <v>65</v>
      </c>
      <c r="O89" s="897" t="str">
        <f>'Sch-3 '!O1623</f>
        <v/>
      </c>
      <c r="P89" s="897"/>
      <c r="Q89" s="897"/>
    </row>
    <row r="90" spans="1:30" s="352" customFormat="1" ht="33.6" customHeight="1" x14ac:dyDescent="0.3">
      <c r="A90" s="355"/>
      <c r="B90" s="161"/>
      <c r="C90" s="159"/>
      <c r="D90" s="159"/>
      <c r="E90" s="159"/>
      <c r="F90" s="159"/>
      <c r="G90" s="159"/>
      <c r="H90" s="159"/>
      <c r="I90" s="159"/>
      <c r="J90" s="161"/>
      <c r="K90" s="159"/>
      <c r="L90" s="159"/>
      <c r="M90" s="161"/>
      <c r="N90" s="159"/>
      <c r="O90" s="897"/>
      <c r="P90" s="897"/>
      <c r="Q90" s="897"/>
    </row>
    <row r="91" spans="1:30" s="352" customFormat="1" ht="33.6" customHeight="1" x14ac:dyDescent="0.3">
      <c r="A91" s="355"/>
      <c r="B91" s="161"/>
      <c r="C91" s="159"/>
      <c r="D91" s="159"/>
      <c r="E91" s="159"/>
      <c r="F91" s="159"/>
      <c r="G91" s="159"/>
      <c r="H91" s="159"/>
      <c r="I91" s="159"/>
      <c r="J91" s="355"/>
      <c r="K91" s="159"/>
      <c r="L91" s="355"/>
      <c r="M91" s="355"/>
      <c r="N91" s="159"/>
      <c r="O91" s="355"/>
      <c r="P91" s="382"/>
      <c r="Q91" s="383"/>
    </row>
  </sheetData>
  <sheetProtection algorithmName="SHA-512" hashValue="lCfkRI8Z7dtvet4f9lhLbcIX7OukNtKdRhiFUylx5rdBITt4BOaTutg92cBnot1jyVEbYPb3p5+HEv9TT3z4FA==" saltValue="Xk+NqTqzn0iJCWcE4GO4/A==" spinCount="100000" sheet="1" formatColumns="0" formatRows="0" selectLockedCells="1"/>
  <customSheetViews>
    <customSheetView guid="{2063E705-082A-4913-A25A-66465873BDF0}" scale="80" showPageBreaks="1" fitToPage="1" printArea="1" hiddenRows="1" hiddenColumns="1" view="pageBreakPreview">
      <selection activeCell="O24" sqref="O24:O27"/>
      <pageMargins left="0" right="0" top="0" bottom="0" header="0" footer="0"/>
      <pageSetup scale="54" fitToHeight="0" orientation="landscape" r:id="rId1"/>
      <headerFooter alignWithMargins="0">
        <oddFooter>&amp;R&amp;"Book Antiqua,Bold"&amp;10Schedule-4/ Page &amp;P of &amp;N</oddFooter>
      </headerFooter>
    </customSheetView>
    <customSheetView guid="{C6A7FFED-91EB-41DF-A944-2BFB2D792481}" scale="85" showPageBreaks="1" fitToPage="1" printArea="1" hiddenColumns="1" view="pageBreakPreview" topLeftCell="A19">
      <selection activeCell="I19" sqref="I19"/>
      <pageMargins left="0" right="0" top="0" bottom="0" header="0" footer="0"/>
      <pageSetup scale="50" fitToHeight="0" orientation="landscape" r:id="rId2"/>
      <headerFooter alignWithMargins="0">
        <oddFooter>&amp;R&amp;"Book Antiqua,Bold"&amp;10Schedule-4/ Page &amp;P of &amp;N</oddFooter>
      </headerFooter>
    </customSheetView>
    <customSheetView guid="{302D9D75-0757-45DA-AFBF-614F08F1401B}" scale="85" showPageBreaks="1" fitToPage="1" printArea="1" hiddenColumns="1" view="pageBreakPreview">
      <selection activeCell="B8" sqref="B8:O11"/>
      <pageMargins left="0" right="0" top="0" bottom="0" header="0" footer="0"/>
      <pageSetup scale="50" fitToHeight="0" orientation="landscape" r:id="rId3"/>
      <headerFooter alignWithMargins="0">
        <oddFooter>&amp;R&amp;"Book Antiqua,Bold"&amp;10Schedule-4/ Page &amp;P of &amp;N</oddFooter>
      </headerFooter>
    </customSheetView>
    <customSheetView guid="{B506D4DB-B5B3-4722-9CF5-EE949FBC5D29}" scale="70" showPageBreaks="1" fitToPage="1" printArea="1" hiddenRows="1" hiddenColumns="1" view="pageBreakPreview" topLeftCell="A10">
      <selection activeCell="O24" sqref="O24:O27"/>
      <pageMargins left="0" right="0" top="0" bottom="0" header="0" footer="0"/>
      <pageSetup scale="54" fitToHeight="0" orientation="landscape" r:id="rId4"/>
      <headerFooter alignWithMargins="0">
        <oddFooter>&amp;R&amp;"Book Antiqua,Bold"&amp;10Schedule-4/ Page &amp;P of &amp;N</oddFooter>
      </headerFooter>
    </customSheetView>
  </customSheetViews>
  <mergeCells count="11">
    <mergeCell ref="A3:Q3"/>
    <mergeCell ref="A4:Q4"/>
    <mergeCell ref="O87:Q87"/>
    <mergeCell ref="O88:Q88"/>
    <mergeCell ref="O89:Q89"/>
    <mergeCell ref="O90:Q90"/>
    <mergeCell ref="P15:R15"/>
    <mergeCell ref="A83:I83"/>
    <mergeCell ref="J83:O83"/>
    <mergeCell ref="J84:O84"/>
    <mergeCell ref="B86:L86"/>
  </mergeCells>
  <conditionalFormatting sqref="I19:I23 O19:O23 I25:I32 O25:O32 I34:I35 O34:O35 I37:I39 O37:O39 I41:I45 O41:O45 I47:I55 O47:O55 I57:I59 O57:O59 I61:I66 O61:O66 I68:I71 O68:O71 I73:I78 O73:O78 I80:I81 O80:O81">
    <cfRule type="expression" dxfId="8" priority="5" stopIfTrue="1">
      <formula>H19&gt;0</formula>
    </cfRule>
  </conditionalFormatting>
  <conditionalFormatting sqref="K19:K23 K25:K32 K34:K35 K37:K39 K41:K45 K47:K55 K57:K59 K61:K66 K68:K71 K73:K78 K80:K81">
    <cfRule type="cellIs" dxfId="7" priority="2" stopIfTrue="1" operator="equal">
      <formula>"a"</formula>
    </cfRule>
    <cfRule type="expression" dxfId="6" priority="3" stopIfTrue="1">
      <formula>H19&gt;0</formula>
    </cfRule>
    <cfRule type="expression" dxfId="5" priority="4" stopIfTrue="1">
      <formula>J19&gt;0</formula>
    </cfRule>
  </conditionalFormatting>
  <dataValidations count="4">
    <dataValidation type="whole" operator="greaterThanOrEqual" allowBlank="1" showInputMessage="1" showErrorMessage="1" sqref="O57:O59 O19:O23 O25:O32 O34:O35 O37:O39 O41:O45 O47:O55 O61:O66 O68:O71 O73:O78 O80:O81" xr:uid="{00000000-0002-0000-0700-000000000000}">
      <formula1>1</formula1>
    </dataValidation>
    <dataValidation operator="greaterThan" allowBlank="1" showInputMessage="1" showErrorMessage="1" error="Enter only Numeric Value greater than zero or leave the cell blank !" sqref="K16:K17" xr:uid="{00000000-0002-0000-0700-000001000000}"/>
    <dataValidation type="list" operator="greaterThan" allowBlank="1" showInputMessage="1" showErrorMessage="1" sqref="K57:K59 K19:K23 K25:K32 K34:K35 K37:K39 K41:K45 K47:K55 K61:K66 K68:K71 K73:K78 K80:K81" xr:uid="{00000000-0002-0000-0700-000002000000}">
      <formula1>"0%,5%,12%,18%,28%"</formula1>
    </dataValidation>
    <dataValidation type="whole" operator="greaterThan" allowBlank="1" showInputMessage="1" showErrorMessage="1" sqref="I19:I23 I25:I32 I34:I35 I37:I39 I41:I45 I47:I55 I57:I59 I68:I71 I73:I78 I80:I81 I61:I66" xr:uid="{00000000-0002-0000-0700-000003000000}">
      <formula1>1</formula1>
    </dataValidation>
  </dataValidations>
  <pageMargins left="0.25" right="0.25" top="0.75" bottom="0.75" header="0.3" footer="0.3"/>
  <pageSetup scale="49" fitToHeight="0" orientation="landscape" r:id="rId5"/>
  <headerFooter alignWithMargins="0">
    <oddFooter>&amp;R&amp;"Book Antiqua,Bold"&amp;10Schedule-4/ Page &amp;P of &amp;N</oddFooter>
  </headerFooter>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1"/>
    <pageSetUpPr fitToPage="1"/>
  </sheetPr>
  <dimension ref="A1:AC284"/>
  <sheetViews>
    <sheetView view="pageBreakPreview" topLeftCell="A40" zoomScale="70" zoomScaleNormal="100" zoomScaleSheetLayoutView="70" workbookViewId="0">
      <selection activeCell="I19" sqref="I19"/>
    </sheetView>
  </sheetViews>
  <sheetFormatPr defaultRowHeight="13.5" x14ac:dyDescent="0.3"/>
  <cols>
    <col min="1" max="1" width="13.25" style="389" customWidth="1"/>
    <col min="2" max="2" width="12.625" style="389" customWidth="1"/>
    <col min="3" max="3" width="8" style="389" customWidth="1"/>
    <col min="4" max="4" width="8.625" style="389" customWidth="1"/>
    <col min="5" max="5" width="8.375" style="389" customWidth="1"/>
    <col min="6" max="6" width="27.625" style="389" customWidth="1"/>
    <col min="7" max="7" width="12.375" style="389" customWidth="1"/>
    <col min="8" max="8" width="9.375" style="389" customWidth="1"/>
    <col min="9" max="9" width="15.375" style="389" customWidth="1"/>
    <col min="10" max="10" width="8.5" style="389" customWidth="1"/>
    <col min="11" max="11" width="18" style="389" customWidth="1"/>
    <col min="12" max="12" width="103.125" style="389" customWidth="1"/>
    <col min="13" max="13" width="12.125" style="389" customWidth="1"/>
    <col min="14" max="14" width="15.125" style="389" customWidth="1"/>
    <col min="15" max="15" width="17.125" style="389" customWidth="1"/>
    <col min="16" max="16" width="17.625" style="389" customWidth="1"/>
    <col min="17" max="17" width="17" style="389" customWidth="1"/>
    <col min="18" max="18" width="19.625" style="389" hidden="1" customWidth="1"/>
    <col min="19" max="19" width="12.25" style="389" hidden="1" customWidth="1"/>
    <col min="20" max="20" width="9" style="390" customWidth="1"/>
    <col min="21" max="16384" width="9" style="390"/>
  </cols>
  <sheetData>
    <row r="1" spans="1:19" ht="18" customHeight="1" x14ac:dyDescent="0.3">
      <c r="A1" s="755" t="str">
        <f>'Sch-4a'!A1</f>
        <v>Specification No: CC/NT/W-MISC/DOM/A02/25/07582</v>
      </c>
      <c r="B1" s="385"/>
      <c r="C1" s="386"/>
      <c r="D1" s="386"/>
      <c r="E1" s="386"/>
      <c r="F1" s="386"/>
      <c r="G1" s="386"/>
      <c r="H1" s="386"/>
      <c r="I1" s="386"/>
      <c r="J1" s="386"/>
      <c r="K1" s="386"/>
      <c r="L1" s="386"/>
      <c r="M1" s="386"/>
      <c r="N1" s="386"/>
      <c r="O1" s="386"/>
      <c r="P1" s="387"/>
      <c r="Q1" s="388" t="s">
        <v>170</v>
      </c>
    </row>
    <row r="2" spans="1:19" ht="18" customHeight="1" x14ac:dyDescent="0.3">
      <c r="A2" s="391"/>
      <c r="B2" s="392"/>
      <c r="C2" s="393"/>
      <c r="D2" s="393"/>
      <c r="E2" s="393"/>
      <c r="F2" s="393"/>
      <c r="G2" s="393"/>
      <c r="H2" s="393"/>
      <c r="I2" s="393"/>
      <c r="J2" s="393"/>
      <c r="K2" s="393"/>
      <c r="L2" s="393"/>
      <c r="M2" s="393"/>
      <c r="N2" s="393"/>
      <c r="O2" s="393"/>
      <c r="P2" s="394"/>
      <c r="Q2" s="394"/>
    </row>
    <row r="3" spans="1:19" ht="61.5" customHeight="1" x14ac:dyDescent="0.3">
      <c r="A3" s="906" t="str">
        <f>'Sch-4a'!A3:Q3</f>
        <v>Package – I : Supply and Installation of VOIP Communication system including Phones, Voice Recorder etc. for Grid - Operation for all Five Regions NR, NER, SR, WR, ER as PAN India at NLDC, RLDCs, SLDCs.</v>
      </c>
      <c r="B3" s="906"/>
      <c r="C3" s="906"/>
      <c r="D3" s="906"/>
      <c r="E3" s="906"/>
      <c r="F3" s="906"/>
      <c r="G3" s="906"/>
      <c r="H3" s="906"/>
      <c r="I3" s="906"/>
      <c r="J3" s="906"/>
      <c r="K3" s="906"/>
      <c r="L3" s="906"/>
      <c r="M3" s="906"/>
      <c r="N3" s="906"/>
      <c r="O3" s="906"/>
      <c r="P3" s="906"/>
      <c r="Q3" s="906"/>
    </row>
    <row r="4" spans="1:19" ht="21.95" customHeight="1" x14ac:dyDescent="0.3">
      <c r="A4" s="915" t="s">
        <v>138</v>
      </c>
      <c r="B4" s="915"/>
      <c r="C4" s="915"/>
      <c r="D4" s="915"/>
      <c r="E4" s="915"/>
      <c r="F4" s="915"/>
      <c r="G4" s="915"/>
      <c r="H4" s="915"/>
      <c r="I4" s="915"/>
      <c r="J4" s="915"/>
      <c r="K4" s="915"/>
      <c r="L4" s="915"/>
      <c r="M4" s="915"/>
      <c r="N4" s="915"/>
      <c r="O4" s="915"/>
      <c r="P4" s="915"/>
      <c r="Q4" s="915"/>
    </row>
    <row r="5" spans="1:19" ht="18" customHeight="1" x14ac:dyDescent="0.3">
      <c r="A5" s="395"/>
      <c r="B5" s="396"/>
      <c r="C5" s="395"/>
      <c r="D5" s="395"/>
      <c r="E5" s="395"/>
      <c r="F5" s="395"/>
      <c r="G5" s="395"/>
      <c r="H5" s="395"/>
      <c r="I5" s="395"/>
      <c r="J5" s="395"/>
      <c r="K5" s="395"/>
      <c r="L5" s="395"/>
      <c r="M5" s="395"/>
      <c r="N5" s="395"/>
      <c r="O5" s="395"/>
      <c r="P5" s="395"/>
      <c r="Q5" s="395"/>
    </row>
    <row r="6" spans="1:19" ht="18" customHeight="1" x14ac:dyDescent="0.3">
      <c r="A6" s="397" t="str">
        <f>'[1]Sch-1'!A6</f>
        <v>Bidder’s Name and Address (Sole Bidder) :</v>
      </c>
      <c r="B6" s="398"/>
      <c r="C6" s="398"/>
      <c r="D6" s="398"/>
      <c r="E6" s="398"/>
      <c r="F6" s="398"/>
      <c r="G6" s="398"/>
      <c r="H6" s="398"/>
      <c r="I6" s="398"/>
      <c r="J6" s="398"/>
      <c r="K6" s="398"/>
      <c r="L6" s="398"/>
      <c r="M6" s="398"/>
      <c r="N6" s="398"/>
      <c r="O6" s="398"/>
      <c r="P6" s="399" t="s">
        <v>77</v>
      </c>
      <c r="Q6" s="394"/>
    </row>
    <row r="7" spans="1:19" ht="36" customHeight="1" x14ac:dyDescent="0.3">
      <c r="A7" s="916" t="str">
        <f>'[1]Sch-1'!A7</f>
        <v/>
      </c>
      <c r="B7" s="916"/>
      <c r="C7" s="916"/>
      <c r="D7" s="916"/>
      <c r="E7" s="916"/>
      <c r="F7" s="916"/>
      <c r="G7" s="916"/>
      <c r="H7" s="916"/>
      <c r="I7" s="916"/>
      <c r="J7" s="916"/>
      <c r="K7" s="916"/>
      <c r="L7" s="916"/>
      <c r="M7" s="916"/>
      <c r="N7" s="916"/>
      <c r="O7" s="916"/>
      <c r="P7" s="400" t="str">
        <f>'[1]Sch-1'!M7</f>
        <v>Contracts Services, 3rd Floor</v>
      </c>
      <c r="Q7" s="394"/>
    </row>
    <row r="8" spans="1:19" ht="18" customHeight="1" x14ac:dyDescent="0.3">
      <c r="A8" s="397" t="s">
        <v>79</v>
      </c>
      <c r="B8" s="909" t="str">
        <f>'Sch-4a'!B8:N8</f>
        <v/>
      </c>
      <c r="C8" s="909"/>
      <c r="D8" s="909"/>
      <c r="E8" s="909"/>
      <c r="F8" s="909"/>
      <c r="G8" s="909"/>
      <c r="H8" s="909"/>
      <c r="I8" s="909"/>
      <c r="J8" s="909"/>
      <c r="K8" s="909"/>
      <c r="L8" s="909"/>
      <c r="M8" s="909"/>
      <c r="N8" s="909"/>
      <c r="O8" s="909"/>
      <c r="P8" s="400" t="str">
        <f>'[1]Sch-1'!M8</f>
        <v>Power Grid Corporation of India Ltd.,</v>
      </c>
      <c r="Q8" s="394"/>
    </row>
    <row r="9" spans="1:19" ht="18" customHeight="1" x14ac:dyDescent="0.3">
      <c r="A9" s="397" t="s">
        <v>81</v>
      </c>
      <c r="B9" s="909" t="str">
        <f>'Sch-4a'!B9:N9</f>
        <v/>
      </c>
      <c r="C9" s="909"/>
      <c r="D9" s="909"/>
      <c r="E9" s="909"/>
      <c r="F9" s="909"/>
      <c r="G9" s="909"/>
      <c r="H9" s="909"/>
      <c r="I9" s="909"/>
      <c r="J9" s="909"/>
      <c r="K9" s="909"/>
      <c r="L9" s="909"/>
      <c r="M9" s="909"/>
      <c r="N9" s="909"/>
      <c r="O9" s="909"/>
      <c r="P9" s="400" t="str">
        <f>'[1]Sch-1'!M9</f>
        <v>"Saudamini", Plot No.-2</v>
      </c>
      <c r="Q9" s="394"/>
    </row>
    <row r="10" spans="1:19" ht="18" customHeight="1" x14ac:dyDescent="0.3">
      <c r="A10" s="398"/>
      <c r="B10" s="909" t="str">
        <f>'Sch-4a'!B10:N10</f>
        <v/>
      </c>
      <c r="C10" s="909"/>
      <c r="D10" s="909"/>
      <c r="E10" s="909"/>
      <c r="F10" s="909"/>
      <c r="G10" s="909"/>
      <c r="H10" s="909"/>
      <c r="I10" s="909"/>
      <c r="J10" s="909"/>
      <c r="K10" s="909"/>
      <c r="L10" s="909"/>
      <c r="M10" s="909"/>
      <c r="N10" s="909"/>
      <c r="O10" s="909"/>
      <c r="P10" s="400" t="str">
        <f>'[1]Sch-1'!M10</f>
        <v xml:space="preserve">Sector-29, </v>
      </c>
      <c r="Q10" s="394"/>
    </row>
    <row r="11" spans="1:19" ht="18" customHeight="1" x14ac:dyDescent="0.3">
      <c r="A11" s="398"/>
      <c r="B11" s="909" t="str">
        <f>'Sch-4a'!B11:N11</f>
        <v/>
      </c>
      <c r="C11" s="909"/>
      <c r="D11" s="909"/>
      <c r="E11" s="909"/>
      <c r="F11" s="909"/>
      <c r="G11" s="909"/>
      <c r="H11" s="909"/>
      <c r="I11" s="909"/>
      <c r="J11" s="909"/>
      <c r="K11" s="909"/>
      <c r="L11" s="909"/>
      <c r="M11" s="909"/>
      <c r="N11" s="909"/>
      <c r="O11" s="909"/>
      <c r="P11" s="400" t="str">
        <f>'[1]Sch-1'!M11</f>
        <v>Gurugram (Haryana) - 122001</v>
      </c>
      <c r="Q11" s="394"/>
    </row>
    <row r="12" spans="1:19" ht="18" customHeight="1" x14ac:dyDescent="0.3">
      <c r="A12" s="401"/>
      <c r="B12" s="218"/>
      <c r="C12" s="218"/>
      <c r="D12" s="218"/>
      <c r="E12" s="218"/>
      <c r="F12" s="218"/>
      <c r="G12" s="218"/>
      <c r="H12" s="218"/>
      <c r="I12" s="218"/>
      <c r="J12" s="218"/>
      <c r="K12" s="218"/>
      <c r="L12" s="218"/>
      <c r="M12" s="218"/>
      <c r="N12" s="218"/>
      <c r="O12" s="218"/>
      <c r="P12" s="398"/>
      <c r="Q12" s="394"/>
    </row>
    <row r="13" spans="1:19" ht="26.25" customHeight="1" x14ac:dyDescent="0.3">
      <c r="A13" s="362"/>
      <c r="B13" s="363"/>
      <c r="C13" s="362"/>
      <c r="D13" s="362"/>
      <c r="E13" s="362"/>
      <c r="F13" s="362"/>
      <c r="G13" s="362"/>
      <c r="H13" s="362"/>
      <c r="I13" s="362"/>
      <c r="J13" s="362"/>
      <c r="K13" s="362"/>
      <c r="L13" s="362"/>
      <c r="M13" s="362"/>
      <c r="N13" s="362"/>
      <c r="O13" s="362"/>
      <c r="P13" s="362"/>
      <c r="Q13" s="362"/>
    </row>
    <row r="14" spans="1:19" s="405" customFormat="1" ht="27.75" customHeight="1" x14ac:dyDescent="0.3">
      <c r="A14" s="364" t="s">
        <v>171</v>
      </c>
      <c r="B14" s="402"/>
      <c r="C14" s="403"/>
      <c r="D14" s="403"/>
      <c r="E14" s="403"/>
      <c r="F14" s="403"/>
      <c r="G14" s="403"/>
      <c r="H14" s="403"/>
      <c r="I14" s="403"/>
      <c r="J14" s="403"/>
      <c r="K14" s="403"/>
      <c r="L14" s="403"/>
      <c r="M14" s="403"/>
      <c r="N14" s="403"/>
      <c r="O14" s="403"/>
      <c r="P14" s="403"/>
      <c r="Q14" s="403"/>
      <c r="R14" s="404"/>
      <c r="S14" s="404"/>
    </row>
    <row r="15" spans="1:19" ht="16.5" x14ac:dyDescent="0.3">
      <c r="A15" s="369"/>
      <c r="B15" s="363"/>
      <c r="C15" s="362"/>
      <c r="D15" s="362"/>
      <c r="E15" s="362"/>
      <c r="F15" s="362"/>
      <c r="G15" s="362"/>
      <c r="H15" s="362"/>
      <c r="I15" s="362"/>
      <c r="J15" s="362"/>
      <c r="K15" s="362"/>
      <c r="L15" s="362"/>
      <c r="M15" s="362"/>
      <c r="N15" s="362"/>
      <c r="O15" s="362"/>
      <c r="P15" s="362"/>
      <c r="Q15" s="362"/>
    </row>
    <row r="16" spans="1:19" s="738" customFormat="1" ht="90" x14ac:dyDescent="0.3">
      <c r="A16" s="706" t="s">
        <v>89</v>
      </c>
      <c r="B16" s="707" t="s">
        <v>90</v>
      </c>
      <c r="C16" s="707" t="s">
        <v>91</v>
      </c>
      <c r="D16" s="707" t="s">
        <v>148</v>
      </c>
      <c r="E16" s="707" t="s">
        <v>149</v>
      </c>
      <c r="F16" s="707" t="s">
        <v>92</v>
      </c>
      <c r="G16" s="708" t="s">
        <v>150</v>
      </c>
      <c r="H16" s="709" t="s">
        <v>151</v>
      </c>
      <c r="I16" s="710" t="s">
        <v>152</v>
      </c>
      <c r="J16" s="710" t="s">
        <v>96</v>
      </c>
      <c r="K16" s="710" t="s">
        <v>97</v>
      </c>
      <c r="L16" s="707" t="s">
        <v>126</v>
      </c>
      <c r="M16" s="711" t="s">
        <v>99</v>
      </c>
      <c r="N16" s="711" t="s">
        <v>127</v>
      </c>
      <c r="O16" s="707" t="s">
        <v>172</v>
      </c>
      <c r="P16" s="707" t="s">
        <v>173</v>
      </c>
      <c r="Q16" s="682" t="s">
        <v>155</v>
      </c>
      <c r="R16" s="737"/>
      <c r="S16" s="737"/>
    </row>
    <row r="17" spans="1:29" s="738" customFormat="1" ht="16.5" x14ac:dyDescent="0.3">
      <c r="A17" s="714">
        <v>1</v>
      </c>
      <c r="B17" s="715">
        <v>2</v>
      </c>
      <c r="C17" s="715">
        <v>3</v>
      </c>
      <c r="D17" s="715">
        <v>4</v>
      </c>
      <c r="E17" s="715">
        <v>5</v>
      </c>
      <c r="F17" s="716">
        <v>6</v>
      </c>
      <c r="G17" s="715">
        <v>7</v>
      </c>
      <c r="H17" s="717">
        <v>8</v>
      </c>
      <c r="I17" s="718">
        <v>9</v>
      </c>
      <c r="J17" s="718">
        <v>10</v>
      </c>
      <c r="K17" s="718">
        <v>11</v>
      </c>
      <c r="L17" s="719">
        <v>12</v>
      </c>
      <c r="M17" s="719">
        <v>13</v>
      </c>
      <c r="N17" s="719">
        <v>14</v>
      </c>
      <c r="O17" s="719">
        <v>15</v>
      </c>
      <c r="P17" s="719" t="s">
        <v>156</v>
      </c>
      <c r="Q17" s="719">
        <v>17</v>
      </c>
      <c r="R17" s="737"/>
      <c r="S17" s="737"/>
    </row>
    <row r="18" spans="1:29" s="407" customFormat="1" ht="30.75" customHeight="1" x14ac:dyDescent="0.3">
      <c r="A18" s="776" t="s">
        <v>11</v>
      </c>
      <c r="B18" s="370" t="str">
        <f>'Sch-4a'!B18</f>
        <v xml:space="preserve">VOIP Communication system for NR2  </v>
      </c>
      <c r="C18" s="371"/>
      <c r="D18" s="371"/>
      <c r="E18" s="371"/>
      <c r="F18" s="371"/>
      <c r="G18" s="371"/>
      <c r="H18" s="371"/>
      <c r="I18" s="371"/>
      <c r="J18" s="371"/>
      <c r="K18" s="371"/>
      <c r="L18" s="371"/>
      <c r="M18" s="371"/>
      <c r="N18" s="371"/>
      <c r="O18" s="371"/>
      <c r="P18" s="371"/>
      <c r="Q18" s="371"/>
      <c r="R18" s="406"/>
      <c r="S18" s="406"/>
    </row>
    <row r="19" spans="1:29" s="267" customFormat="1" ht="48.75" customHeight="1" x14ac:dyDescent="0.3">
      <c r="A19" s="292">
        <v>1</v>
      </c>
      <c r="B19" s="768">
        <v>7000031567</v>
      </c>
      <c r="C19" s="768">
        <v>10</v>
      </c>
      <c r="D19" s="768">
        <v>30</v>
      </c>
      <c r="E19" s="768">
        <v>10</v>
      </c>
      <c r="F19" s="768" t="s">
        <v>540</v>
      </c>
      <c r="G19" s="768">
        <v>170005313</v>
      </c>
      <c r="H19" s="768">
        <v>998716</v>
      </c>
      <c r="I19" s="372"/>
      <c r="J19" s="770">
        <v>18</v>
      </c>
      <c r="K19" s="293"/>
      <c r="L19" s="768" t="s">
        <v>556</v>
      </c>
      <c r="M19" s="768" t="s">
        <v>105</v>
      </c>
      <c r="N19" s="768">
        <v>1</v>
      </c>
      <c r="O19" s="294"/>
      <c r="P19" s="295" t="str">
        <f>IF(O19=0, "Included", IF(ISERROR(N19*O19), O19,N19* O19))</f>
        <v>Included</v>
      </c>
      <c r="Q19" s="296">
        <f>S19</f>
        <v>0</v>
      </c>
      <c r="R19" s="267">
        <f>IF(P19="Included",0,P19)</f>
        <v>0</v>
      </c>
      <c r="S19" s="267">
        <f>IF(K19="",(R19*J19/100),(R19*K19))</f>
        <v>0</v>
      </c>
      <c r="T19" s="297"/>
      <c r="AC19" s="298"/>
    </row>
    <row r="20" spans="1:29" s="267" customFormat="1" ht="48.75" customHeight="1" x14ac:dyDescent="0.3">
      <c r="A20" s="292">
        <v>2</v>
      </c>
      <c r="B20" s="768">
        <v>7000031567</v>
      </c>
      <c r="C20" s="768">
        <v>10</v>
      </c>
      <c r="D20" s="768">
        <v>30</v>
      </c>
      <c r="E20" s="768">
        <v>20</v>
      </c>
      <c r="F20" s="768" t="s">
        <v>540</v>
      </c>
      <c r="G20" s="768">
        <v>170005314</v>
      </c>
      <c r="H20" s="768">
        <v>998716</v>
      </c>
      <c r="I20" s="372"/>
      <c r="J20" s="770">
        <v>18</v>
      </c>
      <c r="K20" s="293"/>
      <c r="L20" s="768" t="s">
        <v>557</v>
      </c>
      <c r="M20" s="768" t="s">
        <v>105</v>
      </c>
      <c r="N20" s="768">
        <v>1</v>
      </c>
      <c r="O20" s="294"/>
      <c r="P20" s="295" t="str">
        <f t="shared" ref="P20:P83" si="0">IF(O20=0, "Included", IF(ISERROR(N20*O20), O20,N20* O20))</f>
        <v>Included</v>
      </c>
      <c r="Q20" s="296">
        <f t="shared" ref="Q20:Q83" si="1">S20</f>
        <v>0</v>
      </c>
      <c r="R20" s="267">
        <f t="shared" ref="R20:R83" si="2">IF(P20="Included",0,P20)</f>
        <v>0</v>
      </c>
      <c r="S20" s="267">
        <f t="shared" ref="S20:S83" si="3">IF(K20="",(R20*J20/100),(R20*K20))</f>
        <v>0</v>
      </c>
      <c r="T20" s="297"/>
      <c r="AC20" s="298"/>
    </row>
    <row r="21" spans="1:29" s="267" customFormat="1" ht="48.75" customHeight="1" x14ac:dyDescent="0.3">
      <c r="A21" s="292">
        <v>3</v>
      </c>
      <c r="B21" s="768">
        <v>7000031568</v>
      </c>
      <c r="C21" s="768">
        <v>10</v>
      </c>
      <c r="D21" s="768">
        <v>40</v>
      </c>
      <c r="E21" s="768">
        <v>10</v>
      </c>
      <c r="F21" s="768" t="s">
        <v>541</v>
      </c>
      <c r="G21" s="768">
        <v>170005315</v>
      </c>
      <c r="H21" s="768">
        <v>998716</v>
      </c>
      <c r="I21" s="372"/>
      <c r="J21" s="770">
        <v>18</v>
      </c>
      <c r="K21" s="293"/>
      <c r="L21" s="768" t="s">
        <v>558</v>
      </c>
      <c r="M21" s="768" t="s">
        <v>105</v>
      </c>
      <c r="N21" s="768">
        <v>1</v>
      </c>
      <c r="O21" s="294"/>
      <c r="P21" s="295" t="str">
        <f t="shared" si="0"/>
        <v>Included</v>
      </c>
      <c r="Q21" s="296">
        <f t="shared" si="1"/>
        <v>0</v>
      </c>
      <c r="R21" s="267">
        <f t="shared" si="2"/>
        <v>0</v>
      </c>
      <c r="S21" s="267">
        <f t="shared" si="3"/>
        <v>0</v>
      </c>
      <c r="T21" s="297"/>
      <c r="AC21" s="298"/>
    </row>
    <row r="22" spans="1:29" s="267" customFormat="1" ht="48.75" customHeight="1" x14ac:dyDescent="0.3">
      <c r="A22" s="292">
        <v>4</v>
      </c>
      <c r="B22" s="768">
        <v>7000031571</v>
      </c>
      <c r="C22" s="768">
        <v>10</v>
      </c>
      <c r="D22" s="768">
        <v>80</v>
      </c>
      <c r="E22" s="768">
        <v>10</v>
      </c>
      <c r="F22" s="768" t="s">
        <v>542</v>
      </c>
      <c r="G22" s="768">
        <v>170005313</v>
      </c>
      <c r="H22" s="768">
        <v>998716</v>
      </c>
      <c r="I22" s="372"/>
      <c r="J22" s="770">
        <v>18</v>
      </c>
      <c r="K22" s="293"/>
      <c r="L22" s="768" t="s">
        <v>556</v>
      </c>
      <c r="M22" s="768" t="s">
        <v>105</v>
      </c>
      <c r="N22" s="768">
        <v>1</v>
      </c>
      <c r="O22" s="294"/>
      <c r="P22" s="295" t="str">
        <f t="shared" si="0"/>
        <v>Included</v>
      </c>
      <c r="Q22" s="296">
        <f t="shared" si="1"/>
        <v>0</v>
      </c>
      <c r="R22" s="267">
        <f t="shared" si="2"/>
        <v>0</v>
      </c>
      <c r="S22" s="267">
        <f t="shared" si="3"/>
        <v>0</v>
      </c>
      <c r="T22" s="297"/>
      <c r="AC22" s="298"/>
    </row>
    <row r="23" spans="1:29" s="267" customFormat="1" ht="48.75" customHeight="1" x14ac:dyDescent="0.3">
      <c r="A23" s="292">
        <v>5</v>
      </c>
      <c r="B23" s="768">
        <v>7000031571</v>
      </c>
      <c r="C23" s="768">
        <v>10</v>
      </c>
      <c r="D23" s="768">
        <v>80</v>
      </c>
      <c r="E23" s="768">
        <v>20</v>
      </c>
      <c r="F23" s="768" t="s">
        <v>542</v>
      </c>
      <c r="G23" s="768">
        <v>170005314</v>
      </c>
      <c r="H23" s="768">
        <v>998716</v>
      </c>
      <c r="I23" s="372"/>
      <c r="J23" s="770">
        <v>18</v>
      </c>
      <c r="K23" s="293"/>
      <c r="L23" s="768" t="s">
        <v>557</v>
      </c>
      <c r="M23" s="768" t="s">
        <v>105</v>
      </c>
      <c r="N23" s="768">
        <v>1</v>
      </c>
      <c r="O23" s="294"/>
      <c r="P23" s="295" t="str">
        <f t="shared" si="0"/>
        <v>Included</v>
      </c>
      <c r="Q23" s="296">
        <f t="shared" si="1"/>
        <v>0</v>
      </c>
      <c r="R23" s="267">
        <f t="shared" si="2"/>
        <v>0</v>
      </c>
      <c r="S23" s="267">
        <f t="shared" si="3"/>
        <v>0</v>
      </c>
      <c r="T23" s="297"/>
      <c r="AC23" s="298"/>
    </row>
    <row r="24" spans="1:29" s="267" customFormat="1" ht="48.75" customHeight="1" x14ac:dyDescent="0.3">
      <c r="A24" s="292">
        <v>6</v>
      </c>
      <c r="B24" s="768">
        <v>7000031572</v>
      </c>
      <c r="C24" s="768">
        <v>10</v>
      </c>
      <c r="D24" s="768">
        <v>90</v>
      </c>
      <c r="E24" s="768">
        <v>10</v>
      </c>
      <c r="F24" s="768" t="s">
        <v>543</v>
      </c>
      <c r="G24" s="768">
        <v>170005315</v>
      </c>
      <c r="H24" s="768">
        <v>998716</v>
      </c>
      <c r="I24" s="372"/>
      <c r="J24" s="770">
        <v>18</v>
      </c>
      <c r="K24" s="293"/>
      <c r="L24" s="768" t="s">
        <v>558</v>
      </c>
      <c r="M24" s="768" t="s">
        <v>105</v>
      </c>
      <c r="N24" s="768">
        <v>1</v>
      </c>
      <c r="O24" s="294"/>
      <c r="P24" s="295" t="str">
        <f t="shared" si="0"/>
        <v>Included</v>
      </c>
      <c r="Q24" s="296">
        <f t="shared" si="1"/>
        <v>0</v>
      </c>
      <c r="R24" s="267">
        <f t="shared" si="2"/>
        <v>0</v>
      </c>
      <c r="S24" s="267">
        <f t="shared" si="3"/>
        <v>0</v>
      </c>
      <c r="T24" s="297"/>
      <c r="AC24" s="298"/>
    </row>
    <row r="25" spans="1:29" s="267" customFormat="1" ht="48.75" customHeight="1" x14ac:dyDescent="0.3">
      <c r="A25" s="292">
        <v>7</v>
      </c>
      <c r="B25" s="768">
        <v>7000031574</v>
      </c>
      <c r="C25" s="768">
        <v>10</v>
      </c>
      <c r="D25" s="768">
        <v>120</v>
      </c>
      <c r="E25" s="768">
        <v>10</v>
      </c>
      <c r="F25" s="768" t="s">
        <v>544</v>
      </c>
      <c r="G25" s="768">
        <v>170005313</v>
      </c>
      <c r="H25" s="768">
        <v>998716</v>
      </c>
      <c r="I25" s="372"/>
      <c r="J25" s="770">
        <v>18</v>
      </c>
      <c r="K25" s="293"/>
      <c r="L25" s="768" t="s">
        <v>556</v>
      </c>
      <c r="M25" s="768" t="s">
        <v>105</v>
      </c>
      <c r="N25" s="768">
        <v>1</v>
      </c>
      <c r="O25" s="294"/>
      <c r="P25" s="295" t="str">
        <f t="shared" si="0"/>
        <v>Included</v>
      </c>
      <c r="Q25" s="296">
        <f t="shared" si="1"/>
        <v>0</v>
      </c>
      <c r="R25" s="267">
        <f t="shared" si="2"/>
        <v>0</v>
      </c>
      <c r="S25" s="267">
        <f t="shared" si="3"/>
        <v>0</v>
      </c>
      <c r="T25" s="297"/>
      <c r="AC25" s="298"/>
    </row>
    <row r="26" spans="1:29" s="267" customFormat="1" ht="48.75" customHeight="1" x14ac:dyDescent="0.3">
      <c r="A26" s="292">
        <v>8</v>
      </c>
      <c r="B26" s="768">
        <v>7000031574</v>
      </c>
      <c r="C26" s="768">
        <v>10</v>
      </c>
      <c r="D26" s="768">
        <v>120</v>
      </c>
      <c r="E26" s="768">
        <v>20</v>
      </c>
      <c r="F26" s="768" t="s">
        <v>544</v>
      </c>
      <c r="G26" s="768">
        <v>170005314</v>
      </c>
      <c r="H26" s="768">
        <v>998716</v>
      </c>
      <c r="I26" s="372"/>
      <c r="J26" s="770">
        <v>18</v>
      </c>
      <c r="K26" s="293"/>
      <c r="L26" s="768" t="s">
        <v>557</v>
      </c>
      <c r="M26" s="768" t="s">
        <v>105</v>
      </c>
      <c r="N26" s="768">
        <v>1</v>
      </c>
      <c r="O26" s="294"/>
      <c r="P26" s="295" t="str">
        <f t="shared" si="0"/>
        <v>Included</v>
      </c>
      <c r="Q26" s="296">
        <f t="shared" si="1"/>
        <v>0</v>
      </c>
      <c r="R26" s="267">
        <f t="shared" si="2"/>
        <v>0</v>
      </c>
      <c r="S26" s="267">
        <f t="shared" si="3"/>
        <v>0</v>
      </c>
      <c r="T26" s="297"/>
      <c r="AC26" s="298"/>
    </row>
    <row r="27" spans="1:29" s="267" customFormat="1" ht="48.75" customHeight="1" x14ac:dyDescent="0.3">
      <c r="A27" s="292">
        <v>9</v>
      </c>
      <c r="B27" s="768">
        <v>7000031575</v>
      </c>
      <c r="C27" s="768">
        <v>10</v>
      </c>
      <c r="D27" s="768">
        <v>130</v>
      </c>
      <c r="E27" s="768">
        <v>10</v>
      </c>
      <c r="F27" s="768" t="s">
        <v>545</v>
      </c>
      <c r="G27" s="768">
        <v>170005315</v>
      </c>
      <c r="H27" s="768">
        <v>998716</v>
      </c>
      <c r="I27" s="372"/>
      <c r="J27" s="770">
        <v>18</v>
      </c>
      <c r="K27" s="293"/>
      <c r="L27" s="768" t="s">
        <v>558</v>
      </c>
      <c r="M27" s="768" t="s">
        <v>105</v>
      </c>
      <c r="N27" s="768">
        <v>1</v>
      </c>
      <c r="O27" s="294"/>
      <c r="P27" s="295" t="str">
        <f t="shared" si="0"/>
        <v>Included</v>
      </c>
      <c r="Q27" s="296">
        <f t="shared" si="1"/>
        <v>0</v>
      </c>
      <c r="R27" s="267">
        <f t="shared" si="2"/>
        <v>0</v>
      </c>
      <c r="S27" s="267">
        <f t="shared" si="3"/>
        <v>0</v>
      </c>
      <c r="T27" s="297"/>
      <c r="AC27" s="298"/>
    </row>
    <row r="28" spans="1:29" s="267" customFormat="1" ht="48.75" customHeight="1" x14ac:dyDescent="0.3">
      <c r="A28" s="292">
        <v>10</v>
      </c>
      <c r="B28" s="768">
        <v>7000031578</v>
      </c>
      <c r="C28" s="768">
        <v>10</v>
      </c>
      <c r="D28" s="768">
        <v>170</v>
      </c>
      <c r="E28" s="768">
        <v>10</v>
      </c>
      <c r="F28" s="768" t="s">
        <v>546</v>
      </c>
      <c r="G28" s="768">
        <v>170005313</v>
      </c>
      <c r="H28" s="768">
        <v>998716</v>
      </c>
      <c r="I28" s="372"/>
      <c r="J28" s="770">
        <v>18</v>
      </c>
      <c r="K28" s="293"/>
      <c r="L28" s="768" t="s">
        <v>556</v>
      </c>
      <c r="M28" s="768" t="s">
        <v>105</v>
      </c>
      <c r="N28" s="768">
        <v>1</v>
      </c>
      <c r="O28" s="294"/>
      <c r="P28" s="295" t="str">
        <f t="shared" si="0"/>
        <v>Included</v>
      </c>
      <c r="Q28" s="296">
        <f t="shared" si="1"/>
        <v>0</v>
      </c>
      <c r="R28" s="267">
        <f t="shared" si="2"/>
        <v>0</v>
      </c>
      <c r="S28" s="267">
        <f t="shared" si="3"/>
        <v>0</v>
      </c>
      <c r="T28" s="297"/>
      <c r="AC28" s="298"/>
    </row>
    <row r="29" spans="1:29" s="267" customFormat="1" ht="48.75" customHeight="1" x14ac:dyDescent="0.3">
      <c r="A29" s="292">
        <v>11</v>
      </c>
      <c r="B29" s="768">
        <v>7000031578</v>
      </c>
      <c r="C29" s="768">
        <v>10</v>
      </c>
      <c r="D29" s="768">
        <v>170</v>
      </c>
      <c r="E29" s="768">
        <v>20</v>
      </c>
      <c r="F29" s="768" t="s">
        <v>546</v>
      </c>
      <c r="G29" s="768">
        <v>170005314</v>
      </c>
      <c r="H29" s="768">
        <v>998716</v>
      </c>
      <c r="I29" s="372"/>
      <c r="J29" s="770">
        <v>18</v>
      </c>
      <c r="K29" s="293"/>
      <c r="L29" s="768" t="s">
        <v>557</v>
      </c>
      <c r="M29" s="768" t="s">
        <v>105</v>
      </c>
      <c r="N29" s="768">
        <v>1</v>
      </c>
      <c r="O29" s="294"/>
      <c r="P29" s="295" t="str">
        <f t="shared" si="0"/>
        <v>Included</v>
      </c>
      <c r="Q29" s="296">
        <f t="shared" si="1"/>
        <v>0</v>
      </c>
      <c r="R29" s="267">
        <f t="shared" si="2"/>
        <v>0</v>
      </c>
      <c r="S29" s="267">
        <f t="shared" si="3"/>
        <v>0</v>
      </c>
      <c r="T29" s="297"/>
      <c r="AC29" s="298"/>
    </row>
    <row r="30" spans="1:29" s="267" customFormat="1" ht="48.75" customHeight="1" x14ac:dyDescent="0.3">
      <c r="A30" s="292">
        <v>12</v>
      </c>
      <c r="B30" s="768">
        <v>7000031579</v>
      </c>
      <c r="C30" s="768">
        <v>10</v>
      </c>
      <c r="D30" s="768">
        <v>180</v>
      </c>
      <c r="E30" s="768">
        <v>10</v>
      </c>
      <c r="F30" s="768" t="s">
        <v>547</v>
      </c>
      <c r="G30" s="768">
        <v>170005315</v>
      </c>
      <c r="H30" s="768">
        <v>998716</v>
      </c>
      <c r="I30" s="372"/>
      <c r="J30" s="770">
        <v>18</v>
      </c>
      <c r="K30" s="293"/>
      <c r="L30" s="768" t="s">
        <v>558</v>
      </c>
      <c r="M30" s="768" t="s">
        <v>105</v>
      </c>
      <c r="N30" s="768">
        <v>1</v>
      </c>
      <c r="O30" s="294"/>
      <c r="P30" s="295" t="str">
        <f t="shared" si="0"/>
        <v>Included</v>
      </c>
      <c r="Q30" s="296">
        <f t="shared" si="1"/>
        <v>0</v>
      </c>
      <c r="R30" s="267">
        <f t="shared" si="2"/>
        <v>0</v>
      </c>
      <c r="S30" s="267">
        <f t="shared" si="3"/>
        <v>0</v>
      </c>
      <c r="T30" s="297"/>
      <c r="AC30" s="298"/>
    </row>
    <row r="31" spans="1:29" s="267" customFormat="1" ht="48.75" customHeight="1" x14ac:dyDescent="0.3">
      <c r="A31" s="292">
        <v>13</v>
      </c>
      <c r="B31" s="768">
        <v>7000031581</v>
      </c>
      <c r="C31" s="768">
        <v>10</v>
      </c>
      <c r="D31" s="768">
        <v>210</v>
      </c>
      <c r="E31" s="768">
        <v>10</v>
      </c>
      <c r="F31" s="768" t="s">
        <v>548</v>
      </c>
      <c r="G31" s="768">
        <v>170005313</v>
      </c>
      <c r="H31" s="768">
        <v>998716</v>
      </c>
      <c r="I31" s="372"/>
      <c r="J31" s="770">
        <v>18</v>
      </c>
      <c r="K31" s="293"/>
      <c r="L31" s="768" t="s">
        <v>556</v>
      </c>
      <c r="M31" s="768" t="s">
        <v>105</v>
      </c>
      <c r="N31" s="768">
        <v>1</v>
      </c>
      <c r="O31" s="294"/>
      <c r="P31" s="295" t="str">
        <f t="shared" si="0"/>
        <v>Included</v>
      </c>
      <c r="Q31" s="296">
        <f t="shared" si="1"/>
        <v>0</v>
      </c>
      <c r="R31" s="267">
        <f t="shared" si="2"/>
        <v>0</v>
      </c>
      <c r="S31" s="267">
        <f t="shared" si="3"/>
        <v>0</v>
      </c>
      <c r="T31" s="297"/>
      <c r="AC31" s="298"/>
    </row>
    <row r="32" spans="1:29" s="267" customFormat="1" ht="48.75" customHeight="1" x14ac:dyDescent="0.3">
      <c r="A32" s="292">
        <v>14</v>
      </c>
      <c r="B32" s="768">
        <v>7000031581</v>
      </c>
      <c r="C32" s="768">
        <v>10</v>
      </c>
      <c r="D32" s="768">
        <v>210</v>
      </c>
      <c r="E32" s="768">
        <v>20</v>
      </c>
      <c r="F32" s="768" t="s">
        <v>548</v>
      </c>
      <c r="G32" s="768">
        <v>170005314</v>
      </c>
      <c r="H32" s="768">
        <v>998716</v>
      </c>
      <c r="I32" s="372"/>
      <c r="J32" s="770">
        <v>18</v>
      </c>
      <c r="K32" s="293"/>
      <c r="L32" s="768" t="s">
        <v>557</v>
      </c>
      <c r="M32" s="768" t="s">
        <v>105</v>
      </c>
      <c r="N32" s="768">
        <v>1</v>
      </c>
      <c r="O32" s="294"/>
      <c r="P32" s="295" t="str">
        <f t="shared" si="0"/>
        <v>Included</v>
      </c>
      <c r="Q32" s="296">
        <f t="shared" si="1"/>
        <v>0</v>
      </c>
      <c r="R32" s="267">
        <f t="shared" si="2"/>
        <v>0</v>
      </c>
      <c r="S32" s="267">
        <f t="shared" si="3"/>
        <v>0</v>
      </c>
      <c r="T32" s="297"/>
      <c r="AC32" s="298"/>
    </row>
    <row r="33" spans="1:29" s="267" customFormat="1" ht="48.75" customHeight="1" x14ac:dyDescent="0.3">
      <c r="A33" s="292">
        <v>15</v>
      </c>
      <c r="B33" s="768">
        <v>7000031582</v>
      </c>
      <c r="C33" s="768">
        <v>10</v>
      </c>
      <c r="D33" s="768">
        <v>220</v>
      </c>
      <c r="E33" s="768">
        <v>10</v>
      </c>
      <c r="F33" s="768" t="s">
        <v>549</v>
      </c>
      <c r="G33" s="768">
        <v>170005315</v>
      </c>
      <c r="H33" s="768">
        <v>998716</v>
      </c>
      <c r="I33" s="372"/>
      <c r="J33" s="770">
        <v>18</v>
      </c>
      <c r="K33" s="293"/>
      <c r="L33" s="768" t="s">
        <v>558</v>
      </c>
      <c r="M33" s="768" t="s">
        <v>105</v>
      </c>
      <c r="N33" s="768">
        <v>1</v>
      </c>
      <c r="O33" s="294"/>
      <c r="P33" s="295" t="str">
        <f t="shared" si="0"/>
        <v>Included</v>
      </c>
      <c r="Q33" s="296">
        <f t="shared" si="1"/>
        <v>0</v>
      </c>
      <c r="R33" s="267">
        <f t="shared" si="2"/>
        <v>0</v>
      </c>
      <c r="S33" s="267">
        <f t="shared" si="3"/>
        <v>0</v>
      </c>
      <c r="T33" s="297"/>
      <c r="AC33" s="298"/>
    </row>
    <row r="34" spans="1:29" s="267" customFormat="1" ht="48.75" customHeight="1" x14ac:dyDescent="0.3">
      <c r="A34" s="292">
        <v>16</v>
      </c>
      <c r="B34" s="768">
        <v>7000031584</v>
      </c>
      <c r="C34" s="768">
        <v>10</v>
      </c>
      <c r="D34" s="768">
        <v>250</v>
      </c>
      <c r="E34" s="768">
        <v>10</v>
      </c>
      <c r="F34" s="768" t="s">
        <v>550</v>
      </c>
      <c r="G34" s="768">
        <v>170005313</v>
      </c>
      <c r="H34" s="768">
        <v>998716</v>
      </c>
      <c r="I34" s="372"/>
      <c r="J34" s="770">
        <v>18</v>
      </c>
      <c r="K34" s="293"/>
      <c r="L34" s="768" t="s">
        <v>556</v>
      </c>
      <c r="M34" s="768" t="s">
        <v>105</v>
      </c>
      <c r="N34" s="768">
        <v>1</v>
      </c>
      <c r="O34" s="294"/>
      <c r="P34" s="295" t="str">
        <f t="shared" si="0"/>
        <v>Included</v>
      </c>
      <c r="Q34" s="296">
        <f t="shared" si="1"/>
        <v>0</v>
      </c>
      <c r="R34" s="267">
        <f t="shared" si="2"/>
        <v>0</v>
      </c>
      <c r="S34" s="267">
        <f t="shared" si="3"/>
        <v>0</v>
      </c>
      <c r="T34" s="297"/>
      <c r="AC34" s="298"/>
    </row>
    <row r="35" spans="1:29" s="267" customFormat="1" ht="48.75" customHeight="1" x14ac:dyDescent="0.3">
      <c r="A35" s="292">
        <v>17</v>
      </c>
      <c r="B35" s="768">
        <v>7000031584</v>
      </c>
      <c r="C35" s="768">
        <v>10</v>
      </c>
      <c r="D35" s="768">
        <v>250</v>
      </c>
      <c r="E35" s="768">
        <v>20</v>
      </c>
      <c r="F35" s="768" t="s">
        <v>550</v>
      </c>
      <c r="G35" s="768">
        <v>170005314</v>
      </c>
      <c r="H35" s="768">
        <v>998716</v>
      </c>
      <c r="I35" s="372"/>
      <c r="J35" s="770">
        <v>18</v>
      </c>
      <c r="K35" s="293"/>
      <c r="L35" s="768" t="s">
        <v>557</v>
      </c>
      <c r="M35" s="768" t="s">
        <v>105</v>
      </c>
      <c r="N35" s="768">
        <v>1</v>
      </c>
      <c r="O35" s="294"/>
      <c r="P35" s="295" t="str">
        <f t="shared" si="0"/>
        <v>Included</v>
      </c>
      <c r="Q35" s="296">
        <f t="shared" si="1"/>
        <v>0</v>
      </c>
      <c r="R35" s="267">
        <f t="shared" si="2"/>
        <v>0</v>
      </c>
      <c r="S35" s="267">
        <f t="shared" si="3"/>
        <v>0</v>
      </c>
      <c r="T35" s="297"/>
      <c r="AC35" s="298"/>
    </row>
    <row r="36" spans="1:29" s="267" customFormat="1" ht="48.75" customHeight="1" x14ac:dyDescent="0.3">
      <c r="A36" s="292">
        <v>18</v>
      </c>
      <c r="B36" s="768">
        <v>7000031585</v>
      </c>
      <c r="C36" s="768">
        <v>10</v>
      </c>
      <c r="D36" s="768">
        <v>260</v>
      </c>
      <c r="E36" s="768">
        <v>10</v>
      </c>
      <c r="F36" s="768" t="s">
        <v>551</v>
      </c>
      <c r="G36" s="768">
        <v>170005315</v>
      </c>
      <c r="H36" s="768">
        <v>998716</v>
      </c>
      <c r="I36" s="372"/>
      <c r="J36" s="770">
        <v>18</v>
      </c>
      <c r="K36" s="293"/>
      <c r="L36" s="768" t="s">
        <v>558</v>
      </c>
      <c r="M36" s="768" t="s">
        <v>105</v>
      </c>
      <c r="N36" s="768">
        <v>1</v>
      </c>
      <c r="O36" s="294"/>
      <c r="P36" s="295" t="str">
        <f t="shared" si="0"/>
        <v>Included</v>
      </c>
      <c r="Q36" s="296">
        <f t="shared" si="1"/>
        <v>0</v>
      </c>
      <c r="R36" s="267">
        <f t="shared" si="2"/>
        <v>0</v>
      </c>
      <c r="S36" s="267">
        <f t="shared" si="3"/>
        <v>0</v>
      </c>
      <c r="T36" s="297"/>
      <c r="AC36" s="298"/>
    </row>
    <row r="37" spans="1:29" s="267" customFormat="1" ht="48.75" customHeight="1" x14ac:dyDescent="0.3">
      <c r="A37" s="292">
        <v>19</v>
      </c>
      <c r="B37" s="768">
        <v>7000031587</v>
      </c>
      <c r="C37" s="768">
        <v>10</v>
      </c>
      <c r="D37" s="768">
        <v>380</v>
      </c>
      <c r="E37" s="768">
        <v>10</v>
      </c>
      <c r="F37" s="768" t="s">
        <v>552</v>
      </c>
      <c r="G37" s="768">
        <v>170005313</v>
      </c>
      <c r="H37" s="768">
        <v>998716</v>
      </c>
      <c r="I37" s="372"/>
      <c r="J37" s="770">
        <v>18</v>
      </c>
      <c r="K37" s="293"/>
      <c r="L37" s="768" t="s">
        <v>556</v>
      </c>
      <c r="M37" s="768" t="s">
        <v>105</v>
      </c>
      <c r="N37" s="768">
        <v>1</v>
      </c>
      <c r="O37" s="294"/>
      <c r="P37" s="295" t="str">
        <f t="shared" si="0"/>
        <v>Included</v>
      </c>
      <c r="Q37" s="296">
        <f t="shared" si="1"/>
        <v>0</v>
      </c>
      <c r="R37" s="267">
        <f t="shared" si="2"/>
        <v>0</v>
      </c>
      <c r="S37" s="267">
        <f t="shared" si="3"/>
        <v>0</v>
      </c>
      <c r="T37" s="297"/>
      <c r="AC37" s="298"/>
    </row>
    <row r="38" spans="1:29" s="267" customFormat="1" ht="48.75" customHeight="1" x14ac:dyDescent="0.3">
      <c r="A38" s="292">
        <v>20</v>
      </c>
      <c r="B38" s="768">
        <v>7000031587</v>
      </c>
      <c r="C38" s="768">
        <v>10</v>
      </c>
      <c r="D38" s="768">
        <v>380</v>
      </c>
      <c r="E38" s="768">
        <v>20</v>
      </c>
      <c r="F38" s="768" t="s">
        <v>552</v>
      </c>
      <c r="G38" s="768">
        <v>170005314</v>
      </c>
      <c r="H38" s="768">
        <v>998716</v>
      </c>
      <c r="I38" s="372"/>
      <c r="J38" s="770">
        <v>18</v>
      </c>
      <c r="K38" s="293"/>
      <c r="L38" s="768" t="s">
        <v>557</v>
      </c>
      <c r="M38" s="768" t="s">
        <v>105</v>
      </c>
      <c r="N38" s="768">
        <v>1</v>
      </c>
      <c r="O38" s="294"/>
      <c r="P38" s="295" t="str">
        <f t="shared" si="0"/>
        <v>Included</v>
      </c>
      <c r="Q38" s="296">
        <f t="shared" si="1"/>
        <v>0</v>
      </c>
      <c r="R38" s="267">
        <f t="shared" si="2"/>
        <v>0</v>
      </c>
      <c r="S38" s="267">
        <f t="shared" si="3"/>
        <v>0</v>
      </c>
      <c r="T38" s="297"/>
      <c r="AC38" s="298"/>
    </row>
    <row r="39" spans="1:29" s="267" customFormat="1" ht="48.75" customHeight="1" x14ac:dyDescent="0.3">
      <c r="A39" s="292">
        <v>21</v>
      </c>
      <c r="B39" s="768">
        <v>7000031588</v>
      </c>
      <c r="C39" s="768">
        <v>10</v>
      </c>
      <c r="D39" s="768">
        <v>390</v>
      </c>
      <c r="E39" s="768">
        <v>10</v>
      </c>
      <c r="F39" s="768" t="s">
        <v>553</v>
      </c>
      <c r="G39" s="768">
        <v>170005315</v>
      </c>
      <c r="H39" s="768">
        <v>998716</v>
      </c>
      <c r="I39" s="372"/>
      <c r="J39" s="770">
        <v>18</v>
      </c>
      <c r="K39" s="293"/>
      <c r="L39" s="768" t="s">
        <v>558</v>
      </c>
      <c r="M39" s="768" t="s">
        <v>105</v>
      </c>
      <c r="N39" s="768">
        <v>1</v>
      </c>
      <c r="O39" s="294"/>
      <c r="P39" s="295" t="str">
        <f t="shared" si="0"/>
        <v>Included</v>
      </c>
      <c r="Q39" s="296">
        <f t="shared" si="1"/>
        <v>0</v>
      </c>
      <c r="R39" s="267">
        <f t="shared" si="2"/>
        <v>0</v>
      </c>
      <c r="S39" s="267">
        <f t="shared" si="3"/>
        <v>0</v>
      </c>
      <c r="T39" s="297"/>
      <c r="AC39" s="298"/>
    </row>
    <row r="40" spans="1:29" s="267" customFormat="1" ht="48.75" customHeight="1" x14ac:dyDescent="0.3">
      <c r="A40" s="292">
        <v>22</v>
      </c>
      <c r="B40" s="768">
        <v>7000031590</v>
      </c>
      <c r="C40" s="768">
        <v>10</v>
      </c>
      <c r="D40" s="768">
        <v>420</v>
      </c>
      <c r="E40" s="768">
        <v>10</v>
      </c>
      <c r="F40" s="768" t="s">
        <v>554</v>
      </c>
      <c r="G40" s="768">
        <v>170005313</v>
      </c>
      <c r="H40" s="768">
        <v>998716</v>
      </c>
      <c r="I40" s="372"/>
      <c r="J40" s="770">
        <v>18</v>
      </c>
      <c r="K40" s="293"/>
      <c r="L40" s="768" t="s">
        <v>556</v>
      </c>
      <c r="M40" s="768" t="s">
        <v>105</v>
      </c>
      <c r="N40" s="768">
        <v>1</v>
      </c>
      <c r="O40" s="294"/>
      <c r="P40" s="295" t="str">
        <f t="shared" si="0"/>
        <v>Included</v>
      </c>
      <c r="Q40" s="296">
        <f t="shared" si="1"/>
        <v>0</v>
      </c>
      <c r="R40" s="267">
        <f t="shared" si="2"/>
        <v>0</v>
      </c>
      <c r="S40" s="267">
        <f t="shared" si="3"/>
        <v>0</v>
      </c>
      <c r="T40" s="297"/>
      <c r="AC40" s="298"/>
    </row>
    <row r="41" spans="1:29" s="267" customFormat="1" ht="48.75" customHeight="1" x14ac:dyDescent="0.3">
      <c r="A41" s="292">
        <v>23</v>
      </c>
      <c r="B41" s="768">
        <v>7000031590</v>
      </c>
      <c r="C41" s="768">
        <v>10</v>
      </c>
      <c r="D41" s="768">
        <v>420</v>
      </c>
      <c r="E41" s="768">
        <v>20</v>
      </c>
      <c r="F41" s="768" t="s">
        <v>554</v>
      </c>
      <c r="G41" s="768">
        <v>170005314</v>
      </c>
      <c r="H41" s="768">
        <v>998716</v>
      </c>
      <c r="I41" s="372"/>
      <c r="J41" s="770">
        <v>18</v>
      </c>
      <c r="K41" s="293"/>
      <c r="L41" s="768" t="s">
        <v>557</v>
      </c>
      <c r="M41" s="768" t="s">
        <v>105</v>
      </c>
      <c r="N41" s="768">
        <v>1</v>
      </c>
      <c r="O41" s="294"/>
      <c r="P41" s="295" t="str">
        <f t="shared" si="0"/>
        <v>Included</v>
      </c>
      <c r="Q41" s="296">
        <f t="shared" si="1"/>
        <v>0</v>
      </c>
      <c r="R41" s="267">
        <f t="shared" si="2"/>
        <v>0</v>
      </c>
      <c r="S41" s="267">
        <f t="shared" si="3"/>
        <v>0</v>
      </c>
      <c r="T41" s="297"/>
      <c r="AC41" s="298"/>
    </row>
    <row r="42" spans="1:29" s="267" customFormat="1" ht="48.75" customHeight="1" x14ac:dyDescent="0.3">
      <c r="A42" s="292">
        <v>24</v>
      </c>
      <c r="B42" s="768">
        <v>7000031591</v>
      </c>
      <c r="C42" s="768">
        <v>10</v>
      </c>
      <c r="D42" s="768">
        <v>430</v>
      </c>
      <c r="E42" s="768">
        <v>10</v>
      </c>
      <c r="F42" s="768" t="s">
        <v>555</v>
      </c>
      <c r="G42" s="768">
        <v>170005315</v>
      </c>
      <c r="H42" s="768">
        <v>998716</v>
      </c>
      <c r="I42" s="372"/>
      <c r="J42" s="770">
        <v>18</v>
      </c>
      <c r="K42" s="293"/>
      <c r="L42" s="768" t="s">
        <v>558</v>
      </c>
      <c r="M42" s="768" t="s">
        <v>105</v>
      </c>
      <c r="N42" s="768">
        <v>1</v>
      </c>
      <c r="O42" s="294"/>
      <c r="P42" s="295" t="str">
        <f t="shared" si="0"/>
        <v>Included</v>
      </c>
      <c r="Q42" s="296">
        <f t="shared" si="1"/>
        <v>0</v>
      </c>
      <c r="R42" s="267">
        <f t="shared" si="2"/>
        <v>0</v>
      </c>
      <c r="S42" s="267">
        <f t="shared" si="3"/>
        <v>0</v>
      </c>
      <c r="T42" s="297"/>
      <c r="AC42" s="298"/>
    </row>
    <row r="43" spans="1:29" s="407" customFormat="1" ht="30.75" customHeight="1" x14ac:dyDescent="0.3">
      <c r="A43" s="776" t="str">
        <f>'Sch-4a'!A24</f>
        <v>II</v>
      </c>
      <c r="B43" s="370" t="str">
        <f>'Sch-4a'!B24</f>
        <v xml:space="preserve">VOIP Communication system for NR1  </v>
      </c>
      <c r="C43" s="371"/>
      <c r="D43" s="371"/>
      <c r="E43" s="371"/>
      <c r="F43" s="371"/>
      <c r="G43" s="371"/>
      <c r="H43" s="371"/>
      <c r="I43" s="371"/>
      <c r="J43" s="371"/>
      <c r="K43" s="371"/>
      <c r="L43" s="371"/>
      <c r="M43" s="371"/>
      <c r="N43" s="371"/>
      <c r="O43" s="371"/>
      <c r="P43" s="371"/>
      <c r="Q43" s="371"/>
      <c r="R43" s="267"/>
      <c r="S43" s="267"/>
    </row>
    <row r="44" spans="1:29" s="267" customFormat="1" ht="48.75" customHeight="1" x14ac:dyDescent="0.3">
      <c r="A44" s="292">
        <v>1</v>
      </c>
      <c r="B44" s="768">
        <v>7000031256</v>
      </c>
      <c r="C44" s="768">
        <v>10</v>
      </c>
      <c r="D44" s="768">
        <v>30</v>
      </c>
      <c r="E44" s="768">
        <v>10</v>
      </c>
      <c r="F44" s="768" t="s">
        <v>559</v>
      </c>
      <c r="G44" s="768">
        <v>170005313</v>
      </c>
      <c r="H44" s="768">
        <v>998716</v>
      </c>
      <c r="I44" s="372"/>
      <c r="J44" s="769">
        <v>18</v>
      </c>
      <c r="K44" s="293"/>
      <c r="L44" s="768" t="s">
        <v>556</v>
      </c>
      <c r="M44" s="768" t="s">
        <v>105</v>
      </c>
      <c r="N44" s="768">
        <v>1</v>
      </c>
      <c r="O44" s="294"/>
      <c r="P44" s="295" t="str">
        <f t="shared" si="0"/>
        <v>Included</v>
      </c>
      <c r="Q44" s="296">
        <f t="shared" si="1"/>
        <v>0</v>
      </c>
      <c r="R44" s="267">
        <f t="shared" si="2"/>
        <v>0</v>
      </c>
      <c r="S44" s="267">
        <f t="shared" si="3"/>
        <v>0</v>
      </c>
      <c r="T44" s="297"/>
      <c r="AC44" s="298"/>
    </row>
    <row r="45" spans="1:29" s="267" customFormat="1" ht="48.75" customHeight="1" x14ac:dyDescent="0.3">
      <c r="A45" s="292">
        <v>2</v>
      </c>
      <c r="B45" s="768">
        <v>7000031256</v>
      </c>
      <c r="C45" s="768">
        <v>10</v>
      </c>
      <c r="D45" s="768">
        <v>30</v>
      </c>
      <c r="E45" s="768">
        <v>20</v>
      </c>
      <c r="F45" s="768" t="s">
        <v>559</v>
      </c>
      <c r="G45" s="768">
        <v>170005314</v>
      </c>
      <c r="H45" s="768">
        <v>998716</v>
      </c>
      <c r="I45" s="372"/>
      <c r="J45" s="769">
        <v>18</v>
      </c>
      <c r="K45" s="293"/>
      <c r="L45" s="768" t="s">
        <v>557</v>
      </c>
      <c r="M45" s="768" t="s">
        <v>105</v>
      </c>
      <c r="N45" s="768">
        <v>1</v>
      </c>
      <c r="O45" s="294"/>
      <c r="P45" s="295" t="str">
        <f t="shared" si="0"/>
        <v>Included</v>
      </c>
      <c r="Q45" s="296">
        <f t="shared" si="1"/>
        <v>0</v>
      </c>
      <c r="R45" s="267">
        <f t="shared" si="2"/>
        <v>0</v>
      </c>
      <c r="S45" s="267">
        <f t="shared" si="3"/>
        <v>0</v>
      </c>
      <c r="T45" s="297"/>
      <c r="AC45" s="298"/>
    </row>
    <row r="46" spans="1:29" s="267" customFormat="1" ht="48.75" customHeight="1" x14ac:dyDescent="0.3">
      <c r="A46" s="292">
        <v>3</v>
      </c>
      <c r="B46" s="768">
        <v>7000031257</v>
      </c>
      <c r="C46" s="768">
        <v>10</v>
      </c>
      <c r="D46" s="768">
        <v>40</v>
      </c>
      <c r="E46" s="768">
        <v>10</v>
      </c>
      <c r="F46" s="768" t="s">
        <v>560</v>
      </c>
      <c r="G46" s="768">
        <v>170005315</v>
      </c>
      <c r="H46" s="768">
        <v>998716</v>
      </c>
      <c r="I46" s="372"/>
      <c r="J46" s="769">
        <v>18</v>
      </c>
      <c r="K46" s="293"/>
      <c r="L46" s="768" t="s">
        <v>558</v>
      </c>
      <c r="M46" s="768" t="s">
        <v>105</v>
      </c>
      <c r="N46" s="768">
        <v>1</v>
      </c>
      <c r="O46" s="294"/>
      <c r="P46" s="295" t="str">
        <f t="shared" si="0"/>
        <v>Included</v>
      </c>
      <c r="Q46" s="296">
        <f t="shared" si="1"/>
        <v>0</v>
      </c>
      <c r="R46" s="267">
        <f t="shared" si="2"/>
        <v>0</v>
      </c>
      <c r="S46" s="267">
        <f t="shared" si="3"/>
        <v>0</v>
      </c>
      <c r="T46" s="297"/>
      <c r="AC46" s="298"/>
    </row>
    <row r="47" spans="1:29" s="267" customFormat="1" ht="48.75" customHeight="1" x14ac:dyDescent="0.3">
      <c r="A47" s="292">
        <v>4</v>
      </c>
      <c r="B47" s="768">
        <v>7000031260</v>
      </c>
      <c r="C47" s="768">
        <v>10</v>
      </c>
      <c r="D47" s="768">
        <v>80</v>
      </c>
      <c r="E47" s="768">
        <v>10</v>
      </c>
      <c r="F47" s="768" t="s">
        <v>561</v>
      </c>
      <c r="G47" s="768">
        <v>170005313</v>
      </c>
      <c r="H47" s="768">
        <v>998716</v>
      </c>
      <c r="I47" s="372"/>
      <c r="J47" s="769">
        <v>18</v>
      </c>
      <c r="K47" s="293"/>
      <c r="L47" s="768" t="s">
        <v>556</v>
      </c>
      <c r="M47" s="768" t="s">
        <v>105</v>
      </c>
      <c r="N47" s="768">
        <v>1</v>
      </c>
      <c r="O47" s="294"/>
      <c r="P47" s="295" t="str">
        <f t="shared" si="0"/>
        <v>Included</v>
      </c>
      <c r="Q47" s="296">
        <f t="shared" si="1"/>
        <v>0</v>
      </c>
      <c r="R47" s="267">
        <f t="shared" si="2"/>
        <v>0</v>
      </c>
      <c r="S47" s="267">
        <f t="shared" si="3"/>
        <v>0</v>
      </c>
      <c r="T47" s="297"/>
      <c r="AC47" s="298"/>
    </row>
    <row r="48" spans="1:29" s="267" customFormat="1" ht="48.75" customHeight="1" x14ac:dyDescent="0.3">
      <c r="A48" s="292">
        <v>5</v>
      </c>
      <c r="B48" s="768">
        <v>7000031260</v>
      </c>
      <c r="C48" s="768">
        <v>10</v>
      </c>
      <c r="D48" s="768">
        <v>80</v>
      </c>
      <c r="E48" s="768">
        <v>20</v>
      </c>
      <c r="F48" s="768" t="s">
        <v>561</v>
      </c>
      <c r="G48" s="768">
        <v>170005314</v>
      </c>
      <c r="H48" s="768">
        <v>998716</v>
      </c>
      <c r="I48" s="372"/>
      <c r="J48" s="769">
        <v>18</v>
      </c>
      <c r="K48" s="293"/>
      <c r="L48" s="768" t="s">
        <v>557</v>
      </c>
      <c r="M48" s="768" t="s">
        <v>105</v>
      </c>
      <c r="N48" s="768">
        <v>1</v>
      </c>
      <c r="O48" s="294"/>
      <c r="P48" s="295" t="str">
        <f t="shared" si="0"/>
        <v>Included</v>
      </c>
      <c r="Q48" s="296">
        <f t="shared" si="1"/>
        <v>0</v>
      </c>
      <c r="R48" s="267">
        <f t="shared" si="2"/>
        <v>0</v>
      </c>
      <c r="S48" s="267">
        <f t="shared" si="3"/>
        <v>0</v>
      </c>
      <c r="T48" s="297"/>
      <c r="AC48" s="298"/>
    </row>
    <row r="49" spans="1:29" s="267" customFormat="1" ht="48.75" customHeight="1" x14ac:dyDescent="0.3">
      <c r="A49" s="292">
        <v>6</v>
      </c>
      <c r="B49" s="768">
        <v>7000031261</v>
      </c>
      <c r="C49" s="768">
        <v>10</v>
      </c>
      <c r="D49" s="768">
        <v>90</v>
      </c>
      <c r="E49" s="768">
        <v>10</v>
      </c>
      <c r="F49" s="768" t="s">
        <v>562</v>
      </c>
      <c r="G49" s="768">
        <v>170005315</v>
      </c>
      <c r="H49" s="768">
        <v>998716</v>
      </c>
      <c r="I49" s="372"/>
      <c r="J49" s="769">
        <v>18</v>
      </c>
      <c r="K49" s="293"/>
      <c r="L49" s="768" t="s">
        <v>558</v>
      </c>
      <c r="M49" s="768" t="s">
        <v>105</v>
      </c>
      <c r="N49" s="768">
        <v>1</v>
      </c>
      <c r="O49" s="294"/>
      <c r="P49" s="295" t="str">
        <f t="shared" si="0"/>
        <v>Included</v>
      </c>
      <c r="Q49" s="296">
        <f t="shared" si="1"/>
        <v>0</v>
      </c>
      <c r="R49" s="267">
        <f t="shared" si="2"/>
        <v>0</v>
      </c>
      <c r="S49" s="267">
        <f t="shared" si="3"/>
        <v>0</v>
      </c>
      <c r="T49" s="297"/>
      <c r="AC49" s="298"/>
    </row>
    <row r="50" spans="1:29" s="267" customFormat="1" ht="48.75" customHeight="1" x14ac:dyDescent="0.3">
      <c r="A50" s="292">
        <v>7</v>
      </c>
      <c r="B50" s="768">
        <v>7000031264</v>
      </c>
      <c r="C50" s="768">
        <v>10</v>
      </c>
      <c r="D50" s="768">
        <v>130</v>
      </c>
      <c r="E50" s="768">
        <v>10</v>
      </c>
      <c r="F50" s="768" t="s">
        <v>563</v>
      </c>
      <c r="G50" s="768">
        <v>170005313</v>
      </c>
      <c r="H50" s="768">
        <v>998716</v>
      </c>
      <c r="I50" s="372"/>
      <c r="J50" s="769">
        <v>18</v>
      </c>
      <c r="K50" s="293"/>
      <c r="L50" s="768" t="s">
        <v>556</v>
      </c>
      <c r="M50" s="768" t="s">
        <v>105</v>
      </c>
      <c r="N50" s="768">
        <v>1</v>
      </c>
      <c r="O50" s="294"/>
      <c r="P50" s="295" t="str">
        <f t="shared" si="0"/>
        <v>Included</v>
      </c>
      <c r="Q50" s="296">
        <f t="shared" si="1"/>
        <v>0</v>
      </c>
      <c r="R50" s="267">
        <f t="shared" si="2"/>
        <v>0</v>
      </c>
      <c r="S50" s="267">
        <f t="shared" si="3"/>
        <v>0</v>
      </c>
      <c r="T50" s="297"/>
      <c r="AC50" s="298"/>
    </row>
    <row r="51" spans="1:29" s="267" customFormat="1" ht="48.75" customHeight="1" x14ac:dyDescent="0.3">
      <c r="A51" s="292">
        <v>8</v>
      </c>
      <c r="B51" s="768">
        <v>7000031264</v>
      </c>
      <c r="C51" s="768">
        <v>10</v>
      </c>
      <c r="D51" s="768">
        <v>130</v>
      </c>
      <c r="E51" s="768">
        <v>20</v>
      </c>
      <c r="F51" s="768" t="s">
        <v>563</v>
      </c>
      <c r="G51" s="768">
        <v>170005314</v>
      </c>
      <c r="H51" s="768">
        <v>998716</v>
      </c>
      <c r="I51" s="372"/>
      <c r="J51" s="769">
        <v>18</v>
      </c>
      <c r="K51" s="293"/>
      <c r="L51" s="768" t="s">
        <v>557</v>
      </c>
      <c r="M51" s="768" t="s">
        <v>105</v>
      </c>
      <c r="N51" s="768">
        <v>1</v>
      </c>
      <c r="O51" s="294"/>
      <c r="P51" s="295" t="str">
        <f t="shared" si="0"/>
        <v>Included</v>
      </c>
      <c r="Q51" s="296">
        <f t="shared" si="1"/>
        <v>0</v>
      </c>
      <c r="R51" s="267">
        <f t="shared" si="2"/>
        <v>0</v>
      </c>
      <c r="S51" s="267">
        <f t="shared" si="3"/>
        <v>0</v>
      </c>
      <c r="T51" s="297"/>
      <c r="AC51" s="298"/>
    </row>
    <row r="52" spans="1:29" s="267" customFormat="1" ht="48.75" customHeight="1" x14ac:dyDescent="0.3">
      <c r="A52" s="292">
        <v>9</v>
      </c>
      <c r="B52" s="768">
        <v>7000031265</v>
      </c>
      <c r="C52" s="768">
        <v>10</v>
      </c>
      <c r="D52" s="768">
        <v>140</v>
      </c>
      <c r="E52" s="768">
        <v>10</v>
      </c>
      <c r="F52" s="768" t="s">
        <v>564</v>
      </c>
      <c r="G52" s="768">
        <v>170005315</v>
      </c>
      <c r="H52" s="768">
        <v>998716</v>
      </c>
      <c r="I52" s="372"/>
      <c r="J52" s="769">
        <v>18</v>
      </c>
      <c r="K52" s="293"/>
      <c r="L52" s="768" t="s">
        <v>558</v>
      </c>
      <c r="M52" s="768" t="s">
        <v>105</v>
      </c>
      <c r="N52" s="768">
        <v>1</v>
      </c>
      <c r="O52" s="294"/>
      <c r="P52" s="295" t="str">
        <f t="shared" si="0"/>
        <v>Included</v>
      </c>
      <c r="Q52" s="296">
        <f t="shared" si="1"/>
        <v>0</v>
      </c>
      <c r="R52" s="267">
        <f t="shared" si="2"/>
        <v>0</v>
      </c>
      <c r="S52" s="267">
        <f t="shared" si="3"/>
        <v>0</v>
      </c>
      <c r="T52" s="297"/>
      <c r="AC52" s="298"/>
    </row>
    <row r="53" spans="1:29" s="267" customFormat="1" ht="48.75" customHeight="1" x14ac:dyDescent="0.3">
      <c r="A53" s="292">
        <v>10</v>
      </c>
      <c r="B53" s="768">
        <v>7000031267</v>
      </c>
      <c r="C53" s="768">
        <v>10</v>
      </c>
      <c r="D53" s="768">
        <v>170</v>
      </c>
      <c r="E53" s="768">
        <v>10</v>
      </c>
      <c r="F53" s="768" t="s">
        <v>565</v>
      </c>
      <c r="G53" s="768">
        <v>170005313</v>
      </c>
      <c r="H53" s="768">
        <v>998716</v>
      </c>
      <c r="I53" s="372"/>
      <c r="J53" s="769">
        <v>18</v>
      </c>
      <c r="K53" s="293"/>
      <c r="L53" s="768" t="s">
        <v>556</v>
      </c>
      <c r="M53" s="768" t="s">
        <v>105</v>
      </c>
      <c r="N53" s="768">
        <v>1</v>
      </c>
      <c r="O53" s="294"/>
      <c r="P53" s="295" t="str">
        <f t="shared" si="0"/>
        <v>Included</v>
      </c>
      <c r="Q53" s="296">
        <f t="shared" si="1"/>
        <v>0</v>
      </c>
      <c r="R53" s="267">
        <f t="shared" si="2"/>
        <v>0</v>
      </c>
      <c r="S53" s="267">
        <f t="shared" si="3"/>
        <v>0</v>
      </c>
      <c r="T53" s="297"/>
      <c r="AC53" s="298"/>
    </row>
    <row r="54" spans="1:29" s="267" customFormat="1" ht="48.75" customHeight="1" x14ac:dyDescent="0.3">
      <c r="A54" s="292">
        <v>11</v>
      </c>
      <c r="B54" s="768">
        <v>7000031267</v>
      </c>
      <c r="C54" s="768">
        <v>10</v>
      </c>
      <c r="D54" s="768">
        <v>170</v>
      </c>
      <c r="E54" s="768">
        <v>20</v>
      </c>
      <c r="F54" s="768" t="s">
        <v>565</v>
      </c>
      <c r="G54" s="768">
        <v>170005314</v>
      </c>
      <c r="H54" s="768">
        <v>998716</v>
      </c>
      <c r="I54" s="372"/>
      <c r="J54" s="769">
        <v>18</v>
      </c>
      <c r="K54" s="293"/>
      <c r="L54" s="768" t="s">
        <v>557</v>
      </c>
      <c r="M54" s="768" t="s">
        <v>105</v>
      </c>
      <c r="N54" s="768">
        <v>1</v>
      </c>
      <c r="O54" s="294"/>
      <c r="P54" s="295" t="str">
        <f t="shared" si="0"/>
        <v>Included</v>
      </c>
      <c r="Q54" s="296">
        <f t="shared" si="1"/>
        <v>0</v>
      </c>
      <c r="R54" s="267">
        <f t="shared" si="2"/>
        <v>0</v>
      </c>
      <c r="S54" s="267">
        <f t="shared" si="3"/>
        <v>0</v>
      </c>
      <c r="T54" s="297"/>
      <c r="AC54" s="298"/>
    </row>
    <row r="55" spans="1:29" s="267" customFormat="1" ht="48.75" customHeight="1" x14ac:dyDescent="0.3">
      <c r="A55" s="292">
        <v>12</v>
      </c>
      <c r="B55" s="768">
        <v>7000031268</v>
      </c>
      <c r="C55" s="768">
        <v>10</v>
      </c>
      <c r="D55" s="768">
        <v>180</v>
      </c>
      <c r="E55" s="768">
        <v>10</v>
      </c>
      <c r="F55" s="768" t="s">
        <v>566</v>
      </c>
      <c r="G55" s="768">
        <v>170005315</v>
      </c>
      <c r="H55" s="768">
        <v>998716</v>
      </c>
      <c r="I55" s="372"/>
      <c r="J55" s="769">
        <v>18</v>
      </c>
      <c r="K55" s="293"/>
      <c r="L55" s="768" t="s">
        <v>558</v>
      </c>
      <c r="M55" s="768" t="s">
        <v>105</v>
      </c>
      <c r="N55" s="768">
        <v>1</v>
      </c>
      <c r="O55" s="294"/>
      <c r="P55" s="295" t="str">
        <f t="shared" si="0"/>
        <v>Included</v>
      </c>
      <c r="Q55" s="296">
        <f t="shared" si="1"/>
        <v>0</v>
      </c>
      <c r="R55" s="267">
        <f t="shared" si="2"/>
        <v>0</v>
      </c>
      <c r="S55" s="267">
        <f t="shared" si="3"/>
        <v>0</v>
      </c>
      <c r="T55" s="297"/>
      <c r="AC55" s="298"/>
    </row>
    <row r="56" spans="1:29" s="267" customFormat="1" ht="48.75" customHeight="1" x14ac:dyDescent="0.3">
      <c r="A56" s="292">
        <v>13</v>
      </c>
      <c r="B56" s="768">
        <v>7000031271</v>
      </c>
      <c r="C56" s="768">
        <v>10</v>
      </c>
      <c r="D56" s="768">
        <v>220</v>
      </c>
      <c r="E56" s="768">
        <v>10</v>
      </c>
      <c r="F56" s="768" t="s">
        <v>567</v>
      </c>
      <c r="G56" s="768">
        <v>170005313</v>
      </c>
      <c r="H56" s="768">
        <v>998716</v>
      </c>
      <c r="I56" s="372"/>
      <c r="J56" s="769">
        <v>18</v>
      </c>
      <c r="K56" s="293"/>
      <c r="L56" s="768" t="s">
        <v>556</v>
      </c>
      <c r="M56" s="768" t="s">
        <v>105</v>
      </c>
      <c r="N56" s="768">
        <v>1</v>
      </c>
      <c r="O56" s="294"/>
      <c r="P56" s="295" t="str">
        <f t="shared" si="0"/>
        <v>Included</v>
      </c>
      <c r="Q56" s="296">
        <f t="shared" si="1"/>
        <v>0</v>
      </c>
      <c r="R56" s="267">
        <f t="shared" si="2"/>
        <v>0</v>
      </c>
      <c r="S56" s="267">
        <f t="shared" si="3"/>
        <v>0</v>
      </c>
      <c r="T56" s="297"/>
      <c r="AC56" s="298"/>
    </row>
    <row r="57" spans="1:29" s="267" customFormat="1" ht="48.75" customHeight="1" x14ac:dyDescent="0.3">
      <c r="A57" s="292">
        <v>14</v>
      </c>
      <c r="B57" s="768">
        <v>7000031271</v>
      </c>
      <c r="C57" s="768">
        <v>10</v>
      </c>
      <c r="D57" s="768">
        <v>220</v>
      </c>
      <c r="E57" s="768">
        <v>20</v>
      </c>
      <c r="F57" s="768" t="s">
        <v>567</v>
      </c>
      <c r="G57" s="768">
        <v>170005314</v>
      </c>
      <c r="H57" s="768">
        <v>998716</v>
      </c>
      <c r="I57" s="372"/>
      <c r="J57" s="769">
        <v>18</v>
      </c>
      <c r="K57" s="293"/>
      <c r="L57" s="768" t="s">
        <v>557</v>
      </c>
      <c r="M57" s="768" t="s">
        <v>105</v>
      </c>
      <c r="N57" s="768">
        <v>1</v>
      </c>
      <c r="O57" s="294"/>
      <c r="P57" s="295" t="str">
        <f t="shared" si="0"/>
        <v>Included</v>
      </c>
      <c r="Q57" s="296">
        <f t="shared" si="1"/>
        <v>0</v>
      </c>
      <c r="R57" s="267">
        <f t="shared" si="2"/>
        <v>0</v>
      </c>
      <c r="S57" s="267">
        <f t="shared" si="3"/>
        <v>0</v>
      </c>
      <c r="T57" s="297"/>
      <c r="AC57" s="298"/>
    </row>
    <row r="58" spans="1:29" s="267" customFormat="1" ht="48.75" customHeight="1" x14ac:dyDescent="0.3">
      <c r="A58" s="292">
        <v>15</v>
      </c>
      <c r="B58" s="768">
        <v>7000031272</v>
      </c>
      <c r="C58" s="768">
        <v>10</v>
      </c>
      <c r="D58" s="768">
        <v>230</v>
      </c>
      <c r="E58" s="768">
        <v>10</v>
      </c>
      <c r="F58" s="768" t="s">
        <v>568</v>
      </c>
      <c r="G58" s="768">
        <v>170005315</v>
      </c>
      <c r="H58" s="768">
        <v>998716</v>
      </c>
      <c r="I58" s="372"/>
      <c r="J58" s="769">
        <v>18</v>
      </c>
      <c r="K58" s="293"/>
      <c r="L58" s="768" t="s">
        <v>558</v>
      </c>
      <c r="M58" s="768" t="s">
        <v>105</v>
      </c>
      <c r="N58" s="768">
        <v>1</v>
      </c>
      <c r="O58" s="294"/>
      <c r="P58" s="295" t="str">
        <f t="shared" si="0"/>
        <v>Included</v>
      </c>
      <c r="Q58" s="296">
        <f t="shared" si="1"/>
        <v>0</v>
      </c>
      <c r="R58" s="267">
        <f t="shared" si="2"/>
        <v>0</v>
      </c>
      <c r="S58" s="267">
        <f t="shared" si="3"/>
        <v>0</v>
      </c>
      <c r="T58" s="297"/>
      <c r="AC58" s="298"/>
    </row>
    <row r="59" spans="1:29" s="267" customFormat="1" ht="48.75" customHeight="1" x14ac:dyDescent="0.3">
      <c r="A59" s="292">
        <v>16</v>
      </c>
      <c r="B59" s="768">
        <v>7000031274</v>
      </c>
      <c r="C59" s="768">
        <v>10</v>
      </c>
      <c r="D59" s="768">
        <v>260</v>
      </c>
      <c r="E59" s="768">
        <v>10</v>
      </c>
      <c r="F59" s="768" t="s">
        <v>569</v>
      </c>
      <c r="G59" s="768">
        <v>170005313</v>
      </c>
      <c r="H59" s="768">
        <v>998716</v>
      </c>
      <c r="I59" s="372"/>
      <c r="J59" s="769">
        <v>18</v>
      </c>
      <c r="K59" s="293"/>
      <c r="L59" s="768" t="s">
        <v>556</v>
      </c>
      <c r="M59" s="768" t="s">
        <v>105</v>
      </c>
      <c r="N59" s="768">
        <v>1</v>
      </c>
      <c r="O59" s="294"/>
      <c r="P59" s="295" t="str">
        <f t="shared" si="0"/>
        <v>Included</v>
      </c>
      <c r="Q59" s="296">
        <f t="shared" si="1"/>
        <v>0</v>
      </c>
      <c r="R59" s="267">
        <f t="shared" si="2"/>
        <v>0</v>
      </c>
      <c r="S59" s="267">
        <f t="shared" si="3"/>
        <v>0</v>
      </c>
      <c r="T59" s="297"/>
      <c r="AC59" s="298"/>
    </row>
    <row r="60" spans="1:29" s="267" customFormat="1" ht="48.75" customHeight="1" x14ac:dyDescent="0.3">
      <c r="A60" s="292">
        <v>17</v>
      </c>
      <c r="B60" s="768">
        <v>7000031274</v>
      </c>
      <c r="C60" s="768">
        <v>10</v>
      </c>
      <c r="D60" s="768">
        <v>260</v>
      </c>
      <c r="E60" s="768">
        <v>20</v>
      </c>
      <c r="F60" s="768" t="s">
        <v>569</v>
      </c>
      <c r="G60" s="768">
        <v>170005314</v>
      </c>
      <c r="H60" s="768">
        <v>998716</v>
      </c>
      <c r="I60" s="372"/>
      <c r="J60" s="769">
        <v>18</v>
      </c>
      <c r="K60" s="293"/>
      <c r="L60" s="768" t="s">
        <v>557</v>
      </c>
      <c r="M60" s="768" t="s">
        <v>105</v>
      </c>
      <c r="N60" s="768">
        <v>1</v>
      </c>
      <c r="O60" s="294"/>
      <c r="P60" s="295" t="str">
        <f t="shared" si="0"/>
        <v>Included</v>
      </c>
      <c r="Q60" s="296">
        <f t="shared" si="1"/>
        <v>0</v>
      </c>
      <c r="R60" s="267">
        <f t="shared" si="2"/>
        <v>0</v>
      </c>
      <c r="S60" s="267">
        <f t="shared" si="3"/>
        <v>0</v>
      </c>
      <c r="T60" s="297"/>
      <c r="AC60" s="298"/>
    </row>
    <row r="61" spans="1:29" s="267" customFormat="1" ht="48.75" customHeight="1" x14ac:dyDescent="0.3">
      <c r="A61" s="292">
        <v>18</v>
      </c>
      <c r="B61" s="768">
        <v>7000031275</v>
      </c>
      <c r="C61" s="768">
        <v>10</v>
      </c>
      <c r="D61" s="768">
        <v>270</v>
      </c>
      <c r="E61" s="768">
        <v>10</v>
      </c>
      <c r="F61" s="768" t="s">
        <v>570</v>
      </c>
      <c r="G61" s="768">
        <v>170005315</v>
      </c>
      <c r="H61" s="768">
        <v>998716</v>
      </c>
      <c r="I61" s="372"/>
      <c r="J61" s="769">
        <v>18</v>
      </c>
      <c r="K61" s="293"/>
      <c r="L61" s="768" t="s">
        <v>558</v>
      </c>
      <c r="M61" s="768" t="s">
        <v>105</v>
      </c>
      <c r="N61" s="768">
        <v>1</v>
      </c>
      <c r="O61" s="294"/>
      <c r="P61" s="295" t="str">
        <f t="shared" si="0"/>
        <v>Included</v>
      </c>
      <c r="Q61" s="296">
        <f t="shared" si="1"/>
        <v>0</v>
      </c>
      <c r="R61" s="267">
        <f t="shared" si="2"/>
        <v>0</v>
      </c>
      <c r="S61" s="267">
        <f t="shared" si="3"/>
        <v>0</v>
      </c>
      <c r="T61" s="297"/>
      <c r="AC61" s="298"/>
    </row>
    <row r="62" spans="1:29" s="267" customFormat="1" ht="48.75" customHeight="1" x14ac:dyDescent="0.3">
      <c r="A62" s="292">
        <v>19</v>
      </c>
      <c r="B62" s="768">
        <v>7000031278</v>
      </c>
      <c r="C62" s="768">
        <v>10</v>
      </c>
      <c r="D62" s="768">
        <v>310</v>
      </c>
      <c r="E62" s="768">
        <v>10</v>
      </c>
      <c r="F62" s="768" t="s">
        <v>571</v>
      </c>
      <c r="G62" s="768">
        <v>170005313</v>
      </c>
      <c r="H62" s="768">
        <v>998716</v>
      </c>
      <c r="I62" s="372"/>
      <c r="J62" s="769">
        <v>18</v>
      </c>
      <c r="K62" s="293"/>
      <c r="L62" s="768" t="s">
        <v>556</v>
      </c>
      <c r="M62" s="768" t="s">
        <v>105</v>
      </c>
      <c r="N62" s="768">
        <v>1</v>
      </c>
      <c r="O62" s="294"/>
      <c r="P62" s="295" t="str">
        <f t="shared" si="0"/>
        <v>Included</v>
      </c>
      <c r="Q62" s="296">
        <f t="shared" si="1"/>
        <v>0</v>
      </c>
      <c r="R62" s="267">
        <f t="shared" si="2"/>
        <v>0</v>
      </c>
      <c r="S62" s="267">
        <f t="shared" si="3"/>
        <v>0</v>
      </c>
      <c r="T62" s="297"/>
      <c r="AC62" s="298"/>
    </row>
    <row r="63" spans="1:29" s="267" customFormat="1" ht="48.75" customHeight="1" x14ac:dyDescent="0.3">
      <c r="A63" s="292">
        <v>20</v>
      </c>
      <c r="B63" s="768">
        <v>7000031278</v>
      </c>
      <c r="C63" s="768">
        <v>10</v>
      </c>
      <c r="D63" s="768">
        <v>310</v>
      </c>
      <c r="E63" s="768">
        <v>20</v>
      </c>
      <c r="F63" s="768" t="s">
        <v>571</v>
      </c>
      <c r="G63" s="768">
        <v>170005314</v>
      </c>
      <c r="H63" s="768">
        <v>998716</v>
      </c>
      <c r="I63" s="372"/>
      <c r="J63" s="769">
        <v>18</v>
      </c>
      <c r="K63" s="293"/>
      <c r="L63" s="768" t="s">
        <v>557</v>
      </c>
      <c r="M63" s="768" t="s">
        <v>105</v>
      </c>
      <c r="N63" s="768">
        <v>1</v>
      </c>
      <c r="O63" s="294"/>
      <c r="P63" s="295" t="str">
        <f t="shared" si="0"/>
        <v>Included</v>
      </c>
      <c r="Q63" s="296">
        <f t="shared" si="1"/>
        <v>0</v>
      </c>
      <c r="R63" s="267">
        <f t="shared" si="2"/>
        <v>0</v>
      </c>
      <c r="S63" s="267">
        <f t="shared" si="3"/>
        <v>0</v>
      </c>
      <c r="T63" s="297"/>
      <c r="AC63" s="298"/>
    </row>
    <row r="64" spans="1:29" s="267" customFormat="1" ht="48.75" customHeight="1" x14ac:dyDescent="0.3">
      <c r="A64" s="292">
        <v>21</v>
      </c>
      <c r="B64" s="768">
        <v>7000031279</v>
      </c>
      <c r="C64" s="768">
        <v>10</v>
      </c>
      <c r="D64" s="768">
        <v>320</v>
      </c>
      <c r="E64" s="768">
        <v>10</v>
      </c>
      <c r="F64" s="768" t="s">
        <v>572</v>
      </c>
      <c r="G64" s="768">
        <v>170005315</v>
      </c>
      <c r="H64" s="768">
        <v>998716</v>
      </c>
      <c r="I64" s="372"/>
      <c r="J64" s="769">
        <v>18</v>
      </c>
      <c r="K64" s="293"/>
      <c r="L64" s="768" t="s">
        <v>558</v>
      </c>
      <c r="M64" s="768" t="s">
        <v>105</v>
      </c>
      <c r="N64" s="768">
        <v>1</v>
      </c>
      <c r="O64" s="294"/>
      <c r="P64" s="295" t="str">
        <f t="shared" si="0"/>
        <v>Included</v>
      </c>
      <c r="Q64" s="296">
        <f t="shared" si="1"/>
        <v>0</v>
      </c>
      <c r="R64" s="267">
        <f t="shared" si="2"/>
        <v>0</v>
      </c>
      <c r="S64" s="267">
        <f t="shared" si="3"/>
        <v>0</v>
      </c>
      <c r="T64" s="297"/>
      <c r="AC64" s="298"/>
    </row>
    <row r="65" spans="1:29" s="267" customFormat="1" ht="48.75" customHeight="1" x14ac:dyDescent="0.3">
      <c r="A65" s="292">
        <v>22</v>
      </c>
      <c r="B65" s="768">
        <v>7000031284</v>
      </c>
      <c r="C65" s="768">
        <v>10</v>
      </c>
      <c r="D65" s="768">
        <v>323</v>
      </c>
      <c r="E65" s="768">
        <v>10</v>
      </c>
      <c r="F65" s="768" t="s">
        <v>573</v>
      </c>
      <c r="G65" s="768">
        <v>170005313</v>
      </c>
      <c r="H65" s="768">
        <v>998716</v>
      </c>
      <c r="I65" s="372"/>
      <c r="J65" s="769">
        <v>18</v>
      </c>
      <c r="K65" s="293"/>
      <c r="L65" s="768" t="s">
        <v>556</v>
      </c>
      <c r="M65" s="768" t="s">
        <v>105</v>
      </c>
      <c r="N65" s="768">
        <v>1</v>
      </c>
      <c r="O65" s="294"/>
      <c r="P65" s="295" t="str">
        <f t="shared" si="0"/>
        <v>Included</v>
      </c>
      <c r="Q65" s="296">
        <f t="shared" si="1"/>
        <v>0</v>
      </c>
      <c r="R65" s="267">
        <f t="shared" si="2"/>
        <v>0</v>
      </c>
      <c r="S65" s="267">
        <f t="shared" si="3"/>
        <v>0</v>
      </c>
      <c r="T65" s="297"/>
      <c r="AC65" s="298"/>
    </row>
    <row r="66" spans="1:29" s="267" customFormat="1" ht="48.75" customHeight="1" x14ac:dyDescent="0.3">
      <c r="A66" s="292">
        <v>23</v>
      </c>
      <c r="B66" s="768">
        <v>7000031284</v>
      </c>
      <c r="C66" s="768">
        <v>10</v>
      </c>
      <c r="D66" s="768">
        <v>323</v>
      </c>
      <c r="E66" s="768">
        <v>20</v>
      </c>
      <c r="F66" s="768" t="s">
        <v>573</v>
      </c>
      <c r="G66" s="768">
        <v>170005314</v>
      </c>
      <c r="H66" s="768">
        <v>998716</v>
      </c>
      <c r="I66" s="372"/>
      <c r="J66" s="769">
        <v>18</v>
      </c>
      <c r="K66" s="293"/>
      <c r="L66" s="768" t="s">
        <v>557</v>
      </c>
      <c r="M66" s="768" t="s">
        <v>105</v>
      </c>
      <c r="N66" s="768">
        <v>1</v>
      </c>
      <c r="O66" s="294"/>
      <c r="P66" s="295" t="str">
        <f t="shared" si="0"/>
        <v>Included</v>
      </c>
      <c r="Q66" s="296">
        <f t="shared" si="1"/>
        <v>0</v>
      </c>
      <c r="R66" s="267">
        <f t="shared" si="2"/>
        <v>0</v>
      </c>
      <c r="S66" s="267">
        <f t="shared" si="3"/>
        <v>0</v>
      </c>
      <c r="T66" s="297"/>
      <c r="AC66" s="298"/>
    </row>
    <row r="67" spans="1:29" s="267" customFormat="1" ht="48.75" customHeight="1" x14ac:dyDescent="0.3">
      <c r="A67" s="292">
        <v>24</v>
      </c>
      <c r="B67" s="768">
        <v>7000031285</v>
      </c>
      <c r="C67" s="768">
        <v>10</v>
      </c>
      <c r="D67" s="768">
        <v>324</v>
      </c>
      <c r="E67" s="768">
        <v>10</v>
      </c>
      <c r="F67" s="768" t="s">
        <v>574</v>
      </c>
      <c r="G67" s="768">
        <v>170005315</v>
      </c>
      <c r="H67" s="768">
        <v>998716</v>
      </c>
      <c r="I67" s="372"/>
      <c r="J67" s="769">
        <v>18</v>
      </c>
      <c r="K67" s="293"/>
      <c r="L67" s="768" t="s">
        <v>558</v>
      </c>
      <c r="M67" s="768" t="s">
        <v>105</v>
      </c>
      <c r="N67" s="768">
        <v>1</v>
      </c>
      <c r="O67" s="294"/>
      <c r="P67" s="295" t="str">
        <f t="shared" si="0"/>
        <v>Included</v>
      </c>
      <c r="Q67" s="296">
        <f t="shared" si="1"/>
        <v>0</v>
      </c>
      <c r="R67" s="267">
        <f t="shared" si="2"/>
        <v>0</v>
      </c>
      <c r="S67" s="267">
        <f t="shared" si="3"/>
        <v>0</v>
      </c>
      <c r="T67" s="297"/>
      <c r="AC67" s="298"/>
    </row>
    <row r="68" spans="1:29" s="267" customFormat="1" ht="48.75" customHeight="1" x14ac:dyDescent="0.3">
      <c r="A68" s="292">
        <v>25</v>
      </c>
      <c r="B68" s="768">
        <v>7000031281</v>
      </c>
      <c r="C68" s="768">
        <v>10</v>
      </c>
      <c r="D68" s="768">
        <v>350</v>
      </c>
      <c r="E68" s="768">
        <v>10</v>
      </c>
      <c r="F68" s="768" t="s">
        <v>575</v>
      </c>
      <c r="G68" s="768">
        <v>170005313</v>
      </c>
      <c r="H68" s="768">
        <v>998716</v>
      </c>
      <c r="I68" s="372"/>
      <c r="J68" s="769">
        <v>18</v>
      </c>
      <c r="K68" s="293"/>
      <c r="L68" s="768" t="s">
        <v>556</v>
      </c>
      <c r="M68" s="768" t="s">
        <v>105</v>
      </c>
      <c r="N68" s="768">
        <v>1</v>
      </c>
      <c r="O68" s="294"/>
      <c r="P68" s="295" t="str">
        <f t="shared" si="0"/>
        <v>Included</v>
      </c>
      <c r="Q68" s="296">
        <f t="shared" si="1"/>
        <v>0</v>
      </c>
      <c r="R68" s="267">
        <f t="shared" si="2"/>
        <v>0</v>
      </c>
      <c r="S68" s="267">
        <f t="shared" si="3"/>
        <v>0</v>
      </c>
      <c r="T68" s="297"/>
      <c r="AC68" s="298"/>
    </row>
    <row r="69" spans="1:29" s="267" customFormat="1" ht="48.75" customHeight="1" x14ac:dyDescent="0.3">
      <c r="A69" s="292">
        <v>26</v>
      </c>
      <c r="B69" s="768">
        <v>7000031281</v>
      </c>
      <c r="C69" s="768">
        <v>10</v>
      </c>
      <c r="D69" s="768">
        <v>350</v>
      </c>
      <c r="E69" s="768">
        <v>20</v>
      </c>
      <c r="F69" s="768" t="s">
        <v>575</v>
      </c>
      <c r="G69" s="768">
        <v>170005314</v>
      </c>
      <c r="H69" s="768">
        <v>998716</v>
      </c>
      <c r="I69" s="372"/>
      <c r="J69" s="769">
        <v>18</v>
      </c>
      <c r="K69" s="293"/>
      <c r="L69" s="768" t="s">
        <v>557</v>
      </c>
      <c r="M69" s="768" t="s">
        <v>105</v>
      </c>
      <c r="N69" s="768">
        <v>1</v>
      </c>
      <c r="O69" s="294"/>
      <c r="P69" s="295" t="str">
        <f t="shared" si="0"/>
        <v>Included</v>
      </c>
      <c r="Q69" s="296">
        <f t="shared" si="1"/>
        <v>0</v>
      </c>
      <c r="R69" s="267">
        <f t="shared" si="2"/>
        <v>0</v>
      </c>
      <c r="S69" s="267">
        <f t="shared" si="3"/>
        <v>0</v>
      </c>
      <c r="T69" s="297"/>
      <c r="AC69" s="298"/>
    </row>
    <row r="70" spans="1:29" s="267" customFormat="1" ht="48.75" customHeight="1" x14ac:dyDescent="0.3">
      <c r="A70" s="292">
        <v>27</v>
      </c>
      <c r="B70" s="768">
        <v>7000031282</v>
      </c>
      <c r="C70" s="768">
        <v>10</v>
      </c>
      <c r="D70" s="768">
        <v>360</v>
      </c>
      <c r="E70" s="768">
        <v>10</v>
      </c>
      <c r="F70" s="768" t="s">
        <v>576</v>
      </c>
      <c r="G70" s="768">
        <v>170005315</v>
      </c>
      <c r="H70" s="768">
        <v>998716</v>
      </c>
      <c r="I70" s="372"/>
      <c r="J70" s="769">
        <v>18</v>
      </c>
      <c r="K70" s="293"/>
      <c r="L70" s="768" t="s">
        <v>558</v>
      </c>
      <c r="M70" s="768" t="s">
        <v>105</v>
      </c>
      <c r="N70" s="768">
        <v>1</v>
      </c>
      <c r="O70" s="294"/>
      <c r="P70" s="295" t="str">
        <f t="shared" si="0"/>
        <v>Included</v>
      </c>
      <c r="Q70" s="296">
        <f t="shared" si="1"/>
        <v>0</v>
      </c>
      <c r="R70" s="267">
        <f t="shared" si="2"/>
        <v>0</v>
      </c>
      <c r="S70" s="267">
        <f t="shared" si="3"/>
        <v>0</v>
      </c>
      <c r="T70" s="297"/>
      <c r="AC70" s="298"/>
    </row>
    <row r="71" spans="1:29" s="267" customFormat="1" ht="48.75" customHeight="1" x14ac:dyDescent="0.3">
      <c r="A71" s="292">
        <v>28</v>
      </c>
      <c r="B71" s="768">
        <v>7000031288</v>
      </c>
      <c r="C71" s="768">
        <v>10</v>
      </c>
      <c r="D71" s="768">
        <v>390</v>
      </c>
      <c r="E71" s="768">
        <v>10</v>
      </c>
      <c r="F71" s="768" t="s">
        <v>577</v>
      </c>
      <c r="G71" s="768">
        <v>170005313</v>
      </c>
      <c r="H71" s="768">
        <v>998716</v>
      </c>
      <c r="I71" s="372"/>
      <c r="J71" s="769">
        <v>18</v>
      </c>
      <c r="K71" s="293"/>
      <c r="L71" s="768" t="s">
        <v>556</v>
      </c>
      <c r="M71" s="768" t="s">
        <v>105</v>
      </c>
      <c r="N71" s="768">
        <v>1</v>
      </c>
      <c r="O71" s="294"/>
      <c r="P71" s="295" t="str">
        <f t="shared" si="0"/>
        <v>Included</v>
      </c>
      <c r="Q71" s="296">
        <f t="shared" si="1"/>
        <v>0</v>
      </c>
      <c r="R71" s="267">
        <f t="shared" si="2"/>
        <v>0</v>
      </c>
      <c r="S71" s="267">
        <f t="shared" si="3"/>
        <v>0</v>
      </c>
      <c r="T71" s="297"/>
      <c r="AC71" s="298"/>
    </row>
    <row r="72" spans="1:29" s="267" customFormat="1" ht="48.75" customHeight="1" x14ac:dyDescent="0.3">
      <c r="A72" s="292">
        <v>29</v>
      </c>
      <c r="B72" s="768">
        <v>7000031288</v>
      </c>
      <c r="C72" s="768">
        <v>10</v>
      </c>
      <c r="D72" s="768">
        <v>390</v>
      </c>
      <c r="E72" s="768">
        <v>20</v>
      </c>
      <c r="F72" s="768" t="s">
        <v>577</v>
      </c>
      <c r="G72" s="768">
        <v>170005314</v>
      </c>
      <c r="H72" s="768">
        <v>998716</v>
      </c>
      <c r="I72" s="372"/>
      <c r="J72" s="769">
        <v>18</v>
      </c>
      <c r="K72" s="293"/>
      <c r="L72" s="768" t="s">
        <v>557</v>
      </c>
      <c r="M72" s="768" t="s">
        <v>105</v>
      </c>
      <c r="N72" s="768">
        <v>1</v>
      </c>
      <c r="O72" s="294"/>
      <c r="P72" s="295" t="str">
        <f t="shared" si="0"/>
        <v>Included</v>
      </c>
      <c r="Q72" s="296">
        <f t="shared" si="1"/>
        <v>0</v>
      </c>
      <c r="R72" s="267">
        <f t="shared" si="2"/>
        <v>0</v>
      </c>
      <c r="S72" s="267">
        <f t="shared" si="3"/>
        <v>0</v>
      </c>
      <c r="T72" s="297"/>
      <c r="AC72" s="298"/>
    </row>
    <row r="73" spans="1:29" s="267" customFormat="1" ht="48.75" customHeight="1" x14ac:dyDescent="0.3">
      <c r="A73" s="292">
        <v>30</v>
      </c>
      <c r="B73" s="768">
        <v>7000031289</v>
      </c>
      <c r="C73" s="768">
        <v>10</v>
      </c>
      <c r="D73" s="768">
        <v>400</v>
      </c>
      <c r="E73" s="768">
        <v>10</v>
      </c>
      <c r="F73" s="768" t="s">
        <v>578</v>
      </c>
      <c r="G73" s="768">
        <v>170005315</v>
      </c>
      <c r="H73" s="768">
        <v>998716</v>
      </c>
      <c r="I73" s="372"/>
      <c r="J73" s="769">
        <v>18</v>
      </c>
      <c r="K73" s="293"/>
      <c r="L73" s="768" t="s">
        <v>558</v>
      </c>
      <c r="M73" s="768" t="s">
        <v>105</v>
      </c>
      <c r="N73" s="768">
        <v>1</v>
      </c>
      <c r="O73" s="294"/>
      <c r="P73" s="295" t="str">
        <f t="shared" si="0"/>
        <v>Included</v>
      </c>
      <c r="Q73" s="296">
        <f t="shared" si="1"/>
        <v>0</v>
      </c>
      <c r="R73" s="267">
        <f t="shared" si="2"/>
        <v>0</v>
      </c>
      <c r="S73" s="267">
        <f t="shared" si="3"/>
        <v>0</v>
      </c>
      <c r="T73" s="297"/>
      <c r="AC73" s="298"/>
    </row>
    <row r="74" spans="1:29" s="267" customFormat="1" ht="48.75" customHeight="1" x14ac:dyDescent="0.3">
      <c r="A74" s="292">
        <v>31</v>
      </c>
      <c r="B74" s="768">
        <v>7000031291</v>
      </c>
      <c r="C74" s="768">
        <v>10</v>
      </c>
      <c r="D74" s="768">
        <v>430</v>
      </c>
      <c r="E74" s="768">
        <v>10</v>
      </c>
      <c r="F74" s="768" t="s">
        <v>579</v>
      </c>
      <c r="G74" s="768">
        <v>170005313</v>
      </c>
      <c r="H74" s="768">
        <v>998716</v>
      </c>
      <c r="I74" s="372"/>
      <c r="J74" s="769">
        <v>18</v>
      </c>
      <c r="K74" s="293"/>
      <c r="L74" s="768" t="s">
        <v>556</v>
      </c>
      <c r="M74" s="768" t="s">
        <v>105</v>
      </c>
      <c r="N74" s="768">
        <v>1</v>
      </c>
      <c r="O74" s="294"/>
      <c r="P74" s="295" t="str">
        <f t="shared" si="0"/>
        <v>Included</v>
      </c>
      <c r="Q74" s="296">
        <f t="shared" si="1"/>
        <v>0</v>
      </c>
      <c r="R74" s="267">
        <f t="shared" si="2"/>
        <v>0</v>
      </c>
      <c r="S74" s="267">
        <f t="shared" si="3"/>
        <v>0</v>
      </c>
      <c r="T74" s="297"/>
      <c r="AC74" s="298"/>
    </row>
    <row r="75" spans="1:29" s="267" customFormat="1" ht="48.75" customHeight="1" x14ac:dyDescent="0.3">
      <c r="A75" s="292">
        <v>32</v>
      </c>
      <c r="B75" s="768">
        <v>7000031291</v>
      </c>
      <c r="C75" s="768">
        <v>10</v>
      </c>
      <c r="D75" s="768">
        <v>430</v>
      </c>
      <c r="E75" s="768">
        <v>20</v>
      </c>
      <c r="F75" s="768" t="s">
        <v>579</v>
      </c>
      <c r="G75" s="768">
        <v>170005314</v>
      </c>
      <c r="H75" s="768">
        <v>998716</v>
      </c>
      <c r="I75" s="372"/>
      <c r="J75" s="769">
        <v>18</v>
      </c>
      <c r="K75" s="293"/>
      <c r="L75" s="768" t="s">
        <v>557</v>
      </c>
      <c r="M75" s="768" t="s">
        <v>105</v>
      </c>
      <c r="N75" s="768">
        <v>1</v>
      </c>
      <c r="O75" s="294"/>
      <c r="P75" s="295" t="str">
        <f t="shared" si="0"/>
        <v>Included</v>
      </c>
      <c r="Q75" s="296">
        <f t="shared" si="1"/>
        <v>0</v>
      </c>
      <c r="R75" s="267">
        <f t="shared" si="2"/>
        <v>0</v>
      </c>
      <c r="S75" s="267">
        <f t="shared" si="3"/>
        <v>0</v>
      </c>
      <c r="T75" s="297"/>
      <c r="AC75" s="298"/>
    </row>
    <row r="76" spans="1:29" s="267" customFormat="1" ht="48.75" customHeight="1" x14ac:dyDescent="0.3">
      <c r="A76" s="292">
        <v>33</v>
      </c>
      <c r="B76" s="768">
        <v>7000031292</v>
      </c>
      <c r="C76" s="768">
        <v>10</v>
      </c>
      <c r="D76" s="768">
        <v>440</v>
      </c>
      <c r="E76" s="768">
        <v>10</v>
      </c>
      <c r="F76" s="768" t="s">
        <v>580</v>
      </c>
      <c r="G76" s="768">
        <v>170005315</v>
      </c>
      <c r="H76" s="768">
        <v>998716</v>
      </c>
      <c r="I76" s="372"/>
      <c r="J76" s="769">
        <v>18</v>
      </c>
      <c r="K76" s="293"/>
      <c r="L76" s="768" t="s">
        <v>558</v>
      </c>
      <c r="M76" s="768" t="s">
        <v>105</v>
      </c>
      <c r="N76" s="768">
        <v>1</v>
      </c>
      <c r="O76" s="294"/>
      <c r="P76" s="295" t="str">
        <f t="shared" si="0"/>
        <v>Included</v>
      </c>
      <c r="Q76" s="296">
        <f t="shared" si="1"/>
        <v>0</v>
      </c>
      <c r="R76" s="267">
        <f t="shared" si="2"/>
        <v>0</v>
      </c>
      <c r="S76" s="267">
        <f t="shared" si="3"/>
        <v>0</v>
      </c>
      <c r="T76" s="297"/>
      <c r="AC76" s="298"/>
    </row>
    <row r="77" spans="1:29" s="267" customFormat="1" ht="48.75" customHeight="1" x14ac:dyDescent="0.3">
      <c r="A77" s="292">
        <v>34</v>
      </c>
      <c r="B77" s="768">
        <v>7000031295</v>
      </c>
      <c r="C77" s="768">
        <v>10</v>
      </c>
      <c r="D77" s="768">
        <v>480</v>
      </c>
      <c r="E77" s="768">
        <v>10</v>
      </c>
      <c r="F77" s="768" t="s">
        <v>581</v>
      </c>
      <c r="G77" s="768">
        <v>170005313</v>
      </c>
      <c r="H77" s="768">
        <v>998716</v>
      </c>
      <c r="I77" s="372"/>
      <c r="J77" s="769">
        <v>18</v>
      </c>
      <c r="K77" s="293"/>
      <c r="L77" s="768" t="s">
        <v>556</v>
      </c>
      <c r="M77" s="768" t="s">
        <v>105</v>
      </c>
      <c r="N77" s="768">
        <v>1</v>
      </c>
      <c r="O77" s="294"/>
      <c r="P77" s="295" t="str">
        <f t="shared" si="0"/>
        <v>Included</v>
      </c>
      <c r="Q77" s="296">
        <f t="shared" si="1"/>
        <v>0</v>
      </c>
      <c r="R77" s="267">
        <f t="shared" si="2"/>
        <v>0</v>
      </c>
      <c r="S77" s="267">
        <f t="shared" si="3"/>
        <v>0</v>
      </c>
      <c r="T77" s="297"/>
      <c r="AC77" s="298"/>
    </row>
    <row r="78" spans="1:29" s="267" customFormat="1" ht="48.75" customHeight="1" x14ac:dyDescent="0.3">
      <c r="A78" s="292">
        <v>35</v>
      </c>
      <c r="B78" s="768">
        <v>7000031295</v>
      </c>
      <c r="C78" s="768">
        <v>10</v>
      </c>
      <c r="D78" s="768">
        <v>480</v>
      </c>
      <c r="E78" s="768">
        <v>20</v>
      </c>
      <c r="F78" s="768" t="s">
        <v>581</v>
      </c>
      <c r="G78" s="768">
        <v>170005314</v>
      </c>
      <c r="H78" s="768">
        <v>998716</v>
      </c>
      <c r="I78" s="372"/>
      <c r="J78" s="769">
        <v>18</v>
      </c>
      <c r="K78" s="293"/>
      <c r="L78" s="768" t="s">
        <v>557</v>
      </c>
      <c r="M78" s="768" t="s">
        <v>105</v>
      </c>
      <c r="N78" s="768">
        <v>1</v>
      </c>
      <c r="O78" s="294"/>
      <c r="P78" s="295" t="str">
        <f t="shared" si="0"/>
        <v>Included</v>
      </c>
      <c r="Q78" s="296">
        <f t="shared" si="1"/>
        <v>0</v>
      </c>
      <c r="R78" s="267">
        <f t="shared" si="2"/>
        <v>0</v>
      </c>
      <c r="S78" s="267">
        <f t="shared" si="3"/>
        <v>0</v>
      </c>
      <c r="T78" s="297"/>
      <c r="AC78" s="298"/>
    </row>
    <row r="79" spans="1:29" s="267" customFormat="1" ht="48.75" customHeight="1" x14ac:dyDescent="0.3">
      <c r="A79" s="292">
        <v>36</v>
      </c>
      <c r="B79" s="768">
        <v>7000031296</v>
      </c>
      <c r="C79" s="768">
        <v>10</v>
      </c>
      <c r="D79" s="768">
        <v>490</v>
      </c>
      <c r="E79" s="768">
        <v>10</v>
      </c>
      <c r="F79" s="768" t="s">
        <v>582</v>
      </c>
      <c r="G79" s="768">
        <v>170005315</v>
      </c>
      <c r="H79" s="768">
        <v>998716</v>
      </c>
      <c r="I79" s="372"/>
      <c r="J79" s="769">
        <v>18</v>
      </c>
      <c r="K79" s="293"/>
      <c r="L79" s="768" t="s">
        <v>558</v>
      </c>
      <c r="M79" s="768" t="s">
        <v>105</v>
      </c>
      <c r="N79" s="768">
        <v>1</v>
      </c>
      <c r="O79" s="294"/>
      <c r="P79" s="295" t="str">
        <f t="shared" si="0"/>
        <v>Included</v>
      </c>
      <c r="Q79" s="296">
        <f t="shared" si="1"/>
        <v>0</v>
      </c>
      <c r="R79" s="267">
        <f t="shared" si="2"/>
        <v>0</v>
      </c>
      <c r="S79" s="267">
        <f t="shared" si="3"/>
        <v>0</v>
      </c>
      <c r="T79" s="297"/>
      <c r="AC79" s="298"/>
    </row>
    <row r="80" spans="1:29" s="267" customFormat="1" ht="48.75" customHeight="1" x14ac:dyDescent="0.3">
      <c r="A80" s="292">
        <v>37</v>
      </c>
      <c r="B80" s="768">
        <v>7000031299</v>
      </c>
      <c r="C80" s="768">
        <v>10</v>
      </c>
      <c r="D80" s="768">
        <v>530</v>
      </c>
      <c r="E80" s="768">
        <v>10</v>
      </c>
      <c r="F80" s="768" t="s">
        <v>583</v>
      </c>
      <c r="G80" s="768">
        <v>170005313</v>
      </c>
      <c r="H80" s="768">
        <v>998716</v>
      </c>
      <c r="I80" s="372"/>
      <c r="J80" s="769">
        <v>18</v>
      </c>
      <c r="K80" s="293"/>
      <c r="L80" s="768" t="s">
        <v>556</v>
      </c>
      <c r="M80" s="768" t="s">
        <v>105</v>
      </c>
      <c r="N80" s="768">
        <v>1</v>
      </c>
      <c r="O80" s="294"/>
      <c r="P80" s="295" t="str">
        <f t="shared" si="0"/>
        <v>Included</v>
      </c>
      <c r="Q80" s="296">
        <f t="shared" si="1"/>
        <v>0</v>
      </c>
      <c r="R80" s="267">
        <f t="shared" si="2"/>
        <v>0</v>
      </c>
      <c r="S80" s="267">
        <f t="shared" si="3"/>
        <v>0</v>
      </c>
      <c r="T80" s="297"/>
      <c r="AC80" s="298"/>
    </row>
    <row r="81" spans="1:29" s="267" customFormat="1" ht="48.75" customHeight="1" x14ac:dyDescent="0.3">
      <c r="A81" s="292">
        <v>38</v>
      </c>
      <c r="B81" s="768">
        <v>7000031299</v>
      </c>
      <c r="C81" s="768">
        <v>10</v>
      </c>
      <c r="D81" s="768">
        <v>530</v>
      </c>
      <c r="E81" s="768">
        <v>20</v>
      </c>
      <c r="F81" s="768" t="s">
        <v>583</v>
      </c>
      <c r="G81" s="768">
        <v>170005314</v>
      </c>
      <c r="H81" s="768">
        <v>998716</v>
      </c>
      <c r="I81" s="372"/>
      <c r="J81" s="769">
        <v>18</v>
      </c>
      <c r="K81" s="293"/>
      <c r="L81" s="768" t="s">
        <v>557</v>
      </c>
      <c r="M81" s="768" t="s">
        <v>105</v>
      </c>
      <c r="N81" s="768">
        <v>1</v>
      </c>
      <c r="O81" s="294"/>
      <c r="P81" s="295" t="str">
        <f t="shared" si="0"/>
        <v>Included</v>
      </c>
      <c r="Q81" s="296">
        <f t="shared" si="1"/>
        <v>0</v>
      </c>
      <c r="R81" s="267">
        <f t="shared" si="2"/>
        <v>0</v>
      </c>
      <c r="S81" s="267">
        <f t="shared" si="3"/>
        <v>0</v>
      </c>
      <c r="T81" s="297"/>
      <c r="AC81" s="298"/>
    </row>
    <row r="82" spans="1:29" s="267" customFormat="1" ht="48.75" customHeight="1" x14ac:dyDescent="0.3">
      <c r="A82" s="292">
        <v>39</v>
      </c>
      <c r="B82" s="768">
        <v>7000031300</v>
      </c>
      <c r="C82" s="768">
        <v>10</v>
      </c>
      <c r="D82" s="768">
        <v>540</v>
      </c>
      <c r="E82" s="768">
        <v>10</v>
      </c>
      <c r="F82" s="768" t="s">
        <v>584</v>
      </c>
      <c r="G82" s="768">
        <v>170005315</v>
      </c>
      <c r="H82" s="768">
        <v>998716</v>
      </c>
      <c r="I82" s="372"/>
      <c r="J82" s="769">
        <v>18</v>
      </c>
      <c r="K82" s="293"/>
      <c r="L82" s="768" t="s">
        <v>558</v>
      </c>
      <c r="M82" s="768" t="s">
        <v>105</v>
      </c>
      <c r="N82" s="768">
        <v>1</v>
      </c>
      <c r="O82" s="294"/>
      <c r="P82" s="295" t="str">
        <f t="shared" si="0"/>
        <v>Included</v>
      </c>
      <c r="Q82" s="296">
        <f t="shared" si="1"/>
        <v>0</v>
      </c>
      <c r="R82" s="267">
        <f t="shared" si="2"/>
        <v>0</v>
      </c>
      <c r="S82" s="267">
        <f t="shared" si="3"/>
        <v>0</v>
      </c>
      <c r="T82" s="297"/>
      <c r="AC82" s="298"/>
    </row>
    <row r="83" spans="1:29" s="267" customFormat="1" ht="48.75" customHeight="1" x14ac:dyDescent="0.3">
      <c r="A83" s="292">
        <v>40</v>
      </c>
      <c r="B83" s="768">
        <v>7000031302</v>
      </c>
      <c r="C83" s="768">
        <v>10</v>
      </c>
      <c r="D83" s="768">
        <v>570</v>
      </c>
      <c r="E83" s="768">
        <v>10</v>
      </c>
      <c r="F83" s="768" t="s">
        <v>585</v>
      </c>
      <c r="G83" s="768">
        <v>170005313</v>
      </c>
      <c r="H83" s="768">
        <v>998716</v>
      </c>
      <c r="I83" s="372"/>
      <c r="J83" s="769">
        <v>18</v>
      </c>
      <c r="K83" s="293"/>
      <c r="L83" s="768" t="s">
        <v>556</v>
      </c>
      <c r="M83" s="768" t="s">
        <v>105</v>
      </c>
      <c r="N83" s="768">
        <v>1</v>
      </c>
      <c r="O83" s="294"/>
      <c r="P83" s="295" t="str">
        <f t="shared" si="0"/>
        <v>Included</v>
      </c>
      <c r="Q83" s="296">
        <f t="shared" si="1"/>
        <v>0</v>
      </c>
      <c r="R83" s="267">
        <f t="shared" si="2"/>
        <v>0</v>
      </c>
      <c r="S83" s="267">
        <f t="shared" si="3"/>
        <v>0</v>
      </c>
      <c r="T83" s="297"/>
      <c r="AC83" s="298"/>
    </row>
    <row r="84" spans="1:29" s="267" customFormat="1" ht="48.75" customHeight="1" x14ac:dyDescent="0.3">
      <c r="A84" s="292">
        <v>41</v>
      </c>
      <c r="B84" s="768">
        <v>7000031302</v>
      </c>
      <c r="C84" s="768">
        <v>10</v>
      </c>
      <c r="D84" s="768">
        <v>570</v>
      </c>
      <c r="E84" s="768">
        <v>20</v>
      </c>
      <c r="F84" s="768" t="s">
        <v>585</v>
      </c>
      <c r="G84" s="768">
        <v>170005314</v>
      </c>
      <c r="H84" s="768">
        <v>998716</v>
      </c>
      <c r="I84" s="372"/>
      <c r="J84" s="769">
        <v>18</v>
      </c>
      <c r="K84" s="293"/>
      <c r="L84" s="768" t="s">
        <v>557</v>
      </c>
      <c r="M84" s="768" t="s">
        <v>105</v>
      </c>
      <c r="N84" s="768">
        <v>1</v>
      </c>
      <c r="O84" s="294"/>
      <c r="P84" s="295" t="str">
        <f t="shared" ref="P84:P147" si="4">IF(O84=0, "Included", IF(ISERROR(N84*O84), O84,N84* O84))</f>
        <v>Included</v>
      </c>
      <c r="Q84" s="296">
        <f t="shared" ref="Q84:Q147" si="5">S84</f>
        <v>0</v>
      </c>
      <c r="R84" s="267">
        <f t="shared" ref="R84:R147" si="6">IF(P84="Included",0,P84)</f>
        <v>0</v>
      </c>
      <c r="S84" s="267">
        <f t="shared" ref="S84:S147" si="7">IF(K84="",(R84*J84/100),(R84*K84))</f>
        <v>0</v>
      </c>
      <c r="T84" s="297"/>
      <c r="AC84" s="298"/>
    </row>
    <row r="85" spans="1:29" s="267" customFormat="1" ht="48.75" customHeight="1" x14ac:dyDescent="0.3">
      <c r="A85" s="292">
        <v>42</v>
      </c>
      <c r="B85" s="768">
        <v>7000031303</v>
      </c>
      <c r="C85" s="768">
        <v>10</v>
      </c>
      <c r="D85" s="768">
        <v>580</v>
      </c>
      <c r="E85" s="768">
        <v>10</v>
      </c>
      <c r="F85" s="768" t="s">
        <v>586</v>
      </c>
      <c r="G85" s="768">
        <v>170005315</v>
      </c>
      <c r="H85" s="768">
        <v>998716</v>
      </c>
      <c r="I85" s="372"/>
      <c r="J85" s="769">
        <v>18</v>
      </c>
      <c r="K85" s="293"/>
      <c r="L85" s="768" t="s">
        <v>558</v>
      </c>
      <c r="M85" s="768" t="s">
        <v>105</v>
      </c>
      <c r="N85" s="768">
        <v>1</v>
      </c>
      <c r="O85" s="294"/>
      <c r="P85" s="295" t="str">
        <f t="shared" si="4"/>
        <v>Included</v>
      </c>
      <c r="Q85" s="296">
        <f t="shared" si="5"/>
        <v>0</v>
      </c>
      <c r="R85" s="267">
        <f t="shared" si="6"/>
        <v>0</v>
      </c>
      <c r="S85" s="267">
        <f t="shared" si="7"/>
        <v>0</v>
      </c>
      <c r="T85" s="297"/>
      <c r="AC85" s="298"/>
    </row>
    <row r="86" spans="1:29" s="407" customFormat="1" ht="30.75" customHeight="1" x14ac:dyDescent="0.3">
      <c r="A86" s="776" t="str">
        <f>'Sch-4a'!A33</f>
        <v>III</v>
      </c>
      <c r="B86" s="370" t="str">
        <f>'Sch-4a'!B33</f>
        <v xml:space="preserve">VOIP Communication system for NR3 </v>
      </c>
      <c r="C86" s="371"/>
      <c r="D86" s="371"/>
      <c r="E86" s="371"/>
      <c r="F86" s="371"/>
      <c r="G86" s="371"/>
      <c r="H86" s="371"/>
      <c r="I86" s="371"/>
      <c r="J86" s="371"/>
      <c r="K86" s="371"/>
      <c r="L86" s="371"/>
      <c r="M86" s="371"/>
      <c r="N86" s="371"/>
      <c r="O86" s="371"/>
      <c r="P86" s="371"/>
      <c r="Q86" s="371"/>
      <c r="R86" s="267"/>
      <c r="S86" s="267"/>
    </row>
    <row r="87" spans="1:29" s="267" customFormat="1" ht="48.75" customHeight="1" x14ac:dyDescent="0.3">
      <c r="A87" s="292">
        <v>1</v>
      </c>
      <c r="B87" s="768">
        <v>7000031751</v>
      </c>
      <c r="C87" s="768">
        <v>10</v>
      </c>
      <c r="D87" s="768">
        <v>30</v>
      </c>
      <c r="E87" s="768">
        <v>10</v>
      </c>
      <c r="F87" s="768" t="s">
        <v>587</v>
      </c>
      <c r="G87" s="768">
        <v>170005313</v>
      </c>
      <c r="H87" s="768">
        <v>998716</v>
      </c>
      <c r="I87" s="372"/>
      <c r="J87" s="770">
        <v>18</v>
      </c>
      <c r="K87" s="293"/>
      <c r="L87" s="768" t="s">
        <v>556</v>
      </c>
      <c r="M87" s="768" t="s">
        <v>105</v>
      </c>
      <c r="N87" s="768">
        <v>1</v>
      </c>
      <c r="O87" s="294"/>
      <c r="P87" s="295" t="str">
        <f t="shared" si="4"/>
        <v>Included</v>
      </c>
      <c r="Q87" s="296">
        <f t="shared" si="5"/>
        <v>0</v>
      </c>
      <c r="R87" s="267">
        <f t="shared" si="6"/>
        <v>0</v>
      </c>
      <c r="S87" s="267">
        <f t="shared" si="7"/>
        <v>0</v>
      </c>
      <c r="T87" s="297"/>
      <c r="AC87" s="298"/>
    </row>
    <row r="88" spans="1:29" s="267" customFormat="1" ht="48.75" customHeight="1" x14ac:dyDescent="0.3">
      <c r="A88" s="292">
        <v>2</v>
      </c>
      <c r="B88" s="768">
        <v>7000031751</v>
      </c>
      <c r="C88" s="768">
        <v>10</v>
      </c>
      <c r="D88" s="768">
        <v>30</v>
      </c>
      <c r="E88" s="768">
        <v>20</v>
      </c>
      <c r="F88" s="768" t="s">
        <v>587</v>
      </c>
      <c r="G88" s="768">
        <v>170005314</v>
      </c>
      <c r="H88" s="768">
        <v>998716</v>
      </c>
      <c r="I88" s="372"/>
      <c r="J88" s="770">
        <v>18</v>
      </c>
      <c r="K88" s="293"/>
      <c r="L88" s="768" t="s">
        <v>557</v>
      </c>
      <c r="M88" s="768" t="s">
        <v>105</v>
      </c>
      <c r="N88" s="768">
        <v>1</v>
      </c>
      <c r="O88" s="294"/>
      <c r="P88" s="295" t="str">
        <f t="shared" si="4"/>
        <v>Included</v>
      </c>
      <c r="Q88" s="296">
        <f t="shared" si="5"/>
        <v>0</v>
      </c>
      <c r="R88" s="267">
        <f t="shared" si="6"/>
        <v>0</v>
      </c>
      <c r="S88" s="267">
        <f t="shared" si="7"/>
        <v>0</v>
      </c>
      <c r="T88" s="297"/>
      <c r="AC88" s="298"/>
    </row>
    <row r="89" spans="1:29" s="267" customFormat="1" ht="48.75" customHeight="1" x14ac:dyDescent="0.3">
      <c r="A89" s="292">
        <v>3</v>
      </c>
      <c r="B89" s="768">
        <v>7000031752</v>
      </c>
      <c r="C89" s="768">
        <v>10</v>
      </c>
      <c r="D89" s="768">
        <v>40</v>
      </c>
      <c r="E89" s="768">
        <v>10</v>
      </c>
      <c r="F89" s="768" t="s">
        <v>588</v>
      </c>
      <c r="G89" s="768">
        <v>170005315</v>
      </c>
      <c r="H89" s="768">
        <v>998716</v>
      </c>
      <c r="I89" s="372"/>
      <c r="J89" s="770">
        <v>18</v>
      </c>
      <c r="K89" s="293"/>
      <c r="L89" s="768" t="s">
        <v>558</v>
      </c>
      <c r="M89" s="768" t="s">
        <v>105</v>
      </c>
      <c r="N89" s="768">
        <v>1</v>
      </c>
      <c r="O89" s="294"/>
      <c r="P89" s="295" t="str">
        <f t="shared" si="4"/>
        <v>Included</v>
      </c>
      <c r="Q89" s="296">
        <f t="shared" si="5"/>
        <v>0</v>
      </c>
      <c r="R89" s="267">
        <f t="shared" si="6"/>
        <v>0</v>
      </c>
      <c r="S89" s="267">
        <f t="shared" si="7"/>
        <v>0</v>
      </c>
      <c r="T89" s="297"/>
      <c r="AC89" s="298"/>
    </row>
    <row r="90" spans="1:29" s="267" customFormat="1" ht="48.75" customHeight="1" x14ac:dyDescent="0.3">
      <c r="A90" s="292">
        <v>4</v>
      </c>
      <c r="B90" s="768">
        <v>7000031755</v>
      </c>
      <c r="C90" s="768">
        <v>10</v>
      </c>
      <c r="D90" s="768">
        <v>80</v>
      </c>
      <c r="E90" s="768">
        <v>10</v>
      </c>
      <c r="F90" s="768" t="s">
        <v>589</v>
      </c>
      <c r="G90" s="768">
        <v>170005313</v>
      </c>
      <c r="H90" s="768">
        <v>998716</v>
      </c>
      <c r="I90" s="372"/>
      <c r="J90" s="770">
        <v>18</v>
      </c>
      <c r="K90" s="293"/>
      <c r="L90" s="768" t="s">
        <v>556</v>
      </c>
      <c r="M90" s="768" t="s">
        <v>105</v>
      </c>
      <c r="N90" s="768">
        <v>1</v>
      </c>
      <c r="O90" s="294"/>
      <c r="P90" s="295" t="str">
        <f t="shared" si="4"/>
        <v>Included</v>
      </c>
      <c r="Q90" s="296">
        <f t="shared" si="5"/>
        <v>0</v>
      </c>
      <c r="R90" s="267">
        <f t="shared" si="6"/>
        <v>0</v>
      </c>
      <c r="S90" s="267">
        <f t="shared" si="7"/>
        <v>0</v>
      </c>
      <c r="T90" s="297"/>
      <c r="AC90" s="298"/>
    </row>
    <row r="91" spans="1:29" s="267" customFormat="1" ht="48.75" customHeight="1" x14ac:dyDescent="0.3">
      <c r="A91" s="292">
        <v>5</v>
      </c>
      <c r="B91" s="768">
        <v>7000031755</v>
      </c>
      <c r="C91" s="768">
        <v>10</v>
      </c>
      <c r="D91" s="768">
        <v>80</v>
      </c>
      <c r="E91" s="768">
        <v>20</v>
      </c>
      <c r="F91" s="768" t="s">
        <v>589</v>
      </c>
      <c r="G91" s="768">
        <v>170005314</v>
      </c>
      <c r="H91" s="768">
        <v>998716</v>
      </c>
      <c r="I91" s="372"/>
      <c r="J91" s="770">
        <v>18</v>
      </c>
      <c r="K91" s="293"/>
      <c r="L91" s="768" t="s">
        <v>557</v>
      </c>
      <c r="M91" s="768" t="s">
        <v>105</v>
      </c>
      <c r="N91" s="768">
        <v>1</v>
      </c>
      <c r="O91" s="294"/>
      <c r="P91" s="295" t="str">
        <f t="shared" si="4"/>
        <v>Included</v>
      </c>
      <c r="Q91" s="296">
        <f t="shared" si="5"/>
        <v>0</v>
      </c>
      <c r="R91" s="267">
        <f t="shared" si="6"/>
        <v>0</v>
      </c>
      <c r="S91" s="267">
        <f t="shared" si="7"/>
        <v>0</v>
      </c>
      <c r="T91" s="297"/>
      <c r="AC91" s="298"/>
    </row>
    <row r="92" spans="1:29" s="267" customFormat="1" ht="48.75" customHeight="1" x14ac:dyDescent="0.3">
      <c r="A92" s="292">
        <v>6</v>
      </c>
      <c r="B92" s="768">
        <v>7000031756</v>
      </c>
      <c r="C92" s="768">
        <v>10</v>
      </c>
      <c r="D92" s="768">
        <v>90</v>
      </c>
      <c r="E92" s="768">
        <v>10</v>
      </c>
      <c r="F92" s="768" t="s">
        <v>590</v>
      </c>
      <c r="G92" s="768">
        <v>170005315</v>
      </c>
      <c r="H92" s="768">
        <v>998716</v>
      </c>
      <c r="I92" s="372"/>
      <c r="J92" s="770">
        <v>18</v>
      </c>
      <c r="K92" s="293"/>
      <c r="L92" s="768" t="s">
        <v>558</v>
      </c>
      <c r="M92" s="768" t="s">
        <v>105</v>
      </c>
      <c r="N92" s="768">
        <v>1</v>
      </c>
      <c r="O92" s="294"/>
      <c r="P92" s="295" t="str">
        <f t="shared" si="4"/>
        <v>Included</v>
      </c>
      <c r="Q92" s="296">
        <f t="shared" si="5"/>
        <v>0</v>
      </c>
      <c r="R92" s="267">
        <f t="shared" si="6"/>
        <v>0</v>
      </c>
      <c r="S92" s="267">
        <f t="shared" si="7"/>
        <v>0</v>
      </c>
      <c r="T92" s="297"/>
      <c r="AC92" s="298"/>
    </row>
    <row r="93" spans="1:29" s="407" customFormat="1" ht="30.75" customHeight="1" x14ac:dyDescent="0.3">
      <c r="A93" s="776" t="str">
        <f>'Sch-4a'!A36</f>
        <v>IV</v>
      </c>
      <c r="B93" s="370" t="str">
        <f>'Sch-4a'!B36</f>
        <v xml:space="preserve">VOIP Communication system for ER1  </v>
      </c>
      <c r="C93" s="371"/>
      <c r="D93" s="371"/>
      <c r="E93" s="371"/>
      <c r="F93" s="371"/>
      <c r="G93" s="371"/>
      <c r="H93" s="371"/>
      <c r="I93" s="371"/>
      <c r="J93" s="371"/>
      <c r="K93" s="371"/>
      <c r="L93" s="371"/>
      <c r="M93" s="371"/>
      <c r="N93" s="371"/>
      <c r="O93" s="371"/>
      <c r="P93" s="371"/>
      <c r="Q93" s="371"/>
      <c r="R93" s="267"/>
      <c r="S93" s="267"/>
    </row>
    <row r="94" spans="1:29" s="267" customFormat="1" ht="48.75" customHeight="1" x14ac:dyDescent="0.3">
      <c r="A94" s="292">
        <v>1</v>
      </c>
      <c r="B94" s="768">
        <v>7000031798</v>
      </c>
      <c r="C94" s="768">
        <v>10</v>
      </c>
      <c r="D94" s="768">
        <v>30</v>
      </c>
      <c r="E94" s="768">
        <v>20</v>
      </c>
      <c r="F94" s="768" t="s">
        <v>591</v>
      </c>
      <c r="G94" s="768">
        <v>170005313</v>
      </c>
      <c r="H94" s="768">
        <v>998716</v>
      </c>
      <c r="I94" s="372"/>
      <c r="J94" s="769">
        <v>18</v>
      </c>
      <c r="K94" s="293"/>
      <c r="L94" s="768" t="s">
        <v>556</v>
      </c>
      <c r="M94" s="768" t="s">
        <v>105</v>
      </c>
      <c r="N94" s="768">
        <v>1</v>
      </c>
      <c r="O94" s="294"/>
      <c r="P94" s="295" t="str">
        <f t="shared" si="4"/>
        <v>Included</v>
      </c>
      <c r="Q94" s="296">
        <f t="shared" si="5"/>
        <v>0</v>
      </c>
      <c r="R94" s="267">
        <f t="shared" si="6"/>
        <v>0</v>
      </c>
      <c r="S94" s="267">
        <f t="shared" si="7"/>
        <v>0</v>
      </c>
      <c r="T94" s="297"/>
      <c r="AC94" s="298"/>
    </row>
    <row r="95" spans="1:29" s="267" customFormat="1" ht="48.75" customHeight="1" x14ac:dyDescent="0.3">
      <c r="A95" s="292">
        <v>2</v>
      </c>
      <c r="B95" s="768">
        <v>7000031798</v>
      </c>
      <c r="C95" s="768">
        <v>10</v>
      </c>
      <c r="D95" s="768">
        <v>30</v>
      </c>
      <c r="E95" s="768">
        <v>30</v>
      </c>
      <c r="F95" s="768" t="s">
        <v>591</v>
      </c>
      <c r="G95" s="768">
        <v>170005314</v>
      </c>
      <c r="H95" s="768">
        <v>998716</v>
      </c>
      <c r="I95" s="372"/>
      <c r="J95" s="769">
        <v>18</v>
      </c>
      <c r="K95" s="293"/>
      <c r="L95" s="768" t="s">
        <v>557</v>
      </c>
      <c r="M95" s="768" t="s">
        <v>105</v>
      </c>
      <c r="N95" s="768">
        <v>1</v>
      </c>
      <c r="O95" s="294"/>
      <c r="P95" s="295" t="str">
        <f t="shared" si="4"/>
        <v>Included</v>
      </c>
      <c r="Q95" s="296">
        <f t="shared" si="5"/>
        <v>0</v>
      </c>
      <c r="R95" s="267">
        <f t="shared" si="6"/>
        <v>0</v>
      </c>
      <c r="S95" s="267">
        <f t="shared" si="7"/>
        <v>0</v>
      </c>
      <c r="T95" s="297"/>
      <c r="AC95" s="298"/>
    </row>
    <row r="96" spans="1:29" s="267" customFormat="1" ht="48.75" customHeight="1" x14ac:dyDescent="0.3">
      <c r="A96" s="292">
        <v>3</v>
      </c>
      <c r="B96" s="768">
        <v>7000031799</v>
      </c>
      <c r="C96" s="768">
        <v>10</v>
      </c>
      <c r="D96" s="768">
        <v>40</v>
      </c>
      <c r="E96" s="768">
        <v>10</v>
      </c>
      <c r="F96" s="768" t="s">
        <v>592</v>
      </c>
      <c r="G96" s="768">
        <v>170005315</v>
      </c>
      <c r="H96" s="768">
        <v>998716</v>
      </c>
      <c r="I96" s="372"/>
      <c r="J96" s="769">
        <v>18</v>
      </c>
      <c r="K96" s="293"/>
      <c r="L96" s="768" t="s">
        <v>558</v>
      </c>
      <c r="M96" s="768" t="s">
        <v>105</v>
      </c>
      <c r="N96" s="768">
        <v>1</v>
      </c>
      <c r="O96" s="294"/>
      <c r="P96" s="295" t="str">
        <f t="shared" si="4"/>
        <v>Included</v>
      </c>
      <c r="Q96" s="296">
        <f t="shared" si="5"/>
        <v>0</v>
      </c>
      <c r="R96" s="267">
        <f t="shared" si="6"/>
        <v>0</v>
      </c>
      <c r="S96" s="267">
        <f t="shared" si="7"/>
        <v>0</v>
      </c>
      <c r="T96" s="297"/>
      <c r="AC96" s="298"/>
    </row>
    <row r="97" spans="1:29" s="267" customFormat="1" ht="48.75" customHeight="1" x14ac:dyDescent="0.3">
      <c r="A97" s="292">
        <v>4</v>
      </c>
      <c r="B97" s="768">
        <v>7000031802</v>
      </c>
      <c r="C97" s="768">
        <v>10</v>
      </c>
      <c r="D97" s="768">
        <v>80</v>
      </c>
      <c r="E97" s="768">
        <v>10</v>
      </c>
      <c r="F97" s="768" t="s">
        <v>593</v>
      </c>
      <c r="G97" s="768">
        <v>170005313</v>
      </c>
      <c r="H97" s="768">
        <v>998716</v>
      </c>
      <c r="I97" s="372"/>
      <c r="J97" s="769">
        <v>18</v>
      </c>
      <c r="K97" s="293"/>
      <c r="L97" s="768" t="s">
        <v>556</v>
      </c>
      <c r="M97" s="768" t="s">
        <v>105</v>
      </c>
      <c r="N97" s="768">
        <v>1</v>
      </c>
      <c r="O97" s="294"/>
      <c r="P97" s="295" t="str">
        <f t="shared" si="4"/>
        <v>Included</v>
      </c>
      <c r="Q97" s="296">
        <f t="shared" si="5"/>
        <v>0</v>
      </c>
      <c r="R97" s="267">
        <f t="shared" si="6"/>
        <v>0</v>
      </c>
      <c r="S97" s="267">
        <f t="shared" si="7"/>
        <v>0</v>
      </c>
      <c r="T97" s="297"/>
      <c r="AC97" s="298"/>
    </row>
    <row r="98" spans="1:29" s="267" customFormat="1" ht="48.75" customHeight="1" x14ac:dyDescent="0.3">
      <c r="A98" s="292">
        <v>5</v>
      </c>
      <c r="B98" s="768">
        <v>7000031802</v>
      </c>
      <c r="C98" s="768">
        <v>10</v>
      </c>
      <c r="D98" s="768">
        <v>80</v>
      </c>
      <c r="E98" s="768">
        <v>20</v>
      </c>
      <c r="F98" s="768" t="s">
        <v>593</v>
      </c>
      <c r="G98" s="768">
        <v>170005314</v>
      </c>
      <c r="H98" s="768">
        <v>998716</v>
      </c>
      <c r="I98" s="372"/>
      <c r="J98" s="769">
        <v>18</v>
      </c>
      <c r="K98" s="293"/>
      <c r="L98" s="768" t="s">
        <v>557</v>
      </c>
      <c r="M98" s="768" t="s">
        <v>105</v>
      </c>
      <c r="N98" s="768">
        <v>1</v>
      </c>
      <c r="O98" s="294"/>
      <c r="P98" s="295" t="str">
        <f t="shared" si="4"/>
        <v>Included</v>
      </c>
      <c r="Q98" s="296">
        <f t="shared" si="5"/>
        <v>0</v>
      </c>
      <c r="R98" s="267">
        <f t="shared" si="6"/>
        <v>0</v>
      </c>
      <c r="S98" s="267">
        <f t="shared" si="7"/>
        <v>0</v>
      </c>
      <c r="T98" s="297"/>
      <c r="AC98" s="298"/>
    </row>
    <row r="99" spans="1:29" s="267" customFormat="1" ht="48.75" customHeight="1" x14ac:dyDescent="0.3">
      <c r="A99" s="292">
        <v>6</v>
      </c>
      <c r="B99" s="768">
        <v>7000031803</v>
      </c>
      <c r="C99" s="768">
        <v>10</v>
      </c>
      <c r="D99" s="768">
        <v>90</v>
      </c>
      <c r="E99" s="768">
        <v>10</v>
      </c>
      <c r="F99" s="768" t="s">
        <v>594</v>
      </c>
      <c r="G99" s="768">
        <v>170005315</v>
      </c>
      <c r="H99" s="768">
        <v>998716</v>
      </c>
      <c r="I99" s="372"/>
      <c r="J99" s="769">
        <v>18</v>
      </c>
      <c r="K99" s="293"/>
      <c r="L99" s="768" t="s">
        <v>558</v>
      </c>
      <c r="M99" s="768" t="s">
        <v>105</v>
      </c>
      <c r="N99" s="768">
        <v>1</v>
      </c>
      <c r="O99" s="294"/>
      <c r="P99" s="295" t="str">
        <f t="shared" si="4"/>
        <v>Included</v>
      </c>
      <c r="Q99" s="296">
        <f t="shared" si="5"/>
        <v>0</v>
      </c>
      <c r="R99" s="267">
        <f t="shared" si="6"/>
        <v>0</v>
      </c>
      <c r="S99" s="267">
        <f t="shared" si="7"/>
        <v>0</v>
      </c>
      <c r="T99" s="297"/>
      <c r="AC99" s="298"/>
    </row>
    <row r="100" spans="1:29" s="267" customFormat="1" ht="48.75" customHeight="1" x14ac:dyDescent="0.3">
      <c r="A100" s="292">
        <v>7</v>
      </c>
      <c r="B100" s="768">
        <v>7000031805</v>
      </c>
      <c r="C100" s="768">
        <v>10</v>
      </c>
      <c r="D100" s="768">
        <v>111</v>
      </c>
      <c r="E100" s="768">
        <v>10</v>
      </c>
      <c r="F100" s="768" t="s">
        <v>595</v>
      </c>
      <c r="G100" s="768">
        <v>170005313</v>
      </c>
      <c r="H100" s="768">
        <v>998716</v>
      </c>
      <c r="I100" s="372"/>
      <c r="J100" s="769">
        <v>18</v>
      </c>
      <c r="K100" s="293"/>
      <c r="L100" s="768" t="s">
        <v>556</v>
      </c>
      <c r="M100" s="768" t="s">
        <v>105</v>
      </c>
      <c r="N100" s="768">
        <v>1</v>
      </c>
      <c r="O100" s="294"/>
      <c r="P100" s="295" t="str">
        <f t="shared" si="4"/>
        <v>Included</v>
      </c>
      <c r="Q100" s="296">
        <f t="shared" si="5"/>
        <v>0</v>
      </c>
      <c r="R100" s="267">
        <f t="shared" si="6"/>
        <v>0</v>
      </c>
      <c r="S100" s="267">
        <f t="shared" si="7"/>
        <v>0</v>
      </c>
      <c r="T100" s="297"/>
      <c r="AC100" s="298"/>
    </row>
    <row r="101" spans="1:29" s="267" customFormat="1" ht="48.75" customHeight="1" x14ac:dyDescent="0.3">
      <c r="A101" s="292">
        <v>8</v>
      </c>
      <c r="B101" s="768">
        <v>7000031805</v>
      </c>
      <c r="C101" s="768">
        <v>10</v>
      </c>
      <c r="D101" s="768">
        <v>111</v>
      </c>
      <c r="E101" s="768">
        <v>20</v>
      </c>
      <c r="F101" s="768" t="s">
        <v>595</v>
      </c>
      <c r="G101" s="768">
        <v>170005314</v>
      </c>
      <c r="H101" s="768">
        <v>998716</v>
      </c>
      <c r="I101" s="372"/>
      <c r="J101" s="769">
        <v>18</v>
      </c>
      <c r="K101" s="293"/>
      <c r="L101" s="768" t="s">
        <v>557</v>
      </c>
      <c r="M101" s="768" t="s">
        <v>105</v>
      </c>
      <c r="N101" s="768">
        <v>1</v>
      </c>
      <c r="O101" s="294"/>
      <c r="P101" s="295" t="str">
        <f t="shared" si="4"/>
        <v>Included</v>
      </c>
      <c r="Q101" s="296">
        <f t="shared" si="5"/>
        <v>0</v>
      </c>
      <c r="R101" s="267">
        <f t="shared" si="6"/>
        <v>0</v>
      </c>
      <c r="S101" s="267">
        <f t="shared" si="7"/>
        <v>0</v>
      </c>
      <c r="T101" s="297"/>
      <c r="AC101" s="298"/>
    </row>
    <row r="102" spans="1:29" s="267" customFormat="1" ht="48.75" customHeight="1" x14ac:dyDescent="0.3">
      <c r="A102" s="292">
        <v>9</v>
      </c>
      <c r="B102" s="768">
        <v>7000031806</v>
      </c>
      <c r="C102" s="768">
        <v>10</v>
      </c>
      <c r="D102" s="768">
        <v>112</v>
      </c>
      <c r="E102" s="768">
        <v>10</v>
      </c>
      <c r="F102" s="768" t="s">
        <v>596</v>
      </c>
      <c r="G102" s="768">
        <v>170005315</v>
      </c>
      <c r="H102" s="768">
        <v>998716</v>
      </c>
      <c r="I102" s="372"/>
      <c r="J102" s="769">
        <v>18</v>
      </c>
      <c r="K102" s="293"/>
      <c r="L102" s="768" t="s">
        <v>558</v>
      </c>
      <c r="M102" s="768" t="s">
        <v>105</v>
      </c>
      <c r="N102" s="768">
        <v>1</v>
      </c>
      <c r="O102" s="294"/>
      <c r="P102" s="295" t="str">
        <f t="shared" si="4"/>
        <v>Included</v>
      </c>
      <c r="Q102" s="296">
        <f t="shared" si="5"/>
        <v>0</v>
      </c>
      <c r="R102" s="267">
        <f t="shared" si="6"/>
        <v>0</v>
      </c>
      <c r="S102" s="267">
        <f t="shared" si="7"/>
        <v>0</v>
      </c>
      <c r="T102" s="297"/>
      <c r="AC102" s="298"/>
    </row>
    <row r="103" spans="1:29" s="267" customFormat="1" ht="48.75" customHeight="1" x14ac:dyDescent="0.3">
      <c r="A103" s="292">
        <v>10</v>
      </c>
      <c r="B103" s="768">
        <v>7000031809</v>
      </c>
      <c r="C103" s="768">
        <v>10</v>
      </c>
      <c r="D103" s="768">
        <v>140</v>
      </c>
      <c r="E103" s="768">
        <v>10</v>
      </c>
      <c r="F103" s="768" t="s">
        <v>597</v>
      </c>
      <c r="G103" s="768">
        <v>170005313</v>
      </c>
      <c r="H103" s="768">
        <v>998716</v>
      </c>
      <c r="I103" s="372"/>
      <c r="J103" s="769">
        <v>18</v>
      </c>
      <c r="K103" s="293"/>
      <c r="L103" s="768" t="s">
        <v>556</v>
      </c>
      <c r="M103" s="768" t="s">
        <v>105</v>
      </c>
      <c r="N103" s="768">
        <v>1</v>
      </c>
      <c r="O103" s="294"/>
      <c r="P103" s="295" t="str">
        <f t="shared" si="4"/>
        <v>Included</v>
      </c>
      <c r="Q103" s="296">
        <f t="shared" si="5"/>
        <v>0</v>
      </c>
      <c r="R103" s="267">
        <f t="shared" si="6"/>
        <v>0</v>
      </c>
      <c r="S103" s="267">
        <f t="shared" si="7"/>
        <v>0</v>
      </c>
      <c r="T103" s="297"/>
      <c r="AC103" s="298"/>
    </row>
    <row r="104" spans="1:29" s="267" customFormat="1" ht="48.75" customHeight="1" x14ac:dyDescent="0.3">
      <c r="A104" s="292">
        <v>11</v>
      </c>
      <c r="B104" s="768">
        <v>7000031809</v>
      </c>
      <c r="C104" s="768">
        <v>10</v>
      </c>
      <c r="D104" s="768">
        <v>140</v>
      </c>
      <c r="E104" s="768">
        <v>20</v>
      </c>
      <c r="F104" s="768" t="s">
        <v>597</v>
      </c>
      <c r="G104" s="768">
        <v>170005314</v>
      </c>
      <c r="H104" s="768">
        <v>998716</v>
      </c>
      <c r="I104" s="372"/>
      <c r="J104" s="769">
        <v>18</v>
      </c>
      <c r="K104" s="293"/>
      <c r="L104" s="768" t="s">
        <v>557</v>
      </c>
      <c r="M104" s="768" t="s">
        <v>105</v>
      </c>
      <c r="N104" s="768">
        <v>1</v>
      </c>
      <c r="O104" s="294"/>
      <c r="P104" s="295" t="str">
        <f t="shared" si="4"/>
        <v>Included</v>
      </c>
      <c r="Q104" s="296">
        <f t="shared" si="5"/>
        <v>0</v>
      </c>
      <c r="R104" s="267">
        <f t="shared" si="6"/>
        <v>0</v>
      </c>
      <c r="S104" s="267">
        <f t="shared" si="7"/>
        <v>0</v>
      </c>
      <c r="T104" s="297"/>
      <c r="AC104" s="298"/>
    </row>
    <row r="105" spans="1:29" s="267" customFormat="1" ht="48.75" customHeight="1" x14ac:dyDescent="0.3">
      <c r="A105" s="292">
        <v>12</v>
      </c>
      <c r="B105" s="768">
        <v>7000031810</v>
      </c>
      <c r="C105" s="768">
        <v>10</v>
      </c>
      <c r="D105" s="768">
        <v>150</v>
      </c>
      <c r="E105" s="768">
        <v>10</v>
      </c>
      <c r="F105" s="768" t="s">
        <v>598</v>
      </c>
      <c r="G105" s="768">
        <v>170005315</v>
      </c>
      <c r="H105" s="768">
        <v>998716</v>
      </c>
      <c r="I105" s="372"/>
      <c r="J105" s="769">
        <v>18</v>
      </c>
      <c r="K105" s="293"/>
      <c r="L105" s="768" t="s">
        <v>558</v>
      </c>
      <c r="M105" s="768" t="s">
        <v>105</v>
      </c>
      <c r="N105" s="768">
        <v>1</v>
      </c>
      <c r="O105" s="294"/>
      <c r="P105" s="295" t="str">
        <f t="shared" si="4"/>
        <v>Included</v>
      </c>
      <c r="Q105" s="296">
        <f t="shared" si="5"/>
        <v>0</v>
      </c>
      <c r="R105" s="267">
        <f t="shared" si="6"/>
        <v>0</v>
      </c>
      <c r="S105" s="267">
        <f t="shared" si="7"/>
        <v>0</v>
      </c>
      <c r="T105" s="297"/>
      <c r="AC105" s="298"/>
    </row>
    <row r="106" spans="1:29" s="407" customFormat="1" ht="30.75" customHeight="1" x14ac:dyDescent="0.3">
      <c r="A106" s="776" t="str">
        <f>'Sch-4a'!A40</f>
        <v>V</v>
      </c>
      <c r="B106" s="370" t="str">
        <f>'Sch-4a'!B40</f>
        <v xml:space="preserve">VOIP Communication system for ER2  </v>
      </c>
      <c r="C106" s="371"/>
      <c r="D106" s="371"/>
      <c r="E106" s="371"/>
      <c r="F106" s="371"/>
      <c r="G106" s="371"/>
      <c r="H106" s="371"/>
      <c r="I106" s="371"/>
      <c r="J106" s="371"/>
      <c r="K106" s="371"/>
      <c r="L106" s="371"/>
      <c r="M106" s="371"/>
      <c r="N106" s="371"/>
      <c r="O106" s="371"/>
      <c r="P106" s="371"/>
      <c r="Q106" s="371"/>
      <c r="R106" s="267"/>
      <c r="S106" s="267"/>
    </row>
    <row r="107" spans="1:29" s="267" customFormat="1" ht="48.75" customHeight="1" x14ac:dyDescent="0.3">
      <c r="A107" s="292">
        <v>1</v>
      </c>
      <c r="B107" s="768">
        <v>7000031891</v>
      </c>
      <c r="C107" s="768">
        <v>10</v>
      </c>
      <c r="D107" s="768">
        <v>30</v>
      </c>
      <c r="E107" s="768">
        <v>20</v>
      </c>
      <c r="F107" s="768" t="s">
        <v>599</v>
      </c>
      <c r="G107" s="768">
        <v>170005313</v>
      </c>
      <c r="H107" s="768">
        <v>998716</v>
      </c>
      <c r="I107" s="372"/>
      <c r="J107" s="769">
        <v>18</v>
      </c>
      <c r="K107" s="293"/>
      <c r="L107" s="768" t="s">
        <v>556</v>
      </c>
      <c r="M107" s="768" t="s">
        <v>105</v>
      </c>
      <c r="N107" s="768">
        <v>1</v>
      </c>
      <c r="O107" s="294"/>
      <c r="P107" s="295" t="str">
        <f t="shared" si="4"/>
        <v>Included</v>
      </c>
      <c r="Q107" s="296">
        <f t="shared" si="5"/>
        <v>0</v>
      </c>
      <c r="R107" s="267">
        <f t="shared" si="6"/>
        <v>0</v>
      </c>
      <c r="S107" s="267">
        <f t="shared" si="7"/>
        <v>0</v>
      </c>
      <c r="T107" s="297"/>
      <c r="AC107" s="298"/>
    </row>
    <row r="108" spans="1:29" s="267" customFormat="1" ht="48.75" customHeight="1" x14ac:dyDescent="0.3">
      <c r="A108" s="292">
        <v>2</v>
      </c>
      <c r="B108" s="768">
        <v>7000031891</v>
      </c>
      <c r="C108" s="768">
        <v>10</v>
      </c>
      <c r="D108" s="768">
        <v>30</v>
      </c>
      <c r="E108" s="768">
        <v>30</v>
      </c>
      <c r="F108" s="768" t="s">
        <v>599</v>
      </c>
      <c r="G108" s="768">
        <v>170005314</v>
      </c>
      <c r="H108" s="768">
        <v>998716</v>
      </c>
      <c r="I108" s="372"/>
      <c r="J108" s="769">
        <v>18</v>
      </c>
      <c r="K108" s="293"/>
      <c r="L108" s="768" t="s">
        <v>557</v>
      </c>
      <c r="M108" s="768" t="s">
        <v>105</v>
      </c>
      <c r="N108" s="768">
        <v>1</v>
      </c>
      <c r="O108" s="294"/>
      <c r="P108" s="295" t="str">
        <f t="shared" si="4"/>
        <v>Included</v>
      </c>
      <c r="Q108" s="296">
        <f t="shared" si="5"/>
        <v>0</v>
      </c>
      <c r="R108" s="267">
        <f t="shared" si="6"/>
        <v>0</v>
      </c>
      <c r="S108" s="267">
        <f t="shared" si="7"/>
        <v>0</v>
      </c>
      <c r="T108" s="297"/>
      <c r="AC108" s="298"/>
    </row>
    <row r="109" spans="1:29" s="267" customFormat="1" ht="48.75" customHeight="1" x14ac:dyDescent="0.3">
      <c r="A109" s="292">
        <v>3</v>
      </c>
      <c r="B109" s="768">
        <v>7000031892</v>
      </c>
      <c r="C109" s="768">
        <v>10</v>
      </c>
      <c r="D109" s="768">
        <v>40</v>
      </c>
      <c r="E109" s="768">
        <v>10</v>
      </c>
      <c r="F109" s="768" t="s">
        <v>600</v>
      </c>
      <c r="G109" s="768">
        <v>170005315</v>
      </c>
      <c r="H109" s="768">
        <v>998716</v>
      </c>
      <c r="I109" s="372"/>
      <c r="J109" s="769">
        <v>18</v>
      </c>
      <c r="K109" s="293"/>
      <c r="L109" s="768" t="s">
        <v>558</v>
      </c>
      <c r="M109" s="768" t="s">
        <v>105</v>
      </c>
      <c r="N109" s="768">
        <v>1</v>
      </c>
      <c r="O109" s="294"/>
      <c r="P109" s="295" t="str">
        <f t="shared" si="4"/>
        <v>Included</v>
      </c>
      <c r="Q109" s="296">
        <f t="shared" si="5"/>
        <v>0</v>
      </c>
      <c r="R109" s="267">
        <f t="shared" si="6"/>
        <v>0</v>
      </c>
      <c r="S109" s="267">
        <f t="shared" si="7"/>
        <v>0</v>
      </c>
      <c r="T109" s="297"/>
      <c r="AC109" s="298"/>
    </row>
    <row r="110" spans="1:29" s="267" customFormat="1" ht="48.75" customHeight="1" x14ac:dyDescent="0.3">
      <c r="A110" s="292">
        <v>4</v>
      </c>
      <c r="B110" s="768">
        <v>7000031895</v>
      </c>
      <c r="C110" s="768">
        <v>10</v>
      </c>
      <c r="D110" s="768">
        <v>80</v>
      </c>
      <c r="E110" s="768">
        <v>10</v>
      </c>
      <c r="F110" s="768" t="s">
        <v>601</v>
      </c>
      <c r="G110" s="768">
        <v>170005313</v>
      </c>
      <c r="H110" s="768">
        <v>998716</v>
      </c>
      <c r="I110" s="372"/>
      <c r="J110" s="769">
        <v>18</v>
      </c>
      <c r="K110" s="293"/>
      <c r="L110" s="768" t="s">
        <v>556</v>
      </c>
      <c r="M110" s="768" t="s">
        <v>105</v>
      </c>
      <c r="N110" s="768">
        <v>1</v>
      </c>
      <c r="O110" s="294"/>
      <c r="P110" s="295" t="str">
        <f t="shared" si="4"/>
        <v>Included</v>
      </c>
      <c r="Q110" s="296">
        <f t="shared" si="5"/>
        <v>0</v>
      </c>
      <c r="R110" s="267">
        <f t="shared" si="6"/>
        <v>0</v>
      </c>
      <c r="S110" s="267">
        <f t="shared" si="7"/>
        <v>0</v>
      </c>
      <c r="T110" s="297"/>
      <c r="AC110" s="298"/>
    </row>
    <row r="111" spans="1:29" s="267" customFormat="1" ht="48.75" customHeight="1" x14ac:dyDescent="0.3">
      <c r="A111" s="292">
        <v>5</v>
      </c>
      <c r="B111" s="768">
        <v>7000031895</v>
      </c>
      <c r="C111" s="768">
        <v>10</v>
      </c>
      <c r="D111" s="768">
        <v>80</v>
      </c>
      <c r="E111" s="768">
        <v>20</v>
      </c>
      <c r="F111" s="768" t="s">
        <v>601</v>
      </c>
      <c r="G111" s="768">
        <v>170005314</v>
      </c>
      <c r="H111" s="768">
        <v>998716</v>
      </c>
      <c r="I111" s="372"/>
      <c r="J111" s="769">
        <v>18</v>
      </c>
      <c r="K111" s="293"/>
      <c r="L111" s="768" t="s">
        <v>557</v>
      </c>
      <c r="M111" s="768" t="s">
        <v>105</v>
      </c>
      <c r="N111" s="768">
        <v>1</v>
      </c>
      <c r="O111" s="294"/>
      <c r="P111" s="295" t="str">
        <f t="shared" si="4"/>
        <v>Included</v>
      </c>
      <c r="Q111" s="296">
        <f t="shared" si="5"/>
        <v>0</v>
      </c>
      <c r="R111" s="267">
        <f t="shared" si="6"/>
        <v>0</v>
      </c>
      <c r="S111" s="267">
        <f t="shared" si="7"/>
        <v>0</v>
      </c>
      <c r="T111" s="297"/>
      <c r="AC111" s="298"/>
    </row>
    <row r="112" spans="1:29" s="267" customFormat="1" ht="48.75" customHeight="1" x14ac:dyDescent="0.3">
      <c r="A112" s="292">
        <v>6</v>
      </c>
      <c r="B112" s="768">
        <v>7000031896</v>
      </c>
      <c r="C112" s="768">
        <v>10</v>
      </c>
      <c r="D112" s="768">
        <v>90</v>
      </c>
      <c r="E112" s="768">
        <v>10</v>
      </c>
      <c r="F112" s="768" t="s">
        <v>602</v>
      </c>
      <c r="G112" s="768">
        <v>170005315</v>
      </c>
      <c r="H112" s="768">
        <v>998716</v>
      </c>
      <c r="I112" s="372"/>
      <c r="J112" s="769">
        <v>18</v>
      </c>
      <c r="K112" s="293"/>
      <c r="L112" s="768" t="s">
        <v>558</v>
      </c>
      <c r="M112" s="768" t="s">
        <v>105</v>
      </c>
      <c r="N112" s="768">
        <v>1</v>
      </c>
      <c r="O112" s="294"/>
      <c r="P112" s="295" t="str">
        <f t="shared" si="4"/>
        <v>Included</v>
      </c>
      <c r="Q112" s="296">
        <f t="shared" si="5"/>
        <v>0</v>
      </c>
      <c r="R112" s="267">
        <f t="shared" si="6"/>
        <v>0</v>
      </c>
      <c r="S112" s="267">
        <f t="shared" si="7"/>
        <v>0</v>
      </c>
      <c r="T112" s="297"/>
      <c r="AC112" s="298"/>
    </row>
    <row r="113" spans="1:29" s="267" customFormat="1" ht="48.75" customHeight="1" x14ac:dyDescent="0.3">
      <c r="A113" s="292">
        <v>7</v>
      </c>
      <c r="B113" s="768">
        <v>7000031899</v>
      </c>
      <c r="C113" s="768">
        <v>10</v>
      </c>
      <c r="D113" s="768">
        <v>130</v>
      </c>
      <c r="E113" s="768">
        <v>10</v>
      </c>
      <c r="F113" s="768" t="s">
        <v>603</v>
      </c>
      <c r="G113" s="768">
        <v>170005313</v>
      </c>
      <c r="H113" s="768">
        <v>998716</v>
      </c>
      <c r="I113" s="372"/>
      <c r="J113" s="769">
        <v>18</v>
      </c>
      <c r="K113" s="293"/>
      <c r="L113" s="768" t="s">
        <v>556</v>
      </c>
      <c r="M113" s="768" t="s">
        <v>105</v>
      </c>
      <c r="N113" s="768">
        <v>1</v>
      </c>
      <c r="O113" s="294"/>
      <c r="P113" s="295" t="str">
        <f t="shared" si="4"/>
        <v>Included</v>
      </c>
      <c r="Q113" s="296">
        <f t="shared" si="5"/>
        <v>0</v>
      </c>
      <c r="R113" s="267">
        <f t="shared" si="6"/>
        <v>0</v>
      </c>
      <c r="S113" s="267">
        <f t="shared" si="7"/>
        <v>0</v>
      </c>
      <c r="T113" s="297"/>
      <c r="AC113" s="298"/>
    </row>
    <row r="114" spans="1:29" s="267" customFormat="1" ht="48.75" customHeight="1" x14ac:dyDescent="0.3">
      <c r="A114" s="292">
        <v>8</v>
      </c>
      <c r="B114" s="768">
        <v>7000031899</v>
      </c>
      <c r="C114" s="768">
        <v>10</v>
      </c>
      <c r="D114" s="768">
        <v>130</v>
      </c>
      <c r="E114" s="768">
        <v>20</v>
      </c>
      <c r="F114" s="768" t="s">
        <v>603</v>
      </c>
      <c r="G114" s="768">
        <v>170005314</v>
      </c>
      <c r="H114" s="768">
        <v>998716</v>
      </c>
      <c r="I114" s="372"/>
      <c r="J114" s="769">
        <v>18</v>
      </c>
      <c r="K114" s="293"/>
      <c r="L114" s="768" t="s">
        <v>557</v>
      </c>
      <c r="M114" s="768" t="s">
        <v>105</v>
      </c>
      <c r="N114" s="768">
        <v>1</v>
      </c>
      <c r="O114" s="294"/>
      <c r="P114" s="295" t="str">
        <f t="shared" si="4"/>
        <v>Included</v>
      </c>
      <c r="Q114" s="296">
        <f t="shared" si="5"/>
        <v>0</v>
      </c>
      <c r="R114" s="267">
        <f t="shared" si="6"/>
        <v>0</v>
      </c>
      <c r="S114" s="267">
        <f t="shared" si="7"/>
        <v>0</v>
      </c>
      <c r="T114" s="297"/>
      <c r="AC114" s="298"/>
    </row>
    <row r="115" spans="1:29" s="267" customFormat="1" ht="48.75" customHeight="1" x14ac:dyDescent="0.3">
      <c r="A115" s="292">
        <v>9</v>
      </c>
      <c r="B115" s="768">
        <v>7000031900</v>
      </c>
      <c r="C115" s="768">
        <v>10</v>
      </c>
      <c r="D115" s="768">
        <v>140</v>
      </c>
      <c r="E115" s="768">
        <v>10</v>
      </c>
      <c r="F115" s="768" t="s">
        <v>604</v>
      </c>
      <c r="G115" s="768">
        <v>170005315</v>
      </c>
      <c r="H115" s="768">
        <v>998716</v>
      </c>
      <c r="I115" s="372"/>
      <c r="J115" s="769">
        <v>18</v>
      </c>
      <c r="K115" s="293"/>
      <c r="L115" s="768" t="s">
        <v>558</v>
      </c>
      <c r="M115" s="768" t="s">
        <v>105</v>
      </c>
      <c r="N115" s="768">
        <v>1</v>
      </c>
      <c r="O115" s="294"/>
      <c r="P115" s="295" t="str">
        <f t="shared" si="4"/>
        <v>Included</v>
      </c>
      <c r="Q115" s="296">
        <f t="shared" si="5"/>
        <v>0</v>
      </c>
      <c r="R115" s="267">
        <f t="shared" si="6"/>
        <v>0</v>
      </c>
      <c r="S115" s="267">
        <f t="shared" si="7"/>
        <v>0</v>
      </c>
      <c r="T115" s="297"/>
      <c r="AC115" s="298"/>
    </row>
    <row r="116" spans="1:29" s="267" customFormat="1" ht="48.75" customHeight="1" x14ac:dyDescent="0.3">
      <c r="A116" s="292">
        <v>10</v>
      </c>
      <c r="B116" s="768">
        <v>7000031902</v>
      </c>
      <c r="C116" s="768">
        <v>10</v>
      </c>
      <c r="D116" s="768">
        <v>170</v>
      </c>
      <c r="E116" s="768">
        <v>10</v>
      </c>
      <c r="F116" s="768" t="s">
        <v>605</v>
      </c>
      <c r="G116" s="768">
        <v>170005313</v>
      </c>
      <c r="H116" s="768">
        <v>998716</v>
      </c>
      <c r="I116" s="372"/>
      <c r="J116" s="769">
        <v>18</v>
      </c>
      <c r="K116" s="293"/>
      <c r="L116" s="768" t="s">
        <v>556</v>
      </c>
      <c r="M116" s="768" t="s">
        <v>105</v>
      </c>
      <c r="N116" s="768">
        <v>1</v>
      </c>
      <c r="O116" s="294"/>
      <c r="P116" s="295" t="str">
        <f t="shared" si="4"/>
        <v>Included</v>
      </c>
      <c r="Q116" s="296">
        <f t="shared" si="5"/>
        <v>0</v>
      </c>
      <c r="R116" s="267">
        <f t="shared" si="6"/>
        <v>0</v>
      </c>
      <c r="S116" s="267">
        <f t="shared" si="7"/>
        <v>0</v>
      </c>
      <c r="T116" s="297"/>
      <c r="AC116" s="298"/>
    </row>
    <row r="117" spans="1:29" s="267" customFormat="1" ht="48.75" customHeight="1" x14ac:dyDescent="0.3">
      <c r="A117" s="292">
        <v>11</v>
      </c>
      <c r="B117" s="768">
        <v>7000031902</v>
      </c>
      <c r="C117" s="768">
        <v>10</v>
      </c>
      <c r="D117" s="768">
        <v>170</v>
      </c>
      <c r="E117" s="768">
        <v>20</v>
      </c>
      <c r="F117" s="768" t="s">
        <v>605</v>
      </c>
      <c r="G117" s="768">
        <v>170005314</v>
      </c>
      <c r="H117" s="768">
        <v>998716</v>
      </c>
      <c r="I117" s="372"/>
      <c r="J117" s="769">
        <v>18</v>
      </c>
      <c r="K117" s="293"/>
      <c r="L117" s="768" t="s">
        <v>557</v>
      </c>
      <c r="M117" s="768" t="s">
        <v>105</v>
      </c>
      <c r="N117" s="768">
        <v>1</v>
      </c>
      <c r="O117" s="294"/>
      <c r="P117" s="295" t="str">
        <f t="shared" si="4"/>
        <v>Included</v>
      </c>
      <c r="Q117" s="296">
        <f t="shared" si="5"/>
        <v>0</v>
      </c>
      <c r="R117" s="267">
        <f t="shared" si="6"/>
        <v>0</v>
      </c>
      <c r="S117" s="267">
        <f t="shared" si="7"/>
        <v>0</v>
      </c>
      <c r="T117" s="297"/>
      <c r="AC117" s="298"/>
    </row>
    <row r="118" spans="1:29" s="267" customFormat="1" ht="48.75" customHeight="1" x14ac:dyDescent="0.3">
      <c r="A118" s="292">
        <v>12</v>
      </c>
      <c r="B118" s="768">
        <v>7000031903</v>
      </c>
      <c r="C118" s="768">
        <v>10</v>
      </c>
      <c r="D118" s="768">
        <v>180</v>
      </c>
      <c r="E118" s="768">
        <v>10</v>
      </c>
      <c r="F118" s="768" t="s">
        <v>606</v>
      </c>
      <c r="G118" s="768">
        <v>170005315</v>
      </c>
      <c r="H118" s="768">
        <v>998716</v>
      </c>
      <c r="I118" s="372"/>
      <c r="J118" s="769">
        <v>18</v>
      </c>
      <c r="K118" s="293"/>
      <c r="L118" s="768" t="s">
        <v>558</v>
      </c>
      <c r="M118" s="768" t="s">
        <v>105</v>
      </c>
      <c r="N118" s="768">
        <v>1</v>
      </c>
      <c r="O118" s="294"/>
      <c r="P118" s="295" t="str">
        <f t="shared" si="4"/>
        <v>Included</v>
      </c>
      <c r="Q118" s="296">
        <f t="shared" si="5"/>
        <v>0</v>
      </c>
      <c r="R118" s="267">
        <f t="shared" si="6"/>
        <v>0</v>
      </c>
      <c r="S118" s="267">
        <f t="shared" si="7"/>
        <v>0</v>
      </c>
      <c r="T118" s="297"/>
      <c r="AC118" s="298"/>
    </row>
    <row r="119" spans="1:29" s="267" customFormat="1" ht="48.75" customHeight="1" x14ac:dyDescent="0.3">
      <c r="A119" s="292">
        <v>13</v>
      </c>
      <c r="B119" s="768">
        <v>7000031906</v>
      </c>
      <c r="C119" s="768">
        <v>10</v>
      </c>
      <c r="D119" s="768">
        <v>220</v>
      </c>
      <c r="E119" s="768">
        <v>10</v>
      </c>
      <c r="F119" s="768" t="s">
        <v>607</v>
      </c>
      <c r="G119" s="768">
        <v>170005313</v>
      </c>
      <c r="H119" s="768">
        <v>998716</v>
      </c>
      <c r="I119" s="372"/>
      <c r="J119" s="769">
        <v>18</v>
      </c>
      <c r="K119" s="293"/>
      <c r="L119" s="768" t="s">
        <v>556</v>
      </c>
      <c r="M119" s="768" t="s">
        <v>105</v>
      </c>
      <c r="N119" s="768">
        <v>1</v>
      </c>
      <c r="O119" s="294"/>
      <c r="P119" s="295" t="str">
        <f t="shared" si="4"/>
        <v>Included</v>
      </c>
      <c r="Q119" s="296">
        <f t="shared" si="5"/>
        <v>0</v>
      </c>
      <c r="R119" s="267">
        <f t="shared" si="6"/>
        <v>0</v>
      </c>
      <c r="S119" s="267">
        <f t="shared" si="7"/>
        <v>0</v>
      </c>
      <c r="T119" s="297"/>
      <c r="AC119" s="298"/>
    </row>
    <row r="120" spans="1:29" s="267" customFormat="1" ht="48.75" customHeight="1" x14ac:dyDescent="0.3">
      <c r="A120" s="292">
        <v>14</v>
      </c>
      <c r="B120" s="768">
        <v>7000031906</v>
      </c>
      <c r="C120" s="768">
        <v>10</v>
      </c>
      <c r="D120" s="768">
        <v>220</v>
      </c>
      <c r="E120" s="768">
        <v>20</v>
      </c>
      <c r="F120" s="768" t="s">
        <v>607</v>
      </c>
      <c r="G120" s="768">
        <v>170005314</v>
      </c>
      <c r="H120" s="768">
        <v>998716</v>
      </c>
      <c r="I120" s="372"/>
      <c r="J120" s="769">
        <v>18</v>
      </c>
      <c r="K120" s="293"/>
      <c r="L120" s="768" t="s">
        <v>557</v>
      </c>
      <c r="M120" s="768" t="s">
        <v>105</v>
      </c>
      <c r="N120" s="768">
        <v>1</v>
      </c>
      <c r="O120" s="294"/>
      <c r="P120" s="295" t="str">
        <f t="shared" si="4"/>
        <v>Included</v>
      </c>
      <c r="Q120" s="296">
        <f t="shared" si="5"/>
        <v>0</v>
      </c>
      <c r="R120" s="267">
        <f t="shared" si="6"/>
        <v>0</v>
      </c>
      <c r="S120" s="267">
        <f t="shared" si="7"/>
        <v>0</v>
      </c>
      <c r="T120" s="297"/>
      <c r="AC120" s="298"/>
    </row>
    <row r="121" spans="1:29" s="267" customFormat="1" ht="48.75" customHeight="1" x14ac:dyDescent="0.3">
      <c r="A121" s="292">
        <v>15</v>
      </c>
      <c r="B121" s="768">
        <v>7000031907</v>
      </c>
      <c r="C121" s="768">
        <v>10</v>
      </c>
      <c r="D121" s="768">
        <v>230</v>
      </c>
      <c r="E121" s="768">
        <v>10</v>
      </c>
      <c r="F121" s="768" t="s">
        <v>608</v>
      </c>
      <c r="G121" s="768">
        <v>170005315</v>
      </c>
      <c r="H121" s="768">
        <v>998716</v>
      </c>
      <c r="I121" s="372"/>
      <c r="J121" s="769">
        <v>18</v>
      </c>
      <c r="K121" s="293"/>
      <c r="L121" s="768" t="s">
        <v>558</v>
      </c>
      <c r="M121" s="768" t="s">
        <v>105</v>
      </c>
      <c r="N121" s="768">
        <v>1</v>
      </c>
      <c r="O121" s="294"/>
      <c r="P121" s="295" t="str">
        <f t="shared" si="4"/>
        <v>Included</v>
      </c>
      <c r="Q121" s="296">
        <f t="shared" si="5"/>
        <v>0</v>
      </c>
      <c r="R121" s="267">
        <f t="shared" si="6"/>
        <v>0</v>
      </c>
      <c r="S121" s="267">
        <f t="shared" si="7"/>
        <v>0</v>
      </c>
      <c r="T121" s="297"/>
      <c r="AC121" s="298"/>
    </row>
    <row r="122" spans="1:29" s="267" customFormat="1" ht="48.75" customHeight="1" x14ac:dyDescent="0.3">
      <c r="A122" s="292">
        <v>16</v>
      </c>
      <c r="B122" s="768">
        <v>7000031910</v>
      </c>
      <c r="C122" s="768">
        <v>10</v>
      </c>
      <c r="D122" s="768">
        <v>270</v>
      </c>
      <c r="E122" s="768">
        <v>10</v>
      </c>
      <c r="F122" s="768" t="s">
        <v>609</v>
      </c>
      <c r="G122" s="768">
        <v>170005313</v>
      </c>
      <c r="H122" s="768">
        <v>998716</v>
      </c>
      <c r="I122" s="372"/>
      <c r="J122" s="769">
        <v>18</v>
      </c>
      <c r="K122" s="293"/>
      <c r="L122" s="768" t="s">
        <v>556</v>
      </c>
      <c r="M122" s="768" t="s">
        <v>105</v>
      </c>
      <c r="N122" s="768">
        <v>1</v>
      </c>
      <c r="O122" s="294"/>
      <c r="P122" s="295" t="str">
        <f t="shared" si="4"/>
        <v>Included</v>
      </c>
      <c r="Q122" s="296">
        <f t="shared" si="5"/>
        <v>0</v>
      </c>
      <c r="R122" s="267">
        <f t="shared" si="6"/>
        <v>0</v>
      </c>
      <c r="S122" s="267">
        <f t="shared" si="7"/>
        <v>0</v>
      </c>
      <c r="T122" s="297"/>
      <c r="AC122" s="298"/>
    </row>
    <row r="123" spans="1:29" s="267" customFormat="1" ht="48.75" customHeight="1" x14ac:dyDescent="0.3">
      <c r="A123" s="292">
        <v>17</v>
      </c>
      <c r="B123" s="768">
        <v>7000031910</v>
      </c>
      <c r="C123" s="768">
        <v>10</v>
      </c>
      <c r="D123" s="768">
        <v>270</v>
      </c>
      <c r="E123" s="768">
        <v>20</v>
      </c>
      <c r="F123" s="768" t="s">
        <v>609</v>
      </c>
      <c r="G123" s="768">
        <v>170005314</v>
      </c>
      <c r="H123" s="768">
        <v>998716</v>
      </c>
      <c r="I123" s="372"/>
      <c r="J123" s="769">
        <v>18</v>
      </c>
      <c r="K123" s="293"/>
      <c r="L123" s="768" t="s">
        <v>557</v>
      </c>
      <c r="M123" s="768" t="s">
        <v>105</v>
      </c>
      <c r="N123" s="768">
        <v>1</v>
      </c>
      <c r="O123" s="294"/>
      <c r="P123" s="295" t="str">
        <f t="shared" si="4"/>
        <v>Included</v>
      </c>
      <c r="Q123" s="296">
        <f t="shared" si="5"/>
        <v>0</v>
      </c>
      <c r="R123" s="267">
        <f t="shared" si="6"/>
        <v>0</v>
      </c>
      <c r="S123" s="267">
        <f t="shared" si="7"/>
        <v>0</v>
      </c>
      <c r="T123" s="297"/>
      <c r="AC123" s="298"/>
    </row>
    <row r="124" spans="1:29" s="267" customFormat="1" ht="48.75" customHeight="1" x14ac:dyDescent="0.3">
      <c r="A124" s="292">
        <v>18</v>
      </c>
      <c r="B124" s="768">
        <v>7000031911</v>
      </c>
      <c r="C124" s="768">
        <v>10</v>
      </c>
      <c r="D124" s="768">
        <v>280</v>
      </c>
      <c r="E124" s="768">
        <v>10</v>
      </c>
      <c r="F124" s="768" t="s">
        <v>610</v>
      </c>
      <c r="G124" s="768">
        <v>170005315</v>
      </c>
      <c r="H124" s="768">
        <v>998716</v>
      </c>
      <c r="I124" s="372"/>
      <c r="J124" s="769">
        <v>18</v>
      </c>
      <c r="K124" s="293"/>
      <c r="L124" s="768" t="s">
        <v>558</v>
      </c>
      <c r="M124" s="768" t="s">
        <v>105</v>
      </c>
      <c r="N124" s="768">
        <v>1</v>
      </c>
      <c r="O124" s="294"/>
      <c r="P124" s="295" t="str">
        <f t="shared" si="4"/>
        <v>Included</v>
      </c>
      <c r="Q124" s="296">
        <f t="shared" si="5"/>
        <v>0</v>
      </c>
      <c r="R124" s="267">
        <f t="shared" si="6"/>
        <v>0</v>
      </c>
      <c r="S124" s="267">
        <f t="shared" si="7"/>
        <v>0</v>
      </c>
      <c r="T124" s="297"/>
      <c r="AC124" s="298"/>
    </row>
    <row r="125" spans="1:29" s="267" customFormat="1" ht="48.75" customHeight="1" x14ac:dyDescent="0.3">
      <c r="A125" s="292">
        <v>19</v>
      </c>
      <c r="B125" s="768">
        <v>7000031913</v>
      </c>
      <c r="C125" s="768">
        <v>10</v>
      </c>
      <c r="D125" s="768">
        <v>310</v>
      </c>
      <c r="E125" s="768">
        <v>10</v>
      </c>
      <c r="F125" s="768" t="s">
        <v>611</v>
      </c>
      <c r="G125" s="768">
        <v>170005313</v>
      </c>
      <c r="H125" s="768">
        <v>998716</v>
      </c>
      <c r="I125" s="372"/>
      <c r="J125" s="769">
        <v>18</v>
      </c>
      <c r="K125" s="293"/>
      <c r="L125" s="768" t="s">
        <v>556</v>
      </c>
      <c r="M125" s="768" t="s">
        <v>105</v>
      </c>
      <c r="N125" s="768">
        <v>1</v>
      </c>
      <c r="O125" s="294"/>
      <c r="P125" s="295" t="str">
        <f t="shared" si="4"/>
        <v>Included</v>
      </c>
      <c r="Q125" s="296">
        <f t="shared" si="5"/>
        <v>0</v>
      </c>
      <c r="R125" s="267">
        <f t="shared" si="6"/>
        <v>0</v>
      </c>
      <c r="S125" s="267">
        <f t="shared" si="7"/>
        <v>0</v>
      </c>
      <c r="T125" s="297"/>
      <c r="AC125" s="298"/>
    </row>
    <row r="126" spans="1:29" s="267" customFormat="1" ht="48.75" customHeight="1" x14ac:dyDescent="0.3">
      <c r="A126" s="292">
        <v>20</v>
      </c>
      <c r="B126" s="768">
        <v>7000031913</v>
      </c>
      <c r="C126" s="768">
        <v>10</v>
      </c>
      <c r="D126" s="768">
        <v>310</v>
      </c>
      <c r="E126" s="768">
        <v>20</v>
      </c>
      <c r="F126" s="768" t="s">
        <v>611</v>
      </c>
      <c r="G126" s="768">
        <v>170005314</v>
      </c>
      <c r="H126" s="768">
        <v>998716</v>
      </c>
      <c r="I126" s="372"/>
      <c r="J126" s="769">
        <v>18</v>
      </c>
      <c r="K126" s="293"/>
      <c r="L126" s="768" t="s">
        <v>557</v>
      </c>
      <c r="M126" s="768" t="s">
        <v>105</v>
      </c>
      <c r="N126" s="768">
        <v>1</v>
      </c>
      <c r="O126" s="294"/>
      <c r="P126" s="295" t="str">
        <f t="shared" si="4"/>
        <v>Included</v>
      </c>
      <c r="Q126" s="296">
        <f t="shared" si="5"/>
        <v>0</v>
      </c>
      <c r="R126" s="267">
        <f t="shared" si="6"/>
        <v>0</v>
      </c>
      <c r="S126" s="267">
        <f t="shared" si="7"/>
        <v>0</v>
      </c>
      <c r="T126" s="297"/>
      <c r="AC126" s="298"/>
    </row>
    <row r="127" spans="1:29" s="267" customFormat="1" ht="48.75" customHeight="1" x14ac:dyDescent="0.3">
      <c r="A127" s="292">
        <v>21</v>
      </c>
      <c r="B127" s="768">
        <v>7000031914</v>
      </c>
      <c r="C127" s="768">
        <v>10</v>
      </c>
      <c r="D127" s="768">
        <v>320</v>
      </c>
      <c r="E127" s="768">
        <v>10</v>
      </c>
      <c r="F127" s="768" t="s">
        <v>612</v>
      </c>
      <c r="G127" s="768">
        <v>170005315</v>
      </c>
      <c r="H127" s="768">
        <v>998716</v>
      </c>
      <c r="I127" s="372"/>
      <c r="J127" s="769">
        <v>18</v>
      </c>
      <c r="K127" s="293"/>
      <c r="L127" s="768" t="s">
        <v>558</v>
      </c>
      <c r="M127" s="768" t="s">
        <v>105</v>
      </c>
      <c r="N127" s="768">
        <v>1</v>
      </c>
      <c r="O127" s="294"/>
      <c r="P127" s="295" t="str">
        <f t="shared" si="4"/>
        <v>Included</v>
      </c>
      <c r="Q127" s="296">
        <f t="shared" si="5"/>
        <v>0</v>
      </c>
      <c r="R127" s="267">
        <f t="shared" si="6"/>
        <v>0</v>
      </c>
      <c r="S127" s="267">
        <f t="shared" si="7"/>
        <v>0</v>
      </c>
      <c r="T127" s="297"/>
      <c r="AC127" s="298"/>
    </row>
    <row r="128" spans="1:29" s="267" customFormat="1" ht="48.75" customHeight="1" x14ac:dyDescent="0.3">
      <c r="A128" s="292">
        <v>22</v>
      </c>
      <c r="B128" s="768">
        <v>7000031916</v>
      </c>
      <c r="C128" s="768">
        <v>10</v>
      </c>
      <c r="D128" s="768">
        <v>350</v>
      </c>
      <c r="E128" s="768">
        <v>10</v>
      </c>
      <c r="F128" s="768" t="s">
        <v>613</v>
      </c>
      <c r="G128" s="768">
        <v>170005313</v>
      </c>
      <c r="H128" s="768">
        <v>998716</v>
      </c>
      <c r="I128" s="372"/>
      <c r="J128" s="769">
        <v>18</v>
      </c>
      <c r="K128" s="293"/>
      <c r="L128" s="768" t="s">
        <v>556</v>
      </c>
      <c r="M128" s="768" t="s">
        <v>105</v>
      </c>
      <c r="N128" s="768">
        <v>1</v>
      </c>
      <c r="O128" s="294"/>
      <c r="P128" s="295" t="str">
        <f t="shared" si="4"/>
        <v>Included</v>
      </c>
      <c r="Q128" s="296">
        <f t="shared" si="5"/>
        <v>0</v>
      </c>
      <c r="R128" s="267">
        <f t="shared" si="6"/>
        <v>0</v>
      </c>
      <c r="S128" s="267">
        <f t="shared" si="7"/>
        <v>0</v>
      </c>
      <c r="T128" s="297"/>
      <c r="AC128" s="298"/>
    </row>
    <row r="129" spans="1:29" s="267" customFormat="1" ht="48.75" customHeight="1" x14ac:dyDescent="0.3">
      <c r="A129" s="292">
        <v>23</v>
      </c>
      <c r="B129" s="768">
        <v>7000031916</v>
      </c>
      <c r="C129" s="768">
        <v>10</v>
      </c>
      <c r="D129" s="768">
        <v>350</v>
      </c>
      <c r="E129" s="768">
        <v>20</v>
      </c>
      <c r="F129" s="768" t="s">
        <v>613</v>
      </c>
      <c r="G129" s="768">
        <v>170005314</v>
      </c>
      <c r="H129" s="768">
        <v>998716</v>
      </c>
      <c r="I129" s="372"/>
      <c r="J129" s="769">
        <v>18</v>
      </c>
      <c r="K129" s="293"/>
      <c r="L129" s="768" t="s">
        <v>557</v>
      </c>
      <c r="M129" s="768" t="s">
        <v>105</v>
      </c>
      <c r="N129" s="768">
        <v>1</v>
      </c>
      <c r="O129" s="294"/>
      <c r="P129" s="295" t="str">
        <f t="shared" si="4"/>
        <v>Included</v>
      </c>
      <c r="Q129" s="296">
        <f t="shared" si="5"/>
        <v>0</v>
      </c>
      <c r="R129" s="267">
        <f t="shared" si="6"/>
        <v>0</v>
      </c>
      <c r="S129" s="267">
        <f t="shared" si="7"/>
        <v>0</v>
      </c>
      <c r="T129" s="297"/>
      <c r="AC129" s="298"/>
    </row>
    <row r="130" spans="1:29" s="267" customFormat="1" ht="48.75" customHeight="1" x14ac:dyDescent="0.3">
      <c r="A130" s="292">
        <v>24</v>
      </c>
      <c r="B130" s="768">
        <v>7000031917</v>
      </c>
      <c r="C130" s="768">
        <v>10</v>
      </c>
      <c r="D130" s="768">
        <v>360</v>
      </c>
      <c r="E130" s="768">
        <v>10</v>
      </c>
      <c r="F130" s="768" t="s">
        <v>614</v>
      </c>
      <c r="G130" s="768">
        <v>170005315</v>
      </c>
      <c r="H130" s="768">
        <v>998716</v>
      </c>
      <c r="I130" s="372"/>
      <c r="J130" s="769">
        <v>18</v>
      </c>
      <c r="K130" s="293"/>
      <c r="L130" s="768" t="s">
        <v>558</v>
      </c>
      <c r="M130" s="768" t="s">
        <v>105</v>
      </c>
      <c r="N130" s="768">
        <v>1</v>
      </c>
      <c r="O130" s="294"/>
      <c r="P130" s="295" t="str">
        <f t="shared" si="4"/>
        <v>Included</v>
      </c>
      <c r="Q130" s="296">
        <f t="shared" si="5"/>
        <v>0</v>
      </c>
      <c r="R130" s="267">
        <f t="shared" si="6"/>
        <v>0</v>
      </c>
      <c r="S130" s="267">
        <f t="shared" si="7"/>
        <v>0</v>
      </c>
      <c r="T130" s="297"/>
      <c r="AC130" s="298"/>
    </row>
    <row r="131" spans="1:29" s="267" customFormat="1" ht="48.75" customHeight="1" x14ac:dyDescent="0.3">
      <c r="A131" s="292">
        <v>25</v>
      </c>
      <c r="B131" s="768">
        <v>7000031918</v>
      </c>
      <c r="C131" s="768">
        <v>10</v>
      </c>
      <c r="D131" s="768">
        <v>390</v>
      </c>
      <c r="E131" s="768">
        <v>10</v>
      </c>
      <c r="F131" s="768" t="s">
        <v>615</v>
      </c>
      <c r="G131" s="768">
        <v>170005313</v>
      </c>
      <c r="H131" s="768">
        <v>998716</v>
      </c>
      <c r="I131" s="372"/>
      <c r="J131" s="769">
        <v>18</v>
      </c>
      <c r="K131" s="293"/>
      <c r="L131" s="768" t="s">
        <v>556</v>
      </c>
      <c r="M131" s="768" t="s">
        <v>105</v>
      </c>
      <c r="N131" s="768">
        <v>1</v>
      </c>
      <c r="O131" s="294"/>
      <c r="P131" s="295" t="str">
        <f t="shared" si="4"/>
        <v>Included</v>
      </c>
      <c r="Q131" s="296">
        <f t="shared" si="5"/>
        <v>0</v>
      </c>
      <c r="R131" s="267">
        <f t="shared" si="6"/>
        <v>0</v>
      </c>
      <c r="S131" s="267">
        <f t="shared" si="7"/>
        <v>0</v>
      </c>
      <c r="T131" s="297"/>
      <c r="AC131" s="298"/>
    </row>
    <row r="132" spans="1:29" s="267" customFormat="1" ht="48.75" customHeight="1" x14ac:dyDescent="0.3">
      <c r="A132" s="292">
        <v>26</v>
      </c>
      <c r="B132" s="768">
        <v>7000031918</v>
      </c>
      <c r="C132" s="768">
        <v>10</v>
      </c>
      <c r="D132" s="768">
        <v>390</v>
      </c>
      <c r="E132" s="768">
        <v>20</v>
      </c>
      <c r="F132" s="768" t="s">
        <v>615</v>
      </c>
      <c r="G132" s="768">
        <v>170005314</v>
      </c>
      <c r="H132" s="768">
        <v>998716</v>
      </c>
      <c r="I132" s="372"/>
      <c r="J132" s="769">
        <v>18</v>
      </c>
      <c r="K132" s="293"/>
      <c r="L132" s="768" t="s">
        <v>557</v>
      </c>
      <c r="M132" s="768" t="s">
        <v>105</v>
      </c>
      <c r="N132" s="768">
        <v>1</v>
      </c>
      <c r="O132" s="294"/>
      <c r="P132" s="295" t="str">
        <f t="shared" si="4"/>
        <v>Included</v>
      </c>
      <c r="Q132" s="296">
        <f t="shared" si="5"/>
        <v>0</v>
      </c>
      <c r="R132" s="267">
        <f t="shared" si="6"/>
        <v>0</v>
      </c>
      <c r="S132" s="267">
        <f t="shared" si="7"/>
        <v>0</v>
      </c>
      <c r="T132" s="297"/>
      <c r="AC132" s="298"/>
    </row>
    <row r="133" spans="1:29" s="267" customFormat="1" ht="48.75" customHeight="1" x14ac:dyDescent="0.3">
      <c r="A133" s="292">
        <v>27</v>
      </c>
      <c r="B133" s="768">
        <v>7000031919</v>
      </c>
      <c r="C133" s="768">
        <v>10</v>
      </c>
      <c r="D133" s="768">
        <v>400</v>
      </c>
      <c r="E133" s="768">
        <v>10</v>
      </c>
      <c r="F133" s="768" t="s">
        <v>616</v>
      </c>
      <c r="G133" s="768">
        <v>170005315</v>
      </c>
      <c r="H133" s="768">
        <v>998716</v>
      </c>
      <c r="I133" s="372"/>
      <c r="J133" s="769">
        <v>18</v>
      </c>
      <c r="K133" s="293"/>
      <c r="L133" s="768" t="s">
        <v>558</v>
      </c>
      <c r="M133" s="768" t="s">
        <v>105</v>
      </c>
      <c r="N133" s="768">
        <v>1</v>
      </c>
      <c r="O133" s="294"/>
      <c r="P133" s="295" t="str">
        <f t="shared" si="4"/>
        <v>Included</v>
      </c>
      <c r="Q133" s="296">
        <f t="shared" si="5"/>
        <v>0</v>
      </c>
      <c r="R133" s="267">
        <f t="shared" si="6"/>
        <v>0</v>
      </c>
      <c r="S133" s="267">
        <f t="shared" si="7"/>
        <v>0</v>
      </c>
      <c r="T133" s="297"/>
      <c r="AC133" s="298"/>
    </row>
    <row r="134" spans="1:29" s="267" customFormat="1" ht="48.75" customHeight="1" x14ac:dyDescent="0.3">
      <c r="A134" s="292">
        <v>28</v>
      </c>
      <c r="B134" s="768">
        <v>7000031923</v>
      </c>
      <c r="C134" s="768">
        <v>10</v>
      </c>
      <c r="D134" s="768">
        <v>460</v>
      </c>
      <c r="E134" s="768">
        <v>10</v>
      </c>
      <c r="F134" s="768" t="s">
        <v>617</v>
      </c>
      <c r="G134" s="768">
        <v>170005313</v>
      </c>
      <c r="H134" s="768">
        <v>998716</v>
      </c>
      <c r="I134" s="372"/>
      <c r="J134" s="769">
        <v>18</v>
      </c>
      <c r="K134" s="293"/>
      <c r="L134" s="768" t="s">
        <v>556</v>
      </c>
      <c r="M134" s="768" t="s">
        <v>105</v>
      </c>
      <c r="N134" s="768">
        <v>1</v>
      </c>
      <c r="O134" s="294"/>
      <c r="P134" s="295" t="str">
        <f t="shared" si="4"/>
        <v>Included</v>
      </c>
      <c r="Q134" s="296">
        <f t="shared" si="5"/>
        <v>0</v>
      </c>
      <c r="R134" s="267">
        <f t="shared" si="6"/>
        <v>0</v>
      </c>
      <c r="S134" s="267">
        <f t="shared" si="7"/>
        <v>0</v>
      </c>
      <c r="T134" s="297"/>
      <c r="AC134" s="298"/>
    </row>
    <row r="135" spans="1:29" s="267" customFormat="1" ht="48.75" customHeight="1" x14ac:dyDescent="0.3">
      <c r="A135" s="292">
        <v>29</v>
      </c>
      <c r="B135" s="768">
        <v>7000031923</v>
      </c>
      <c r="C135" s="768">
        <v>10</v>
      </c>
      <c r="D135" s="768">
        <v>460</v>
      </c>
      <c r="E135" s="768">
        <v>20</v>
      </c>
      <c r="F135" s="768" t="s">
        <v>617</v>
      </c>
      <c r="G135" s="768">
        <v>170005314</v>
      </c>
      <c r="H135" s="768">
        <v>998716</v>
      </c>
      <c r="I135" s="372"/>
      <c r="J135" s="769">
        <v>18</v>
      </c>
      <c r="K135" s="293"/>
      <c r="L135" s="768" t="s">
        <v>557</v>
      </c>
      <c r="M135" s="768" t="s">
        <v>105</v>
      </c>
      <c r="N135" s="768">
        <v>1</v>
      </c>
      <c r="O135" s="294"/>
      <c r="P135" s="295" t="str">
        <f t="shared" si="4"/>
        <v>Included</v>
      </c>
      <c r="Q135" s="296">
        <f t="shared" si="5"/>
        <v>0</v>
      </c>
      <c r="R135" s="267">
        <f t="shared" si="6"/>
        <v>0</v>
      </c>
      <c r="S135" s="267">
        <f t="shared" si="7"/>
        <v>0</v>
      </c>
      <c r="T135" s="297"/>
      <c r="AC135" s="298"/>
    </row>
    <row r="136" spans="1:29" s="267" customFormat="1" ht="48.75" customHeight="1" x14ac:dyDescent="0.3">
      <c r="A136" s="292">
        <v>30</v>
      </c>
      <c r="B136" s="768">
        <v>7000031924</v>
      </c>
      <c r="C136" s="768">
        <v>10</v>
      </c>
      <c r="D136" s="768">
        <v>470</v>
      </c>
      <c r="E136" s="768">
        <v>10</v>
      </c>
      <c r="F136" s="768" t="s">
        <v>618</v>
      </c>
      <c r="G136" s="768">
        <v>170005315</v>
      </c>
      <c r="H136" s="768">
        <v>998716</v>
      </c>
      <c r="I136" s="372"/>
      <c r="J136" s="769">
        <v>18</v>
      </c>
      <c r="K136" s="293"/>
      <c r="L136" s="768" t="s">
        <v>558</v>
      </c>
      <c r="M136" s="768" t="s">
        <v>105</v>
      </c>
      <c r="N136" s="768">
        <v>1</v>
      </c>
      <c r="O136" s="294"/>
      <c r="P136" s="295" t="str">
        <f t="shared" si="4"/>
        <v>Included</v>
      </c>
      <c r="Q136" s="296">
        <f t="shared" si="5"/>
        <v>0</v>
      </c>
      <c r="R136" s="267">
        <f t="shared" si="6"/>
        <v>0</v>
      </c>
      <c r="S136" s="267">
        <f t="shared" si="7"/>
        <v>0</v>
      </c>
      <c r="T136" s="297"/>
      <c r="AC136" s="298"/>
    </row>
    <row r="137" spans="1:29" s="407" customFormat="1" ht="30.75" customHeight="1" x14ac:dyDescent="0.3">
      <c r="A137" s="776" t="str">
        <f>'Sch-4a'!A46</f>
        <v>VI</v>
      </c>
      <c r="B137" s="370" t="str">
        <f>'Sch-4a'!B46</f>
        <v xml:space="preserve">VOIP Communication system for NER  </v>
      </c>
      <c r="C137" s="371"/>
      <c r="D137" s="371"/>
      <c r="E137" s="371"/>
      <c r="F137" s="371"/>
      <c r="G137" s="371"/>
      <c r="H137" s="371"/>
      <c r="I137" s="371"/>
      <c r="J137" s="371"/>
      <c r="K137" s="371"/>
      <c r="L137" s="371"/>
      <c r="M137" s="371"/>
      <c r="N137" s="371"/>
      <c r="O137" s="371"/>
      <c r="P137" s="371"/>
      <c r="Q137" s="371"/>
      <c r="R137" s="267"/>
      <c r="S137" s="267"/>
    </row>
    <row r="138" spans="1:29" s="267" customFormat="1" ht="48.75" customHeight="1" x14ac:dyDescent="0.3">
      <c r="A138" s="292">
        <v>1</v>
      </c>
      <c r="B138" s="768">
        <v>7000032133</v>
      </c>
      <c r="C138" s="768">
        <v>10</v>
      </c>
      <c r="D138" s="768">
        <v>30</v>
      </c>
      <c r="E138" s="768">
        <v>20</v>
      </c>
      <c r="F138" s="768" t="s">
        <v>619</v>
      </c>
      <c r="G138" s="768">
        <v>170005313</v>
      </c>
      <c r="H138" s="768">
        <v>998716</v>
      </c>
      <c r="I138" s="372"/>
      <c r="J138" s="769">
        <v>18</v>
      </c>
      <c r="K138" s="293"/>
      <c r="L138" s="768" t="s">
        <v>556</v>
      </c>
      <c r="M138" s="768" t="s">
        <v>105</v>
      </c>
      <c r="N138" s="768">
        <v>1</v>
      </c>
      <c r="O138" s="294"/>
      <c r="P138" s="295" t="str">
        <f t="shared" si="4"/>
        <v>Included</v>
      </c>
      <c r="Q138" s="296">
        <f t="shared" si="5"/>
        <v>0</v>
      </c>
      <c r="R138" s="267">
        <f t="shared" si="6"/>
        <v>0</v>
      </c>
      <c r="S138" s="267">
        <f t="shared" si="7"/>
        <v>0</v>
      </c>
      <c r="T138" s="297"/>
      <c r="AC138" s="298"/>
    </row>
    <row r="139" spans="1:29" s="267" customFormat="1" ht="48.75" customHeight="1" x14ac:dyDescent="0.3">
      <c r="A139" s="292">
        <v>2</v>
      </c>
      <c r="B139" s="768">
        <v>7000032133</v>
      </c>
      <c r="C139" s="768">
        <v>10</v>
      </c>
      <c r="D139" s="768">
        <v>30</v>
      </c>
      <c r="E139" s="768">
        <v>30</v>
      </c>
      <c r="F139" s="768" t="s">
        <v>619</v>
      </c>
      <c r="G139" s="768">
        <v>170005314</v>
      </c>
      <c r="H139" s="768">
        <v>998716</v>
      </c>
      <c r="I139" s="372"/>
      <c r="J139" s="769">
        <v>18</v>
      </c>
      <c r="K139" s="293"/>
      <c r="L139" s="768" t="s">
        <v>557</v>
      </c>
      <c r="M139" s="768" t="s">
        <v>105</v>
      </c>
      <c r="N139" s="768">
        <v>1</v>
      </c>
      <c r="O139" s="294"/>
      <c r="P139" s="295" t="str">
        <f t="shared" si="4"/>
        <v>Included</v>
      </c>
      <c r="Q139" s="296">
        <f t="shared" si="5"/>
        <v>0</v>
      </c>
      <c r="R139" s="267">
        <f t="shared" si="6"/>
        <v>0</v>
      </c>
      <c r="S139" s="267">
        <f t="shared" si="7"/>
        <v>0</v>
      </c>
      <c r="T139" s="297"/>
      <c r="AC139" s="298"/>
    </row>
    <row r="140" spans="1:29" s="267" customFormat="1" ht="48.75" customHeight="1" x14ac:dyDescent="0.3">
      <c r="A140" s="292">
        <v>3</v>
      </c>
      <c r="B140" s="768">
        <v>7000032134</v>
      </c>
      <c r="C140" s="768">
        <v>10</v>
      </c>
      <c r="D140" s="768">
        <v>40</v>
      </c>
      <c r="E140" s="768">
        <v>10</v>
      </c>
      <c r="F140" s="768" t="s">
        <v>620</v>
      </c>
      <c r="G140" s="768">
        <v>170005315</v>
      </c>
      <c r="H140" s="768">
        <v>998716</v>
      </c>
      <c r="I140" s="372"/>
      <c r="J140" s="769">
        <v>18</v>
      </c>
      <c r="K140" s="293"/>
      <c r="L140" s="768" t="s">
        <v>558</v>
      </c>
      <c r="M140" s="768" t="s">
        <v>105</v>
      </c>
      <c r="N140" s="768">
        <v>1</v>
      </c>
      <c r="O140" s="294"/>
      <c r="P140" s="295" t="str">
        <f t="shared" si="4"/>
        <v>Included</v>
      </c>
      <c r="Q140" s="296">
        <f t="shared" si="5"/>
        <v>0</v>
      </c>
      <c r="R140" s="267">
        <f t="shared" si="6"/>
        <v>0</v>
      </c>
      <c r="S140" s="267">
        <f t="shared" si="7"/>
        <v>0</v>
      </c>
      <c r="T140" s="297"/>
      <c r="AC140" s="298"/>
    </row>
    <row r="141" spans="1:29" s="267" customFormat="1" ht="48.75" customHeight="1" x14ac:dyDescent="0.3">
      <c r="A141" s="292">
        <v>4</v>
      </c>
      <c r="B141" s="768">
        <v>7000032137</v>
      </c>
      <c r="C141" s="768">
        <v>10</v>
      </c>
      <c r="D141" s="768">
        <v>80</v>
      </c>
      <c r="E141" s="768">
        <v>10</v>
      </c>
      <c r="F141" s="768" t="s">
        <v>621</v>
      </c>
      <c r="G141" s="768">
        <v>170005313</v>
      </c>
      <c r="H141" s="768">
        <v>998716</v>
      </c>
      <c r="I141" s="372"/>
      <c r="J141" s="769">
        <v>18</v>
      </c>
      <c r="K141" s="293"/>
      <c r="L141" s="768" t="s">
        <v>556</v>
      </c>
      <c r="M141" s="768" t="s">
        <v>105</v>
      </c>
      <c r="N141" s="768">
        <v>1</v>
      </c>
      <c r="O141" s="294"/>
      <c r="P141" s="295" t="str">
        <f t="shared" si="4"/>
        <v>Included</v>
      </c>
      <c r="Q141" s="296">
        <f t="shared" si="5"/>
        <v>0</v>
      </c>
      <c r="R141" s="267">
        <f t="shared" si="6"/>
        <v>0</v>
      </c>
      <c r="S141" s="267">
        <f t="shared" si="7"/>
        <v>0</v>
      </c>
      <c r="T141" s="297"/>
      <c r="AC141" s="298"/>
    </row>
    <row r="142" spans="1:29" s="267" customFormat="1" ht="48.75" customHeight="1" x14ac:dyDescent="0.3">
      <c r="A142" s="292">
        <v>5</v>
      </c>
      <c r="B142" s="768">
        <v>7000032137</v>
      </c>
      <c r="C142" s="768">
        <v>10</v>
      </c>
      <c r="D142" s="768">
        <v>80</v>
      </c>
      <c r="E142" s="768">
        <v>20</v>
      </c>
      <c r="F142" s="768" t="s">
        <v>621</v>
      </c>
      <c r="G142" s="768">
        <v>170005314</v>
      </c>
      <c r="H142" s="768">
        <v>998716</v>
      </c>
      <c r="I142" s="372"/>
      <c r="J142" s="769">
        <v>18</v>
      </c>
      <c r="K142" s="293"/>
      <c r="L142" s="768" t="s">
        <v>557</v>
      </c>
      <c r="M142" s="768" t="s">
        <v>105</v>
      </c>
      <c r="N142" s="768">
        <v>1</v>
      </c>
      <c r="O142" s="294"/>
      <c r="P142" s="295" t="str">
        <f t="shared" si="4"/>
        <v>Included</v>
      </c>
      <c r="Q142" s="296">
        <f t="shared" si="5"/>
        <v>0</v>
      </c>
      <c r="R142" s="267">
        <f t="shared" si="6"/>
        <v>0</v>
      </c>
      <c r="S142" s="267">
        <f t="shared" si="7"/>
        <v>0</v>
      </c>
      <c r="T142" s="297"/>
      <c r="AC142" s="298"/>
    </row>
    <row r="143" spans="1:29" s="267" customFormat="1" ht="48.75" customHeight="1" x14ac:dyDescent="0.3">
      <c r="A143" s="292">
        <v>6</v>
      </c>
      <c r="B143" s="768">
        <v>7000032138</v>
      </c>
      <c r="C143" s="768">
        <v>10</v>
      </c>
      <c r="D143" s="768">
        <v>100</v>
      </c>
      <c r="E143" s="768">
        <v>10</v>
      </c>
      <c r="F143" s="768" t="s">
        <v>622</v>
      </c>
      <c r="G143" s="768">
        <v>170005315</v>
      </c>
      <c r="H143" s="768">
        <v>998716</v>
      </c>
      <c r="I143" s="372"/>
      <c r="J143" s="769">
        <v>18</v>
      </c>
      <c r="K143" s="293"/>
      <c r="L143" s="768" t="s">
        <v>558</v>
      </c>
      <c r="M143" s="768" t="s">
        <v>105</v>
      </c>
      <c r="N143" s="768">
        <v>1</v>
      </c>
      <c r="O143" s="294"/>
      <c r="P143" s="295" t="str">
        <f t="shared" si="4"/>
        <v>Included</v>
      </c>
      <c r="Q143" s="296">
        <f t="shared" si="5"/>
        <v>0</v>
      </c>
      <c r="R143" s="267">
        <f t="shared" si="6"/>
        <v>0</v>
      </c>
      <c r="S143" s="267">
        <f t="shared" si="7"/>
        <v>0</v>
      </c>
      <c r="T143" s="297"/>
      <c r="AC143" s="298"/>
    </row>
    <row r="144" spans="1:29" s="267" customFormat="1" ht="48.75" customHeight="1" x14ac:dyDescent="0.3">
      <c r="A144" s="292">
        <v>7</v>
      </c>
      <c r="B144" s="768">
        <v>7000032140</v>
      </c>
      <c r="C144" s="768">
        <v>10</v>
      </c>
      <c r="D144" s="768">
        <v>130</v>
      </c>
      <c r="E144" s="768">
        <v>10</v>
      </c>
      <c r="F144" s="768" t="s">
        <v>623</v>
      </c>
      <c r="G144" s="768">
        <v>170005313</v>
      </c>
      <c r="H144" s="768">
        <v>998716</v>
      </c>
      <c r="I144" s="372"/>
      <c r="J144" s="769">
        <v>18</v>
      </c>
      <c r="K144" s="293"/>
      <c r="L144" s="768" t="s">
        <v>556</v>
      </c>
      <c r="M144" s="768" t="s">
        <v>105</v>
      </c>
      <c r="N144" s="768">
        <v>1</v>
      </c>
      <c r="O144" s="294"/>
      <c r="P144" s="295" t="str">
        <f t="shared" si="4"/>
        <v>Included</v>
      </c>
      <c r="Q144" s="296">
        <f t="shared" si="5"/>
        <v>0</v>
      </c>
      <c r="R144" s="267">
        <f t="shared" si="6"/>
        <v>0</v>
      </c>
      <c r="S144" s="267">
        <f t="shared" si="7"/>
        <v>0</v>
      </c>
      <c r="T144" s="297"/>
      <c r="AC144" s="298"/>
    </row>
    <row r="145" spans="1:29" s="267" customFormat="1" ht="48.75" customHeight="1" x14ac:dyDescent="0.3">
      <c r="A145" s="292">
        <v>8</v>
      </c>
      <c r="B145" s="768">
        <v>7000032140</v>
      </c>
      <c r="C145" s="768">
        <v>10</v>
      </c>
      <c r="D145" s="768">
        <v>130</v>
      </c>
      <c r="E145" s="768">
        <v>20</v>
      </c>
      <c r="F145" s="768" t="s">
        <v>623</v>
      </c>
      <c r="G145" s="768">
        <v>170005314</v>
      </c>
      <c r="H145" s="768">
        <v>998716</v>
      </c>
      <c r="I145" s="372"/>
      <c r="J145" s="769">
        <v>18</v>
      </c>
      <c r="K145" s="293"/>
      <c r="L145" s="768" t="s">
        <v>557</v>
      </c>
      <c r="M145" s="768" t="s">
        <v>105</v>
      </c>
      <c r="N145" s="768">
        <v>1</v>
      </c>
      <c r="O145" s="294"/>
      <c r="P145" s="295" t="str">
        <f t="shared" si="4"/>
        <v>Included</v>
      </c>
      <c r="Q145" s="296">
        <f t="shared" si="5"/>
        <v>0</v>
      </c>
      <c r="R145" s="267">
        <f t="shared" si="6"/>
        <v>0</v>
      </c>
      <c r="S145" s="267">
        <f t="shared" si="7"/>
        <v>0</v>
      </c>
      <c r="T145" s="297"/>
      <c r="AC145" s="298"/>
    </row>
    <row r="146" spans="1:29" s="267" customFormat="1" ht="48.75" customHeight="1" x14ac:dyDescent="0.3">
      <c r="A146" s="292">
        <v>9</v>
      </c>
      <c r="B146" s="768">
        <v>7000032141</v>
      </c>
      <c r="C146" s="768">
        <v>10</v>
      </c>
      <c r="D146" s="768">
        <v>140</v>
      </c>
      <c r="E146" s="768">
        <v>10</v>
      </c>
      <c r="F146" s="768" t="s">
        <v>624</v>
      </c>
      <c r="G146" s="768">
        <v>170005315</v>
      </c>
      <c r="H146" s="768">
        <v>998716</v>
      </c>
      <c r="I146" s="372"/>
      <c r="J146" s="769">
        <v>18</v>
      </c>
      <c r="K146" s="293"/>
      <c r="L146" s="768" t="s">
        <v>558</v>
      </c>
      <c r="M146" s="768" t="s">
        <v>105</v>
      </c>
      <c r="N146" s="768">
        <v>1</v>
      </c>
      <c r="O146" s="294"/>
      <c r="P146" s="295" t="str">
        <f t="shared" si="4"/>
        <v>Included</v>
      </c>
      <c r="Q146" s="296">
        <f t="shared" si="5"/>
        <v>0</v>
      </c>
      <c r="R146" s="267">
        <f t="shared" si="6"/>
        <v>0</v>
      </c>
      <c r="S146" s="267">
        <f t="shared" si="7"/>
        <v>0</v>
      </c>
      <c r="T146" s="297"/>
      <c r="AC146" s="298"/>
    </row>
    <row r="147" spans="1:29" s="267" customFormat="1" ht="48.75" customHeight="1" x14ac:dyDescent="0.3">
      <c r="A147" s="292">
        <v>10</v>
      </c>
      <c r="B147" s="768">
        <v>7000032144</v>
      </c>
      <c r="C147" s="768">
        <v>10</v>
      </c>
      <c r="D147" s="768">
        <v>180</v>
      </c>
      <c r="E147" s="768">
        <v>10</v>
      </c>
      <c r="F147" s="768" t="s">
        <v>625</v>
      </c>
      <c r="G147" s="768">
        <v>170005313</v>
      </c>
      <c r="H147" s="768">
        <v>998716</v>
      </c>
      <c r="I147" s="372"/>
      <c r="J147" s="769">
        <v>18</v>
      </c>
      <c r="K147" s="293"/>
      <c r="L147" s="768" t="s">
        <v>556</v>
      </c>
      <c r="M147" s="768" t="s">
        <v>105</v>
      </c>
      <c r="N147" s="768">
        <v>1</v>
      </c>
      <c r="O147" s="294"/>
      <c r="P147" s="295" t="str">
        <f t="shared" si="4"/>
        <v>Included</v>
      </c>
      <c r="Q147" s="296">
        <f t="shared" si="5"/>
        <v>0</v>
      </c>
      <c r="R147" s="267">
        <f t="shared" si="6"/>
        <v>0</v>
      </c>
      <c r="S147" s="267">
        <f t="shared" si="7"/>
        <v>0</v>
      </c>
      <c r="T147" s="297"/>
      <c r="AC147" s="298"/>
    </row>
    <row r="148" spans="1:29" s="267" customFormat="1" ht="48.75" customHeight="1" x14ac:dyDescent="0.3">
      <c r="A148" s="292">
        <v>11</v>
      </c>
      <c r="B148" s="768">
        <v>7000032144</v>
      </c>
      <c r="C148" s="768">
        <v>10</v>
      </c>
      <c r="D148" s="768">
        <v>180</v>
      </c>
      <c r="E148" s="768">
        <v>20</v>
      </c>
      <c r="F148" s="768" t="s">
        <v>625</v>
      </c>
      <c r="G148" s="768">
        <v>170005314</v>
      </c>
      <c r="H148" s="768">
        <v>998716</v>
      </c>
      <c r="I148" s="372"/>
      <c r="J148" s="769">
        <v>18</v>
      </c>
      <c r="K148" s="293"/>
      <c r="L148" s="768" t="s">
        <v>557</v>
      </c>
      <c r="M148" s="768" t="s">
        <v>105</v>
      </c>
      <c r="N148" s="768">
        <v>1</v>
      </c>
      <c r="O148" s="294"/>
      <c r="P148" s="295" t="str">
        <f t="shared" ref="P148:P211" si="8">IF(O148=0, "Included", IF(ISERROR(N148*O148), O148,N148* O148))</f>
        <v>Included</v>
      </c>
      <c r="Q148" s="296">
        <f t="shared" ref="Q148:Q211" si="9">S148</f>
        <v>0</v>
      </c>
      <c r="R148" s="267">
        <f t="shared" ref="R148:R211" si="10">IF(P148="Included",0,P148)</f>
        <v>0</v>
      </c>
      <c r="S148" s="267">
        <f t="shared" ref="S148:S211" si="11">IF(K148="",(R148*J148/100),(R148*K148))</f>
        <v>0</v>
      </c>
      <c r="T148" s="297"/>
      <c r="AC148" s="298"/>
    </row>
    <row r="149" spans="1:29" s="267" customFormat="1" ht="48.75" customHeight="1" x14ac:dyDescent="0.3">
      <c r="A149" s="292">
        <v>12</v>
      </c>
      <c r="B149" s="768">
        <v>7000032145</v>
      </c>
      <c r="C149" s="768">
        <v>10</v>
      </c>
      <c r="D149" s="768">
        <v>190</v>
      </c>
      <c r="E149" s="768">
        <v>10</v>
      </c>
      <c r="F149" s="768" t="s">
        <v>626</v>
      </c>
      <c r="G149" s="768">
        <v>170005315</v>
      </c>
      <c r="H149" s="768">
        <v>998716</v>
      </c>
      <c r="I149" s="372"/>
      <c r="J149" s="769">
        <v>18</v>
      </c>
      <c r="K149" s="293"/>
      <c r="L149" s="768" t="s">
        <v>558</v>
      </c>
      <c r="M149" s="768" t="s">
        <v>105</v>
      </c>
      <c r="N149" s="768">
        <v>1</v>
      </c>
      <c r="O149" s="294"/>
      <c r="P149" s="295" t="str">
        <f t="shared" si="8"/>
        <v>Included</v>
      </c>
      <c r="Q149" s="296">
        <f t="shared" si="9"/>
        <v>0</v>
      </c>
      <c r="R149" s="267">
        <f t="shared" si="10"/>
        <v>0</v>
      </c>
      <c r="S149" s="267">
        <f t="shared" si="11"/>
        <v>0</v>
      </c>
      <c r="T149" s="297"/>
      <c r="AC149" s="298"/>
    </row>
    <row r="150" spans="1:29" s="267" customFormat="1" ht="48.75" customHeight="1" x14ac:dyDescent="0.3">
      <c r="A150" s="292">
        <v>13</v>
      </c>
      <c r="B150" s="768">
        <v>7000032147</v>
      </c>
      <c r="C150" s="768">
        <v>10</v>
      </c>
      <c r="D150" s="768">
        <v>220</v>
      </c>
      <c r="E150" s="768">
        <v>10</v>
      </c>
      <c r="F150" s="768" t="s">
        <v>627</v>
      </c>
      <c r="G150" s="768">
        <v>170005313</v>
      </c>
      <c r="H150" s="768">
        <v>998716</v>
      </c>
      <c r="I150" s="372"/>
      <c r="J150" s="769">
        <v>18</v>
      </c>
      <c r="K150" s="293"/>
      <c r="L150" s="768" t="s">
        <v>556</v>
      </c>
      <c r="M150" s="768" t="s">
        <v>105</v>
      </c>
      <c r="N150" s="768">
        <v>1</v>
      </c>
      <c r="O150" s="294"/>
      <c r="P150" s="295" t="str">
        <f t="shared" si="8"/>
        <v>Included</v>
      </c>
      <c r="Q150" s="296">
        <f t="shared" si="9"/>
        <v>0</v>
      </c>
      <c r="R150" s="267">
        <f t="shared" si="10"/>
        <v>0</v>
      </c>
      <c r="S150" s="267">
        <f t="shared" si="11"/>
        <v>0</v>
      </c>
      <c r="T150" s="297"/>
      <c r="AC150" s="298"/>
    </row>
    <row r="151" spans="1:29" s="267" customFormat="1" ht="48.75" customHeight="1" x14ac:dyDescent="0.3">
      <c r="A151" s="292">
        <v>14</v>
      </c>
      <c r="B151" s="768">
        <v>7000032147</v>
      </c>
      <c r="C151" s="768">
        <v>10</v>
      </c>
      <c r="D151" s="768">
        <v>220</v>
      </c>
      <c r="E151" s="768">
        <v>20</v>
      </c>
      <c r="F151" s="768" t="s">
        <v>627</v>
      </c>
      <c r="G151" s="768">
        <v>170005314</v>
      </c>
      <c r="H151" s="768">
        <v>998716</v>
      </c>
      <c r="I151" s="372"/>
      <c r="J151" s="769">
        <v>18</v>
      </c>
      <c r="K151" s="293"/>
      <c r="L151" s="768" t="s">
        <v>557</v>
      </c>
      <c r="M151" s="768" t="s">
        <v>105</v>
      </c>
      <c r="N151" s="768">
        <v>1</v>
      </c>
      <c r="O151" s="294"/>
      <c r="P151" s="295" t="str">
        <f t="shared" si="8"/>
        <v>Included</v>
      </c>
      <c r="Q151" s="296">
        <f t="shared" si="9"/>
        <v>0</v>
      </c>
      <c r="R151" s="267">
        <f t="shared" si="10"/>
        <v>0</v>
      </c>
      <c r="S151" s="267">
        <f t="shared" si="11"/>
        <v>0</v>
      </c>
      <c r="T151" s="297"/>
      <c r="AC151" s="298"/>
    </row>
    <row r="152" spans="1:29" s="267" customFormat="1" ht="48.75" customHeight="1" x14ac:dyDescent="0.3">
      <c r="A152" s="292">
        <v>15</v>
      </c>
      <c r="B152" s="768">
        <v>7000032148</v>
      </c>
      <c r="C152" s="768">
        <v>10</v>
      </c>
      <c r="D152" s="768">
        <v>230</v>
      </c>
      <c r="E152" s="768">
        <v>10</v>
      </c>
      <c r="F152" s="768" t="s">
        <v>628</v>
      </c>
      <c r="G152" s="768">
        <v>170005315</v>
      </c>
      <c r="H152" s="768">
        <v>998716</v>
      </c>
      <c r="I152" s="372"/>
      <c r="J152" s="769">
        <v>18</v>
      </c>
      <c r="K152" s="293"/>
      <c r="L152" s="768" t="s">
        <v>558</v>
      </c>
      <c r="M152" s="768" t="s">
        <v>105</v>
      </c>
      <c r="N152" s="768">
        <v>1</v>
      </c>
      <c r="O152" s="294"/>
      <c r="P152" s="295" t="str">
        <f t="shared" si="8"/>
        <v>Included</v>
      </c>
      <c r="Q152" s="296">
        <f t="shared" si="9"/>
        <v>0</v>
      </c>
      <c r="R152" s="267">
        <f t="shared" si="10"/>
        <v>0</v>
      </c>
      <c r="S152" s="267">
        <f t="shared" si="11"/>
        <v>0</v>
      </c>
      <c r="T152" s="297"/>
      <c r="AC152" s="298"/>
    </row>
    <row r="153" spans="1:29" s="267" customFormat="1" ht="48.75" customHeight="1" x14ac:dyDescent="0.3">
      <c r="A153" s="292">
        <v>16</v>
      </c>
      <c r="B153" s="768">
        <v>7000032151</v>
      </c>
      <c r="C153" s="768">
        <v>10</v>
      </c>
      <c r="D153" s="768">
        <v>270</v>
      </c>
      <c r="E153" s="768">
        <v>10</v>
      </c>
      <c r="F153" s="768" t="s">
        <v>629</v>
      </c>
      <c r="G153" s="768">
        <v>170005313</v>
      </c>
      <c r="H153" s="768">
        <v>998716</v>
      </c>
      <c r="I153" s="372"/>
      <c r="J153" s="769">
        <v>18</v>
      </c>
      <c r="K153" s="293"/>
      <c r="L153" s="768" t="s">
        <v>556</v>
      </c>
      <c r="M153" s="768" t="s">
        <v>105</v>
      </c>
      <c r="N153" s="768">
        <v>1</v>
      </c>
      <c r="O153" s="294"/>
      <c r="P153" s="295" t="str">
        <f t="shared" si="8"/>
        <v>Included</v>
      </c>
      <c r="Q153" s="296">
        <f t="shared" si="9"/>
        <v>0</v>
      </c>
      <c r="R153" s="267">
        <f t="shared" si="10"/>
        <v>0</v>
      </c>
      <c r="S153" s="267">
        <f t="shared" si="11"/>
        <v>0</v>
      </c>
      <c r="T153" s="297"/>
      <c r="AC153" s="298"/>
    </row>
    <row r="154" spans="1:29" s="267" customFormat="1" ht="48.75" customHeight="1" x14ac:dyDescent="0.3">
      <c r="A154" s="292">
        <v>17</v>
      </c>
      <c r="B154" s="768">
        <v>7000032151</v>
      </c>
      <c r="C154" s="768">
        <v>10</v>
      </c>
      <c r="D154" s="768">
        <v>270</v>
      </c>
      <c r="E154" s="768">
        <v>20</v>
      </c>
      <c r="F154" s="768" t="s">
        <v>629</v>
      </c>
      <c r="G154" s="768">
        <v>170005314</v>
      </c>
      <c r="H154" s="768">
        <v>998716</v>
      </c>
      <c r="I154" s="372"/>
      <c r="J154" s="769">
        <v>18</v>
      </c>
      <c r="K154" s="293"/>
      <c r="L154" s="768" t="s">
        <v>557</v>
      </c>
      <c r="M154" s="768" t="s">
        <v>105</v>
      </c>
      <c r="N154" s="768">
        <v>1</v>
      </c>
      <c r="O154" s="294"/>
      <c r="P154" s="295" t="str">
        <f t="shared" si="8"/>
        <v>Included</v>
      </c>
      <c r="Q154" s="296">
        <f t="shared" si="9"/>
        <v>0</v>
      </c>
      <c r="R154" s="267">
        <f t="shared" si="10"/>
        <v>0</v>
      </c>
      <c r="S154" s="267">
        <f t="shared" si="11"/>
        <v>0</v>
      </c>
      <c r="T154" s="297"/>
      <c r="AC154" s="298"/>
    </row>
    <row r="155" spans="1:29" s="267" customFormat="1" ht="48.75" customHeight="1" x14ac:dyDescent="0.3">
      <c r="A155" s="292">
        <v>18</v>
      </c>
      <c r="B155" s="768">
        <v>7000032152</v>
      </c>
      <c r="C155" s="768">
        <v>10</v>
      </c>
      <c r="D155" s="768">
        <v>280</v>
      </c>
      <c r="E155" s="768">
        <v>10</v>
      </c>
      <c r="F155" s="768" t="s">
        <v>630</v>
      </c>
      <c r="G155" s="768">
        <v>170005315</v>
      </c>
      <c r="H155" s="768">
        <v>998716</v>
      </c>
      <c r="I155" s="372"/>
      <c r="J155" s="769">
        <v>18</v>
      </c>
      <c r="K155" s="293"/>
      <c r="L155" s="768" t="s">
        <v>558</v>
      </c>
      <c r="M155" s="768" t="s">
        <v>105</v>
      </c>
      <c r="N155" s="768">
        <v>1</v>
      </c>
      <c r="O155" s="294"/>
      <c r="P155" s="295" t="str">
        <f t="shared" si="8"/>
        <v>Included</v>
      </c>
      <c r="Q155" s="296">
        <f t="shared" si="9"/>
        <v>0</v>
      </c>
      <c r="R155" s="267">
        <f t="shared" si="10"/>
        <v>0</v>
      </c>
      <c r="S155" s="267">
        <f t="shared" si="11"/>
        <v>0</v>
      </c>
      <c r="T155" s="297"/>
      <c r="AC155" s="298"/>
    </row>
    <row r="156" spans="1:29" s="267" customFormat="1" ht="48.75" customHeight="1" x14ac:dyDescent="0.3">
      <c r="A156" s="292">
        <v>19</v>
      </c>
      <c r="B156" s="768">
        <v>7000032154</v>
      </c>
      <c r="C156" s="768">
        <v>10</v>
      </c>
      <c r="D156" s="768">
        <v>310</v>
      </c>
      <c r="E156" s="768">
        <v>10</v>
      </c>
      <c r="F156" s="768" t="s">
        <v>631</v>
      </c>
      <c r="G156" s="768">
        <v>170005313</v>
      </c>
      <c r="H156" s="768">
        <v>998716</v>
      </c>
      <c r="I156" s="372"/>
      <c r="J156" s="769">
        <v>18</v>
      </c>
      <c r="K156" s="293"/>
      <c r="L156" s="768" t="s">
        <v>556</v>
      </c>
      <c r="M156" s="768" t="s">
        <v>105</v>
      </c>
      <c r="N156" s="768">
        <v>1</v>
      </c>
      <c r="O156" s="294"/>
      <c r="P156" s="295" t="str">
        <f t="shared" si="8"/>
        <v>Included</v>
      </c>
      <c r="Q156" s="296">
        <f t="shared" si="9"/>
        <v>0</v>
      </c>
      <c r="R156" s="267">
        <f t="shared" si="10"/>
        <v>0</v>
      </c>
      <c r="S156" s="267">
        <f t="shared" si="11"/>
        <v>0</v>
      </c>
      <c r="T156" s="297"/>
      <c r="AC156" s="298"/>
    </row>
    <row r="157" spans="1:29" s="267" customFormat="1" ht="48.75" customHeight="1" x14ac:dyDescent="0.3">
      <c r="A157" s="292">
        <v>20</v>
      </c>
      <c r="B157" s="768">
        <v>7000032154</v>
      </c>
      <c r="C157" s="768">
        <v>10</v>
      </c>
      <c r="D157" s="768">
        <v>310</v>
      </c>
      <c r="E157" s="768">
        <v>20</v>
      </c>
      <c r="F157" s="768" t="s">
        <v>631</v>
      </c>
      <c r="G157" s="768">
        <v>170005314</v>
      </c>
      <c r="H157" s="768">
        <v>998716</v>
      </c>
      <c r="I157" s="372"/>
      <c r="J157" s="769">
        <v>18</v>
      </c>
      <c r="K157" s="293"/>
      <c r="L157" s="768" t="s">
        <v>557</v>
      </c>
      <c r="M157" s="768" t="s">
        <v>105</v>
      </c>
      <c r="N157" s="768">
        <v>1</v>
      </c>
      <c r="O157" s="294"/>
      <c r="P157" s="295" t="str">
        <f t="shared" si="8"/>
        <v>Included</v>
      </c>
      <c r="Q157" s="296">
        <f t="shared" si="9"/>
        <v>0</v>
      </c>
      <c r="R157" s="267">
        <f t="shared" si="10"/>
        <v>0</v>
      </c>
      <c r="S157" s="267">
        <f t="shared" si="11"/>
        <v>0</v>
      </c>
      <c r="T157" s="297"/>
      <c r="AC157" s="298"/>
    </row>
    <row r="158" spans="1:29" s="267" customFormat="1" ht="48.75" customHeight="1" x14ac:dyDescent="0.3">
      <c r="A158" s="292">
        <v>21</v>
      </c>
      <c r="B158" s="768">
        <v>7000032155</v>
      </c>
      <c r="C158" s="768">
        <v>10</v>
      </c>
      <c r="D158" s="768">
        <v>320</v>
      </c>
      <c r="E158" s="768">
        <v>10</v>
      </c>
      <c r="F158" s="768" t="s">
        <v>632</v>
      </c>
      <c r="G158" s="768">
        <v>170005315</v>
      </c>
      <c r="H158" s="768">
        <v>998716</v>
      </c>
      <c r="I158" s="372"/>
      <c r="J158" s="769">
        <v>18</v>
      </c>
      <c r="K158" s="293"/>
      <c r="L158" s="768" t="s">
        <v>558</v>
      </c>
      <c r="M158" s="768" t="s">
        <v>105</v>
      </c>
      <c r="N158" s="768">
        <v>1</v>
      </c>
      <c r="O158" s="294"/>
      <c r="P158" s="295" t="str">
        <f t="shared" si="8"/>
        <v>Included</v>
      </c>
      <c r="Q158" s="296">
        <f t="shared" si="9"/>
        <v>0</v>
      </c>
      <c r="R158" s="267">
        <f t="shared" si="10"/>
        <v>0</v>
      </c>
      <c r="S158" s="267">
        <f t="shared" si="11"/>
        <v>0</v>
      </c>
      <c r="T158" s="297"/>
      <c r="AC158" s="298"/>
    </row>
    <row r="159" spans="1:29" s="267" customFormat="1" ht="48.75" customHeight="1" x14ac:dyDescent="0.3">
      <c r="A159" s="292">
        <v>22</v>
      </c>
      <c r="B159" s="768">
        <v>7000032158</v>
      </c>
      <c r="C159" s="768">
        <v>10</v>
      </c>
      <c r="D159" s="768">
        <v>360</v>
      </c>
      <c r="E159" s="768">
        <v>10</v>
      </c>
      <c r="F159" s="768" t="s">
        <v>633</v>
      </c>
      <c r="G159" s="768">
        <v>170005313</v>
      </c>
      <c r="H159" s="768">
        <v>998716</v>
      </c>
      <c r="I159" s="372"/>
      <c r="J159" s="769">
        <v>18</v>
      </c>
      <c r="K159" s="293"/>
      <c r="L159" s="768" t="s">
        <v>556</v>
      </c>
      <c r="M159" s="768" t="s">
        <v>105</v>
      </c>
      <c r="N159" s="768">
        <v>1</v>
      </c>
      <c r="O159" s="294"/>
      <c r="P159" s="295" t="str">
        <f t="shared" si="8"/>
        <v>Included</v>
      </c>
      <c r="Q159" s="296">
        <f t="shared" si="9"/>
        <v>0</v>
      </c>
      <c r="R159" s="267">
        <f t="shared" si="10"/>
        <v>0</v>
      </c>
      <c r="S159" s="267">
        <f t="shared" si="11"/>
        <v>0</v>
      </c>
      <c r="T159" s="297"/>
      <c r="AC159" s="298"/>
    </row>
    <row r="160" spans="1:29" s="267" customFormat="1" ht="48.75" customHeight="1" x14ac:dyDescent="0.3">
      <c r="A160" s="292">
        <v>23</v>
      </c>
      <c r="B160" s="768">
        <v>7000032158</v>
      </c>
      <c r="C160" s="768">
        <v>10</v>
      </c>
      <c r="D160" s="768">
        <v>360</v>
      </c>
      <c r="E160" s="768">
        <v>20</v>
      </c>
      <c r="F160" s="768" t="s">
        <v>633</v>
      </c>
      <c r="G160" s="768">
        <v>170005314</v>
      </c>
      <c r="H160" s="768">
        <v>998716</v>
      </c>
      <c r="I160" s="372"/>
      <c r="J160" s="769">
        <v>18</v>
      </c>
      <c r="K160" s="293"/>
      <c r="L160" s="768" t="s">
        <v>557</v>
      </c>
      <c r="M160" s="768" t="s">
        <v>105</v>
      </c>
      <c r="N160" s="768">
        <v>1</v>
      </c>
      <c r="O160" s="294"/>
      <c r="P160" s="295" t="str">
        <f t="shared" si="8"/>
        <v>Included</v>
      </c>
      <c r="Q160" s="296">
        <f t="shared" si="9"/>
        <v>0</v>
      </c>
      <c r="R160" s="267">
        <f t="shared" si="10"/>
        <v>0</v>
      </c>
      <c r="S160" s="267">
        <f t="shared" si="11"/>
        <v>0</v>
      </c>
      <c r="T160" s="297"/>
      <c r="AC160" s="298"/>
    </row>
    <row r="161" spans="1:29" s="267" customFormat="1" ht="48.75" customHeight="1" x14ac:dyDescent="0.3">
      <c r="A161" s="292">
        <v>24</v>
      </c>
      <c r="B161" s="768">
        <v>7000032159</v>
      </c>
      <c r="C161" s="768">
        <v>10</v>
      </c>
      <c r="D161" s="768">
        <v>370</v>
      </c>
      <c r="E161" s="768">
        <v>10</v>
      </c>
      <c r="F161" s="768" t="s">
        <v>634</v>
      </c>
      <c r="G161" s="768">
        <v>170005315</v>
      </c>
      <c r="H161" s="768">
        <v>998716</v>
      </c>
      <c r="I161" s="372"/>
      <c r="J161" s="769">
        <v>18</v>
      </c>
      <c r="K161" s="293"/>
      <c r="L161" s="768" t="s">
        <v>558</v>
      </c>
      <c r="M161" s="768" t="s">
        <v>105</v>
      </c>
      <c r="N161" s="768">
        <v>1</v>
      </c>
      <c r="O161" s="294"/>
      <c r="P161" s="295" t="str">
        <f t="shared" si="8"/>
        <v>Included</v>
      </c>
      <c r="Q161" s="296">
        <f t="shared" si="9"/>
        <v>0</v>
      </c>
      <c r="R161" s="267">
        <f t="shared" si="10"/>
        <v>0</v>
      </c>
      <c r="S161" s="267">
        <f t="shared" si="11"/>
        <v>0</v>
      </c>
      <c r="T161" s="297"/>
      <c r="AC161" s="298"/>
    </row>
    <row r="162" spans="1:29" s="267" customFormat="1" ht="48.75" customHeight="1" x14ac:dyDescent="0.3">
      <c r="A162" s="292">
        <v>25</v>
      </c>
      <c r="B162" s="768">
        <v>7000032161</v>
      </c>
      <c r="C162" s="768">
        <v>10</v>
      </c>
      <c r="D162" s="768">
        <v>400</v>
      </c>
      <c r="E162" s="768">
        <v>10</v>
      </c>
      <c r="F162" s="768" t="s">
        <v>635</v>
      </c>
      <c r="G162" s="768">
        <v>170005313</v>
      </c>
      <c r="H162" s="768">
        <v>998716</v>
      </c>
      <c r="I162" s="372"/>
      <c r="J162" s="769">
        <v>18</v>
      </c>
      <c r="K162" s="293"/>
      <c r="L162" s="768" t="s">
        <v>556</v>
      </c>
      <c r="M162" s="768" t="s">
        <v>105</v>
      </c>
      <c r="N162" s="768">
        <v>1</v>
      </c>
      <c r="O162" s="294"/>
      <c r="P162" s="295" t="str">
        <f t="shared" si="8"/>
        <v>Included</v>
      </c>
      <c r="Q162" s="296">
        <f t="shared" si="9"/>
        <v>0</v>
      </c>
      <c r="R162" s="267">
        <f t="shared" si="10"/>
        <v>0</v>
      </c>
      <c r="S162" s="267">
        <f t="shared" si="11"/>
        <v>0</v>
      </c>
      <c r="T162" s="297"/>
      <c r="AC162" s="298"/>
    </row>
    <row r="163" spans="1:29" s="267" customFormat="1" ht="48.75" customHeight="1" x14ac:dyDescent="0.3">
      <c r="A163" s="292">
        <v>26</v>
      </c>
      <c r="B163" s="768">
        <v>7000032161</v>
      </c>
      <c r="C163" s="768">
        <v>10</v>
      </c>
      <c r="D163" s="768">
        <v>400</v>
      </c>
      <c r="E163" s="768">
        <v>20</v>
      </c>
      <c r="F163" s="768" t="s">
        <v>635</v>
      </c>
      <c r="G163" s="768">
        <v>170005314</v>
      </c>
      <c r="H163" s="768">
        <v>998716</v>
      </c>
      <c r="I163" s="372"/>
      <c r="J163" s="769">
        <v>18</v>
      </c>
      <c r="K163" s="293"/>
      <c r="L163" s="768" t="s">
        <v>557</v>
      </c>
      <c r="M163" s="768" t="s">
        <v>105</v>
      </c>
      <c r="N163" s="768">
        <v>1</v>
      </c>
      <c r="O163" s="294"/>
      <c r="P163" s="295" t="str">
        <f t="shared" si="8"/>
        <v>Included</v>
      </c>
      <c r="Q163" s="296">
        <f t="shared" si="9"/>
        <v>0</v>
      </c>
      <c r="R163" s="267">
        <f t="shared" si="10"/>
        <v>0</v>
      </c>
      <c r="S163" s="267">
        <f t="shared" si="11"/>
        <v>0</v>
      </c>
      <c r="T163" s="297"/>
      <c r="AC163" s="298"/>
    </row>
    <row r="164" spans="1:29" s="267" customFormat="1" ht="48.75" customHeight="1" x14ac:dyDescent="0.3">
      <c r="A164" s="292">
        <v>27</v>
      </c>
      <c r="B164" s="768">
        <v>7000032162</v>
      </c>
      <c r="C164" s="768">
        <v>10</v>
      </c>
      <c r="D164" s="768">
        <v>410</v>
      </c>
      <c r="E164" s="768">
        <v>10</v>
      </c>
      <c r="F164" s="768" t="s">
        <v>636</v>
      </c>
      <c r="G164" s="768">
        <v>170005315</v>
      </c>
      <c r="H164" s="768">
        <v>998716</v>
      </c>
      <c r="I164" s="372"/>
      <c r="J164" s="769">
        <v>18</v>
      </c>
      <c r="K164" s="293"/>
      <c r="L164" s="768" t="s">
        <v>558</v>
      </c>
      <c r="M164" s="768" t="s">
        <v>105</v>
      </c>
      <c r="N164" s="768">
        <v>1</v>
      </c>
      <c r="O164" s="294"/>
      <c r="P164" s="295" t="str">
        <f t="shared" si="8"/>
        <v>Included</v>
      </c>
      <c r="Q164" s="296">
        <f t="shared" si="9"/>
        <v>0</v>
      </c>
      <c r="R164" s="267">
        <f t="shared" si="10"/>
        <v>0</v>
      </c>
      <c r="S164" s="267">
        <f t="shared" si="11"/>
        <v>0</v>
      </c>
      <c r="T164" s="297"/>
      <c r="AC164" s="298"/>
    </row>
    <row r="165" spans="1:29" s="267" customFormat="1" ht="48.75" customHeight="1" x14ac:dyDescent="0.3">
      <c r="A165" s="292">
        <v>28</v>
      </c>
      <c r="B165" s="768">
        <v>7000032165</v>
      </c>
      <c r="C165" s="768">
        <v>10</v>
      </c>
      <c r="D165" s="768">
        <v>450</v>
      </c>
      <c r="E165" s="768">
        <v>10</v>
      </c>
      <c r="F165" s="768" t="s">
        <v>637</v>
      </c>
      <c r="G165" s="768">
        <v>170005313</v>
      </c>
      <c r="H165" s="768">
        <v>998716</v>
      </c>
      <c r="I165" s="372"/>
      <c r="J165" s="769">
        <v>18</v>
      </c>
      <c r="K165" s="293"/>
      <c r="L165" s="768" t="s">
        <v>556</v>
      </c>
      <c r="M165" s="768" t="s">
        <v>105</v>
      </c>
      <c r="N165" s="768">
        <v>1</v>
      </c>
      <c r="O165" s="294"/>
      <c r="P165" s="295" t="str">
        <f t="shared" si="8"/>
        <v>Included</v>
      </c>
      <c r="Q165" s="296">
        <f t="shared" si="9"/>
        <v>0</v>
      </c>
      <c r="R165" s="267">
        <f t="shared" si="10"/>
        <v>0</v>
      </c>
      <c r="S165" s="267">
        <f t="shared" si="11"/>
        <v>0</v>
      </c>
      <c r="T165" s="297"/>
      <c r="AC165" s="298"/>
    </row>
    <row r="166" spans="1:29" s="267" customFormat="1" ht="48.75" customHeight="1" x14ac:dyDescent="0.3">
      <c r="A166" s="292">
        <v>29</v>
      </c>
      <c r="B166" s="768">
        <v>7000032165</v>
      </c>
      <c r="C166" s="768">
        <v>10</v>
      </c>
      <c r="D166" s="768">
        <v>450</v>
      </c>
      <c r="E166" s="768">
        <v>20</v>
      </c>
      <c r="F166" s="768" t="s">
        <v>637</v>
      </c>
      <c r="G166" s="768">
        <v>170005314</v>
      </c>
      <c r="H166" s="768">
        <v>998716</v>
      </c>
      <c r="I166" s="372"/>
      <c r="J166" s="769">
        <v>18</v>
      </c>
      <c r="K166" s="293"/>
      <c r="L166" s="768" t="s">
        <v>557</v>
      </c>
      <c r="M166" s="768" t="s">
        <v>105</v>
      </c>
      <c r="N166" s="768">
        <v>1</v>
      </c>
      <c r="O166" s="294"/>
      <c r="P166" s="295" t="str">
        <f t="shared" si="8"/>
        <v>Included</v>
      </c>
      <c r="Q166" s="296">
        <f t="shared" si="9"/>
        <v>0</v>
      </c>
      <c r="R166" s="267">
        <f t="shared" si="10"/>
        <v>0</v>
      </c>
      <c r="S166" s="267">
        <f t="shared" si="11"/>
        <v>0</v>
      </c>
      <c r="T166" s="297"/>
      <c r="AC166" s="298"/>
    </row>
    <row r="167" spans="1:29" s="267" customFormat="1" ht="48.75" customHeight="1" x14ac:dyDescent="0.3">
      <c r="A167" s="292">
        <v>30</v>
      </c>
      <c r="B167" s="768">
        <v>7000032166</v>
      </c>
      <c r="C167" s="768">
        <v>10</v>
      </c>
      <c r="D167" s="768">
        <v>460</v>
      </c>
      <c r="E167" s="768">
        <v>10</v>
      </c>
      <c r="F167" s="768" t="s">
        <v>638</v>
      </c>
      <c r="G167" s="768">
        <v>170005315</v>
      </c>
      <c r="H167" s="768">
        <v>998716</v>
      </c>
      <c r="I167" s="372"/>
      <c r="J167" s="769">
        <v>18</v>
      </c>
      <c r="K167" s="293"/>
      <c r="L167" s="768" t="s">
        <v>558</v>
      </c>
      <c r="M167" s="768" t="s">
        <v>105</v>
      </c>
      <c r="N167" s="768">
        <v>1</v>
      </c>
      <c r="O167" s="294"/>
      <c r="P167" s="295" t="str">
        <f t="shared" si="8"/>
        <v>Included</v>
      </c>
      <c r="Q167" s="296">
        <f t="shared" si="9"/>
        <v>0</v>
      </c>
      <c r="R167" s="267">
        <f t="shared" si="10"/>
        <v>0</v>
      </c>
      <c r="S167" s="267">
        <f t="shared" si="11"/>
        <v>0</v>
      </c>
      <c r="T167" s="297"/>
      <c r="AC167" s="298"/>
    </row>
    <row r="168" spans="1:29" s="267" customFormat="1" ht="48.75" customHeight="1" x14ac:dyDescent="0.3">
      <c r="A168" s="292">
        <v>31</v>
      </c>
      <c r="B168" s="768">
        <v>7000032168</v>
      </c>
      <c r="C168" s="768">
        <v>10</v>
      </c>
      <c r="D168" s="768">
        <v>490</v>
      </c>
      <c r="E168" s="768">
        <v>10</v>
      </c>
      <c r="F168" s="768" t="s">
        <v>639</v>
      </c>
      <c r="G168" s="768">
        <v>170005313</v>
      </c>
      <c r="H168" s="768">
        <v>998716</v>
      </c>
      <c r="I168" s="372"/>
      <c r="J168" s="769">
        <v>18</v>
      </c>
      <c r="K168" s="293"/>
      <c r="L168" s="768" t="s">
        <v>556</v>
      </c>
      <c r="M168" s="768" t="s">
        <v>105</v>
      </c>
      <c r="N168" s="768">
        <v>1</v>
      </c>
      <c r="O168" s="294"/>
      <c r="P168" s="295" t="str">
        <f t="shared" si="8"/>
        <v>Included</v>
      </c>
      <c r="Q168" s="296">
        <f t="shared" si="9"/>
        <v>0</v>
      </c>
      <c r="R168" s="267">
        <f t="shared" si="10"/>
        <v>0</v>
      </c>
      <c r="S168" s="267">
        <f t="shared" si="11"/>
        <v>0</v>
      </c>
      <c r="T168" s="297"/>
      <c r="AC168" s="298"/>
    </row>
    <row r="169" spans="1:29" s="267" customFormat="1" ht="48.75" customHeight="1" x14ac:dyDescent="0.3">
      <c r="A169" s="292">
        <v>32</v>
      </c>
      <c r="B169" s="768">
        <v>7000032168</v>
      </c>
      <c r="C169" s="768">
        <v>10</v>
      </c>
      <c r="D169" s="768">
        <v>490</v>
      </c>
      <c r="E169" s="768">
        <v>20</v>
      </c>
      <c r="F169" s="768" t="s">
        <v>639</v>
      </c>
      <c r="G169" s="768">
        <v>170005314</v>
      </c>
      <c r="H169" s="768">
        <v>998716</v>
      </c>
      <c r="I169" s="372"/>
      <c r="J169" s="769">
        <v>18</v>
      </c>
      <c r="K169" s="293"/>
      <c r="L169" s="768" t="s">
        <v>557</v>
      </c>
      <c r="M169" s="768" t="s">
        <v>105</v>
      </c>
      <c r="N169" s="768">
        <v>1</v>
      </c>
      <c r="O169" s="294"/>
      <c r="P169" s="295" t="str">
        <f t="shared" si="8"/>
        <v>Included</v>
      </c>
      <c r="Q169" s="296">
        <f t="shared" si="9"/>
        <v>0</v>
      </c>
      <c r="R169" s="267">
        <f t="shared" si="10"/>
        <v>0</v>
      </c>
      <c r="S169" s="267">
        <f t="shared" si="11"/>
        <v>0</v>
      </c>
      <c r="T169" s="297"/>
      <c r="AC169" s="298"/>
    </row>
    <row r="170" spans="1:29" s="267" customFormat="1" ht="48.75" customHeight="1" x14ac:dyDescent="0.3">
      <c r="A170" s="292">
        <v>33</v>
      </c>
      <c r="B170" s="768">
        <v>7000032169</v>
      </c>
      <c r="C170" s="768">
        <v>10</v>
      </c>
      <c r="D170" s="768">
        <v>500</v>
      </c>
      <c r="E170" s="768">
        <v>10</v>
      </c>
      <c r="F170" s="768" t="s">
        <v>640</v>
      </c>
      <c r="G170" s="768">
        <v>170005315</v>
      </c>
      <c r="H170" s="768">
        <v>998716</v>
      </c>
      <c r="I170" s="372"/>
      <c r="J170" s="769">
        <v>18</v>
      </c>
      <c r="K170" s="293"/>
      <c r="L170" s="768" t="s">
        <v>558</v>
      </c>
      <c r="M170" s="768" t="s">
        <v>105</v>
      </c>
      <c r="N170" s="768">
        <v>1</v>
      </c>
      <c r="O170" s="294"/>
      <c r="P170" s="295" t="str">
        <f t="shared" si="8"/>
        <v>Included</v>
      </c>
      <c r="Q170" s="296">
        <f t="shared" si="9"/>
        <v>0</v>
      </c>
      <c r="R170" s="267">
        <f t="shared" si="10"/>
        <v>0</v>
      </c>
      <c r="S170" s="267">
        <f t="shared" si="11"/>
        <v>0</v>
      </c>
      <c r="T170" s="297"/>
      <c r="AC170" s="298"/>
    </row>
    <row r="171" spans="1:29" s="267" customFormat="1" ht="48.75" customHeight="1" x14ac:dyDescent="0.3">
      <c r="A171" s="292">
        <v>34</v>
      </c>
      <c r="B171" s="768">
        <v>7000032172</v>
      </c>
      <c r="C171" s="768">
        <v>10</v>
      </c>
      <c r="D171" s="768">
        <v>540</v>
      </c>
      <c r="E171" s="768">
        <v>10</v>
      </c>
      <c r="F171" s="768" t="s">
        <v>641</v>
      </c>
      <c r="G171" s="768">
        <v>170005313</v>
      </c>
      <c r="H171" s="768">
        <v>998716</v>
      </c>
      <c r="I171" s="372"/>
      <c r="J171" s="769">
        <v>18</v>
      </c>
      <c r="K171" s="293"/>
      <c r="L171" s="768" t="s">
        <v>556</v>
      </c>
      <c r="M171" s="768" t="s">
        <v>105</v>
      </c>
      <c r="N171" s="768">
        <v>1</v>
      </c>
      <c r="O171" s="294"/>
      <c r="P171" s="295" t="str">
        <f t="shared" si="8"/>
        <v>Included</v>
      </c>
      <c r="Q171" s="296">
        <f t="shared" si="9"/>
        <v>0</v>
      </c>
      <c r="R171" s="267">
        <f t="shared" si="10"/>
        <v>0</v>
      </c>
      <c r="S171" s="267">
        <f t="shared" si="11"/>
        <v>0</v>
      </c>
      <c r="T171" s="297"/>
      <c r="AC171" s="298"/>
    </row>
    <row r="172" spans="1:29" s="267" customFormat="1" ht="48.75" customHeight="1" x14ac:dyDescent="0.3">
      <c r="A172" s="292">
        <v>35</v>
      </c>
      <c r="B172" s="768">
        <v>7000032172</v>
      </c>
      <c r="C172" s="768">
        <v>10</v>
      </c>
      <c r="D172" s="768">
        <v>540</v>
      </c>
      <c r="E172" s="768">
        <v>20</v>
      </c>
      <c r="F172" s="768" t="s">
        <v>641</v>
      </c>
      <c r="G172" s="768">
        <v>170005314</v>
      </c>
      <c r="H172" s="768">
        <v>998716</v>
      </c>
      <c r="I172" s="372"/>
      <c r="J172" s="769">
        <v>18</v>
      </c>
      <c r="K172" s="293"/>
      <c r="L172" s="768" t="s">
        <v>557</v>
      </c>
      <c r="M172" s="768" t="s">
        <v>105</v>
      </c>
      <c r="N172" s="768">
        <v>1</v>
      </c>
      <c r="O172" s="294"/>
      <c r="P172" s="295" t="str">
        <f t="shared" si="8"/>
        <v>Included</v>
      </c>
      <c r="Q172" s="296">
        <f t="shared" si="9"/>
        <v>0</v>
      </c>
      <c r="R172" s="267">
        <f t="shared" si="10"/>
        <v>0</v>
      </c>
      <c r="S172" s="267">
        <f t="shared" si="11"/>
        <v>0</v>
      </c>
      <c r="T172" s="297"/>
      <c r="AC172" s="298"/>
    </row>
    <row r="173" spans="1:29" s="267" customFormat="1" ht="48.75" customHeight="1" x14ac:dyDescent="0.3">
      <c r="A173" s="292">
        <v>36</v>
      </c>
      <c r="B173" s="768">
        <v>7000032173</v>
      </c>
      <c r="C173" s="768">
        <v>10</v>
      </c>
      <c r="D173" s="768">
        <v>550</v>
      </c>
      <c r="E173" s="768">
        <v>10</v>
      </c>
      <c r="F173" s="768" t="s">
        <v>642</v>
      </c>
      <c r="G173" s="768">
        <v>170005315</v>
      </c>
      <c r="H173" s="768">
        <v>998716</v>
      </c>
      <c r="I173" s="372"/>
      <c r="J173" s="769">
        <v>18</v>
      </c>
      <c r="K173" s="293"/>
      <c r="L173" s="768" t="s">
        <v>558</v>
      </c>
      <c r="M173" s="768" t="s">
        <v>105</v>
      </c>
      <c r="N173" s="768">
        <v>1</v>
      </c>
      <c r="O173" s="294"/>
      <c r="P173" s="295" t="str">
        <f t="shared" si="8"/>
        <v>Included</v>
      </c>
      <c r="Q173" s="296">
        <f t="shared" si="9"/>
        <v>0</v>
      </c>
      <c r="R173" s="267">
        <f t="shared" si="10"/>
        <v>0</v>
      </c>
      <c r="S173" s="267">
        <f t="shared" si="11"/>
        <v>0</v>
      </c>
      <c r="T173" s="297"/>
      <c r="AC173" s="298"/>
    </row>
    <row r="174" spans="1:29" s="267" customFormat="1" ht="48.75" customHeight="1" x14ac:dyDescent="0.3">
      <c r="A174" s="292">
        <v>37</v>
      </c>
      <c r="B174" s="768">
        <v>7000032176</v>
      </c>
      <c r="C174" s="768">
        <v>10</v>
      </c>
      <c r="D174" s="768">
        <v>571</v>
      </c>
      <c r="E174" s="768">
        <v>10</v>
      </c>
      <c r="F174" s="768" t="s">
        <v>643</v>
      </c>
      <c r="G174" s="768">
        <v>170005313</v>
      </c>
      <c r="H174" s="768">
        <v>998716</v>
      </c>
      <c r="I174" s="372"/>
      <c r="J174" s="769">
        <v>18</v>
      </c>
      <c r="K174" s="293"/>
      <c r="L174" s="768" t="s">
        <v>556</v>
      </c>
      <c r="M174" s="768" t="s">
        <v>105</v>
      </c>
      <c r="N174" s="768">
        <v>1</v>
      </c>
      <c r="O174" s="294"/>
      <c r="P174" s="295" t="str">
        <f t="shared" si="8"/>
        <v>Included</v>
      </c>
      <c r="Q174" s="296">
        <f t="shared" si="9"/>
        <v>0</v>
      </c>
      <c r="R174" s="267">
        <f t="shared" si="10"/>
        <v>0</v>
      </c>
      <c r="S174" s="267">
        <f t="shared" si="11"/>
        <v>0</v>
      </c>
      <c r="T174" s="297"/>
      <c r="AC174" s="298"/>
    </row>
    <row r="175" spans="1:29" s="267" customFormat="1" ht="48.75" customHeight="1" x14ac:dyDescent="0.3">
      <c r="A175" s="292">
        <v>38</v>
      </c>
      <c r="B175" s="768">
        <v>7000032176</v>
      </c>
      <c r="C175" s="768">
        <v>10</v>
      </c>
      <c r="D175" s="768">
        <v>571</v>
      </c>
      <c r="E175" s="768">
        <v>20</v>
      </c>
      <c r="F175" s="768" t="s">
        <v>643</v>
      </c>
      <c r="G175" s="768">
        <v>170005314</v>
      </c>
      <c r="H175" s="768">
        <v>998716</v>
      </c>
      <c r="I175" s="372"/>
      <c r="J175" s="769">
        <v>18</v>
      </c>
      <c r="K175" s="293"/>
      <c r="L175" s="768" t="s">
        <v>557</v>
      </c>
      <c r="M175" s="768" t="s">
        <v>105</v>
      </c>
      <c r="N175" s="768">
        <v>1</v>
      </c>
      <c r="O175" s="294"/>
      <c r="P175" s="295" t="str">
        <f t="shared" si="8"/>
        <v>Included</v>
      </c>
      <c r="Q175" s="296">
        <f t="shared" si="9"/>
        <v>0</v>
      </c>
      <c r="R175" s="267">
        <f t="shared" si="10"/>
        <v>0</v>
      </c>
      <c r="S175" s="267">
        <f t="shared" si="11"/>
        <v>0</v>
      </c>
      <c r="T175" s="297"/>
      <c r="AC175" s="298"/>
    </row>
    <row r="176" spans="1:29" s="267" customFormat="1" ht="48.75" customHeight="1" x14ac:dyDescent="0.3">
      <c r="A176" s="292">
        <v>39</v>
      </c>
      <c r="B176" s="768">
        <v>7000032175</v>
      </c>
      <c r="C176" s="768">
        <v>10</v>
      </c>
      <c r="D176" s="768">
        <v>580</v>
      </c>
      <c r="E176" s="768">
        <v>10</v>
      </c>
      <c r="F176" s="768" t="s">
        <v>644</v>
      </c>
      <c r="G176" s="768">
        <v>170005315</v>
      </c>
      <c r="H176" s="768">
        <v>998716</v>
      </c>
      <c r="I176" s="372"/>
      <c r="J176" s="769">
        <v>18</v>
      </c>
      <c r="K176" s="293"/>
      <c r="L176" s="768" t="s">
        <v>558</v>
      </c>
      <c r="M176" s="768" t="s">
        <v>105</v>
      </c>
      <c r="N176" s="768">
        <v>1</v>
      </c>
      <c r="O176" s="294"/>
      <c r="P176" s="295" t="str">
        <f t="shared" si="8"/>
        <v>Included</v>
      </c>
      <c r="Q176" s="296">
        <f t="shared" si="9"/>
        <v>0</v>
      </c>
      <c r="R176" s="267">
        <f t="shared" si="10"/>
        <v>0</v>
      </c>
      <c r="S176" s="267">
        <f t="shared" si="11"/>
        <v>0</v>
      </c>
      <c r="T176" s="297"/>
      <c r="AC176" s="298"/>
    </row>
    <row r="177" spans="1:29" s="267" customFormat="1" ht="48.75" customHeight="1" x14ac:dyDescent="0.3">
      <c r="A177" s="292">
        <v>40</v>
      </c>
      <c r="B177" s="768">
        <v>7000032179</v>
      </c>
      <c r="C177" s="768">
        <v>10</v>
      </c>
      <c r="D177" s="768">
        <v>620</v>
      </c>
      <c r="E177" s="768">
        <v>10</v>
      </c>
      <c r="F177" s="768" t="s">
        <v>645</v>
      </c>
      <c r="G177" s="768">
        <v>170005313</v>
      </c>
      <c r="H177" s="768">
        <v>998716</v>
      </c>
      <c r="I177" s="372"/>
      <c r="J177" s="769">
        <v>18</v>
      </c>
      <c r="K177" s="293"/>
      <c r="L177" s="768" t="s">
        <v>556</v>
      </c>
      <c r="M177" s="768" t="s">
        <v>105</v>
      </c>
      <c r="N177" s="768">
        <v>1</v>
      </c>
      <c r="O177" s="294"/>
      <c r="P177" s="295" t="str">
        <f t="shared" si="8"/>
        <v>Included</v>
      </c>
      <c r="Q177" s="296">
        <f t="shared" si="9"/>
        <v>0</v>
      </c>
      <c r="R177" s="267">
        <f t="shared" si="10"/>
        <v>0</v>
      </c>
      <c r="S177" s="267">
        <f t="shared" si="11"/>
        <v>0</v>
      </c>
      <c r="T177" s="297"/>
      <c r="AC177" s="298"/>
    </row>
    <row r="178" spans="1:29" s="267" customFormat="1" ht="48.75" customHeight="1" x14ac:dyDescent="0.3">
      <c r="A178" s="292">
        <v>41</v>
      </c>
      <c r="B178" s="768">
        <v>7000032179</v>
      </c>
      <c r="C178" s="768">
        <v>10</v>
      </c>
      <c r="D178" s="768">
        <v>620</v>
      </c>
      <c r="E178" s="768">
        <v>20</v>
      </c>
      <c r="F178" s="768" t="s">
        <v>645</v>
      </c>
      <c r="G178" s="768">
        <v>170005314</v>
      </c>
      <c r="H178" s="768">
        <v>998716</v>
      </c>
      <c r="I178" s="372"/>
      <c r="J178" s="769">
        <v>18</v>
      </c>
      <c r="K178" s="293"/>
      <c r="L178" s="768" t="s">
        <v>557</v>
      </c>
      <c r="M178" s="768" t="s">
        <v>105</v>
      </c>
      <c r="N178" s="768">
        <v>1</v>
      </c>
      <c r="O178" s="294"/>
      <c r="P178" s="295" t="str">
        <f t="shared" si="8"/>
        <v>Included</v>
      </c>
      <c r="Q178" s="296">
        <f t="shared" si="9"/>
        <v>0</v>
      </c>
      <c r="R178" s="267">
        <f t="shared" si="10"/>
        <v>0</v>
      </c>
      <c r="S178" s="267">
        <f t="shared" si="11"/>
        <v>0</v>
      </c>
      <c r="T178" s="297"/>
      <c r="AC178" s="298"/>
    </row>
    <row r="179" spans="1:29" s="267" customFormat="1" ht="48.75" customHeight="1" x14ac:dyDescent="0.3">
      <c r="A179" s="292">
        <v>42</v>
      </c>
      <c r="B179" s="768">
        <v>7000032180</v>
      </c>
      <c r="C179" s="768">
        <v>10</v>
      </c>
      <c r="D179" s="768">
        <v>630</v>
      </c>
      <c r="E179" s="768">
        <v>10</v>
      </c>
      <c r="F179" s="768" t="s">
        <v>646</v>
      </c>
      <c r="G179" s="768">
        <v>170005315</v>
      </c>
      <c r="H179" s="768">
        <v>998716</v>
      </c>
      <c r="I179" s="372"/>
      <c r="J179" s="769">
        <v>18</v>
      </c>
      <c r="K179" s="293"/>
      <c r="L179" s="768" t="s">
        <v>558</v>
      </c>
      <c r="M179" s="768" t="s">
        <v>105</v>
      </c>
      <c r="N179" s="768">
        <v>1</v>
      </c>
      <c r="O179" s="294"/>
      <c r="P179" s="295" t="str">
        <f t="shared" si="8"/>
        <v>Included</v>
      </c>
      <c r="Q179" s="296">
        <f t="shared" si="9"/>
        <v>0</v>
      </c>
      <c r="R179" s="267">
        <f t="shared" si="10"/>
        <v>0</v>
      </c>
      <c r="S179" s="267">
        <f t="shared" si="11"/>
        <v>0</v>
      </c>
      <c r="T179" s="297"/>
      <c r="AC179" s="298"/>
    </row>
    <row r="180" spans="1:29" s="267" customFormat="1" ht="48.75" customHeight="1" x14ac:dyDescent="0.3">
      <c r="A180" s="292">
        <v>43</v>
      </c>
      <c r="B180" s="768">
        <v>7000032182</v>
      </c>
      <c r="C180" s="768">
        <v>10</v>
      </c>
      <c r="D180" s="768">
        <v>660</v>
      </c>
      <c r="E180" s="768">
        <v>10</v>
      </c>
      <c r="F180" s="768" t="s">
        <v>647</v>
      </c>
      <c r="G180" s="768">
        <v>170005313</v>
      </c>
      <c r="H180" s="768">
        <v>998716</v>
      </c>
      <c r="I180" s="372"/>
      <c r="J180" s="769">
        <v>18</v>
      </c>
      <c r="K180" s="293"/>
      <c r="L180" s="768" t="s">
        <v>556</v>
      </c>
      <c r="M180" s="768" t="s">
        <v>105</v>
      </c>
      <c r="N180" s="768">
        <v>1</v>
      </c>
      <c r="O180" s="294"/>
      <c r="P180" s="295" t="str">
        <f t="shared" si="8"/>
        <v>Included</v>
      </c>
      <c r="Q180" s="296">
        <f t="shared" si="9"/>
        <v>0</v>
      </c>
      <c r="R180" s="267">
        <f t="shared" si="10"/>
        <v>0</v>
      </c>
      <c r="S180" s="267">
        <f t="shared" si="11"/>
        <v>0</v>
      </c>
      <c r="T180" s="297"/>
      <c r="AC180" s="298"/>
    </row>
    <row r="181" spans="1:29" s="267" customFormat="1" ht="48.75" customHeight="1" x14ac:dyDescent="0.3">
      <c r="A181" s="292">
        <v>44</v>
      </c>
      <c r="B181" s="768">
        <v>7000032182</v>
      </c>
      <c r="C181" s="768">
        <v>10</v>
      </c>
      <c r="D181" s="768">
        <v>660</v>
      </c>
      <c r="E181" s="768">
        <v>20</v>
      </c>
      <c r="F181" s="768" t="s">
        <v>647</v>
      </c>
      <c r="G181" s="768">
        <v>170005314</v>
      </c>
      <c r="H181" s="768">
        <v>998716</v>
      </c>
      <c r="I181" s="372"/>
      <c r="J181" s="769">
        <v>18</v>
      </c>
      <c r="K181" s="293"/>
      <c r="L181" s="768" t="s">
        <v>557</v>
      </c>
      <c r="M181" s="768" t="s">
        <v>105</v>
      </c>
      <c r="N181" s="768">
        <v>1</v>
      </c>
      <c r="O181" s="294"/>
      <c r="P181" s="295" t="str">
        <f t="shared" si="8"/>
        <v>Included</v>
      </c>
      <c r="Q181" s="296">
        <f t="shared" si="9"/>
        <v>0</v>
      </c>
      <c r="R181" s="267">
        <f t="shared" si="10"/>
        <v>0</v>
      </c>
      <c r="S181" s="267">
        <f t="shared" si="11"/>
        <v>0</v>
      </c>
      <c r="T181" s="297"/>
      <c r="AC181" s="298"/>
    </row>
    <row r="182" spans="1:29" s="267" customFormat="1" ht="48.75" customHeight="1" x14ac:dyDescent="0.3">
      <c r="A182" s="292">
        <v>45</v>
      </c>
      <c r="B182" s="768">
        <v>7000032183</v>
      </c>
      <c r="C182" s="768">
        <v>10</v>
      </c>
      <c r="D182" s="768">
        <v>670</v>
      </c>
      <c r="E182" s="768">
        <v>10</v>
      </c>
      <c r="F182" s="768" t="s">
        <v>648</v>
      </c>
      <c r="G182" s="768">
        <v>170005315</v>
      </c>
      <c r="H182" s="768">
        <v>998716</v>
      </c>
      <c r="I182" s="372"/>
      <c r="J182" s="769">
        <v>18</v>
      </c>
      <c r="K182" s="293"/>
      <c r="L182" s="768" t="s">
        <v>558</v>
      </c>
      <c r="M182" s="768" t="s">
        <v>105</v>
      </c>
      <c r="N182" s="768">
        <v>1</v>
      </c>
      <c r="O182" s="294"/>
      <c r="P182" s="295" t="str">
        <f t="shared" si="8"/>
        <v>Included</v>
      </c>
      <c r="Q182" s="296">
        <f t="shared" si="9"/>
        <v>0</v>
      </c>
      <c r="R182" s="267">
        <f t="shared" si="10"/>
        <v>0</v>
      </c>
      <c r="S182" s="267">
        <f t="shared" si="11"/>
        <v>0</v>
      </c>
      <c r="T182" s="297"/>
      <c r="AC182" s="298"/>
    </row>
    <row r="183" spans="1:29" s="267" customFormat="1" ht="48.75" customHeight="1" x14ac:dyDescent="0.3">
      <c r="A183" s="292">
        <v>46</v>
      </c>
      <c r="B183" s="768">
        <v>7000032186</v>
      </c>
      <c r="C183" s="768">
        <v>10</v>
      </c>
      <c r="D183" s="768">
        <v>710</v>
      </c>
      <c r="E183" s="768">
        <v>10</v>
      </c>
      <c r="F183" s="768" t="s">
        <v>649</v>
      </c>
      <c r="G183" s="768">
        <v>170005313</v>
      </c>
      <c r="H183" s="768">
        <v>998716</v>
      </c>
      <c r="I183" s="372"/>
      <c r="J183" s="769">
        <v>18</v>
      </c>
      <c r="K183" s="293"/>
      <c r="L183" s="768" t="s">
        <v>556</v>
      </c>
      <c r="M183" s="768" t="s">
        <v>105</v>
      </c>
      <c r="N183" s="768">
        <v>1</v>
      </c>
      <c r="O183" s="294"/>
      <c r="P183" s="295" t="str">
        <f t="shared" si="8"/>
        <v>Included</v>
      </c>
      <c r="Q183" s="296">
        <f t="shared" si="9"/>
        <v>0</v>
      </c>
      <c r="R183" s="267">
        <f t="shared" si="10"/>
        <v>0</v>
      </c>
      <c r="S183" s="267">
        <f t="shared" si="11"/>
        <v>0</v>
      </c>
      <c r="T183" s="297"/>
      <c r="AC183" s="298"/>
    </row>
    <row r="184" spans="1:29" s="267" customFormat="1" ht="48.75" customHeight="1" x14ac:dyDescent="0.3">
      <c r="A184" s="292">
        <v>47</v>
      </c>
      <c r="B184" s="768">
        <v>7000032186</v>
      </c>
      <c r="C184" s="768">
        <v>10</v>
      </c>
      <c r="D184" s="768">
        <v>710</v>
      </c>
      <c r="E184" s="768">
        <v>20</v>
      </c>
      <c r="F184" s="768" t="s">
        <v>649</v>
      </c>
      <c r="G184" s="768">
        <v>170005314</v>
      </c>
      <c r="H184" s="768">
        <v>998716</v>
      </c>
      <c r="I184" s="372"/>
      <c r="J184" s="769">
        <v>18</v>
      </c>
      <c r="K184" s="293"/>
      <c r="L184" s="768" t="s">
        <v>557</v>
      </c>
      <c r="M184" s="768" t="s">
        <v>105</v>
      </c>
      <c r="N184" s="768">
        <v>1</v>
      </c>
      <c r="O184" s="294"/>
      <c r="P184" s="295" t="str">
        <f t="shared" si="8"/>
        <v>Included</v>
      </c>
      <c r="Q184" s="296">
        <f t="shared" si="9"/>
        <v>0</v>
      </c>
      <c r="R184" s="267">
        <f t="shared" si="10"/>
        <v>0</v>
      </c>
      <c r="S184" s="267">
        <f t="shared" si="11"/>
        <v>0</v>
      </c>
      <c r="T184" s="297"/>
      <c r="AC184" s="298"/>
    </row>
    <row r="185" spans="1:29" s="267" customFormat="1" ht="48.75" customHeight="1" x14ac:dyDescent="0.3">
      <c r="A185" s="292">
        <v>48</v>
      </c>
      <c r="B185" s="768">
        <v>7000032187</v>
      </c>
      <c r="C185" s="768">
        <v>10</v>
      </c>
      <c r="D185" s="768">
        <v>720</v>
      </c>
      <c r="E185" s="768">
        <v>10</v>
      </c>
      <c r="F185" s="768" t="s">
        <v>650</v>
      </c>
      <c r="G185" s="768">
        <v>170005315</v>
      </c>
      <c r="H185" s="768">
        <v>998716</v>
      </c>
      <c r="I185" s="372"/>
      <c r="J185" s="769">
        <v>18</v>
      </c>
      <c r="K185" s="293"/>
      <c r="L185" s="768" t="s">
        <v>558</v>
      </c>
      <c r="M185" s="768" t="s">
        <v>105</v>
      </c>
      <c r="N185" s="768">
        <v>1</v>
      </c>
      <c r="O185" s="294"/>
      <c r="P185" s="295" t="str">
        <f t="shared" si="8"/>
        <v>Included</v>
      </c>
      <c r="Q185" s="296">
        <f t="shared" si="9"/>
        <v>0</v>
      </c>
      <c r="R185" s="267">
        <f t="shared" si="10"/>
        <v>0</v>
      </c>
      <c r="S185" s="267">
        <f t="shared" si="11"/>
        <v>0</v>
      </c>
      <c r="T185" s="297"/>
      <c r="AC185" s="298"/>
    </row>
    <row r="186" spans="1:29" s="407" customFormat="1" ht="30.75" customHeight="1" x14ac:dyDescent="0.3">
      <c r="A186" s="776" t="str">
        <f>'Sch-4a'!A56</f>
        <v>VII</v>
      </c>
      <c r="B186" s="370" t="str">
        <f>'Sch-4a'!B56</f>
        <v xml:space="preserve">VOIP Communication system for SR1  </v>
      </c>
      <c r="C186" s="371"/>
      <c r="D186" s="371"/>
      <c r="E186" s="371"/>
      <c r="F186" s="371"/>
      <c r="G186" s="371"/>
      <c r="H186" s="371"/>
      <c r="I186" s="371"/>
      <c r="J186" s="371"/>
      <c r="K186" s="371"/>
      <c r="L186" s="371"/>
      <c r="M186" s="371"/>
      <c r="N186" s="371"/>
      <c r="O186" s="371"/>
      <c r="P186" s="371"/>
      <c r="Q186" s="371"/>
      <c r="R186" s="267"/>
      <c r="S186" s="267"/>
    </row>
    <row r="187" spans="1:29" s="267" customFormat="1" ht="48.75" customHeight="1" x14ac:dyDescent="0.3">
      <c r="A187" s="292">
        <v>1</v>
      </c>
      <c r="B187" s="768">
        <v>7000032500</v>
      </c>
      <c r="C187" s="768">
        <v>10</v>
      </c>
      <c r="D187" s="768">
        <v>30</v>
      </c>
      <c r="E187" s="768">
        <v>20</v>
      </c>
      <c r="F187" s="768" t="s">
        <v>651</v>
      </c>
      <c r="G187" s="768">
        <v>170005313</v>
      </c>
      <c r="H187" s="768">
        <v>998716</v>
      </c>
      <c r="I187" s="372"/>
      <c r="J187" s="769">
        <v>18</v>
      </c>
      <c r="K187" s="293"/>
      <c r="L187" s="768" t="s">
        <v>556</v>
      </c>
      <c r="M187" s="768" t="s">
        <v>105</v>
      </c>
      <c r="N187" s="768">
        <v>1</v>
      </c>
      <c r="O187" s="294"/>
      <c r="P187" s="295" t="str">
        <f t="shared" si="8"/>
        <v>Included</v>
      </c>
      <c r="Q187" s="296">
        <f t="shared" si="9"/>
        <v>0</v>
      </c>
      <c r="R187" s="267">
        <f t="shared" si="10"/>
        <v>0</v>
      </c>
      <c r="S187" s="267">
        <f t="shared" si="11"/>
        <v>0</v>
      </c>
      <c r="T187" s="297"/>
      <c r="AC187" s="298"/>
    </row>
    <row r="188" spans="1:29" s="267" customFormat="1" ht="48.75" customHeight="1" x14ac:dyDescent="0.3">
      <c r="A188" s="292">
        <v>2</v>
      </c>
      <c r="B188" s="768">
        <v>7000032500</v>
      </c>
      <c r="C188" s="768">
        <v>10</v>
      </c>
      <c r="D188" s="768">
        <v>30</v>
      </c>
      <c r="E188" s="768">
        <v>30</v>
      </c>
      <c r="F188" s="768" t="s">
        <v>651</v>
      </c>
      <c r="G188" s="768">
        <v>170005314</v>
      </c>
      <c r="H188" s="768">
        <v>998716</v>
      </c>
      <c r="I188" s="372"/>
      <c r="J188" s="769">
        <v>18</v>
      </c>
      <c r="K188" s="293"/>
      <c r="L188" s="768" t="s">
        <v>557</v>
      </c>
      <c r="M188" s="768" t="s">
        <v>105</v>
      </c>
      <c r="N188" s="768">
        <v>1</v>
      </c>
      <c r="O188" s="294"/>
      <c r="P188" s="295" t="str">
        <f t="shared" si="8"/>
        <v>Included</v>
      </c>
      <c r="Q188" s="296">
        <f t="shared" si="9"/>
        <v>0</v>
      </c>
      <c r="R188" s="267">
        <f t="shared" si="10"/>
        <v>0</v>
      </c>
      <c r="S188" s="267">
        <f t="shared" si="11"/>
        <v>0</v>
      </c>
      <c r="T188" s="297"/>
      <c r="AC188" s="298"/>
    </row>
    <row r="189" spans="1:29" s="267" customFormat="1" ht="48.75" customHeight="1" x14ac:dyDescent="0.3">
      <c r="A189" s="292">
        <v>3</v>
      </c>
      <c r="B189" s="768">
        <v>7000032501</v>
      </c>
      <c r="C189" s="768">
        <v>10</v>
      </c>
      <c r="D189" s="768">
        <v>40</v>
      </c>
      <c r="E189" s="768">
        <v>10</v>
      </c>
      <c r="F189" s="768" t="s">
        <v>652</v>
      </c>
      <c r="G189" s="768">
        <v>170005315</v>
      </c>
      <c r="H189" s="768">
        <v>998716</v>
      </c>
      <c r="I189" s="372"/>
      <c r="J189" s="769">
        <v>18</v>
      </c>
      <c r="K189" s="293"/>
      <c r="L189" s="768" t="s">
        <v>558</v>
      </c>
      <c r="M189" s="768" t="s">
        <v>105</v>
      </c>
      <c r="N189" s="768">
        <v>1</v>
      </c>
      <c r="O189" s="294"/>
      <c r="P189" s="295" t="str">
        <f t="shared" si="8"/>
        <v>Included</v>
      </c>
      <c r="Q189" s="296">
        <f t="shared" si="9"/>
        <v>0</v>
      </c>
      <c r="R189" s="267">
        <f t="shared" si="10"/>
        <v>0</v>
      </c>
      <c r="S189" s="267">
        <f t="shared" si="11"/>
        <v>0</v>
      </c>
      <c r="T189" s="297"/>
      <c r="AC189" s="298"/>
    </row>
    <row r="190" spans="1:29" s="267" customFormat="1" ht="48.75" customHeight="1" x14ac:dyDescent="0.3">
      <c r="A190" s="292">
        <v>4</v>
      </c>
      <c r="B190" s="768">
        <v>7000032504</v>
      </c>
      <c r="C190" s="768">
        <v>10</v>
      </c>
      <c r="D190" s="768">
        <v>80</v>
      </c>
      <c r="E190" s="768">
        <v>10</v>
      </c>
      <c r="F190" s="768" t="s">
        <v>653</v>
      </c>
      <c r="G190" s="768">
        <v>170005313</v>
      </c>
      <c r="H190" s="768">
        <v>998716</v>
      </c>
      <c r="I190" s="372"/>
      <c r="J190" s="769">
        <v>18</v>
      </c>
      <c r="K190" s="293"/>
      <c r="L190" s="768" t="s">
        <v>556</v>
      </c>
      <c r="M190" s="768" t="s">
        <v>105</v>
      </c>
      <c r="N190" s="768">
        <v>1</v>
      </c>
      <c r="O190" s="294"/>
      <c r="P190" s="295" t="str">
        <f t="shared" si="8"/>
        <v>Included</v>
      </c>
      <c r="Q190" s="296">
        <f t="shared" si="9"/>
        <v>0</v>
      </c>
      <c r="R190" s="267">
        <f t="shared" si="10"/>
        <v>0</v>
      </c>
      <c r="S190" s="267">
        <f t="shared" si="11"/>
        <v>0</v>
      </c>
      <c r="T190" s="297"/>
      <c r="AC190" s="298"/>
    </row>
    <row r="191" spans="1:29" s="267" customFormat="1" ht="48.75" customHeight="1" x14ac:dyDescent="0.3">
      <c r="A191" s="292">
        <v>5</v>
      </c>
      <c r="B191" s="768">
        <v>7000032504</v>
      </c>
      <c r="C191" s="768">
        <v>10</v>
      </c>
      <c r="D191" s="768">
        <v>80</v>
      </c>
      <c r="E191" s="768">
        <v>20</v>
      </c>
      <c r="F191" s="768" t="s">
        <v>653</v>
      </c>
      <c r="G191" s="768">
        <v>170005314</v>
      </c>
      <c r="H191" s="768">
        <v>998716</v>
      </c>
      <c r="I191" s="372"/>
      <c r="J191" s="769">
        <v>18</v>
      </c>
      <c r="K191" s="293"/>
      <c r="L191" s="768" t="s">
        <v>557</v>
      </c>
      <c r="M191" s="768" t="s">
        <v>105</v>
      </c>
      <c r="N191" s="768">
        <v>1</v>
      </c>
      <c r="O191" s="294"/>
      <c r="P191" s="295" t="str">
        <f t="shared" si="8"/>
        <v>Included</v>
      </c>
      <c r="Q191" s="296">
        <f t="shared" si="9"/>
        <v>0</v>
      </c>
      <c r="R191" s="267">
        <f t="shared" si="10"/>
        <v>0</v>
      </c>
      <c r="S191" s="267">
        <f t="shared" si="11"/>
        <v>0</v>
      </c>
      <c r="T191" s="297"/>
      <c r="AC191" s="298"/>
    </row>
    <row r="192" spans="1:29" s="267" customFormat="1" ht="48.75" customHeight="1" x14ac:dyDescent="0.3">
      <c r="A192" s="292">
        <v>6</v>
      </c>
      <c r="B192" s="768">
        <v>7000032505</v>
      </c>
      <c r="C192" s="768">
        <v>10</v>
      </c>
      <c r="D192" s="768">
        <v>90</v>
      </c>
      <c r="E192" s="768">
        <v>10</v>
      </c>
      <c r="F192" s="768" t="s">
        <v>654</v>
      </c>
      <c r="G192" s="768">
        <v>170005315</v>
      </c>
      <c r="H192" s="768">
        <v>998716</v>
      </c>
      <c r="I192" s="372"/>
      <c r="J192" s="769">
        <v>18</v>
      </c>
      <c r="K192" s="293"/>
      <c r="L192" s="768" t="s">
        <v>558</v>
      </c>
      <c r="M192" s="768" t="s">
        <v>105</v>
      </c>
      <c r="N192" s="768">
        <v>1</v>
      </c>
      <c r="O192" s="294"/>
      <c r="P192" s="295" t="str">
        <f t="shared" si="8"/>
        <v>Included</v>
      </c>
      <c r="Q192" s="296">
        <f t="shared" si="9"/>
        <v>0</v>
      </c>
      <c r="R192" s="267">
        <f t="shared" si="10"/>
        <v>0</v>
      </c>
      <c r="S192" s="267">
        <f t="shared" si="11"/>
        <v>0</v>
      </c>
      <c r="T192" s="297"/>
      <c r="AC192" s="298"/>
    </row>
    <row r="193" spans="1:29" s="267" customFormat="1" ht="48.75" customHeight="1" x14ac:dyDescent="0.3">
      <c r="A193" s="292">
        <v>7</v>
      </c>
      <c r="B193" s="768">
        <v>7000032507</v>
      </c>
      <c r="C193" s="768">
        <v>10</v>
      </c>
      <c r="D193" s="768">
        <v>120</v>
      </c>
      <c r="E193" s="768">
        <v>10</v>
      </c>
      <c r="F193" s="768" t="s">
        <v>655</v>
      </c>
      <c r="G193" s="768">
        <v>170005313</v>
      </c>
      <c r="H193" s="768">
        <v>998716</v>
      </c>
      <c r="I193" s="372"/>
      <c r="J193" s="769">
        <v>18</v>
      </c>
      <c r="K193" s="293"/>
      <c r="L193" s="768" t="s">
        <v>556</v>
      </c>
      <c r="M193" s="768" t="s">
        <v>105</v>
      </c>
      <c r="N193" s="768">
        <v>1</v>
      </c>
      <c r="O193" s="294"/>
      <c r="P193" s="295" t="str">
        <f t="shared" si="8"/>
        <v>Included</v>
      </c>
      <c r="Q193" s="296">
        <f t="shared" si="9"/>
        <v>0</v>
      </c>
      <c r="R193" s="267">
        <f t="shared" si="10"/>
        <v>0</v>
      </c>
      <c r="S193" s="267">
        <f t="shared" si="11"/>
        <v>0</v>
      </c>
      <c r="T193" s="297"/>
      <c r="AC193" s="298"/>
    </row>
    <row r="194" spans="1:29" s="267" customFormat="1" ht="48.75" customHeight="1" x14ac:dyDescent="0.3">
      <c r="A194" s="292">
        <v>8</v>
      </c>
      <c r="B194" s="768">
        <v>7000032507</v>
      </c>
      <c r="C194" s="768">
        <v>10</v>
      </c>
      <c r="D194" s="768">
        <v>120</v>
      </c>
      <c r="E194" s="768">
        <v>20</v>
      </c>
      <c r="F194" s="768" t="s">
        <v>655</v>
      </c>
      <c r="G194" s="768">
        <v>170005314</v>
      </c>
      <c r="H194" s="768">
        <v>998716</v>
      </c>
      <c r="I194" s="372"/>
      <c r="J194" s="769">
        <v>18</v>
      </c>
      <c r="K194" s="293"/>
      <c r="L194" s="768" t="s">
        <v>557</v>
      </c>
      <c r="M194" s="768" t="s">
        <v>105</v>
      </c>
      <c r="N194" s="768">
        <v>1</v>
      </c>
      <c r="O194" s="294"/>
      <c r="P194" s="295" t="str">
        <f t="shared" si="8"/>
        <v>Included</v>
      </c>
      <c r="Q194" s="296">
        <f t="shared" si="9"/>
        <v>0</v>
      </c>
      <c r="R194" s="267">
        <f t="shared" si="10"/>
        <v>0</v>
      </c>
      <c r="S194" s="267">
        <f t="shared" si="11"/>
        <v>0</v>
      </c>
      <c r="T194" s="297"/>
      <c r="AC194" s="298"/>
    </row>
    <row r="195" spans="1:29" s="267" customFormat="1" ht="48.75" customHeight="1" x14ac:dyDescent="0.3">
      <c r="A195" s="292">
        <v>9</v>
      </c>
      <c r="B195" s="768">
        <v>7000032508</v>
      </c>
      <c r="C195" s="768">
        <v>10</v>
      </c>
      <c r="D195" s="768">
        <v>130</v>
      </c>
      <c r="E195" s="768">
        <v>10</v>
      </c>
      <c r="F195" s="768" t="s">
        <v>656</v>
      </c>
      <c r="G195" s="768">
        <v>170005315</v>
      </c>
      <c r="H195" s="768">
        <v>998716</v>
      </c>
      <c r="I195" s="372"/>
      <c r="J195" s="769">
        <v>18</v>
      </c>
      <c r="K195" s="293"/>
      <c r="L195" s="768" t="s">
        <v>558</v>
      </c>
      <c r="M195" s="768" t="s">
        <v>105</v>
      </c>
      <c r="N195" s="768">
        <v>1</v>
      </c>
      <c r="O195" s="294"/>
      <c r="P195" s="295" t="str">
        <f t="shared" si="8"/>
        <v>Included</v>
      </c>
      <c r="Q195" s="296">
        <f t="shared" si="9"/>
        <v>0</v>
      </c>
      <c r="R195" s="267">
        <f t="shared" si="10"/>
        <v>0</v>
      </c>
      <c r="S195" s="267">
        <f t="shared" si="11"/>
        <v>0</v>
      </c>
      <c r="T195" s="297"/>
      <c r="AC195" s="298"/>
    </row>
    <row r="196" spans="1:29" s="267" customFormat="1" ht="48.75" customHeight="1" x14ac:dyDescent="0.3">
      <c r="A196" s="292">
        <v>10</v>
      </c>
      <c r="B196" s="768">
        <v>7000032511</v>
      </c>
      <c r="C196" s="768">
        <v>10</v>
      </c>
      <c r="D196" s="768">
        <v>170</v>
      </c>
      <c r="E196" s="768">
        <v>10</v>
      </c>
      <c r="F196" s="768" t="s">
        <v>657</v>
      </c>
      <c r="G196" s="768">
        <v>170005313</v>
      </c>
      <c r="H196" s="768">
        <v>998716</v>
      </c>
      <c r="I196" s="372"/>
      <c r="J196" s="769">
        <v>18</v>
      </c>
      <c r="K196" s="293"/>
      <c r="L196" s="768" t="s">
        <v>556</v>
      </c>
      <c r="M196" s="768" t="s">
        <v>105</v>
      </c>
      <c r="N196" s="768">
        <v>1</v>
      </c>
      <c r="O196" s="294"/>
      <c r="P196" s="295" t="str">
        <f t="shared" si="8"/>
        <v>Included</v>
      </c>
      <c r="Q196" s="296">
        <f t="shared" si="9"/>
        <v>0</v>
      </c>
      <c r="R196" s="267">
        <f t="shared" si="10"/>
        <v>0</v>
      </c>
      <c r="S196" s="267">
        <f t="shared" si="11"/>
        <v>0</v>
      </c>
      <c r="T196" s="297"/>
      <c r="AC196" s="298"/>
    </row>
    <row r="197" spans="1:29" s="267" customFormat="1" ht="48.75" customHeight="1" x14ac:dyDescent="0.3">
      <c r="A197" s="292">
        <v>11</v>
      </c>
      <c r="B197" s="768">
        <v>7000032511</v>
      </c>
      <c r="C197" s="768">
        <v>10</v>
      </c>
      <c r="D197" s="768">
        <v>170</v>
      </c>
      <c r="E197" s="768">
        <v>20</v>
      </c>
      <c r="F197" s="768" t="s">
        <v>657</v>
      </c>
      <c r="G197" s="768">
        <v>170005314</v>
      </c>
      <c r="H197" s="768">
        <v>998716</v>
      </c>
      <c r="I197" s="372"/>
      <c r="J197" s="769">
        <v>18</v>
      </c>
      <c r="K197" s="293"/>
      <c r="L197" s="768" t="s">
        <v>557</v>
      </c>
      <c r="M197" s="768" t="s">
        <v>105</v>
      </c>
      <c r="N197" s="768">
        <v>1</v>
      </c>
      <c r="O197" s="294"/>
      <c r="P197" s="295" t="str">
        <f t="shared" si="8"/>
        <v>Included</v>
      </c>
      <c r="Q197" s="296">
        <f t="shared" si="9"/>
        <v>0</v>
      </c>
      <c r="R197" s="267">
        <f t="shared" si="10"/>
        <v>0</v>
      </c>
      <c r="S197" s="267">
        <f t="shared" si="11"/>
        <v>0</v>
      </c>
      <c r="T197" s="297"/>
      <c r="AC197" s="298"/>
    </row>
    <row r="198" spans="1:29" s="267" customFormat="1" ht="48.75" customHeight="1" x14ac:dyDescent="0.3">
      <c r="A198" s="292">
        <v>12</v>
      </c>
      <c r="B198" s="768">
        <v>7000032512</v>
      </c>
      <c r="C198" s="768">
        <v>10</v>
      </c>
      <c r="D198" s="768">
        <v>180</v>
      </c>
      <c r="E198" s="768">
        <v>10</v>
      </c>
      <c r="F198" s="768" t="s">
        <v>658</v>
      </c>
      <c r="G198" s="768">
        <v>170005315</v>
      </c>
      <c r="H198" s="768">
        <v>998716</v>
      </c>
      <c r="I198" s="372"/>
      <c r="J198" s="769">
        <v>18</v>
      </c>
      <c r="K198" s="293"/>
      <c r="L198" s="768" t="s">
        <v>558</v>
      </c>
      <c r="M198" s="768" t="s">
        <v>105</v>
      </c>
      <c r="N198" s="768">
        <v>1</v>
      </c>
      <c r="O198" s="294"/>
      <c r="P198" s="295" t="str">
        <f t="shared" si="8"/>
        <v>Included</v>
      </c>
      <c r="Q198" s="296">
        <f t="shared" si="9"/>
        <v>0</v>
      </c>
      <c r="R198" s="267">
        <f t="shared" si="10"/>
        <v>0</v>
      </c>
      <c r="S198" s="267">
        <f t="shared" si="11"/>
        <v>0</v>
      </c>
      <c r="T198" s="297"/>
      <c r="AC198" s="298"/>
    </row>
    <row r="199" spans="1:29" s="407" customFormat="1" ht="30.75" customHeight="1" x14ac:dyDescent="0.3">
      <c r="A199" s="776" t="str">
        <f>'Sch-4a'!A60</f>
        <v>VIII</v>
      </c>
      <c r="B199" s="370" t="str">
        <f>'Sch-4a'!B60</f>
        <v xml:space="preserve">VOIP Communication system for SR2  </v>
      </c>
      <c r="C199" s="371"/>
      <c r="D199" s="371"/>
      <c r="E199" s="371"/>
      <c r="F199" s="371"/>
      <c r="G199" s="371"/>
      <c r="H199" s="371"/>
      <c r="I199" s="371"/>
      <c r="J199" s="371"/>
      <c r="K199" s="371"/>
      <c r="L199" s="371"/>
      <c r="M199" s="371"/>
      <c r="N199" s="371"/>
      <c r="O199" s="371"/>
      <c r="P199" s="371"/>
      <c r="Q199" s="371"/>
      <c r="R199" s="267"/>
      <c r="S199" s="267"/>
    </row>
    <row r="200" spans="1:29" s="267" customFormat="1" ht="48.75" customHeight="1" x14ac:dyDescent="0.3">
      <c r="A200" s="292">
        <v>1</v>
      </c>
      <c r="B200" s="768">
        <v>7000032589</v>
      </c>
      <c r="C200" s="768">
        <v>10</v>
      </c>
      <c r="D200" s="768">
        <v>30</v>
      </c>
      <c r="E200" s="768">
        <v>10</v>
      </c>
      <c r="F200" s="768" t="s">
        <v>659</v>
      </c>
      <c r="G200" s="768">
        <v>170005313</v>
      </c>
      <c r="H200" s="768">
        <v>998716</v>
      </c>
      <c r="I200" s="372"/>
      <c r="J200" s="769">
        <v>18</v>
      </c>
      <c r="K200" s="293"/>
      <c r="L200" s="768" t="s">
        <v>556</v>
      </c>
      <c r="M200" s="768" t="s">
        <v>105</v>
      </c>
      <c r="N200" s="768">
        <v>1</v>
      </c>
      <c r="O200" s="294"/>
      <c r="P200" s="295" t="str">
        <f t="shared" si="8"/>
        <v>Included</v>
      </c>
      <c r="Q200" s="296">
        <f t="shared" si="9"/>
        <v>0</v>
      </c>
      <c r="R200" s="267">
        <f t="shared" si="10"/>
        <v>0</v>
      </c>
      <c r="S200" s="267">
        <f t="shared" si="11"/>
        <v>0</v>
      </c>
      <c r="T200" s="297"/>
      <c r="AC200" s="298"/>
    </row>
    <row r="201" spans="1:29" s="267" customFormat="1" ht="48.75" customHeight="1" x14ac:dyDescent="0.3">
      <c r="A201" s="292">
        <v>2</v>
      </c>
      <c r="B201" s="768">
        <v>7000032589</v>
      </c>
      <c r="C201" s="768">
        <v>10</v>
      </c>
      <c r="D201" s="768">
        <v>30</v>
      </c>
      <c r="E201" s="768">
        <v>20</v>
      </c>
      <c r="F201" s="768" t="s">
        <v>659</v>
      </c>
      <c r="G201" s="768">
        <v>170005314</v>
      </c>
      <c r="H201" s="768">
        <v>998716</v>
      </c>
      <c r="I201" s="372"/>
      <c r="J201" s="769">
        <v>18</v>
      </c>
      <c r="K201" s="293"/>
      <c r="L201" s="768" t="s">
        <v>557</v>
      </c>
      <c r="M201" s="768" t="s">
        <v>105</v>
      </c>
      <c r="N201" s="768">
        <v>1</v>
      </c>
      <c r="O201" s="294"/>
      <c r="P201" s="295" t="str">
        <f t="shared" si="8"/>
        <v>Included</v>
      </c>
      <c r="Q201" s="296">
        <f t="shared" si="9"/>
        <v>0</v>
      </c>
      <c r="R201" s="267">
        <f t="shared" si="10"/>
        <v>0</v>
      </c>
      <c r="S201" s="267">
        <f t="shared" si="11"/>
        <v>0</v>
      </c>
      <c r="T201" s="297"/>
      <c r="AC201" s="298"/>
    </row>
    <row r="202" spans="1:29" s="267" customFormat="1" ht="48.75" customHeight="1" x14ac:dyDescent="0.3">
      <c r="A202" s="292">
        <v>3</v>
      </c>
      <c r="B202" s="768">
        <v>7000032590</v>
      </c>
      <c r="C202" s="768">
        <v>10</v>
      </c>
      <c r="D202" s="768">
        <v>40</v>
      </c>
      <c r="E202" s="768">
        <v>10</v>
      </c>
      <c r="F202" s="768" t="s">
        <v>660</v>
      </c>
      <c r="G202" s="768">
        <v>170005315</v>
      </c>
      <c r="H202" s="768">
        <v>998716</v>
      </c>
      <c r="I202" s="372"/>
      <c r="J202" s="769">
        <v>18</v>
      </c>
      <c r="K202" s="293"/>
      <c r="L202" s="768" t="s">
        <v>558</v>
      </c>
      <c r="M202" s="768" t="s">
        <v>105</v>
      </c>
      <c r="N202" s="768">
        <v>1</v>
      </c>
      <c r="O202" s="294"/>
      <c r="P202" s="295" t="str">
        <f t="shared" si="8"/>
        <v>Included</v>
      </c>
      <c r="Q202" s="296">
        <f t="shared" si="9"/>
        <v>0</v>
      </c>
      <c r="R202" s="267">
        <f t="shared" si="10"/>
        <v>0</v>
      </c>
      <c r="S202" s="267">
        <f t="shared" si="11"/>
        <v>0</v>
      </c>
      <c r="T202" s="297"/>
      <c r="AC202" s="298"/>
    </row>
    <row r="203" spans="1:29" s="267" customFormat="1" ht="48.75" customHeight="1" x14ac:dyDescent="0.3">
      <c r="A203" s="292">
        <v>4</v>
      </c>
      <c r="B203" s="768">
        <v>7000032593</v>
      </c>
      <c r="C203" s="768">
        <v>10</v>
      </c>
      <c r="D203" s="768">
        <v>80</v>
      </c>
      <c r="E203" s="768">
        <v>10</v>
      </c>
      <c r="F203" s="768" t="s">
        <v>661</v>
      </c>
      <c r="G203" s="768">
        <v>170005313</v>
      </c>
      <c r="H203" s="768">
        <v>998716</v>
      </c>
      <c r="I203" s="372"/>
      <c r="J203" s="769">
        <v>18</v>
      </c>
      <c r="K203" s="293"/>
      <c r="L203" s="768" t="s">
        <v>556</v>
      </c>
      <c r="M203" s="768" t="s">
        <v>105</v>
      </c>
      <c r="N203" s="768">
        <v>1</v>
      </c>
      <c r="O203" s="294"/>
      <c r="P203" s="295" t="str">
        <f t="shared" si="8"/>
        <v>Included</v>
      </c>
      <c r="Q203" s="296">
        <f t="shared" si="9"/>
        <v>0</v>
      </c>
      <c r="R203" s="267">
        <f t="shared" si="10"/>
        <v>0</v>
      </c>
      <c r="S203" s="267">
        <f t="shared" si="11"/>
        <v>0</v>
      </c>
      <c r="T203" s="297"/>
      <c r="AC203" s="298"/>
    </row>
    <row r="204" spans="1:29" s="267" customFormat="1" ht="48.75" customHeight="1" x14ac:dyDescent="0.3">
      <c r="A204" s="292">
        <v>5</v>
      </c>
      <c r="B204" s="768">
        <v>7000032593</v>
      </c>
      <c r="C204" s="768">
        <v>10</v>
      </c>
      <c r="D204" s="768">
        <v>80</v>
      </c>
      <c r="E204" s="768">
        <v>20</v>
      </c>
      <c r="F204" s="768" t="s">
        <v>661</v>
      </c>
      <c r="G204" s="768">
        <v>170005314</v>
      </c>
      <c r="H204" s="768">
        <v>998716</v>
      </c>
      <c r="I204" s="372"/>
      <c r="J204" s="769">
        <v>18</v>
      </c>
      <c r="K204" s="293"/>
      <c r="L204" s="768" t="s">
        <v>557</v>
      </c>
      <c r="M204" s="768" t="s">
        <v>105</v>
      </c>
      <c r="N204" s="768">
        <v>1</v>
      </c>
      <c r="O204" s="294"/>
      <c r="P204" s="295" t="str">
        <f t="shared" si="8"/>
        <v>Included</v>
      </c>
      <c r="Q204" s="296">
        <f t="shared" si="9"/>
        <v>0</v>
      </c>
      <c r="R204" s="267">
        <f t="shared" si="10"/>
        <v>0</v>
      </c>
      <c r="S204" s="267">
        <f t="shared" si="11"/>
        <v>0</v>
      </c>
      <c r="T204" s="297"/>
      <c r="AC204" s="298"/>
    </row>
    <row r="205" spans="1:29" s="267" customFormat="1" ht="48.75" customHeight="1" x14ac:dyDescent="0.3">
      <c r="A205" s="292">
        <v>6</v>
      </c>
      <c r="B205" s="768">
        <v>7000032594</v>
      </c>
      <c r="C205" s="768">
        <v>10</v>
      </c>
      <c r="D205" s="768">
        <v>90</v>
      </c>
      <c r="E205" s="768">
        <v>10</v>
      </c>
      <c r="F205" s="768" t="s">
        <v>662</v>
      </c>
      <c r="G205" s="768">
        <v>170005315</v>
      </c>
      <c r="H205" s="768">
        <v>998716</v>
      </c>
      <c r="I205" s="372"/>
      <c r="J205" s="769">
        <v>18</v>
      </c>
      <c r="K205" s="293"/>
      <c r="L205" s="768" t="s">
        <v>558</v>
      </c>
      <c r="M205" s="768" t="s">
        <v>105</v>
      </c>
      <c r="N205" s="768">
        <v>1</v>
      </c>
      <c r="O205" s="294"/>
      <c r="P205" s="295" t="str">
        <f t="shared" si="8"/>
        <v>Included</v>
      </c>
      <c r="Q205" s="296">
        <f t="shared" si="9"/>
        <v>0</v>
      </c>
      <c r="R205" s="267">
        <f t="shared" si="10"/>
        <v>0</v>
      </c>
      <c r="S205" s="267">
        <f t="shared" si="11"/>
        <v>0</v>
      </c>
      <c r="T205" s="297"/>
      <c r="AC205" s="298"/>
    </row>
    <row r="206" spans="1:29" s="267" customFormat="1" ht="48.75" customHeight="1" x14ac:dyDescent="0.3">
      <c r="A206" s="292">
        <v>7</v>
      </c>
      <c r="B206" s="768">
        <v>7000032597</v>
      </c>
      <c r="C206" s="768">
        <v>10</v>
      </c>
      <c r="D206" s="768">
        <v>130</v>
      </c>
      <c r="E206" s="768">
        <v>10</v>
      </c>
      <c r="F206" s="768" t="s">
        <v>663</v>
      </c>
      <c r="G206" s="768">
        <v>170005313</v>
      </c>
      <c r="H206" s="768">
        <v>998716</v>
      </c>
      <c r="I206" s="372"/>
      <c r="J206" s="769">
        <v>18</v>
      </c>
      <c r="K206" s="293"/>
      <c r="L206" s="768" t="s">
        <v>556</v>
      </c>
      <c r="M206" s="768" t="s">
        <v>105</v>
      </c>
      <c r="N206" s="768">
        <v>1</v>
      </c>
      <c r="O206" s="294"/>
      <c r="P206" s="295" t="str">
        <f t="shared" si="8"/>
        <v>Included</v>
      </c>
      <c r="Q206" s="296">
        <f t="shared" si="9"/>
        <v>0</v>
      </c>
      <c r="R206" s="267">
        <f t="shared" si="10"/>
        <v>0</v>
      </c>
      <c r="S206" s="267">
        <f t="shared" si="11"/>
        <v>0</v>
      </c>
      <c r="T206" s="297"/>
      <c r="AC206" s="298"/>
    </row>
    <row r="207" spans="1:29" s="267" customFormat="1" ht="48.75" customHeight="1" x14ac:dyDescent="0.3">
      <c r="A207" s="292">
        <v>8</v>
      </c>
      <c r="B207" s="768">
        <v>7000032597</v>
      </c>
      <c r="C207" s="768">
        <v>10</v>
      </c>
      <c r="D207" s="768">
        <v>130</v>
      </c>
      <c r="E207" s="768">
        <v>20</v>
      </c>
      <c r="F207" s="768" t="s">
        <v>663</v>
      </c>
      <c r="G207" s="768">
        <v>170005314</v>
      </c>
      <c r="H207" s="768">
        <v>998716</v>
      </c>
      <c r="I207" s="372"/>
      <c r="J207" s="769">
        <v>18</v>
      </c>
      <c r="K207" s="293"/>
      <c r="L207" s="768" t="s">
        <v>557</v>
      </c>
      <c r="M207" s="768" t="s">
        <v>105</v>
      </c>
      <c r="N207" s="768">
        <v>1</v>
      </c>
      <c r="O207" s="294"/>
      <c r="P207" s="295" t="str">
        <f t="shared" si="8"/>
        <v>Included</v>
      </c>
      <c r="Q207" s="296">
        <f t="shared" si="9"/>
        <v>0</v>
      </c>
      <c r="R207" s="267">
        <f t="shared" si="10"/>
        <v>0</v>
      </c>
      <c r="S207" s="267">
        <f t="shared" si="11"/>
        <v>0</v>
      </c>
      <c r="T207" s="297"/>
      <c r="AC207" s="298"/>
    </row>
    <row r="208" spans="1:29" s="267" customFormat="1" ht="48.75" customHeight="1" x14ac:dyDescent="0.3">
      <c r="A208" s="292">
        <v>9</v>
      </c>
      <c r="B208" s="768">
        <v>7000032598</v>
      </c>
      <c r="C208" s="768">
        <v>10</v>
      </c>
      <c r="D208" s="768">
        <v>140</v>
      </c>
      <c r="E208" s="768">
        <v>10</v>
      </c>
      <c r="F208" s="768" t="s">
        <v>664</v>
      </c>
      <c r="G208" s="768">
        <v>170005315</v>
      </c>
      <c r="H208" s="768">
        <v>998716</v>
      </c>
      <c r="I208" s="372"/>
      <c r="J208" s="769">
        <v>18</v>
      </c>
      <c r="K208" s="293"/>
      <c r="L208" s="768" t="s">
        <v>558</v>
      </c>
      <c r="M208" s="768" t="s">
        <v>105</v>
      </c>
      <c r="N208" s="768">
        <v>1</v>
      </c>
      <c r="O208" s="294"/>
      <c r="P208" s="295" t="str">
        <f t="shared" si="8"/>
        <v>Included</v>
      </c>
      <c r="Q208" s="296">
        <f t="shared" si="9"/>
        <v>0</v>
      </c>
      <c r="R208" s="267">
        <f t="shared" si="10"/>
        <v>0</v>
      </c>
      <c r="S208" s="267">
        <f t="shared" si="11"/>
        <v>0</v>
      </c>
      <c r="T208" s="297"/>
      <c r="AC208" s="298"/>
    </row>
    <row r="209" spans="1:29" s="267" customFormat="1" ht="48.75" customHeight="1" x14ac:dyDescent="0.3">
      <c r="A209" s="292">
        <v>10</v>
      </c>
      <c r="B209" s="768">
        <v>7000032600</v>
      </c>
      <c r="C209" s="768">
        <v>10</v>
      </c>
      <c r="D209" s="768">
        <v>170</v>
      </c>
      <c r="E209" s="768">
        <v>10</v>
      </c>
      <c r="F209" s="768" t="s">
        <v>665</v>
      </c>
      <c r="G209" s="768">
        <v>170005313</v>
      </c>
      <c r="H209" s="768">
        <v>998716</v>
      </c>
      <c r="I209" s="372"/>
      <c r="J209" s="769">
        <v>18</v>
      </c>
      <c r="K209" s="293"/>
      <c r="L209" s="768" t="s">
        <v>556</v>
      </c>
      <c r="M209" s="768" t="s">
        <v>105</v>
      </c>
      <c r="N209" s="768">
        <v>1</v>
      </c>
      <c r="O209" s="294"/>
      <c r="P209" s="295" t="str">
        <f t="shared" si="8"/>
        <v>Included</v>
      </c>
      <c r="Q209" s="296">
        <f t="shared" si="9"/>
        <v>0</v>
      </c>
      <c r="R209" s="267">
        <f t="shared" si="10"/>
        <v>0</v>
      </c>
      <c r="S209" s="267">
        <f t="shared" si="11"/>
        <v>0</v>
      </c>
      <c r="T209" s="297"/>
      <c r="AC209" s="298"/>
    </row>
    <row r="210" spans="1:29" s="267" customFormat="1" ht="48.75" customHeight="1" x14ac:dyDescent="0.3">
      <c r="A210" s="292">
        <v>11</v>
      </c>
      <c r="B210" s="768">
        <v>7000032600</v>
      </c>
      <c r="C210" s="768">
        <v>10</v>
      </c>
      <c r="D210" s="768">
        <v>170</v>
      </c>
      <c r="E210" s="768">
        <v>20</v>
      </c>
      <c r="F210" s="768" t="s">
        <v>665</v>
      </c>
      <c r="G210" s="768">
        <v>170005314</v>
      </c>
      <c r="H210" s="768">
        <v>998716</v>
      </c>
      <c r="I210" s="372"/>
      <c r="J210" s="769">
        <v>18</v>
      </c>
      <c r="K210" s="293"/>
      <c r="L210" s="768" t="s">
        <v>557</v>
      </c>
      <c r="M210" s="768" t="s">
        <v>105</v>
      </c>
      <c r="N210" s="768">
        <v>1</v>
      </c>
      <c r="O210" s="294"/>
      <c r="P210" s="295" t="str">
        <f t="shared" si="8"/>
        <v>Included</v>
      </c>
      <c r="Q210" s="296">
        <f t="shared" si="9"/>
        <v>0</v>
      </c>
      <c r="R210" s="267">
        <f t="shared" si="10"/>
        <v>0</v>
      </c>
      <c r="S210" s="267">
        <f t="shared" si="11"/>
        <v>0</v>
      </c>
      <c r="T210" s="297"/>
      <c r="AC210" s="298"/>
    </row>
    <row r="211" spans="1:29" s="267" customFormat="1" ht="48.75" customHeight="1" x14ac:dyDescent="0.3">
      <c r="A211" s="292">
        <v>12</v>
      </c>
      <c r="B211" s="768">
        <v>7000032601</v>
      </c>
      <c r="C211" s="768">
        <v>10</v>
      </c>
      <c r="D211" s="768">
        <v>180</v>
      </c>
      <c r="E211" s="768">
        <v>10</v>
      </c>
      <c r="F211" s="768" t="s">
        <v>666</v>
      </c>
      <c r="G211" s="768">
        <v>170005315</v>
      </c>
      <c r="H211" s="768">
        <v>998716</v>
      </c>
      <c r="I211" s="372"/>
      <c r="J211" s="769">
        <v>18</v>
      </c>
      <c r="K211" s="293"/>
      <c r="L211" s="768" t="s">
        <v>558</v>
      </c>
      <c r="M211" s="768" t="s">
        <v>105</v>
      </c>
      <c r="N211" s="768">
        <v>1</v>
      </c>
      <c r="O211" s="294"/>
      <c r="P211" s="295" t="str">
        <f t="shared" si="8"/>
        <v>Included</v>
      </c>
      <c r="Q211" s="296">
        <f t="shared" si="9"/>
        <v>0</v>
      </c>
      <c r="R211" s="267">
        <f t="shared" si="10"/>
        <v>0</v>
      </c>
      <c r="S211" s="267">
        <f t="shared" si="11"/>
        <v>0</v>
      </c>
      <c r="T211" s="297"/>
      <c r="AC211" s="298"/>
    </row>
    <row r="212" spans="1:29" s="267" customFormat="1" ht="48.75" customHeight="1" x14ac:dyDescent="0.3">
      <c r="A212" s="292">
        <v>13</v>
      </c>
      <c r="B212" s="768">
        <v>7000032604</v>
      </c>
      <c r="C212" s="768">
        <v>10</v>
      </c>
      <c r="D212" s="768">
        <v>220</v>
      </c>
      <c r="E212" s="768">
        <v>10</v>
      </c>
      <c r="F212" s="768" t="s">
        <v>667</v>
      </c>
      <c r="G212" s="768">
        <v>170005313</v>
      </c>
      <c r="H212" s="768">
        <v>998716</v>
      </c>
      <c r="I212" s="372"/>
      <c r="J212" s="769">
        <v>18</v>
      </c>
      <c r="K212" s="293"/>
      <c r="L212" s="768" t="s">
        <v>556</v>
      </c>
      <c r="M212" s="768" t="s">
        <v>105</v>
      </c>
      <c r="N212" s="768">
        <v>1</v>
      </c>
      <c r="O212" s="294"/>
      <c r="P212" s="295" t="str">
        <f t="shared" ref="P212:P274" si="12">IF(O212=0, "Included", IF(ISERROR(N212*O212), O212,N212* O212))</f>
        <v>Included</v>
      </c>
      <c r="Q212" s="296">
        <f t="shared" ref="Q212:Q274" si="13">S212</f>
        <v>0</v>
      </c>
      <c r="R212" s="267">
        <f t="shared" ref="R212:R274" si="14">IF(P212="Included",0,P212)</f>
        <v>0</v>
      </c>
      <c r="S212" s="267">
        <f t="shared" ref="S212:S274" si="15">IF(K212="",(R212*J212/100),(R212*K212))</f>
        <v>0</v>
      </c>
      <c r="T212" s="297"/>
      <c r="AC212" s="298"/>
    </row>
    <row r="213" spans="1:29" s="267" customFormat="1" ht="48.75" customHeight="1" x14ac:dyDescent="0.3">
      <c r="A213" s="292">
        <v>14</v>
      </c>
      <c r="B213" s="768">
        <v>7000032604</v>
      </c>
      <c r="C213" s="768">
        <v>10</v>
      </c>
      <c r="D213" s="768">
        <v>220</v>
      </c>
      <c r="E213" s="768">
        <v>20</v>
      </c>
      <c r="F213" s="768" t="s">
        <v>667</v>
      </c>
      <c r="G213" s="768">
        <v>170005314</v>
      </c>
      <c r="H213" s="768">
        <v>998716</v>
      </c>
      <c r="I213" s="372"/>
      <c r="J213" s="769">
        <v>18</v>
      </c>
      <c r="K213" s="293"/>
      <c r="L213" s="768" t="s">
        <v>557</v>
      </c>
      <c r="M213" s="768" t="s">
        <v>105</v>
      </c>
      <c r="N213" s="768">
        <v>1</v>
      </c>
      <c r="O213" s="294"/>
      <c r="P213" s="295" t="str">
        <f t="shared" si="12"/>
        <v>Included</v>
      </c>
      <c r="Q213" s="296">
        <f t="shared" si="13"/>
        <v>0</v>
      </c>
      <c r="R213" s="267">
        <f t="shared" si="14"/>
        <v>0</v>
      </c>
      <c r="S213" s="267">
        <f t="shared" si="15"/>
        <v>0</v>
      </c>
      <c r="T213" s="297"/>
      <c r="AC213" s="298"/>
    </row>
    <row r="214" spans="1:29" s="267" customFormat="1" ht="48.75" customHeight="1" x14ac:dyDescent="0.3">
      <c r="A214" s="292">
        <v>15</v>
      </c>
      <c r="B214" s="768">
        <v>7000032605</v>
      </c>
      <c r="C214" s="768">
        <v>10</v>
      </c>
      <c r="D214" s="768">
        <v>230</v>
      </c>
      <c r="E214" s="768">
        <v>10</v>
      </c>
      <c r="F214" s="768" t="s">
        <v>668</v>
      </c>
      <c r="G214" s="768">
        <v>170005315</v>
      </c>
      <c r="H214" s="768">
        <v>998716</v>
      </c>
      <c r="I214" s="372"/>
      <c r="J214" s="769">
        <v>18</v>
      </c>
      <c r="K214" s="293"/>
      <c r="L214" s="768" t="s">
        <v>558</v>
      </c>
      <c r="M214" s="768" t="s">
        <v>105</v>
      </c>
      <c r="N214" s="768">
        <v>1</v>
      </c>
      <c r="O214" s="294"/>
      <c r="P214" s="295" t="str">
        <f t="shared" si="12"/>
        <v>Included</v>
      </c>
      <c r="Q214" s="296">
        <f t="shared" si="13"/>
        <v>0</v>
      </c>
      <c r="R214" s="267">
        <f t="shared" si="14"/>
        <v>0</v>
      </c>
      <c r="S214" s="267">
        <f t="shared" si="15"/>
        <v>0</v>
      </c>
      <c r="T214" s="297"/>
      <c r="AC214" s="298"/>
    </row>
    <row r="215" spans="1:29" s="267" customFormat="1" ht="48.75" customHeight="1" x14ac:dyDescent="0.3">
      <c r="A215" s="292">
        <v>16</v>
      </c>
      <c r="B215" s="768">
        <v>7000032607</v>
      </c>
      <c r="C215" s="768">
        <v>10</v>
      </c>
      <c r="D215" s="768">
        <v>260</v>
      </c>
      <c r="E215" s="768">
        <v>10</v>
      </c>
      <c r="F215" s="768" t="s">
        <v>669</v>
      </c>
      <c r="G215" s="768">
        <v>170005313</v>
      </c>
      <c r="H215" s="768">
        <v>998716</v>
      </c>
      <c r="I215" s="372"/>
      <c r="J215" s="769">
        <v>18</v>
      </c>
      <c r="K215" s="293"/>
      <c r="L215" s="768" t="s">
        <v>556</v>
      </c>
      <c r="M215" s="768" t="s">
        <v>105</v>
      </c>
      <c r="N215" s="768">
        <v>1</v>
      </c>
      <c r="O215" s="294"/>
      <c r="P215" s="295" t="str">
        <f t="shared" si="12"/>
        <v>Included</v>
      </c>
      <c r="Q215" s="296">
        <f t="shared" si="13"/>
        <v>0</v>
      </c>
      <c r="R215" s="267">
        <f t="shared" si="14"/>
        <v>0</v>
      </c>
      <c r="S215" s="267">
        <f t="shared" si="15"/>
        <v>0</v>
      </c>
      <c r="T215" s="297"/>
      <c r="AC215" s="298"/>
    </row>
    <row r="216" spans="1:29" s="267" customFormat="1" ht="48.75" customHeight="1" x14ac:dyDescent="0.3">
      <c r="A216" s="292">
        <v>17</v>
      </c>
      <c r="B216" s="768">
        <v>7000032607</v>
      </c>
      <c r="C216" s="768">
        <v>10</v>
      </c>
      <c r="D216" s="768">
        <v>260</v>
      </c>
      <c r="E216" s="768">
        <v>20</v>
      </c>
      <c r="F216" s="768" t="s">
        <v>669</v>
      </c>
      <c r="G216" s="768">
        <v>170005314</v>
      </c>
      <c r="H216" s="768">
        <v>998716</v>
      </c>
      <c r="I216" s="372"/>
      <c r="J216" s="769">
        <v>18</v>
      </c>
      <c r="K216" s="293"/>
      <c r="L216" s="768" t="s">
        <v>557</v>
      </c>
      <c r="M216" s="768" t="s">
        <v>105</v>
      </c>
      <c r="N216" s="768">
        <v>1</v>
      </c>
      <c r="O216" s="294"/>
      <c r="P216" s="295" t="str">
        <f t="shared" si="12"/>
        <v>Included</v>
      </c>
      <c r="Q216" s="296">
        <f t="shared" si="13"/>
        <v>0</v>
      </c>
      <c r="R216" s="267">
        <f t="shared" si="14"/>
        <v>0</v>
      </c>
      <c r="S216" s="267">
        <f t="shared" si="15"/>
        <v>0</v>
      </c>
      <c r="T216" s="297"/>
      <c r="AC216" s="298"/>
    </row>
    <row r="217" spans="1:29" s="267" customFormat="1" ht="48.75" customHeight="1" x14ac:dyDescent="0.3">
      <c r="A217" s="292">
        <v>18</v>
      </c>
      <c r="B217" s="768">
        <v>7000032608</v>
      </c>
      <c r="C217" s="768">
        <v>10</v>
      </c>
      <c r="D217" s="768">
        <v>270</v>
      </c>
      <c r="E217" s="768">
        <v>10</v>
      </c>
      <c r="F217" s="768" t="s">
        <v>670</v>
      </c>
      <c r="G217" s="768">
        <v>170005315</v>
      </c>
      <c r="H217" s="768">
        <v>998716</v>
      </c>
      <c r="I217" s="372"/>
      <c r="J217" s="769">
        <v>18</v>
      </c>
      <c r="K217" s="293"/>
      <c r="L217" s="768" t="s">
        <v>558</v>
      </c>
      <c r="M217" s="768" t="s">
        <v>105</v>
      </c>
      <c r="N217" s="768">
        <v>1</v>
      </c>
      <c r="O217" s="294"/>
      <c r="P217" s="295" t="str">
        <f t="shared" si="12"/>
        <v>Included</v>
      </c>
      <c r="Q217" s="296">
        <f t="shared" si="13"/>
        <v>0</v>
      </c>
      <c r="R217" s="267">
        <f t="shared" si="14"/>
        <v>0</v>
      </c>
      <c r="S217" s="267">
        <f t="shared" si="15"/>
        <v>0</v>
      </c>
      <c r="T217" s="297"/>
      <c r="AC217" s="298"/>
    </row>
    <row r="218" spans="1:29" s="267" customFormat="1" ht="48.75" customHeight="1" x14ac:dyDescent="0.3">
      <c r="A218" s="292">
        <v>19</v>
      </c>
      <c r="B218" s="768">
        <v>7000032611</v>
      </c>
      <c r="C218" s="768">
        <v>10</v>
      </c>
      <c r="D218" s="768">
        <v>310</v>
      </c>
      <c r="E218" s="768">
        <v>10</v>
      </c>
      <c r="F218" s="768" t="s">
        <v>671</v>
      </c>
      <c r="G218" s="768">
        <v>170005313</v>
      </c>
      <c r="H218" s="768">
        <v>998716</v>
      </c>
      <c r="I218" s="372"/>
      <c r="J218" s="769">
        <v>18</v>
      </c>
      <c r="K218" s="293"/>
      <c r="L218" s="768" t="s">
        <v>556</v>
      </c>
      <c r="M218" s="768" t="s">
        <v>105</v>
      </c>
      <c r="N218" s="768">
        <v>1</v>
      </c>
      <c r="O218" s="294"/>
      <c r="P218" s="295" t="str">
        <f t="shared" si="12"/>
        <v>Included</v>
      </c>
      <c r="Q218" s="296">
        <f t="shared" si="13"/>
        <v>0</v>
      </c>
      <c r="R218" s="267">
        <f t="shared" si="14"/>
        <v>0</v>
      </c>
      <c r="S218" s="267">
        <f t="shared" si="15"/>
        <v>0</v>
      </c>
      <c r="T218" s="297"/>
      <c r="AC218" s="298"/>
    </row>
    <row r="219" spans="1:29" s="267" customFormat="1" ht="48.75" customHeight="1" x14ac:dyDescent="0.3">
      <c r="A219" s="292">
        <v>20</v>
      </c>
      <c r="B219" s="768">
        <v>7000032611</v>
      </c>
      <c r="C219" s="768">
        <v>10</v>
      </c>
      <c r="D219" s="768">
        <v>310</v>
      </c>
      <c r="E219" s="768">
        <v>20</v>
      </c>
      <c r="F219" s="768" t="s">
        <v>671</v>
      </c>
      <c r="G219" s="768">
        <v>170005314</v>
      </c>
      <c r="H219" s="768">
        <v>998716</v>
      </c>
      <c r="I219" s="372"/>
      <c r="J219" s="769">
        <v>18</v>
      </c>
      <c r="K219" s="293"/>
      <c r="L219" s="768" t="s">
        <v>557</v>
      </c>
      <c r="M219" s="768" t="s">
        <v>105</v>
      </c>
      <c r="N219" s="768">
        <v>1</v>
      </c>
      <c r="O219" s="294"/>
      <c r="P219" s="295" t="str">
        <f t="shared" si="12"/>
        <v>Included</v>
      </c>
      <c r="Q219" s="296">
        <f t="shared" si="13"/>
        <v>0</v>
      </c>
      <c r="R219" s="267">
        <f t="shared" si="14"/>
        <v>0</v>
      </c>
      <c r="S219" s="267">
        <f t="shared" si="15"/>
        <v>0</v>
      </c>
      <c r="T219" s="297"/>
      <c r="AC219" s="298"/>
    </row>
    <row r="220" spans="1:29" s="267" customFormat="1" ht="48.75" customHeight="1" x14ac:dyDescent="0.3">
      <c r="A220" s="292">
        <v>21</v>
      </c>
      <c r="B220" s="768">
        <v>7000032612</v>
      </c>
      <c r="C220" s="768">
        <v>10</v>
      </c>
      <c r="D220" s="768">
        <v>320</v>
      </c>
      <c r="E220" s="768">
        <v>10</v>
      </c>
      <c r="F220" s="768" t="s">
        <v>672</v>
      </c>
      <c r="G220" s="768">
        <v>170005315</v>
      </c>
      <c r="H220" s="768">
        <v>998716</v>
      </c>
      <c r="I220" s="372"/>
      <c r="J220" s="769">
        <v>18</v>
      </c>
      <c r="K220" s="293"/>
      <c r="L220" s="768" t="s">
        <v>558</v>
      </c>
      <c r="M220" s="768" t="s">
        <v>105</v>
      </c>
      <c r="N220" s="768">
        <v>1</v>
      </c>
      <c r="O220" s="294"/>
      <c r="P220" s="295" t="str">
        <f t="shared" si="12"/>
        <v>Included</v>
      </c>
      <c r="Q220" s="296">
        <f t="shared" si="13"/>
        <v>0</v>
      </c>
      <c r="R220" s="267">
        <f t="shared" si="14"/>
        <v>0</v>
      </c>
      <c r="S220" s="267">
        <f t="shared" si="15"/>
        <v>0</v>
      </c>
      <c r="T220" s="297"/>
      <c r="AC220" s="298"/>
    </row>
    <row r="221" spans="1:29" s="267" customFormat="1" ht="48.75" customHeight="1" x14ac:dyDescent="0.3">
      <c r="A221" s="292">
        <v>22</v>
      </c>
      <c r="B221" s="768">
        <v>7000032615</v>
      </c>
      <c r="C221" s="768">
        <v>10</v>
      </c>
      <c r="D221" s="768">
        <v>350</v>
      </c>
      <c r="E221" s="768">
        <v>10</v>
      </c>
      <c r="F221" s="768" t="s">
        <v>673</v>
      </c>
      <c r="G221" s="768">
        <v>170005313</v>
      </c>
      <c r="H221" s="768">
        <v>998716</v>
      </c>
      <c r="I221" s="372"/>
      <c r="J221" s="769">
        <v>18</v>
      </c>
      <c r="K221" s="293"/>
      <c r="L221" s="768" t="s">
        <v>556</v>
      </c>
      <c r="M221" s="768" t="s">
        <v>105</v>
      </c>
      <c r="N221" s="768">
        <v>1</v>
      </c>
      <c r="O221" s="294"/>
      <c r="P221" s="295" t="str">
        <f t="shared" si="12"/>
        <v>Included</v>
      </c>
      <c r="Q221" s="296">
        <f t="shared" si="13"/>
        <v>0</v>
      </c>
      <c r="R221" s="267">
        <f t="shared" si="14"/>
        <v>0</v>
      </c>
      <c r="S221" s="267">
        <f t="shared" si="15"/>
        <v>0</v>
      </c>
      <c r="T221" s="297"/>
      <c r="AC221" s="298"/>
    </row>
    <row r="222" spans="1:29" s="267" customFormat="1" ht="48.75" customHeight="1" x14ac:dyDescent="0.3">
      <c r="A222" s="292">
        <v>23</v>
      </c>
      <c r="B222" s="768">
        <v>7000032615</v>
      </c>
      <c r="C222" s="768">
        <v>10</v>
      </c>
      <c r="D222" s="768">
        <v>350</v>
      </c>
      <c r="E222" s="768">
        <v>20</v>
      </c>
      <c r="F222" s="768" t="s">
        <v>673</v>
      </c>
      <c r="G222" s="768">
        <v>170005314</v>
      </c>
      <c r="H222" s="768">
        <v>998716</v>
      </c>
      <c r="I222" s="372"/>
      <c r="J222" s="769">
        <v>18</v>
      </c>
      <c r="K222" s="293"/>
      <c r="L222" s="768" t="s">
        <v>557</v>
      </c>
      <c r="M222" s="768" t="s">
        <v>105</v>
      </c>
      <c r="N222" s="768">
        <v>1</v>
      </c>
      <c r="O222" s="294"/>
      <c r="P222" s="295" t="str">
        <f t="shared" si="12"/>
        <v>Included</v>
      </c>
      <c r="Q222" s="296">
        <f t="shared" si="13"/>
        <v>0</v>
      </c>
      <c r="R222" s="267">
        <f t="shared" si="14"/>
        <v>0</v>
      </c>
      <c r="S222" s="267">
        <f t="shared" si="15"/>
        <v>0</v>
      </c>
      <c r="T222" s="297"/>
      <c r="AC222" s="298"/>
    </row>
    <row r="223" spans="1:29" s="267" customFormat="1" ht="48.75" customHeight="1" x14ac:dyDescent="0.3">
      <c r="A223" s="292">
        <v>24</v>
      </c>
      <c r="B223" s="768">
        <v>7000032616</v>
      </c>
      <c r="C223" s="768">
        <v>10</v>
      </c>
      <c r="D223" s="768">
        <v>360</v>
      </c>
      <c r="E223" s="768">
        <v>10</v>
      </c>
      <c r="F223" s="768" t="s">
        <v>674</v>
      </c>
      <c r="G223" s="768">
        <v>170005315</v>
      </c>
      <c r="H223" s="768">
        <v>998716</v>
      </c>
      <c r="I223" s="372"/>
      <c r="J223" s="769">
        <v>18</v>
      </c>
      <c r="K223" s="293"/>
      <c r="L223" s="768" t="s">
        <v>558</v>
      </c>
      <c r="M223" s="768" t="s">
        <v>105</v>
      </c>
      <c r="N223" s="768">
        <v>1</v>
      </c>
      <c r="O223" s="294"/>
      <c r="P223" s="295" t="str">
        <f t="shared" si="12"/>
        <v>Included</v>
      </c>
      <c r="Q223" s="296">
        <f t="shared" si="13"/>
        <v>0</v>
      </c>
      <c r="R223" s="267">
        <f t="shared" si="14"/>
        <v>0</v>
      </c>
      <c r="S223" s="267">
        <f t="shared" si="15"/>
        <v>0</v>
      </c>
      <c r="T223" s="297"/>
      <c r="AC223" s="298"/>
    </row>
    <row r="224" spans="1:29" s="267" customFormat="1" ht="48.75" customHeight="1" x14ac:dyDescent="0.3">
      <c r="A224" s="292">
        <v>25</v>
      </c>
      <c r="B224" s="768">
        <v>7000032619</v>
      </c>
      <c r="C224" s="768">
        <v>10</v>
      </c>
      <c r="D224" s="768">
        <v>400</v>
      </c>
      <c r="E224" s="768">
        <v>10</v>
      </c>
      <c r="F224" s="768" t="s">
        <v>675</v>
      </c>
      <c r="G224" s="768">
        <v>170005313</v>
      </c>
      <c r="H224" s="768">
        <v>998716</v>
      </c>
      <c r="I224" s="372"/>
      <c r="J224" s="769">
        <v>18</v>
      </c>
      <c r="K224" s="293"/>
      <c r="L224" s="768" t="s">
        <v>556</v>
      </c>
      <c r="M224" s="768" t="s">
        <v>105</v>
      </c>
      <c r="N224" s="768">
        <v>1</v>
      </c>
      <c r="O224" s="294"/>
      <c r="P224" s="295" t="str">
        <f t="shared" si="12"/>
        <v>Included</v>
      </c>
      <c r="Q224" s="296">
        <f t="shared" si="13"/>
        <v>0</v>
      </c>
      <c r="R224" s="267">
        <f t="shared" si="14"/>
        <v>0</v>
      </c>
      <c r="S224" s="267">
        <f t="shared" si="15"/>
        <v>0</v>
      </c>
      <c r="T224" s="297"/>
      <c r="AC224" s="298"/>
    </row>
    <row r="225" spans="1:29" s="267" customFormat="1" ht="48.75" customHeight="1" x14ac:dyDescent="0.3">
      <c r="A225" s="292">
        <v>26</v>
      </c>
      <c r="B225" s="768">
        <v>7000032619</v>
      </c>
      <c r="C225" s="768">
        <v>10</v>
      </c>
      <c r="D225" s="768">
        <v>400</v>
      </c>
      <c r="E225" s="768">
        <v>20</v>
      </c>
      <c r="F225" s="768" t="s">
        <v>675</v>
      </c>
      <c r="G225" s="768">
        <v>170005314</v>
      </c>
      <c r="H225" s="768">
        <v>998716</v>
      </c>
      <c r="I225" s="372"/>
      <c r="J225" s="769">
        <v>18</v>
      </c>
      <c r="K225" s="293"/>
      <c r="L225" s="768" t="s">
        <v>557</v>
      </c>
      <c r="M225" s="768" t="s">
        <v>105</v>
      </c>
      <c r="N225" s="768">
        <v>1</v>
      </c>
      <c r="O225" s="294"/>
      <c r="P225" s="295" t="str">
        <f t="shared" si="12"/>
        <v>Included</v>
      </c>
      <c r="Q225" s="296">
        <f t="shared" si="13"/>
        <v>0</v>
      </c>
      <c r="R225" s="267">
        <f t="shared" si="14"/>
        <v>0</v>
      </c>
      <c r="S225" s="267">
        <f t="shared" si="15"/>
        <v>0</v>
      </c>
      <c r="T225" s="297"/>
      <c r="AC225" s="298"/>
    </row>
    <row r="226" spans="1:29" s="267" customFormat="1" ht="48.75" customHeight="1" x14ac:dyDescent="0.3">
      <c r="A226" s="292">
        <v>27</v>
      </c>
      <c r="B226" s="768">
        <v>7000032620</v>
      </c>
      <c r="C226" s="768">
        <v>10</v>
      </c>
      <c r="D226" s="768">
        <v>410</v>
      </c>
      <c r="E226" s="768">
        <v>10</v>
      </c>
      <c r="F226" s="768" t="s">
        <v>676</v>
      </c>
      <c r="G226" s="768">
        <v>170005315</v>
      </c>
      <c r="H226" s="768">
        <v>998716</v>
      </c>
      <c r="I226" s="372"/>
      <c r="J226" s="769">
        <v>18</v>
      </c>
      <c r="K226" s="293"/>
      <c r="L226" s="768" t="s">
        <v>558</v>
      </c>
      <c r="M226" s="768" t="s">
        <v>105</v>
      </c>
      <c r="N226" s="768">
        <v>1</v>
      </c>
      <c r="O226" s="294"/>
      <c r="P226" s="295" t="str">
        <f t="shared" si="12"/>
        <v>Included</v>
      </c>
      <c r="Q226" s="296">
        <f t="shared" si="13"/>
        <v>0</v>
      </c>
      <c r="R226" s="267">
        <f t="shared" si="14"/>
        <v>0</v>
      </c>
      <c r="S226" s="267">
        <f t="shared" si="15"/>
        <v>0</v>
      </c>
      <c r="T226" s="297"/>
      <c r="AC226" s="298"/>
    </row>
    <row r="227" spans="1:29" s="407" customFormat="1" ht="30.75" customHeight="1" x14ac:dyDescent="0.3">
      <c r="A227" s="776" t="str">
        <f>'Sch-4a'!A67</f>
        <v>IX</v>
      </c>
      <c r="B227" s="370" t="str">
        <f>'Sch-4a'!B67</f>
        <v xml:space="preserve">VOIP Communication system for WR1  </v>
      </c>
      <c r="C227" s="371"/>
      <c r="D227" s="371"/>
      <c r="E227" s="371"/>
      <c r="F227" s="371"/>
      <c r="G227" s="371"/>
      <c r="H227" s="371"/>
      <c r="I227" s="371"/>
      <c r="J227" s="371"/>
      <c r="K227" s="371"/>
      <c r="L227" s="371"/>
      <c r="M227" s="371"/>
      <c r="N227" s="371"/>
      <c r="O227" s="371"/>
      <c r="P227" s="371"/>
      <c r="Q227" s="371"/>
      <c r="R227" s="267"/>
      <c r="S227" s="267"/>
    </row>
    <row r="228" spans="1:29" s="267" customFormat="1" ht="48.75" customHeight="1" x14ac:dyDescent="0.3">
      <c r="A228" s="292">
        <v>1</v>
      </c>
      <c r="B228" s="768">
        <v>7000032799</v>
      </c>
      <c r="C228" s="768">
        <v>10</v>
      </c>
      <c r="D228" s="768">
        <v>30</v>
      </c>
      <c r="E228" s="768">
        <v>10</v>
      </c>
      <c r="F228" s="768" t="s">
        <v>677</v>
      </c>
      <c r="G228" s="768">
        <v>170005313</v>
      </c>
      <c r="H228" s="768">
        <v>998716</v>
      </c>
      <c r="I228" s="372"/>
      <c r="J228" s="769">
        <v>18</v>
      </c>
      <c r="K228" s="293"/>
      <c r="L228" s="768" t="s">
        <v>556</v>
      </c>
      <c r="M228" s="768" t="s">
        <v>105</v>
      </c>
      <c r="N228" s="768">
        <v>1</v>
      </c>
      <c r="O228" s="294"/>
      <c r="P228" s="295" t="str">
        <f t="shared" si="12"/>
        <v>Included</v>
      </c>
      <c r="Q228" s="296">
        <f t="shared" si="13"/>
        <v>0</v>
      </c>
      <c r="R228" s="267">
        <f t="shared" si="14"/>
        <v>0</v>
      </c>
      <c r="S228" s="267">
        <f t="shared" si="15"/>
        <v>0</v>
      </c>
      <c r="T228" s="297"/>
      <c r="AC228" s="298"/>
    </row>
    <row r="229" spans="1:29" s="267" customFormat="1" ht="48.75" customHeight="1" x14ac:dyDescent="0.3">
      <c r="A229" s="292">
        <v>2</v>
      </c>
      <c r="B229" s="768">
        <v>7000032799</v>
      </c>
      <c r="C229" s="768">
        <v>10</v>
      </c>
      <c r="D229" s="768">
        <v>30</v>
      </c>
      <c r="E229" s="768">
        <v>20</v>
      </c>
      <c r="F229" s="768" t="s">
        <v>677</v>
      </c>
      <c r="G229" s="768">
        <v>170005314</v>
      </c>
      <c r="H229" s="768">
        <v>998716</v>
      </c>
      <c r="I229" s="372"/>
      <c r="J229" s="769">
        <v>18</v>
      </c>
      <c r="K229" s="293"/>
      <c r="L229" s="768" t="s">
        <v>557</v>
      </c>
      <c r="M229" s="768" t="s">
        <v>105</v>
      </c>
      <c r="N229" s="768">
        <v>1</v>
      </c>
      <c r="O229" s="294"/>
      <c r="P229" s="295" t="str">
        <f t="shared" si="12"/>
        <v>Included</v>
      </c>
      <c r="Q229" s="296">
        <f t="shared" si="13"/>
        <v>0</v>
      </c>
      <c r="R229" s="267">
        <f t="shared" si="14"/>
        <v>0</v>
      </c>
      <c r="S229" s="267">
        <f t="shared" si="15"/>
        <v>0</v>
      </c>
      <c r="T229" s="297"/>
      <c r="AC229" s="298"/>
    </row>
    <row r="230" spans="1:29" s="267" customFormat="1" ht="48.75" customHeight="1" x14ac:dyDescent="0.3">
      <c r="A230" s="292">
        <v>3</v>
      </c>
      <c r="B230" s="768">
        <v>7000032800</v>
      </c>
      <c r="C230" s="768">
        <v>10</v>
      </c>
      <c r="D230" s="768">
        <v>40</v>
      </c>
      <c r="E230" s="768">
        <v>10</v>
      </c>
      <c r="F230" s="768" t="s">
        <v>678</v>
      </c>
      <c r="G230" s="768">
        <v>170005315</v>
      </c>
      <c r="H230" s="768">
        <v>998716</v>
      </c>
      <c r="I230" s="372"/>
      <c r="J230" s="769">
        <v>18</v>
      </c>
      <c r="K230" s="293"/>
      <c r="L230" s="768" t="s">
        <v>558</v>
      </c>
      <c r="M230" s="768" t="s">
        <v>105</v>
      </c>
      <c r="N230" s="768">
        <v>1</v>
      </c>
      <c r="O230" s="294"/>
      <c r="P230" s="295" t="str">
        <f t="shared" si="12"/>
        <v>Included</v>
      </c>
      <c r="Q230" s="296">
        <f t="shared" si="13"/>
        <v>0</v>
      </c>
      <c r="R230" s="267">
        <f t="shared" si="14"/>
        <v>0</v>
      </c>
      <c r="S230" s="267">
        <f t="shared" si="15"/>
        <v>0</v>
      </c>
      <c r="T230" s="297"/>
      <c r="AC230" s="298"/>
    </row>
    <row r="231" spans="1:29" s="267" customFormat="1" ht="48.75" customHeight="1" x14ac:dyDescent="0.3">
      <c r="A231" s="292">
        <v>4</v>
      </c>
      <c r="B231" s="768">
        <v>7000032803</v>
      </c>
      <c r="C231" s="768">
        <v>10</v>
      </c>
      <c r="D231" s="768">
        <v>80</v>
      </c>
      <c r="E231" s="768">
        <v>10</v>
      </c>
      <c r="F231" s="768" t="s">
        <v>679</v>
      </c>
      <c r="G231" s="768">
        <v>170005313</v>
      </c>
      <c r="H231" s="768">
        <v>998716</v>
      </c>
      <c r="I231" s="372"/>
      <c r="J231" s="769">
        <v>18</v>
      </c>
      <c r="K231" s="293"/>
      <c r="L231" s="768" t="s">
        <v>556</v>
      </c>
      <c r="M231" s="768" t="s">
        <v>105</v>
      </c>
      <c r="N231" s="768">
        <v>1</v>
      </c>
      <c r="O231" s="294"/>
      <c r="P231" s="295" t="str">
        <f t="shared" si="12"/>
        <v>Included</v>
      </c>
      <c r="Q231" s="296">
        <f t="shared" si="13"/>
        <v>0</v>
      </c>
      <c r="R231" s="267">
        <f t="shared" si="14"/>
        <v>0</v>
      </c>
      <c r="S231" s="267">
        <f t="shared" si="15"/>
        <v>0</v>
      </c>
      <c r="T231" s="297"/>
      <c r="AC231" s="298"/>
    </row>
    <row r="232" spans="1:29" s="267" customFormat="1" ht="48.75" customHeight="1" x14ac:dyDescent="0.3">
      <c r="A232" s="292">
        <v>5</v>
      </c>
      <c r="B232" s="768">
        <v>7000032803</v>
      </c>
      <c r="C232" s="768">
        <v>10</v>
      </c>
      <c r="D232" s="768">
        <v>80</v>
      </c>
      <c r="E232" s="768">
        <v>20</v>
      </c>
      <c r="F232" s="768" t="s">
        <v>679</v>
      </c>
      <c r="G232" s="768">
        <v>170005314</v>
      </c>
      <c r="H232" s="768">
        <v>998716</v>
      </c>
      <c r="I232" s="372"/>
      <c r="J232" s="769">
        <v>18</v>
      </c>
      <c r="K232" s="293"/>
      <c r="L232" s="768" t="s">
        <v>557</v>
      </c>
      <c r="M232" s="768" t="s">
        <v>105</v>
      </c>
      <c r="N232" s="768">
        <v>1</v>
      </c>
      <c r="O232" s="294"/>
      <c r="P232" s="295" t="str">
        <f t="shared" si="12"/>
        <v>Included</v>
      </c>
      <c r="Q232" s="296">
        <f t="shared" si="13"/>
        <v>0</v>
      </c>
      <c r="R232" s="267">
        <f t="shared" si="14"/>
        <v>0</v>
      </c>
      <c r="S232" s="267">
        <f t="shared" si="15"/>
        <v>0</v>
      </c>
      <c r="T232" s="297"/>
      <c r="AC232" s="298"/>
    </row>
    <row r="233" spans="1:29" s="267" customFormat="1" ht="48.75" customHeight="1" x14ac:dyDescent="0.3">
      <c r="A233" s="292">
        <v>6</v>
      </c>
      <c r="B233" s="768">
        <v>7000032804</v>
      </c>
      <c r="C233" s="768">
        <v>10</v>
      </c>
      <c r="D233" s="768">
        <v>90</v>
      </c>
      <c r="E233" s="768">
        <v>10</v>
      </c>
      <c r="F233" s="768" t="s">
        <v>680</v>
      </c>
      <c r="G233" s="768">
        <v>170005315</v>
      </c>
      <c r="H233" s="768">
        <v>998716</v>
      </c>
      <c r="I233" s="372"/>
      <c r="J233" s="769">
        <v>18</v>
      </c>
      <c r="K233" s="293"/>
      <c r="L233" s="768" t="s">
        <v>558</v>
      </c>
      <c r="M233" s="768" t="s">
        <v>105</v>
      </c>
      <c r="N233" s="768">
        <v>1</v>
      </c>
      <c r="O233" s="294"/>
      <c r="P233" s="295" t="str">
        <f t="shared" si="12"/>
        <v>Included</v>
      </c>
      <c r="Q233" s="296">
        <f t="shared" si="13"/>
        <v>0</v>
      </c>
      <c r="R233" s="267">
        <f t="shared" si="14"/>
        <v>0</v>
      </c>
      <c r="S233" s="267">
        <f t="shared" si="15"/>
        <v>0</v>
      </c>
      <c r="T233" s="297"/>
      <c r="AC233" s="298"/>
    </row>
    <row r="234" spans="1:29" s="267" customFormat="1" ht="48.75" customHeight="1" x14ac:dyDescent="0.3">
      <c r="A234" s="292">
        <v>7</v>
      </c>
      <c r="B234" s="768">
        <v>7000032806</v>
      </c>
      <c r="C234" s="768">
        <v>10</v>
      </c>
      <c r="D234" s="768">
        <v>210</v>
      </c>
      <c r="E234" s="768">
        <v>10</v>
      </c>
      <c r="F234" s="768" t="s">
        <v>681</v>
      </c>
      <c r="G234" s="768">
        <v>170005313</v>
      </c>
      <c r="H234" s="768">
        <v>998716</v>
      </c>
      <c r="I234" s="372"/>
      <c r="J234" s="769">
        <v>18</v>
      </c>
      <c r="K234" s="293"/>
      <c r="L234" s="768" t="s">
        <v>556</v>
      </c>
      <c r="M234" s="768" t="s">
        <v>105</v>
      </c>
      <c r="N234" s="768">
        <v>1</v>
      </c>
      <c r="O234" s="294"/>
      <c r="P234" s="295" t="str">
        <f t="shared" si="12"/>
        <v>Included</v>
      </c>
      <c r="Q234" s="296">
        <f t="shared" si="13"/>
        <v>0</v>
      </c>
      <c r="R234" s="267">
        <f t="shared" si="14"/>
        <v>0</v>
      </c>
      <c r="S234" s="267">
        <f t="shared" si="15"/>
        <v>0</v>
      </c>
      <c r="T234" s="297"/>
      <c r="AC234" s="298"/>
    </row>
    <row r="235" spans="1:29" s="267" customFormat="1" ht="48.75" customHeight="1" x14ac:dyDescent="0.3">
      <c r="A235" s="292">
        <v>8</v>
      </c>
      <c r="B235" s="768">
        <v>7000032806</v>
      </c>
      <c r="C235" s="768">
        <v>10</v>
      </c>
      <c r="D235" s="768">
        <v>210</v>
      </c>
      <c r="E235" s="768">
        <v>20</v>
      </c>
      <c r="F235" s="768" t="s">
        <v>681</v>
      </c>
      <c r="G235" s="768">
        <v>170005314</v>
      </c>
      <c r="H235" s="768">
        <v>998716</v>
      </c>
      <c r="I235" s="372"/>
      <c r="J235" s="769">
        <v>18</v>
      </c>
      <c r="K235" s="293"/>
      <c r="L235" s="768" t="s">
        <v>557</v>
      </c>
      <c r="M235" s="768" t="s">
        <v>105</v>
      </c>
      <c r="N235" s="768">
        <v>1</v>
      </c>
      <c r="O235" s="294"/>
      <c r="P235" s="295" t="str">
        <f t="shared" si="12"/>
        <v>Included</v>
      </c>
      <c r="Q235" s="296">
        <f t="shared" si="13"/>
        <v>0</v>
      </c>
      <c r="R235" s="267">
        <f t="shared" si="14"/>
        <v>0</v>
      </c>
      <c r="S235" s="267">
        <f t="shared" si="15"/>
        <v>0</v>
      </c>
      <c r="T235" s="297"/>
      <c r="AC235" s="298"/>
    </row>
    <row r="236" spans="1:29" s="267" customFormat="1" ht="48.75" customHeight="1" x14ac:dyDescent="0.3">
      <c r="A236" s="292">
        <v>9</v>
      </c>
      <c r="B236" s="768">
        <v>7000032807</v>
      </c>
      <c r="C236" s="768">
        <v>10</v>
      </c>
      <c r="D236" s="768">
        <v>220</v>
      </c>
      <c r="E236" s="768">
        <v>10</v>
      </c>
      <c r="F236" s="768" t="s">
        <v>682</v>
      </c>
      <c r="G236" s="768">
        <v>170005315</v>
      </c>
      <c r="H236" s="768">
        <v>998716</v>
      </c>
      <c r="I236" s="372"/>
      <c r="J236" s="769">
        <v>18</v>
      </c>
      <c r="K236" s="293"/>
      <c r="L236" s="768" t="s">
        <v>558</v>
      </c>
      <c r="M236" s="768" t="s">
        <v>105</v>
      </c>
      <c r="N236" s="768">
        <v>1</v>
      </c>
      <c r="O236" s="294"/>
      <c r="P236" s="295" t="str">
        <f t="shared" si="12"/>
        <v>Included</v>
      </c>
      <c r="Q236" s="296">
        <f t="shared" si="13"/>
        <v>0</v>
      </c>
      <c r="R236" s="267">
        <f t="shared" si="14"/>
        <v>0</v>
      </c>
      <c r="S236" s="267">
        <f t="shared" si="15"/>
        <v>0</v>
      </c>
      <c r="T236" s="297"/>
      <c r="AC236" s="298"/>
    </row>
    <row r="237" spans="1:29" s="267" customFormat="1" ht="48.75" customHeight="1" x14ac:dyDescent="0.3">
      <c r="A237" s="292">
        <v>10</v>
      </c>
      <c r="B237" s="768">
        <v>7000032810</v>
      </c>
      <c r="C237" s="768">
        <v>10</v>
      </c>
      <c r="D237" s="768">
        <v>260</v>
      </c>
      <c r="E237" s="768">
        <v>10</v>
      </c>
      <c r="F237" s="768" t="s">
        <v>683</v>
      </c>
      <c r="G237" s="768">
        <v>170005313</v>
      </c>
      <c r="H237" s="768">
        <v>998716</v>
      </c>
      <c r="I237" s="372"/>
      <c r="J237" s="769">
        <v>18</v>
      </c>
      <c r="K237" s="293"/>
      <c r="L237" s="768" t="s">
        <v>556</v>
      </c>
      <c r="M237" s="768" t="s">
        <v>105</v>
      </c>
      <c r="N237" s="768">
        <v>1</v>
      </c>
      <c r="O237" s="294"/>
      <c r="P237" s="295" t="str">
        <f t="shared" si="12"/>
        <v>Included</v>
      </c>
      <c r="Q237" s="296">
        <f t="shared" si="13"/>
        <v>0</v>
      </c>
      <c r="R237" s="267">
        <f t="shared" si="14"/>
        <v>0</v>
      </c>
      <c r="S237" s="267">
        <f t="shared" si="15"/>
        <v>0</v>
      </c>
      <c r="T237" s="297"/>
      <c r="AC237" s="298"/>
    </row>
    <row r="238" spans="1:29" s="267" customFormat="1" ht="48.75" customHeight="1" x14ac:dyDescent="0.3">
      <c r="A238" s="292">
        <v>11</v>
      </c>
      <c r="B238" s="768">
        <v>7000032810</v>
      </c>
      <c r="C238" s="768">
        <v>10</v>
      </c>
      <c r="D238" s="768">
        <v>260</v>
      </c>
      <c r="E238" s="768">
        <v>20</v>
      </c>
      <c r="F238" s="768" t="s">
        <v>683</v>
      </c>
      <c r="G238" s="768">
        <v>170005314</v>
      </c>
      <c r="H238" s="768">
        <v>998716</v>
      </c>
      <c r="I238" s="372"/>
      <c r="J238" s="769">
        <v>18</v>
      </c>
      <c r="K238" s="293"/>
      <c r="L238" s="768" t="s">
        <v>557</v>
      </c>
      <c r="M238" s="768" t="s">
        <v>105</v>
      </c>
      <c r="N238" s="768">
        <v>1</v>
      </c>
      <c r="O238" s="294"/>
      <c r="P238" s="295" t="str">
        <f t="shared" si="12"/>
        <v>Included</v>
      </c>
      <c r="Q238" s="296">
        <f t="shared" si="13"/>
        <v>0</v>
      </c>
      <c r="R238" s="267">
        <f t="shared" si="14"/>
        <v>0</v>
      </c>
      <c r="S238" s="267">
        <f t="shared" si="15"/>
        <v>0</v>
      </c>
      <c r="T238" s="297"/>
      <c r="AC238" s="298"/>
    </row>
    <row r="239" spans="1:29" s="267" customFormat="1" ht="48.75" customHeight="1" x14ac:dyDescent="0.3">
      <c r="A239" s="292">
        <v>12</v>
      </c>
      <c r="B239" s="768">
        <v>7000032811</v>
      </c>
      <c r="C239" s="768">
        <v>10</v>
      </c>
      <c r="D239" s="768">
        <v>270</v>
      </c>
      <c r="E239" s="768">
        <v>10</v>
      </c>
      <c r="F239" s="768" t="s">
        <v>684</v>
      </c>
      <c r="G239" s="768">
        <v>170005315</v>
      </c>
      <c r="H239" s="768">
        <v>998716</v>
      </c>
      <c r="I239" s="372"/>
      <c r="J239" s="769">
        <v>18</v>
      </c>
      <c r="K239" s="293"/>
      <c r="L239" s="768" t="s">
        <v>558</v>
      </c>
      <c r="M239" s="768" t="s">
        <v>105</v>
      </c>
      <c r="N239" s="768">
        <v>1</v>
      </c>
      <c r="O239" s="294"/>
      <c r="P239" s="295" t="str">
        <f t="shared" si="12"/>
        <v>Included</v>
      </c>
      <c r="Q239" s="296">
        <f t="shared" si="13"/>
        <v>0</v>
      </c>
      <c r="R239" s="267">
        <f t="shared" si="14"/>
        <v>0</v>
      </c>
      <c r="S239" s="267">
        <f t="shared" si="15"/>
        <v>0</v>
      </c>
      <c r="T239" s="297"/>
      <c r="AC239" s="298"/>
    </row>
    <row r="240" spans="1:29" s="267" customFormat="1" ht="48.75" customHeight="1" x14ac:dyDescent="0.3">
      <c r="A240" s="292">
        <v>13</v>
      </c>
      <c r="B240" s="768">
        <v>7000032812</v>
      </c>
      <c r="C240" s="768">
        <v>10</v>
      </c>
      <c r="D240" s="768">
        <v>300</v>
      </c>
      <c r="E240" s="768">
        <v>10</v>
      </c>
      <c r="F240" s="768" t="s">
        <v>685</v>
      </c>
      <c r="G240" s="768">
        <v>170005313</v>
      </c>
      <c r="H240" s="768">
        <v>998716</v>
      </c>
      <c r="I240" s="372"/>
      <c r="J240" s="769">
        <v>18</v>
      </c>
      <c r="K240" s="293"/>
      <c r="L240" s="768" t="s">
        <v>556</v>
      </c>
      <c r="M240" s="768" t="s">
        <v>105</v>
      </c>
      <c r="N240" s="768">
        <v>1</v>
      </c>
      <c r="O240" s="294"/>
      <c r="P240" s="295" t="str">
        <f t="shared" si="12"/>
        <v>Included</v>
      </c>
      <c r="Q240" s="296">
        <f t="shared" si="13"/>
        <v>0</v>
      </c>
      <c r="R240" s="267">
        <f t="shared" si="14"/>
        <v>0</v>
      </c>
      <c r="S240" s="267">
        <f t="shared" si="15"/>
        <v>0</v>
      </c>
      <c r="T240" s="297"/>
      <c r="AC240" s="298"/>
    </row>
    <row r="241" spans="1:29" s="267" customFormat="1" ht="48.75" customHeight="1" x14ac:dyDescent="0.3">
      <c r="A241" s="292">
        <v>14</v>
      </c>
      <c r="B241" s="768">
        <v>7000032812</v>
      </c>
      <c r="C241" s="768">
        <v>10</v>
      </c>
      <c r="D241" s="768">
        <v>300</v>
      </c>
      <c r="E241" s="768">
        <v>20</v>
      </c>
      <c r="F241" s="768" t="s">
        <v>685</v>
      </c>
      <c r="G241" s="768">
        <v>170005314</v>
      </c>
      <c r="H241" s="768">
        <v>998716</v>
      </c>
      <c r="I241" s="372"/>
      <c r="J241" s="769">
        <v>18</v>
      </c>
      <c r="K241" s="293"/>
      <c r="L241" s="768" t="s">
        <v>557</v>
      </c>
      <c r="M241" s="768" t="s">
        <v>105</v>
      </c>
      <c r="N241" s="768">
        <v>1</v>
      </c>
      <c r="O241" s="294"/>
      <c r="P241" s="295" t="str">
        <f t="shared" si="12"/>
        <v>Included</v>
      </c>
      <c r="Q241" s="296">
        <f t="shared" si="13"/>
        <v>0</v>
      </c>
      <c r="R241" s="267">
        <f t="shared" si="14"/>
        <v>0</v>
      </c>
      <c r="S241" s="267">
        <f t="shared" si="15"/>
        <v>0</v>
      </c>
      <c r="T241" s="297"/>
      <c r="AC241" s="298"/>
    </row>
    <row r="242" spans="1:29" s="267" customFormat="1" ht="48.75" customHeight="1" x14ac:dyDescent="0.3">
      <c r="A242" s="292">
        <v>15</v>
      </c>
      <c r="B242" s="768">
        <v>7000032813</v>
      </c>
      <c r="C242" s="768">
        <v>10</v>
      </c>
      <c r="D242" s="768">
        <v>310</v>
      </c>
      <c r="E242" s="768">
        <v>10</v>
      </c>
      <c r="F242" s="768" t="s">
        <v>686</v>
      </c>
      <c r="G242" s="768">
        <v>170005315</v>
      </c>
      <c r="H242" s="768">
        <v>998716</v>
      </c>
      <c r="I242" s="372"/>
      <c r="J242" s="769">
        <v>18</v>
      </c>
      <c r="K242" s="293"/>
      <c r="L242" s="768" t="s">
        <v>558</v>
      </c>
      <c r="M242" s="768" t="s">
        <v>105</v>
      </c>
      <c r="N242" s="768">
        <v>1</v>
      </c>
      <c r="O242" s="294"/>
      <c r="P242" s="295" t="str">
        <f t="shared" si="12"/>
        <v>Included</v>
      </c>
      <c r="Q242" s="296">
        <f t="shared" si="13"/>
        <v>0</v>
      </c>
      <c r="R242" s="267">
        <f t="shared" si="14"/>
        <v>0</v>
      </c>
      <c r="S242" s="267">
        <f t="shared" si="15"/>
        <v>0</v>
      </c>
      <c r="T242" s="297"/>
      <c r="AC242" s="298"/>
    </row>
    <row r="243" spans="1:29" s="267" customFormat="1" ht="48.75" customHeight="1" x14ac:dyDescent="0.3">
      <c r="A243" s="292">
        <v>16</v>
      </c>
      <c r="B243" s="768">
        <v>7000032817</v>
      </c>
      <c r="C243" s="768">
        <v>10</v>
      </c>
      <c r="D243" s="768">
        <v>360</v>
      </c>
      <c r="E243" s="768">
        <v>10</v>
      </c>
      <c r="F243" s="768" t="s">
        <v>687</v>
      </c>
      <c r="G243" s="768">
        <v>170005313</v>
      </c>
      <c r="H243" s="768">
        <v>998716</v>
      </c>
      <c r="I243" s="372"/>
      <c r="J243" s="769">
        <v>18</v>
      </c>
      <c r="K243" s="293"/>
      <c r="L243" s="768" t="s">
        <v>556</v>
      </c>
      <c r="M243" s="768" t="s">
        <v>105</v>
      </c>
      <c r="N243" s="768">
        <v>1</v>
      </c>
      <c r="O243" s="294"/>
      <c r="P243" s="295" t="str">
        <f t="shared" si="12"/>
        <v>Included</v>
      </c>
      <c r="Q243" s="296">
        <f t="shared" si="13"/>
        <v>0</v>
      </c>
      <c r="R243" s="267">
        <f t="shared" si="14"/>
        <v>0</v>
      </c>
      <c r="S243" s="267">
        <f t="shared" si="15"/>
        <v>0</v>
      </c>
      <c r="T243" s="297"/>
      <c r="AC243" s="298"/>
    </row>
    <row r="244" spans="1:29" s="267" customFormat="1" ht="48.75" customHeight="1" x14ac:dyDescent="0.3">
      <c r="A244" s="292">
        <v>17</v>
      </c>
      <c r="B244" s="768">
        <v>7000032817</v>
      </c>
      <c r="C244" s="768">
        <v>10</v>
      </c>
      <c r="D244" s="768">
        <v>360</v>
      </c>
      <c r="E244" s="768">
        <v>20</v>
      </c>
      <c r="F244" s="768" t="s">
        <v>687</v>
      </c>
      <c r="G244" s="768">
        <v>170005314</v>
      </c>
      <c r="H244" s="768">
        <v>998716</v>
      </c>
      <c r="I244" s="372"/>
      <c r="J244" s="769">
        <v>18</v>
      </c>
      <c r="K244" s="293"/>
      <c r="L244" s="768" t="s">
        <v>557</v>
      </c>
      <c r="M244" s="768" t="s">
        <v>105</v>
      </c>
      <c r="N244" s="768">
        <v>1</v>
      </c>
      <c r="O244" s="294"/>
      <c r="P244" s="295" t="str">
        <f t="shared" si="12"/>
        <v>Included</v>
      </c>
      <c r="Q244" s="296">
        <f t="shared" si="13"/>
        <v>0</v>
      </c>
      <c r="R244" s="267">
        <f t="shared" si="14"/>
        <v>0</v>
      </c>
      <c r="S244" s="267">
        <f t="shared" si="15"/>
        <v>0</v>
      </c>
      <c r="T244" s="297"/>
      <c r="AC244" s="298"/>
    </row>
    <row r="245" spans="1:29" s="267" customFormat="1" ht="48.75" customHeight="1" x14ac:dyDescent="0.3">
      <c r="A245" s="292">
        <v>18</v>
      </c>
      <c r="B245" s="768">
        <v>7000032818</v>
      </c>
      <c r="C245" s="768">
        <v>10</v>
      </c>
      <c r="D245" s="768">
        <v>370</v>
      </c>
      <c r="E245" s="768">
        <v>10</v>
      </c>
      <c r="F245" s="768" t="s">
        <v>688</v>
      </c>
      <c r="G245" s="768">
        <v>170005315</v>
      </c>
      <c r="H245" s="768">
        <v>998716</v>
      </c>
      <c r="I245" s="372"/>
      <c r="J245" s="769">
        <v>18</v>
      </c>
      <c r="K245" s="293"/>
      <c r="L245" s="768" t="s">
        <v>558</v>
      </c>
      <c r="M245" s="768" t="s">
        <v>105</v>
      </c>
      <c r="N245" s="768">
        <v>1</v>
      </c>
      <c r="O245" s="294"/>
      <c r="P245" s="295" t="str">
        <f t="shared" si="12"/>
        <v>Included</v>
      </c>
      <c r="Q245" s="296">
        <f t="shared" si="13"/>
        <v>0</v>
      </c>
      <c r="R245" s="267">
        <f t="shared" si="14"/>
        <v>0</v>
      </c>
      <c r="S245" s="267">
        <f t="shared" si="15"/>
        <v>0</v>
      </c>
      <c r="T245" s="297"/>
      <c r="AC245" s="298"/>
    </row>
    <row r="246" spans="1:29" s="407" customFormat="1" ht="30.75" customHeight="1" x14ac:dyDescent="0.3">
      <c r="A246" s="776" t="str">
        <f>'Sch-4a'!A72</f>
        <v>X</v>
      </c>
      <c r="B246" s="370" t="str">
        <f>'Sch-4a'!B72</f>
        <v xml:space="preserve">VOIP Communication system for WR2  </v>
      </c>
      <c r="C246" s="371"/>
      <c r="D246" s="371"/>
      <c r="E246" s="371"/>
      <c r="F246" s="371"/>
      <c r="G246" s="371"/>
      <c r="H246" s="371"/>
      <c r="I246" s="371"/>
      <c r="J246" s="371"/>
      <c r="K246" s="371"/>
      <c r="L246" s="371"/>
      <c r="M246" s="371"/>
      <c r="N246" s="371"/>
      <c r="O246" s="371"/>
      <c r="P246" s="371"/>
      <c r="Q246" s="371"/>
      <c r="R246" s="267"/>
      <c r="S246" s="267"/>
    </row>
    <row r="247" spans="1:29" s="267" customFormat="1" ht="48.75" customHeight="1" x14ac:dyDescent="0.3">
      <c r="A247" s="292">
        <v>1</v>
      </c>
      <c r="B247" s="768">
        <v>7000032937</v>
      </c>
      <c r="C247" s="768">
        <v>10</v>
      </c>
      <c r="D247" s="768">
        <v>30</v>
      </c>
      <c r="E247" s="768">
        <v>10</v>
      </c>
      <c r="F247" s="768" t="s">
        <v>689</v>
      </c>
      <c r="G247" s="768">
        <v>170005313</v>
      </c>
      <c r="H247" s="768">
        <v>998716</v>
      </c>
      <c r="I247" s="372"/>
      <c r="J247" s="769">
        <v>18</v>
      </c>
      <c r="K247" s="293"/>
      <c r="L247" s="768" t="s">
        <v>556</v>
      </c>
      <c r="M247" s="768" t="s">
        <v>105</v>
      </c>
      <c r="N247" s="768">
        <v>1</v>
      </c>
      <c r="O247" s="294"/>
      <c r="P247" s="295" t="str">
        <f t="shared" si="12"/>
        <v>Included</v>
      </c>
      <c r="Q247" s="296">
        <f t="shared" si="13"/>
        <v>0</v>
      </c>
      <c r="R247" s="267">
        <f t="shared" si="14"/>
        <v>0</v>
      </c>
      <c r="S247" s="267">
        <f t="shared" si="15"/>
        <v>0</v>
      </c>
      <c r="T247" s="297"/>
      <c r="AC247" s="298"/>
    </row>
    <row r="248" spans="1:29" s="267" customFormat="1" ht="48.75" customHeight="1" x14ac:dyDescent="0.3">
      <c r="A248" s="292">
        <v>2</v>
      </c>
      <c r="B248" s="768">
        <v>7000032937</v>
      </c>
      <c r="C248" s="768">
        <v>10</v>
      </c>
      <c r="D248" s="768">
        <v>30</v>
      </c>
      <c r="E248" s="768">
        <v>20</v>
      </c>
      <c r="F248" s="768" t="s">
        <v>689</v>
      </c>
      <c r="G248" s="768">
        <v>170005314</v>
      </c>
      <c r="H248" s="768">
        <v>998716</v>
      </c>
      <c r="I248" s="372"/>
      <c r="J248" s="769">
        <v>18</v>
      </c>
      <c r="K248" s="293"/>
      <c r="L248" s="768" t="s">
        <v>557</v>
      </c>
      <c r="M248" s="768" t="s">
        <v>105</v>
      </c>
      <c r="N248" s="768">
        <v>1</v>
      </c>
      <c r="O248" s="294"/>
      <c r="P248" s="295" t="str">
        <f t="shared" si="12"/>
        <v>Included</v>
      </c>
      <c r="Q248" s="296">
        <f t="shared" si="13"/>
        <v>0</v>
      </c>
      <c r="R248" s="267">
        <f t="shared" si="14"/>
        <v>0</v>
      </c>
      <c r="S248" s="267">
        <f t="shared" si="15"/>
        <v>0</v>
      </c>
      <c r="T248" s="297"/>
      <c r="AC248" s="298"/>
    </row>
    <row r="249" spans="1:29" s="267" customFormat="1" ht="48.75" customHeight="1" x14ac:dyDescent="0.3">
      <c r="A249" s="292">
        <v>3</v>
      </c>
      <c r="B249" s="768">
        <v>7000032938</v>
      </c>
      <c r="C249" s="768">
        <v>10</v>
      </c>
      <c r="D249" s="768">
        <v>40</v>
      </c>
      <c r="E249" s="768">
        <v>10</v>
      </c>
      <c r="F249" s="768" t="s">
        <v>690</v>
      </c>
      <c r="G249" s="768">
        <v>170005315</v>
      </c>
      <c r="H249" s="768">
        <v>998716</v>
      </c>
      <c r="I249" s="372"/>
      <c r="J249" s="769">
        <v>18</v>
      </c>
      <c r="K249" s="293"/>
      <c r="L249" s="768" t="s">
        <v>558</v>
      </c>
      <c r="M249" s="768" t="s">
        <v>105</v>
      </c>
      <c r="N249" s="768">
        <v>1</v>
      </c>
      <c r="O249" s="294"/>
      <c r="P249" s="295" t="str">
        <f t="shared" si="12"/>
        <v>Included</v>
      </c>
      <c r="Q249" s="296">
        <f t="shared" si="13"/>
        <v>0</v>
      </c>
      <c r="R249" s="267">
        <f t="shared" si="14"/>
        <v>0</v>
      </c>
      <c r="S249" s="267">
        <f t="shared" si="15"/>
        <v>0</v>
      </c>
      <c r="T249" s="297"/>
      <c r="AC249" s="298"/>
    </row>
    <row r="250" spans="1:29" s="267" customFormat="1" ht="48.75" customHeight="1" x14ac:dyDescent="0.3">
      <c r="A250" s="292">
        <v>4</v>
      </c>
      <c r="B250" s="768">
        <v>7000032941</v>
      </c>
      <c r="C250" s="768">
        <v>10</v>
      </c>
      <c r="D250" s="768">
        <v>80</v>
      </c>
      <c r="E250" s="768">
        <v>10</v>
      </c>
      <c r="F250" s="768" t="s">
        <v>691</v>
      </c>
      <c r="G250" s="768">
        <v>170005313</v>
      </c>
      <c r="H250" s="768">
        <v>998716</v>
      </c>
      <c r="I250" s="372"/>
      <c r="J250" s="769">
        <v>18</v>
      </c>
      <c r="K250" s="293"/>
      <c r="L250" s="768" t="s">
        <v>556</v>
      </c>
      <c r="M250" s="768" t="s">
        <v>105</v>
      </c>
      <c r="N250" s="768">
        <v>1</v>
      </c>
      <c r="O250" s="294"/>
      <c r="P250" s="295" t="str">
        <f t="shared" si="12"/>
        <v>Included</v>
      </c>
      <c r="Q250" s="296">
        <f t="shared" si="13"/>
        <v>0</v>
      </c>
      <c r="R250" s="267">
        <f t="shared" si="14"/>
        <v>0</v>
      </c>
      <c r="S250" s="267">
        <f t="shared" si="15"/>
        <v>0</v>
      </c>
      <c r="T250" s="297"/>
      <c r="AC250" s="298"/>
    </row>
    <row r="251" spans="1:29" s="267" customFormat="1" ht="48.75" customHeight="1" x14ac:dyDescent="0.3">
      <c r="A251" s="292">
        <v>5</v>
      </c>
      <c r="B251" s="768">
        <v>7000032941</v>
      </c>
      <c r="C251" s="768">
        <v>10</v>
      </c>
      <c r="D251" s="768">
        <v>80</v>
      </c>
      <c r="E251" s="768">
        <v>20</v>
      </c>
      <c r="F251" s="768" t="s">
        <v>691</v>
      </c>
      <c r="G251" s="768">
        <v>170005314</v>
      </c>
      <c r="H251" s="768">
        <v>998716</v>
      </c>
      <c r="I251" s="372"/>
      <c r="J251" s="769">
        <v>18</v>
      </c>
      <c r="K251" s="293"/>
      <c r="L251" s="768" t="s">
        <v>557</v>
      </c>
      <c r="M251" s="768" t="s">
        <v>105</v>
      </c>
      <c r="N251" s="768">
        <v>1</v>
      </c>
      <c r="O251" s="294"/>
      <c r="P251" s="295" t="str">
        <f t="shared" si="12"/>
        <v>Included</v>
      </c>
      <c r="Q251" s="296">
        <f t="shared" si="13"/>
        <v>0</v>
      </c>
      <c r="R251" s="267">
        <f t="shared" si="14"/>
        <v>0</v>
      </c>
      <c r="S251" s="267">
        <f t="shared" si="15"/>
        <v>0</v>
      </c>
      <c r="T251" s="297"/>
      <c r="AC251" s="298"/>
    </row>
    <row r="252" spans="1:29" s="267" customFormat="1" ht="48.75" customHeight="1" x14ac:dyDescent="0.3">
      <c r="A252" s="292">
        <v>6</v>
      </c>
      <c r="B252" s="768">
        <v>7000032942</v>
      </c>
      <c r="C252" s="768">
        <v>10</v>
      </c>
      <c r="D252" s="768">
        <v>90</v>
      </c>
      <c r="E252" s="768">
        <v>10</v>
      </c>
      <c r="F252" s="768" t="s">
        <v>692</v>
      </c>
      <c r="G252" s="768">
        <v>170005315</v>
      </c>
      <c r="H252" s="768">
        <v>998716</v>
      </c>
      <c r="I252" s="372"/>
      <c r="J252" s="769">
        <v>18</v>
      </c>
      <c r="K252" s="293"/>
      <c r="L252" s="768" t="s">
        <v>558</v>
      </c>
      <c r="M252" s="768" t="s">
        <v>105</v>
      </c>
      <c r="N252" s="768">
        <v>1</v>
      </c>
      <c r="O252" s="294"/>
      <c r="P252" s="295" t="str">
        <f t="shared" si="12"/>
        <v>Included</v>
      </c>
      <c r="Q252" s="296">
        <f t="shared" si="13"/>
        <v>0</v>
      </c>
      <c r="R252" s="267">
        <f t="shared" si="14"/>
        <v>0</v>
      </c>
      <c r="S252" s="267">
        <f t="shared" si="15"/>
        <v>0</v>
      </c>
      <c r="T252" s="297"/>
      <c r="AC252" s="298"/>
    </row>
    <row r="253" spans="1:29" s="267" customFormat="1" ht="48.75" customHeight="1" x14ac:dyDescent="0.3">
      <c r="A253" s="292">
        <v>7</v>
      </c>
      <c r="B253" s="768">
        <v>7000032944</v>
      </c>
      <c r="C253" s="768">
        <v>10</v>
      </c>
      <c r="D253" s="768">
        <v>210</v>
      </c>
      <c r="E253" s="768">
        <v>10</v>
      </c>
      <c r="F253" s="768" t="s">
        <v>693</v>
      </c>
      <c r="G253" s="768">
        <v>170005313</v>
      </c>
      <c r="H253" s="768">
        <v>998716</v>
      </c>
      <c r="I253" s="372"/>
      <c r="J253" s="769">
        <v>18</v>
      </c>
      <c r="K253" s="293"/>
      <c r="L253" s="768" t="s">
        <v>556</v>
      </c>
      <c r="M253" s="768" t="s">
        <v>105</v>
      </c>
      <c r="N253" s="768">
        <v>1</v>
      </c>
      <c r="O253" s="294"/>
      <c r="P253" s="295" t="str">
        <f t="shared" si="12"/>
        <v>Included</v>
      </c>
      <c r="Q253" s="296">
        <f t="shared" si="13"/>
        <v>0</v>
      </c>
      <c r="R253" s="267">
        <f t="shared" si="14"/>
        <v>0</v>
      </c>
      <c r="S253" s="267">
        <f t="shared" si="15"/>
        <v>0</v>
      </c>
      <c r="T253" s="297"/>
      <c r="AC253" s="298"/>
    </row>
    <row r="254" spans="1:29" s="267" customFormat="1" ht="48.75" customHeight="1" x14ac:dyDescent="0.3">
      <c r="A254" s="292">
        <v>8</v>
      </c>
      <c r="B254" s="768">
        <v>7000032944</v>
      </c>
      <c r="C254" s="768">
        <v>10</v>
      </c>
      <c r="D254" s="768">
        <v>210</v>
      </c>
      <c r="E254" s="768">
        <v>20</v>
      </c>
      <c r="F254" s="768" t="s">
        <v>693</v>
      </c>
      <c r="G254" s="768">
        <v>170005314</v>
      </c>
      <c r="H254" s="768">
        <v>998716</v>
      </c>
      <c r="I254" s="372"/>
      <c r="J254" s="769">
        <v>18</v>
      </c>
      <c r="K254" s="293"/>
      <c r="L254" s="768" t="s">
        <v>557</v>
      </c>
      <c r="M254" s="768" t="s">
        <v>105</v>
      </c>
      <c r="N254" s="768">
        <v>1</v>
      </c>
      <c r="O254" s="294"/>
      <c r="P254" s="295" t="str">
        <f t="shared" si="12"/>
        <v>Included</v>
      </c>
      <c r="Q254" s="296">
        <f t="shared" si="13"/>
        <v>0</v>
      </c>
      <c r="R254" s="267">
        <f t="shared" si="14"/>
        <v>0</v>
      </c>
      <c r="S254" s="267">
        <f t="shared" si="15"/>
        <v>0</v>
      </c>
      <c r="T254" s="297"/>
      <c r="AC254" s="298"/>
    </row>
    <row r="255" spans="1:29" s="267" customFormat="1" ht="48.75" customHeight="1" x14ac:dyDescent="0.3">
      <c r="A255" s="292">
        <v>9</v>
      </c>
      <c r="B255" s="768">
        <v>7000032945</v>
      </c>
      <c r="C255" s="768">
        <v>10</v>
      </c>
      <c r="D255" s="768">
        <v>220</v>
      </c>
      <c r="E255" s="768">
        <v>10</v>
      </c>
      <c r="F255" s="768" t="s">
        <v>694</v>
      </c>
      <c r="G255" s="768">
        <v>170005315</v>
      </c>
      <c r="H255" s="768">
        <v>998716</v>
      </c>
      <c r="I255" s="372"/>
      <c r="J255" s="769">
        <v>18</v>
      </c>
      <c r="K255" s="293"/>
      <c r="L255" s="768" t="s">
        <v>558</v>
      </c>
      <c r="M255" s="768" t="s">
        <v>105</v>
      </c>
      <c r="N255" s="768">
        <v>1</v>
      </c>
      <c r="O255" s="294"/>
      <c r="P255" s="295" t="str">
        <f t="shared" si="12"/>
        <v>Included</v>
      </c>
      <c r="Q255" s="296">
        <f t="shared" si="13"/>
        <v>0</v>
      </c>
      <c r="R255" s="267">
        <f t="shared" si="14"/>
        <v>0</v>
      </c>
      <c r="S255" s="267">
        <f t="shared" si="15"/>
        <v>0</v>
      </c>
      <c r="T255" s="297"/>
      <c r="AC255" s="298"/>
    </row>
    <row r="256" spans="1:29" s="267" customFormat="1" ht="48.75" customHeight="1" x14ac:dyDescent="0.3">
      <c r="A256" s="292">
        <v>10</v>
      </c>
      <c r="B256" s="768">
        <v>7000032948</v>
      </c>
      <c r="C256" s="768">
        <v>10</v>
      </c>
      <c r="D256" s="768">
        <v>260</v>
      </c>
      <c r="E256" s="768">
        <v>10</v>
      </c>
      <c r="F256" s="768" t="s">
        <v>695</v>
      </c>
      <c r="G256" s="768">
        <v>170005313</v>
      </c>
      <c r="H256" s="768">
        <v>998716</v>
      </c>
      <c r="I256" s="372"/>
      <c r="J256" s="769">
        <v>18</v>
      </c>
      <c r="K256" s="293"/>
      <c r="L256" s="768" t="s">
        <v>556</v>
      </c>
      <c r="M256" s="768" t="s">
        <v>105</v>
      </c>
      <c r="N256" s="768">
        <v>1</v>
      </c>
      <c r="O256" s="294"/>
      <c r="P256" s="295" t="str">
        <f t="shared" si="12"/>
        <v>Included</v>
      </c>
      <c r="Q256" s="296">
        <f t="shared" si="13"/>
        <v>0</v>
      </c>
      <c r="R256" s="267">
        <f t="shared" si="14"/>
        <v>0</v>
      </c>
      <c r="S256" s="267">
        <f t="shared" si="15"/>
        <v>0</v>
      </c>
      <c r="T256" s="297"/>
      <c r="AC256" s="298"/>
    </row>
    <row r="257" spans="1:29" s="267" customFormat="1" ht="48.75" customHeight="1" x14ac:dyDescent="0.3">
      <c r="A257" s="292">
        <v>11</v>
      </c>
      <c r="B257" s="768">
        <v>7000032948</v>
      </c>
      <c r="C257" s="768">
        <v>10</v>
      </c>
      <c r="D257" s="768">
        <v>260</v>
      </c>
      <c r="E257" s="768">
        <v>20</v>
      </c>
      <c r="F257" s="768" t="s">
        <v>695</v>
      </c>
      <c r="G257" s="768">
        <v>170005314</v>
      </c>
      <c r="H257" s="768">
        <v>998716</v>
      </c>
      <c r="I257" s="372"/>
      <c r="J257" s="769">
        <v>18</v>
      </c>
      <c r="K257" s="293"/>
      <c r="L257" s="768" t="s">
        <v>557</v>
      </c>
      <c r="M257" s="768" t="s">
        <v>105</v>
      </c>
      <c r="N257" s="768">
        <v>1</v>
      </c>
      <c r="O257" s="294"/>
      <c r="P257" s="295" t="str">
        <f t="shared" si="12"/>
        <v>Included</v>
      </c>
      <c r="Q257" s="296">
        <f t="shared" si="13"/>
        <v>0</v>
      </c>
      <c r="R257" s="267">
        <f t="shared" si="14"/>
        <v>0</v>
      </c>
      <c r="S257" s="267">
        <f t="shared" si="15"/>
        <v>0</v>
      </c>
      <c r="T257" s="297"/>
      <c r="AC257" s="298"/>
    </row>
    <row r="258" spans="1:29" s="267" customFormat="1" ht="48.75" customHeight="1" x14ac:dyDescent="0.3">
      <c r="A258" s="292">
        <v>12</v>
      </c>
      <c r="B258" s="768">
        <v>7000032949</v>
      </c>
      <c r="C258" s="768">
        <v>10</v>
      </c>
      <c r="D258" s="768">
        <v>270</v>
      </c>
      <c r="E258" s="768">
        <v>10</v>
      </c>
      <c r="F258" s="768" t="s">
        <v>696</v>
      </c>
      <c r="G258" s="768">
        <v>170005315</v>
      </c>
      <c r="H258" s="768">
        <v>998716</v>
      </c>
      <c r="I258" s="372"/>
      <c r="J258" s="769">
        <v>18</v>
      </c>
      <c r="K258" s="293"/>
      <c r="L258" s="768" t="s">
        <v>558</v>
      </c>
      <c r="M258" s="768" t="s">
        <v>105</v>
      </c>
      <c r="N258" s="768">
        <v>1</v>
      </c>
      <c r="O258" s="294"/>
      <c r="P258" s="295" t="str">
        <f t="shared" si="12"/>
        <v>Included</v>
      </c>
      <c r="Q258" s="296">
        <f t="shared" si="13"/>
        <v>0</v>
      </c>
      <c r="R258" s="267">
        <f t="shared" si="14"/>
        <v>0</v>
      </c>
      <c r="S258" s="267">
        <f t="shared" si="15"/>
        <v>0</v>
      </c>
      <c r="T258" s="297"/>
      <c r="AC258" s="298"/>
    </row>
    <row r="259" spans="1:29" s="267" customFormat="1" ht="48.75" customHeight="1" x14ac:dyDescent="0.3">
      <c r="A259" s="292">
        <v>13</v>
      </c>
      <c r="B259" s="768">
        <v>7000032952</v>
      </c>
      <c r="C259" s="768">
        <v>10</v>
      </c>
      <c r="D259" s="768">
        <v>310</v>
      </c>
      <c r="E259" s="768">
        <v>10</v>
      </c>
      <c r="F259" s="768" t="s">
        <v>697</v>
      </c>
      <c r="G259" s="768">
        <v>170005313</v>
      </c>
      <c r="H259" s="768">
        <v>998716</v>
      </c>
      <c r="I259" s="372"/>
      <c r="J259" s="769">
        <v>18</v>
      </c>
      <c r="K259" s="293"/>
      <c r="L259" s="768" t="s">
        <v>556</v>
      </c>
      <c r="M259" s="768" t="s">
        <v>105</v>
      </c>
      <c r="N259" s="768">
        <v>1</v>
      </c>
      <c r="O259" s="294"/>
      <c r="P259" s="295" t="str">
        <f t="shared" si="12"/>
        <v>Included</v>
      </c>
      <c r="Q259" s="296">
        <f t="shared" si="13"/>
        <v>0</v>
      </c>
      <c r="R259" s="267">
        <f t="shared" si="14"/>
        <v>0</v>
      </c>
      <c r="S259" s="267">
        <f t="shared" si="15"/>
        <v>0</v>
      </c>
      <c r="T259" s="297"/>
      <c r="AC259" s="298"/>
    </row>
    <row r="260" spans="1:29" s="267" customFormat="1" ht="48.75" customHeight="1" x14ac:dyDescent="0.3">
      <c r="A260" s="292">
        <v>14</v>
      </c>
      <c r="B260" s="768">
        <v>7000032952</v>
      </c>
      <c r="C260" s="768">
        <v>10</v>
      </c>
      <c r="D260" s="768">
        <v>310</v>
      </c>
      <c r="E260" s="768">
        <v>20</v>
      </c>
      <c r="F260" s="768" t="s">
        <v>697</v>
      </c>
      <c r="G260" s="768">
        <v>170005314</v>
      </c>
      <c r="H260" s="768">
        <v>998716</v>
      </c>
      <c r="I260" s="372"/>
      <c r="J260" s="769">
        <v>18</v>
      </c>
      <c r="K260" s="293"/>
      <c r="L260" s="768" t="s">
        <v>557</v>
      </c>
      <c r="M260" s="768" t="s">
        <v>105</v>
      </c>
      <c r="N260" s="768">
        <v>1</v>
      </c>
      <c r="O260" s="294"/>
      <c r="P260" s="295" t="str">
        <f t="shared" si="12"/>
        <v>Included</v>
      </c>
      <c r="Q260" s="296">
        <f t="shared" si="13"/>
        <v>0</v>
      </c>
      <c r="R260" s="267">
        <f t="shared" si="14"/>
        <v>0</v>
      </c>
      <c r="S260" s="267">
        <f t="shared" si="15"/>
        <v>0</v>
      </c>
      <c r="T260" s="297"/>
      <c r="AC260" s="298"/>
    </row>
    <row r="261" spans="1:29" s="267" customFormat="1" ht="48.75" customHeight="1" x14ac:dyDescent="0.3">
      <c r="A261" s="292">
        <v>15</v>
      </c>
      <c r="B261" s="768">
        <v>7000032953</v>
      </c>
      <c r="C261" s="768">
        <v>10</v>
      </c>
      <c r="D261" s="768">
        <v>320</v>
      </c>
      <c r="E261" s="768">
        <v>10</v>
      </c>
      <c r="F261" s="768" t="s">
        <v>698</v>
      </c>
      <c r="G261" s="768">
        <v>170005315</v>
      </c>
      <c r="H261" s="768">
        <v>998716</v>
      </c>
      <c r="I261" s="372"/>
      <c r="J261" s="769">
        <v>18</v>
      </c>
      <c r="K261" s="293"/>
      <c r="L261" s="768" t="s">
        <v>558</v>
      </c>
      <c r="M261" s="768" t="s">
        <v>105</v>
      </c>
      <c r="N261" s="768">
        <v>1</v>
      </c>
      <c r="O261" s="294"/>
      <c r="P261" s="295" t="str">
        <f t="shared" si="12"/>
        <v>Included</v>
      </c>
      <c r="Q261" s="296">
        <f t="shared" si="13"/>
        <v>0</v>
      </c>
      <c r="R261" s="267">
        <f t="shared" si="14"/>
        <v>0</v>
      </c>
      <c r="S261" s="267">
        <f t="shared" si="15"/>
        <v>0</v>
      </c>
      <c r="T261" s="297"/>
      <c r="AC261" s="298"/>
    </row>
    <row r="262" spans="1:29" s="267" customFormat="1" ht="48.75" customHeight="1" x14ac:dyDescent="0.3">
      <c r="A262" s="292">
        <v>16</v>
      </c>
      <c r="B262" s="768">
        <v>7000032956</v>
      </c>
      <c r="C262" s="768">
        <v>10</v>
      </c>
      <c r="D262" s="768">
        <v>360</v>
      </c>
      <c r="E262" s="768">
        <v>10</v>
      </c>
      <c r="F262" s="768" t="s">
        <v>699</v>
      </c>
      <c r="G262" s="768">
        <v>170005313</v>
      </c>
      <c r="H262" s="768">
        <v>998716</v>
      </c>
      <c r="I262" s="372"/>
      <c r="J262" s="769">
        <v>18</v>
      </c>
      <c r="K262" s="293"/>
      <c r="L262" s="768" t="s">
        <v>556</v>
      </c>
      <c r="M262" s="768" t="s">
        <v>105</v>
      </c>
      <c r="N262" s="768">
        <v>1</v>
      </c>
      <c r="O262" s="294"/>
      <c r="P262" s="295" t="str">
        <f t="shared" si="12"/>
        <v>Included</v>
      </c>
      <c r="Q262" s="296">
        <f t="shared" si="13"/>
        <v>0</v>
      </c>
      <c r="R262" s="267">
        <f t="shared" si="14"/>
        <v>0</v>
      </c>
      <c r="S262" s="267">
        <f t="shared" si="15"/>
        <v>0</v>
      </c>
      <c r="T262" s="297"/>
      <c r="AC262" s="298"/>
    </row>
    <row r="263" spans="1:29" s="267" customFormat="1" ht="48.75" customHeight="1" x14ac:dyDescent="0.3">
      <c r="A263" s="292">
        <v>17</v>
      </c>
      <c r="B263" s="768">
        <v>7000032956</v>
      </c>
      <c r="C263" s="768">
        <v>10</v>
      </c>
      <c r="D263" s="768">
        <v>360</v>
      </c>
      <c r="E263" s="768">
        <v>20</v>
      </c>
      <c r="F263" s="768" t="s">
        <v>699</v>
      </c>
      <c r="G263" s="768">
        <v>170005314</v>
      </c>
      <c r="H263" s="768">
        <v>998716</v>
      </c>
      <c r="I263" s="372"/>
      <c r="J263" s="769">
        <v>18</v>
      </c>
      <c r="K263" s="293"/>
      <c r="L263" s="768" t="s">
        <v>557</v>
      </c>
      <c r="M263" s="768" t="s">
        <v>105</v>
      </c>
      <c r="N263" s="768">
        <v>1</v>
      </c>
      <c r="O263" s="294"/>
      <c r="P263" s="295" t="str">
        <f t="shared" si="12"/>
        <v>Included</v>
      </c>
      <c r="Q263" s="296">
        <f t="shared" si="13"/>
        <v>0</v>
      </c>
      <c r="R263" s="267">
        <f t="shared" si="14"/>
        <v>0</v>
      </c>
      <c r="S263" s="267">
        <f t="shared" si="15"/>
        <v>0</v>
      </c>
      <c r="T263" s="297"/>
      <c r="AC263" s="298"/>
    </row>
    <row r="264" spans="1:29" s="267" customFormat="1" ht="48.75" customHeight="1" x14ac:dyDescent="0.3">
      <c r="A264" s="292">
        <v>18</v>
      </c>
      <c r="B264" s="768">
        <v>7000032957</v>
      </c>
      <c r="C264" s="768">
        <v>10</v>
      </c>
      <c r="D264" s="768">
        <v>370</v>
      </c>
      <c r="E264" s="768">
        <v>10</v>
      </c>
      <c r="F264" s="768" t="s">
        <v>700</v>
      </c>
      <c r="G264" s="768">
        <v>170005315</v>
      </c>
      <c r="H264" s="768">
        <v>998716</v>
      </c>
      <c r="I264" s="372"/>
      <c r="J264" s="769">
        <v>18</v>
      </c>
      <c r="K264" s="293"/>
      <c r="L264" s="768" t="s">
        <v>558</v>
      </c>
      <c r="M264" s="768" t="s">
        <v>105</v>
      </c>
      <c r="N264" s="768">
        <v>1</v>
      </c>
      <c r="O264" s="294"/>
      <c r="P264" s="295" t="str">
        <f t="shared" si="12"/>
        <v>Included</v>
      </c>
      <c r="Q264" s="296">
        <f t="shared" si="13"/>
        <v>0</v>
      </c>
      <c r="R264" s="267">
        <f t="shared" si="14"/>
        <v>0</v>
      </c>
      <c r="S264" s="267">
        <f t="shared" si="15"/>
        <v>0</v>
      </c>
      <c r="T264" s="297"/>
      <c r="AC264" s="298"/>
    </row>
    <row r="265" spans="1:29" s="267" customFormat="1" ht="48.75" customHeight="1" x14ac:dyDescent="0.3">
      <c r="A265" s="292">
        <v>19</v>
      </c>
      <c r="B265" s="768">
        <v>7000032960</v>
      </c>
      <c r="C265" s="768">
        <v>10</v>
      </c>
      <c r="D265" s="768">
        <v>410</v>
      </c>
      <c r="E265" s="768">
        <v>10</v>
      </c>
      <c r="F265" s="768" t="s">
        <v>701</v>
      </c>
      <c r="G265" s="768">
        <v>170005313</v>
      </c>
      <c r="H265" s="768">
        <v>998716</v>
      </c>
      <c r="I265" s="372"/>
      <c r="J265" s="769">
        <v>18</v>
      </c>
      <c r="K265" s="293"/>
      <c r="L265" s="768" t="s">
        <v>556</v>
      </c>
      <c r="M265" s="768" t="s">
        <v>105</v>
      </c>
      <c r="N265" s="768">
        <v>1</v>
      </c>
      <c r="O265" s="294"/>
      <c r="P265" s="295" t="str">
        <f t="shared" si="12"/>
        <v>Included</v>
      </c>
      <c r="Q265" s="296">
        <f t="shared" si="13"/>
        <v>0</v>
      </c>
      <c r="R265" s="267">
        <f t="shared" si="14"/>
        <v>0</v>
      </c>
      <c r="S265" s="267">
        <f t="shared" si="15"/>
        <v>0</v>
      </c>
      <c r="T265" s="297"/>
      <c r="AC265" s="298"/>
    </row>
    <row r="266" spans="1:29" s="267" customFormat="1" ht="48.75" customHeight="1" x14ac:dyDescent="0.3">
      <c r="A266" s="292">
        <v>20</v>
      </c>
      <c r="B266" s="768">
        <v>7000032960</v>
      </c>
      <c r="C266" s="768">
        <v>10</v>
      </c>
      <c r="D266" s="768">
        <v>410</v>
      </c>
      <c r="E266" s="768">
        <v>20</v>
      </c>
      <c r="F266" s="768" t="s">
        <v>701</v>
      </c>
      <c r="G266" s="768">
        <v>170005314</v>
      </c>
      <c r="H266" s="768">
        <v>998716</v>
      </c>
      <c r="I266" s="372"/>
      <c r="J266" s="769">
        <v>18</v>
      </c>
      <c r="K266" s="293"/>
      <c r="L266" s="768" t="s">
        <v>557</v>
      </c>
      <c r="M266" s="768" t="s">
        <v>105</v>
      </c>
      <c r="N266" s="768">
        <v>1</v>
      </c>
      <c r="O266" s="294"/>
      <c r="P266" s="295" t="str">
        <f t="shared" si="12"/>
        <v>Included</v>
      </c>
      <c r="Q266" s="296">
        <f t="shared" si="13"/>
        <v>0</v>
      </c>
      <c r="R266" s="267">
        <f t="shared" si="14"/>
        <v>0</v>
      </c>
      <c r="S266" s="267">
        <f t="shared" si="15"/>
        <v>0</v>
      </c>
      <c r="T266" s="297"/>
      <c r="AC266" s="298"/>
    </row>
    <row r="267" spans="1:29" s="267" customFormat="1" ht="48.75" customHeight="1" x14ac:dyDescent="0.3">
      <c r="A267" s="292">
        <v>21</v>
      </c>
      <c r="B267" s="768">
        <v>7000032961</v>
      </c>
      <c r="C267" s="768">
        <v>10</v>
      </c>
      <c r="D267" s="768">
        <v>420</v>
      </c>
      <c r="E267" s="768">
        <v>10</v>
      </c>
      <c r="F267" s="768" t="s">
        <v>702</v>
      </c>
      <c r="G267" s="768">
        <v>170005315</v>
      </c>
      <c r="H267" s="768">
        <v>998716</v>
      </c>
      <c r="I267" s="372"/>
      <c r="J267" s="769">
        <v>18</v>
      </c>
      <c r="K267" s="293"/>
      <c r="L267" s="768" t="s">
        <v>558</v>
      </c>
      <c r="M267" s="768" t="s">
        <v>105</v>
      </c>
      <c r="N267" s="768">
        <v>1</v>
      </c>
      <c r="O267" s="294"/>
      <c r="P267" s="295" t="str">
        <f t="shared" si="12"/>
        <v>Included</v>
      </c>
      <c r="Q267" s="296">
        <f t="shared" si="13"/>
        <v>0</v>
      </c>
      <c r="R267" s="267">
        <f t="shared" si="14"/>
        <v>0</v>
      </c>
      <c r="S267" s="267">
        <f t="shared" si="15"/>
        <v>0</v>
      </c>
      <c r="T267" s="297"/>
      <c r="AC267" s="298"/>
    </row>
    <row r="268" spans="1:29" s="407" customFormat="1" ht="30.75" customHeight="1" x14ac:dyDescent="0.3">
      <c r="A268" s="776" t="str">
        <f>'Sch-4a'!A79</f>
        <v>XI</v>
      </c>
      <c r="B268" s="370" t="str">
        <f>'Sch-4a'!B79</f>
        <v xml:space="preserve">VOIP Communication system for OD  </v>
      </c>
      <c r="C268" s="371"/>
      <c r="D268" s="371"/>
      <c r="E268" s="371"/>
      <c r="F268" s="371"/>
      <c r="G268" s="371"/>
      <c r="H268" s="371"/>
      <c r="I268" s="371"/>
      <c r="J268" s="371"/>
      <c r="K268" s="371"/>
      <c r="L268" s="371"/>
      <c r="M268" s="371"/>
      <c r="N268" s="371"/>
      <c r="O268" s="371"/>
      <c r="P268" s="371"/>
      <c r="Q268" s="371"/>
      <c r="R268" s="371"/>
      <c r="S268" s="371"/>
    </row>
    <row r="269" spans="1:29" s="267" customFormat="1" ht="48.75" customHeight="1" x14ac:dyDescent="0.3">
      <c r="A269" s="292">
        <v>1</v>
      </c>
      <c r="B269" s="768">
        <v>7000033124</v>
      </c>
      <c r="C269" s="768">
        <v>10</v>
      </c>
      <c r="D269" s="768">
        <v>30</v>
      </c>
      <c r="E269" s="768">
        <v>20</v>
      </c>
      <c r="F269" s="768" t="s">
        <v>703</v>
      </c>
      <c r="G269" s="768">
        <v>170005313</v>
      </c>
      <c r="H269" s="768">
        <v>998716</v>
      </c>
      <c r="I269" s="372"/>
      <c r="J269" s="769">
        <v>18</v>
      </c>
      <c r="K269" s="293"/>
      <c r="L269" s="768" t="s">
        <v>556</v>
      </c>
      <c r="M269" s="768" t="s">
        <v>105</v>
      </c>
      <c r="N269" s="768">
        <v>1</v>
      </c>
      <c r="O269" s="294"/>
      <c r="P269" s="295" t="str">
        <f t="shared" si="12"/>
        <v>Included</v>
      </c>
      <c r="Q269" s="296">
        <f t="shared" si="13"/>
        <v>0</v>
      </c>
      <c r="R269" s="267">
        <f t="shared" si="14"/>
        <v>0</v>
      </c>
      <c r="S269" s="267">
        <f t="shared" si="15"/>
        <v>0</v>
      </c>
      <c r="T269" s="297"/>
      <c r="AC269" s="298"/>
    </row>
    <row r="270" spans="1:29" s="267" customFormat="1" ht="48.75" customHeight="1" x14ac:dyDescent="0.3">
      <c r="A270" s="292">
        <v>2</v>
      </c>
      <c r="B270" s="768">
        <v>7000033124</v>
      </c>
      <c r="C270" s="768">
        <v>10</v>
      </c>
      <c r="D270" s="768">
        <v>30</v>
      </c>
      <c r="E270" s="768">
        <v>30</v>
      </c>
      <c r="F270" s="768" t="s">
        <v>703</v>
      </c>
      <c r="G270" s="768">
        <v>170005314</v>
      </c>
      <c r="H270" s="768">
        <v>998716</v>
      </c>
      <c r="I270" s="372"/>
      <c r="J270" s="769">
        <v>18</v>
      </c>
      <c r="K270" s="293"/>
      <c r="L270" s="768" t="s">
        <v>557</v>
      </c>
      <c r="M270" s="768" t="s">
        <v>105</v>
      </c>
      <c r="N270" s="768">
        <v>1</v>
      </c>
      <c r="O270" s="294"/>
      <c r="P270" s="295" t="str">
        <f t="shared" si="12"/>
        <v>Included</v>
      </c>
      <c r="Q270" s="296">
        <f t="shared" si="13"/>
        <v>0</v>
      </c>
      <c r="R270" s="267">
        <f t="shared" si="14"/>
        <v>0</v>
      </c>
      <c r="S270" s="267">
        <f t="shared" si="15"/>
        <v>0</v>
      </c>
      <c r="T270" s="297"/>
      <c r="AC270" s="298"/>
    </row>
    <row r="271" spans="1:29" s="267" customFormat="1" ht="48.75" customHeight="1" x14ac:dyDescent="0.3">
      <c r="A271" s="292">
        <v>3</v>
      </c>
      <c r="B271" s="768">
        <v>7000033125</v>
      </c>
      <c r="C271" s="768">
        <v>10</v>
      </c>
      <c r="D271" s="768">
        <v>40</v>
      </c>
      <c r="E271" s="768">
        <v>10</v>
      </c>
      <c r="F271" s="768" t="s">
        <v>704</v>
      </c>
      <c r="G271" s="768">
        <v>170005315</v>
      </c>
      <c r="H271" s="768">
        <v>998716</v>
      </c>
      <c r="I271" s="372"/>
      <c r="J271" s="769">
        <v>18</v>
      </c>
      <c r="K271" s="293"/>
      <c r="L271" s="768" t="s">
        <v>558</v>
      </c>
      <c r="M271" s="768" t="s">
        <v>105</v>
      </c>
      <c r="N271" s="768">
        <v>1</v>
      </c>
      <c r="O271" s="294"/>
      <c r="P271" s="295" t="str">
        <f t="shared" si="12"/>
        <v>Included</v>
      </c>
      <c r="Q271" s="296">
        <f t="shared" si="13"/>
        <v>0</v>
      </c>
      <c r="R271" s="267">
        <f t="shared" si="14"/>
        <v>0</v>
      </c>
      <c r="S271" s="267">
        <f t="shared" si="15"/>
        <v>0</v>
      </c>
      <c r="T271" s="297"/>
      <c r="AC271" s="298"/>
    </row>
    <row r="272" spans="1:29" s="267" customFormat="1" ht="48.75" customHeight="1" x14ac:dyDescent="0.3">
      <c r="A272" s="292">
        <v>4</v>
      </c>
      <c r="B272" s="768">
        <v>7000033128</v>
      </c>
      <c r="C272" s="768">
        <v>10</v>
      </c>
      <c r="D272" s="768">
        <v>80</v>
      </c>
      <c r="E272" s="768">
        <v>10</v>
      </c>
      <c r="F272" s="768" t="s">
        <v>705</v>
      </c>
      <c r="G272" s="768">
        <v>170005313</v>
      </c>
      <c r="H272" s="768">
        <v>998716</v>
      </c>
      <c r="I272" s="372"/>
      <c r="J272" s="769">
        <v>18</v>
      </c>
      <c r="K272" s="293"/>
      <c r="L272" s="768" t="s">
        <v>556</v>
      </c>
      <c r="M272" s="768" t="s">
        <v>105</v>
      </c>
      <c r="N272" s="768">
        <v>1</v>
      </c>
      <c r="O272" s="294"/>
      <c r="P272" s="295" t="str">
        <f t="shared" si="12"/>
        <v>Included</v>
      </c>
      <c r="Q272" s="296">
        <f t="shared" si="13"/>
        <v>0</v>
      </c>
      <c r="R272" s="267">
        <f t="shared" si="14"/>
        <v>0</v>
      </c>
      <c r="S272" s="267">
        <f t="shared" si="15"/>
        <v>0</v>
      </c>
      <c r="T272" s="297"/>
      <c r="AC272" s="298"/>
    </row>
    <row r="273" spans="1:29" s="267" customFormat="1" ht="48.75" customHeight="1" x14ac:dyDescent="0.3">
      <c r="A273" s="292">
        <v>5</v>
      </c>
      <c r="B273" s="768">
        <v>7000033128</v>
      </c>
      <c r="C273" s="768">
        <v>10</v>
      </c>
      <c r="D273" s="768">
        <v>80</v>
      </c>
      <c r="E273" s="768">
        <v>20</v>
      </c>
      <c r="F273" s="768" t="s">
        <v>705</v>
      </c>
      <c r="G273" s="768">
        <v>170005314</v>
      </c>
      <c r="H273" s="768">
        <v>998716</v>
      </c>
      <c r="I273" s="372"/>
      <c r="J273" s="769">
        <v>18</v>
      </c>
      <c r="K273" s="293"/>
      <c r="L273" s="768" t="s">
        <v>557</v>
      </c>
      <c r="M273" s="768" t="s">
        <v>105</v>
      </c>
      <c r="N273" s="768">
        <v>1</v>
      </c>
      <c r="O273" s="294"/>
      <c r="P273" s="295" t="str">
        <f t="shared" si="12"/>
        <v>Included</v>
      </c>
      <c r="Q273" s="296">
        <f t="shared" si="13"/>
        <v>0</v>
      </c>
      <c r="R273" s="267">
        <f t="shared" si="14"/>
        <v>0</v>
      </c>
      <c r="S273" s="267">
        <f t="shared" si="15"/>
        <v>0</v>
      </c>
      <c r="T273" s="297"/>
      <c r="AC273" s="298"/>
    </row>
    <row r="274" spans="1:29" s="267" customFormat="1" ht="48.75" customHeight="1" x14ac:dyDescent="0.3">
      <c r="A274" s="292">
        <v>6</v>
      </c>
      <c r="B274" s="768">
        <v>7000033129</v>
      </c>
      <c r="C274" s="768">
        <v>10</v>
      </c>
      <c r="D274" s="768">
        <v>90</v>
      </c>
      <c r="E274" s="768">
        <v>10</v>
      </c>
      <c r="F274" s="768" t="s">
        <v>706</v>
      </c>
      <c r="G274" s="768">
        <v>170005315</v>
      </c>
      <c r="H274" s="768">
        <v>998716</v>
      </c>
      <c r="I274" s="372"/>
      <c r="J274" s="769">
        <v>18</v>
      </c>
      <c r="K274" s="293"/>
      <c r="L274" s="768" t="s">
        <v>558</v>
      </c>
      <c r="M274" s="768" t="s">
        <v>105</v>
      </c>
      <c r="N274" s="768">
        <v>1</v>
      </c>
      <c r="O274" s="294"/>
      <c r="P274" s="295" t="str">
        <f t="shared" si="12"/>
        <v>Included</v>
      </c>
      <c r="Q274" s="296">
        <f t="shared" si="13"/>
        <v>0</v>
      </c>
      <c r="R274" s="267">
        <f t="shared" si="14"/>
        <v>0</v>
      </c>
      <c r="S274" s="267">
        <f t="shared" si="15"/>
        <v>0</v>
      </c>
      <c r="T274" s="297"/>
      <c r="AC274" s="298"/>
    </row>
    <row r="275" spans="1:29" ht="19.5" customHeight="1" x14ac:dyDescent="0.3">
      <c r="A275" s="408"/>
      <c r="B275" s="409"/>
      <c r="C275" s="409"/>
      <c r="D275" s="409"/>
      <c r="E275" s="409"/>
      <c r="F275" s="409"/>
      <c r="G275" s="409"/>
      <c r="H275" s="409"/>
      <c r="I275" s="409"/>
      <c r="J275" s="409"/>
      <c r="K275" s="409"/>
      <c r="L275" s="409"/>
      <c r="M275" s="409"/>
      <c r="N275" s="409"/>
      <c r="O275" s="409"/>
      <c r="P275" s="409"/>
      <c r="Q275" s="409"/>
    </row>
    <row r="276" spans="1:29" s="9" customFormat="1" ht="40.5" customHeight="1" x14ac:dyDescent="0.3">
      <c r="A276" s="898"/>
      <c r="B276" s="899"/>
      <c r="C276" s="899"/>
      <c r="D276" s="899"/>
      <c r="E276" s="899"/>
      <c r="F276" s="899"/>
      <c r="G276" s="899"/>
      <c r="H276" s="899"/>
      <c r="I276" s="900"/>
      <c r="J276" s="910" t="s">
        <v>174</v>
      </c>
      <c r="K276" s="911"/>
      <c r="L276" s="911"/>
      <c r="M276" s="911"/>
      <c r="N276" s="911"/>
      <c r="O276" s="912"/>
      <c r="P276" s="299">
        <f>SUM(P19:P274)</f>
        <v>0</v>
      </c>
      <c r="Q276" s="410"/>
      <c r="R276" s="376">
        <f>SUM(R19:R274)</f>
        <v>0</v>
      </c>
      <c r="S276" s="376">
        <f>SUM(S19:S274)</f>
        <v>0</v>
      </c>
    </row>
    <row r="277" spans="1:29" s="9" customFormat="1" ht="25.5" hidden="1" customHeight="1" x14ac:dyDescent="0.3">
      <c r="A277" s="301"/>
      <c r="B277" s="302"/>
      <c r="C277" s="302"/>
      <c r="D277" s="302"/>
      <c r="E277" s="302"/>
      <c r="F277" s="302"/>
      <c r="G277" s="302"/>
      <c r="H277" s="303"/>
      <c r="I277" s="304"/>
      <c r="J277" s="913" t="s">
        <v>155</v>
      </c>
      <c r="K277" s="913"/>
      <c r="L277" s="913"/>
      <c r="M277" s="913"/>
      <c r="N277" s="913"/>
      <c r="O277" s="914"/>
      <c r="P277" s="299"/>
      <c r="Q277" s="305">
        <f>SUM(Q19:Q274)</f>
        <v>0</v>
      </c>
      <c r="R277" s="8"/>
      <c r="S277" s="8"/>
    </row>
    <row r="278" spans="1:29" ht="16.5" x14ac:dyDescent="0.3">
      <c r="A278" s="369"/>
      <c r="B278" s="363"/>
      <c r="C278" s="362"/>
      <c r="D278" s="362"/>
      <c r="E278" s="362"/>
      <c r="F278" s="362"/>
      <c r="G278" s="362"/>
      <c r="H278" s="362"/>
      <c r="I278" s="362"/>
      <c r="J278" s="362"/>
      <c r="K278" s="362"/>
      <c r="L278" s="362"/>
      <c r="M278" s="362"/>
      <c r="N278" s="362"/>
      <c r="O278" s="362"/>
      <c r="P278" s="362"/>
      <c r="Q278" s="362"/>
    </row>
    <row r="279" spans="1:29" ht="37.9" customHeight="1" x14ac:dyDescent="0.3">
      <c r="A279" s="306" t="s">
        <v>118</v>
      </c>
      <c r="B279" s="890" t="s">
        <v>163</v>
      </c>
      <c r="C279" s="890"/>
      <c r="D279" s="890"/>
      <c r="E279" s="890"/>
      <c r="F279" s="890"/>
      <c r="G279" s="890"/>
      <c r="H279" s="890"/>
      <c r="I279" s="890"/>
      <c r="J279" s="890"/>
      <c r="K279" s="890"/>
      <c r="L279" s="890"/>
      <c r="M279" s="362"/>
      <c r="N279" s="362"/>
      <c r="O279" s="362"/>
      <c r="P279" s="362"/>
      <c r="Q279" s="362"/>
    </row>
    <row r="280" spans="1:29" ht="21" customHeight="1" x14ac:dyDescent="0.3">
      <c r="A280" s="377"/>
      <c r="B280" s="378"/>
      <c r="C280" s="378"/>
      <c r="D280" s="378"/>
      <c r="E280" s="378"/>
      <c r="F280" s="378"/>
      <c r="G280" s="378"/>
      <c r="H280" s="378"/>
      <c r="I280" s="378"/>
      <c r="J280" s="378"/>
      <c r="K280" s="378"/>
      <c r="L280" s="378"/>
      <c r="M280" s="378"/>
      <c r="N280" s="378"/>
      <c r="O280" s="908"/>
      <c r="P280" s="908"/>
      <c r="Q280" s="908"/>
    </row>
    <row r="281" spans="1:29" ht="33.6" customHeight="1" x14ac:dyDescent="0.3">
      <c r="A281" s="411" t="s">
        <v>120</v>
      </c>
      <c r="B281" s="412" t="str">
        <f>'Sch-1'!B1641</f>
        <v>--</v>
      </c>
      <c r="C281" s="413"/>
      <c r="D281" s="413"/>
      <c r="E281" s="413"/>
      <c r="F281" s="413"/>
      <c r="G281" s="413"/>
      <c r="H281" s="413"/>
      <c r="I281" s="413"/>
      <c r="J281" s="413"/>
      <c r="K281" s="413"/>
      <c r="L281" s="413"/>
      <c r="M281" s="413"/>
      <c r="N281" s="669" t="s">
        <v>169</v>
      </c>
      <c r="O281" s="897" t="str">
        <f>'Sch-3 '!O1622</f>
        <v/>
      </c>
      <c r="P281" s="897"/>
      <c r="Q281" s="897"/>
    </row>
    <row r="282" spans="1:29" ht="33.6" customHeight="1" x14ac:dyDescent="0.3">
      <c r="A282" s="411" t="s">
        <v>121</v>
      </c>
      <c r="B282" s="412" t="str">
        <f>'Sch-1'!B1642</f>
        <v/>
      </c>
      <c r="C282" s="394"/>
      <c r="D282" s="394"/>
      <c r="E282" s="394"/>
      <c r="F282" s="394"/>
      <c r="G282" s="394"/>
      <c r="H282" s="394"/>
      <c r="I282" s="394"/>
      <c r="J282" s="394"/>
      <c r="K282" s="394"/>
      <c r="L282" s="394"/>
      <c r="M282" s="394"/>
      <c r="N282" s="670" t="s">
        <v>65</v>
      </c>
      <c r="O282" s="897" t="str">
        <f>'Sch-3 '!O1623</f>
        <v/>
      </c>
      <c r="P282" s="897"/>
      <c r="Q282" s="897"/>
    </row>
    <row r="283" spans="1:29" ht="33.6" customHeight="1" x14ac:dyDescent="0.3">
      <c r="A283" s="393"/>
      <c r="B283" s="392"/>
      <c r="C283" s="394"/>
      <c r="D283" s="394"/>
      <c r="E283" s="394"/>
      <c r="F283" s="394"/>
      <c r="G283" s="394"/>
      <c r="H283" s="394"/>
      <c r="I283" s="394"/>
      <c r="J283" s="394"/>
      <c r="K283" s="394"/>
      <c r="L283" s="394"/>
      <c r="M283" s="394"/>
      <c r="N283" s="394"/>
      <c r="O283" s="908"/>
      <c r="P283" s="908"/>
      <c r="Q283" s="908"/>
    </row>
    <row r="284" spans="1:29" ht="33.6" customHeight="1" x14ac:dyDescent="0.3">
      <c r="A284" s="393"/>
      <c r="B284" s="392"/>
      <c r="C284" s="394"/>
      <c r="D284" s="394"/>
      <c r="E284" s="394"/>
      <c r="F284" s="394"/>
      <c r="G284" s="394"/>
      <c r="H284" s="394"/>
      <c r="I284" s="394"/>
      <c r="J284" s="394"/>
      <c r="K284" s="394"/>
      <c r="L284" s="394"/>
      <c r="M284" s="394"/>
      <c r="N284" s="394"/>
      <c r="O284" s="393"/>
      <c r="P284" s="414"/>
      <c r="Q284" s="415"/>
    </row>
  </sheetData>
  <sheetProtection algorithmName="SHA-512" hashValue="1sdpsBq4NEkDV9gy3aBxPuCQ/fHBuzq/LIhyxhVH725dzbPo8nhwQyZTRbR3OdPdLVDYE7BcOvo9fv1pmYKGow==" saltValue="dUFaSRlIj/2ONZNGBgANOQ==" spinCount="100000" sheet="1" formatColumns="0" formatRows="0" selectLockedCells="1"/>
  <autoFilter ref="B1:B284" xr:uid="{00000000-0001-0000-0800-000000000000}"/>
  <customSheetViews>
    <customSheetView guid="{2063E705-082A-4913-A25A-66465873BDF0}" scale="70" showPageBreaks="1" fitToPage="1" printArea="1" hiddenRows="1" hiddenColumns="1" view="pageBreakPreview" topLeftCell="A5">
      <selection activeCell="O25" sqref="O25:O29"/>
      <pageMargins left="0" right="0" top="0" bottom="0" header="0" footer="0"/>
      <pageSetup scale="42" fitToHeight="0" orientation="landscape" r:id="rId1"/>
      <headerFooter alignWithMargins="0">
        <oddFooter>&amp;R&amp;"Book Antiqua,Bold"&amp;10Schedule-4/ Page &amp;P of &amp;N</oddFooter>
      </headerFooter>
    </customSheetView>
    <customSheetView guid="{C6A7FFED-91EB-41DF-A944-2BFB2D792481}" scale="70" showPageBreaks="1" fitToPage="1" printArea="1" hiddenColumns="1" view="pageBreakPreview">
      <selection activeCell="O32" sqref="O32"/>
      <pageMargins left="0" right="0" top="0" bottom="0" header="0" footer="0"/>
      <pageSetup scale="43" fitToHeight="0" orientation="landscape" r:id="rId2"/>
      <headerFooter alignWithMargins="0">
        <oddFooter>&amp;R&amp;"Book Antiqua,Bold"&amp;10Schedule-4/ Page &amp;P of &amp;N</oddFooter>
      </headerFooter>
    </customSheetView>
    <customSheetView guid="{302D9D75-0757-45DA-AFBF-614F08F1401B}" scale="70" showPageBreaks="1" fitToPage="1" printArea="1" hiddenColumns="1" view="pageBreakPreview" topLeftCell="A25">
      <selection activeCell="O40" sqref="O40:Q40"/>
      <pageMargins left="0" right="0" top="0" bottom="0" header="0" footer="0"/>
      <pageSetup scale="43" fitToHeight="0" orientation="landscape" r:id="rId3"/>
      <headerFooter alignWithMargins="0">
        <oddFooter>&amp;R&amp;"Book Antiqua,Bold"&amp;10Schedule-4/ Page &amp;P of &amp;N</oddFooter>
      </headerFooter>
    </customSheetView>
    <customSheetView guid="{B506D4DB-B5B3-4722-9CF5-EE949FBC5D29}" scale="70" showPageBreaks="1" fitToPage="1" printArea="1" hiddenRows="1" hiddenColumns="1" view="pageBreakPreview" topLeftCell="A15">
      <selection activeCell="O25" sqref="O25:O29"/>
      <pageMargins left="0" right="0" top="0" bottom="0" header="0" footer="0"/>
      <pageSetup scale="42" fitToHeight="0" orientation="landscape" r:id="rId4"/>
      <headerFooter alignWithMargins="0">
        <oddFooter>&amp;R&amp;"Book Antiqua,Bold"&amp;10Schedule-4/ Page &amp;P of &amp;N</oddFooter>
      </headerFooter>
    </customSheetView>
  </customSheetViews>
  <mergeCells count="15">
    <mergeCell ref="B10:O10"/>
    <mergeCell ref="A3:Q3"/>
    <mergeCell ref="A4:Q4"/>
    <mergeCell ref="A7:O7"/>
    <mergeCell ref="B8:O8"/>
    <mergeCell ref="B9:O9"/>
    <mergeCell ref="O281:Q281"/>
    <mergeCell ref="O282:Q282"/>
    <mergeCell ref="O283:Q283"/>
    <mergeCell ref="B11:O11"/>
    <mergeCell ref="A276:I276"/>
    <mergeCell ref="J276:O276"/>
    <mergeCell ref="J277:O277"/>
    <mergeCell ref="B279:L279"/>
    <mergeCell ref="O280:Q280"/>
  </mergeCells>
  <conditionalFormatting sqref="I19:I42 O19:O185 I44:I85 I87:I92 I94:I105 I107:I136 I138:I185 I187:I198 O187:O198 I200:I226 O200:O226 I228:I245 O228:O245 I247:I267 O247:O267 I269:I274 O269:O274">
    <cfRule type="expression" dxfId="4" priority="26" stopIfTrue="1">
      <formula>H19&gt;0</formula>
    </cfRule>
  </conditionalFormatting>
  <conditionalFormatting sqref="K19:K185 K187:K198 K200:K226 K228:K245 K247:K267 K269:K274">
    <cfRule type="expression" dxfId="3" priority="25" stopIfTrue="1">
      <formula>J19&gt;0</formula>
    </cfRule>
    <cfRule type="cellIs" dxfId="2" priority="27" stopIfTrue="1" operator="equal">
      <formula>"a"</formula>
    </cfRule>
  </conditionalFormatting>
  <dataValidations count="4">
    <dataValidation operator="greaterThan" allowBlank="1" showInputMessage="1" showErrorMessage="1" error="Enter only Numeric Value greater than zero or leave the cell blank !" sqref="K16:K17" xr:uid="{00000000-0002-0000-0800-000000000000}"/>
    <dataValidation type="whole" operator="greaterThan" allowBlank="1" showInputMessage="1" showErrorMessage="1" sqref="I138:I185 I19:I42 I44:I85 I187:I198 I87:I92 I94:I105 I107:I136 I247:I267 I200:I226 I228:I245 I269:I274" xr:uid="{00000000-0002-0000-0800-000001000000}">
      <formula1>1</formula1>
    </dataValidation>
    <dataValidation type="list" operator="greaterThan" allowBlank="1" showInputMessage="1" showErrorMessage="1" sqref="K19:K274" xr:uid="{00000000-0002-0000-0800-000002000000}">
      <formula1>"0%,5%,12%,18%,28%"</formula1>
    </dataValidation>
    <dataValidation type="whole" operator="greaterThan" allowBlank="1" showInputMessage="1" showErrorMessage="1" error="Enter only Numeric Value greater than zero or leave the cell blank !" sqref="O19:O274" xr:uid="{5A1AE080-905E-4AB5-ADB9-BFD134F0AA4D}">
      <formula1>1</formula1>
    </dataValidation>
  </dataValidations>
  <pageMargins left="0.25" right="0.25" top="0.75" bottom="0.75" header="0.3" footer="0.3"/>
  <pageSetup scale="42" fitToHeight="0" orientation="landscape" r:id="rId5"/>
  <headerFooter alignWithMargins="0">
    <oddFooter>&amp;R&amp;"Book Antiqua,Bold"&amp;10Schedule-4/ Page &amp;P of &amp;N</oddFooter>
  </headerFooter>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indexed="33"/>
  </sheetPr>
  <dimension ref="A1:X74"/>
  <sheetViews>
    <sheetView view="pageBreakPreview" zoomScaleNormal="90" zoomScaleSheetLayoutView="100" workbookViewId="0">
      <selection activeCell="D18" sqref="D18"/>
    </sheetView>
  </sheetViews>
  <sheetFormatPr defaultColWidth="10" defaultRowHeight="16.5" x14ac:dyDescent="0.3"/>
  <cols>
    <col min="1" max="1" width="10.375" style="428" customWidth="1"/>
    <col min="2" max="2" width="40.875" style="428" customWidth="1"/>
    <col min="3" max="3" width="17.5" style="428" customWidth="1"/>
    <col min="4" max="4" width="20.5" style="428" customWidth="1"/>
    <col min="5" max="5" width="20" style="428" customWidth="1"/>
    <col min="6" max="8" width="10" style="420" customWidth="1"/>
    <col min="9" max="9" width="12.25" style="420" customWidth="1"/>
    <col min="10" max="10" width="12.625" style="420" customWidth="1"/>
    <col min="11" max="11" width="15" style="420" customWidth="1"/>
    <col min="12" max="13" width="10" style="420" customWidth="1"/>
    <col min="14" max="14" width="18.625" style="420" customWidth="1"/>
    <col min="15" max="15" width="16" style="420" customWidth="1"/>
    <col min="16" max="17" width="10" style="420" customWidth="1"/>
    <col min="18" max="18" width="10" style="459" customWidth="1"/>
    <col min="19" max="24" width="10" style="420" customWidth="1"/>
    <col min="25" max="16384" width="10" style="459"/>
  </cols>
  <sheetData>
    <row r="1" spans="1:15" ht="18" customHeight="1" x14ac:dyDescent="0.3">
      <c r="A1" s="416" t="str">
        <f>[1]Cover!B3</f>
        <v>Specification No: 5002001865/OTHERS/DOM/A00-CC CS -1</v>
      </c>
      <c r="B1" s="417"/>
      <c r="C1" s="418"/>
      <c r="D1" s="418"/>
      <c r="E1" s="419" t="s">
        <v>175</v>
      </c>
    </row>
    <row r="2" spans="1:15" ht="8.1" customHeight="1" x14ac:dyDescent="0.3">
      <c r="A2" s="421"/>
      <c r="B2" s="422"/>
      <c r="C2" s="423"/>
      <c r="D2" s="423"/>
      <c r="E2" s="424"/>
      <c r="F2" s="425"/>
    </row>
    <row r="3" spans="1:15" ht="66" customHeight="1" x14ac:dyDescent="0.3">
      <c r="A3" s="935" t="str">
        <f>[1]Cover!$B$2</f>
        <v>Package – I: Unified Network Management System (U-NMS) for Central Sector &amp; State Sector Communication in Eastern Region (ER) under Establishment of State-of-the-Art Unified Centralized Network Management System (U-NMS) for ISTS and State Utility Communication Network in Eastern Region (ER).</v>
      </c>
      <c r="B3" s="935"/>
      <c r="C3" s="935"/>
      <c r="D3" s="935"/>
      <c r="E3" s="935"/>
    </row>
    <row r="4" spans="1:15" ht="21.95" customHeight="1" x14ac:dyDescent="0.3">
      <c r="A4" s="936" t="s">
        <v>176</v>
      </c>
      <c r="B4" s="936"/>
      <c r="C4" s="936"/>
      <c r="D4" s="936"/>
      <c r="E4" s="936"/>
    </row>
    <row r="5" spans="1:15" ht="12" customHeight="1" x14ac:dyDescent="0.3">
      <c r="A5" s="426"/>
      <c r="B5" s="427"/>
      <c r="C5" s="427"/>
      <c r="D5" s="427"/>
      <c r="E5" s="427"/>
    </row>
    <row r="6" spans="1:15" ht="18" customHeight="1" x14ac:dyDescent="0.3">
      <c r="A6" s="397" t="str">
        <f>'[1]Sch-1'!A6</f>
        <v>Bidder’s Name and Address (Sole Bidder) :</v>
      </c>
      <c r="D6" s="429" t="s">
        <v>77</v>
      </c>
    </row>
    <row r="7" spans="1:15" ht="18" customHeight="1" x14ac:dyDescent="0.3">
      <c r="A7" s="430" t="str">
        <f>'[1]Sch-1'!A7</f>
        <v/>
      </c>
      <c r="D7" s="431" t="str">
        <f>'[1]Sch-1'!M7</f>
        <v>Contracts Services, 3rd Floor</v>
      </c>
    </row>
    <row r="8" spans="1:15" ht="18" customHeight="1" x14ac:dyDescent="0.3">
      <c r="A8" s="432" t="s">
        <v>177</v>
      </c>
      <c r="B8" s="930" t="str">
        <f>IF('[1]Sch-1'!C8=0, "", '[1]Sch-1'!C8)</f>
        <v/>
      </c>
      <c r="C8" s="930"/>
      <c r="D8" s="431" t="str">
        <f>'[1]Sch-1'!M8</f>
        <v>Power Grid Corporation of India Ltd.,</v>
      </c>
    </row>
    <row r="9" spans="1:15" ht="18" customHeight="1" x14ac:dyDescent="0.3">
      <c r="A9" s="432" t="s">
        <v>178</v>
      </c>
      <c r="B9" s="930" t="str">
        <f>IF('[1]Sch-1'!C9=0, "", '[1]Sch-1'!C9)</f>
        <v/>
      </c>
      <c r="C9" s="930"/>
      <c r="D9" s="431" t="str">
        <f>'[1]Sch-1'!M9</f>
        <v>"Saudamini", Plot No.-2</v>
      </c>
    </row>
    <row r="10" spans="1:15" ht="18" customHeight="1" x14ac:dyDescent="0.3">
      <c r="A10" s="433"/>
      <c r="B10" s="930" t="str">
        <f>IF('[1]Sch-1'!C10=0, "", '[1]Sch-1'!C10)</f>
        <v/>
      </c>
      <c r="C10" s="930"/>
      <c r="D10" s="431" t="str">
        <f>'[1]Sch-1'!M10</f>
        <v xml:space="preserve">Sector-29, </v>
      </c>
    </row>
    <row r="11" spans="1:15" ht="18" customHeight="1" x14ac:dyDescent="0.3">
      <c r="A11" s="433"/>
      <c r="B11" s="930" t="str">
        <f>IF('[1]Sch-1'!C11=0, "", '[1]Sch-1'!C11)</f>
        <v/>
      </c>
      <c r="C11" s="930"/>
      <c r="D11" s="431" t="str">
        <f>'[1]Sch-1'!M11</f>
        <v>Gurugram (Haryana) - 122001</v>
      </c>
    </row>
    <row r="12" spans="1:15" ht="8.1" customHeight="1" x14ac:dyDescent="0.3"/>
    <row r="13" spans="1:15" ht="21.95" customHeight="1" x14ac:dyDescent="0.3">
      <c r="A13" s="434" t="s">
        <v>179</v>
      </c>
      <c r="B13" s="931" t="s">
        <v>180</v>
      </c>
      <c r="C13" s="932"/>
      <c r="D13" s="933" t="s">
        <v>181</v>
      </c>
      <c r="E13" s="934"/>
      <c r="I13" s="924"/>
      <c r="J13" s="924"/>
      <c r="K13" s="924"/>
      <c r="M13" s="924"/>
      <c r="N13" s="924"/>
      <c r="O13" s="924"/>
    </row>
    <row r="14" spans="1:15" ht="18" customHeight="1" x14ac:dyDescent="0.3">
      <c r="A14" s="435" t="s">
        <v>182</v>
      </c>
      <c r="B14" s="925" t="s">
        <v>183</v>
      </c>
      <c r="C14" s="926"/>
      <c r="D14" s="658">
        <f>'Sch-1'!N1636*(1-Discount!K18)+'Sch-7'!N21*(1-Discount!K23)</f>
        <v>0</v>
      </c>
      <c r="E14" s="659"/>
      <c r="I14" s="436"/>
      <c r="K14" s="436"/>
      <c r="M14" s="436"/>
      <c r="O14" s="436"/>
    </row>
    <row r="15" spans="1:15" ht="75.75" customHeight="1" x14ac:dyDescent="0.3">
      <c r="A15" s="437"/>
      <c r="B15" s="928" t="s">
        <v>184</v>
      </c>
      <c r="C15" s="929"/>
      <c r="D15" s="660"/>
      <c r="E15" s="661"/>
    </row>
    <row r="16" spans="1:15" ht="18" customHeight="1" x14ac:dyDescent="0.3">
      <c r="A16" s="435" t="s">
        <v>185</v>
      </c>
      <c r="B16" s="925" t="s">
        <v>186</v>
      </c>
      <c r="C16" s="926"/>
      <c r="D16" s="662">
        <f>'Sch-3 '!Q1618*(1-Discount!K20)+'Sch-4a'!Q84*(1-Discount!K21)+'Sch-4b'!Q277*(1-Discount!K22)</f>
        <v>0</v>
      </c>
      <c r="E16" s="663"/>
      <c r="I16" s="436"/>
      <c r="K16" s="439"/>
      <c r="M16" s="436"/>
      <c r="O16" s="439"/>
    </row>
    <row r="17" spans="1:15" ht="72.75" customHeight="1" x14ac:dyDescent="0.3">
      <c r="A17" s="437"/>
      <c r="B17" s="928" t="s">
        <v>187</v>
      </c>
      <c r="C17" s="929"/>
      <c r="D17" s="664"/>
      <c r="E17" s="665"/>
      <c r="I17" s="441"/>
      <c r="M17" s="441"/>
    </row>
    <row r="18" spans="1:15" ht="18" customHeight="1" x14ac:dyDescent="0.3">
      <c r="A18" s="917"/>
      <c r="B18" s="918" t="s">
        <v>188</v>
      </c>
      <c r="C18" s="919"/>
      <c r="D18" s="666">
        <f>D16+D14</f>
        <v>0</v>
      </c>
      <c r="E18" s="667"/>
      <c r="K18" s="442"/>
      <c r="O18" s="442"/>
    </row>
    <row r="19" spans="1:15" ht="50.1" customHeight="1" x14ac:dyDescent="0.3">
      <c r="A19" s="917"/>
      <c r="B19" s="920"/>
      <c r="C19" s="921"/>
      <c r="D19" s="922"/>
      <c r="E19" s="923"/>
    </row>
    <row r="20" spans="1:15" ht="18" customHeight="1" x14ac:dyDescent="0.3">
      <c r="B20" s="443"/>
      <c r="C20" s="443"/>
      <c r="D20" s="444"/>
      <c r="E20" s="444"/>
    </row>
    <row r="21" spans="1:15" ht="21.75" customHeight="1" x14ac:dyDescent="0.3">
      <c r="A21" s="445"/>
      <c r="B21" s="927"/>
      <c r="C21" s="927"/>
      <c r="D21" s="927"/>
      <c r="E21" s="927"/>
    </row>
    <row r="22" spans="1:15" ht="18" customHeight="1" x14ac:dyDescent="0.3">
      <c r="A22" s="446"/>
      <c r="B22" s="446"/>
      <c r="C22" s="446"/>
      <c r="D22" s="446"/>
      <c r="E22" s="446"/>
    </row>
    <row r="23" spans="1:15" ht="30" customHeight="1" x14ac:dyDescent="0.3">
      <c r="A23" s="446"/>
      <c r="B23" s="446"/>
      <c r="C23" s="447"/>
      <c r="D23" s="446"/>
      <c r="E23" s="446"/>
    </row>
    <row r="24" spans="1:15" ht="30" customHeight="1" x14ac:dyDescent="0.3">
      <c r="A24" s="448" t="s">
        <v>189</v>
      </c>
      <c r="B24" s="449" t="str">
        <f>IF('[1]Sch-1'!B187=0,"", '[1]Sch-1'!B187)</f>
        <v>--</v>
      </c>
      <c r="C24" s="447" t="s">
        <v>122</v>
      </c>
      <c r="D24" s="450" t="str">
        <f>IF('[1]Sch-1'!M188=0,"",'[1]Sch-1'!M188)</f>
        <v/>
      </c>
      <c r="F24" s="451"/>
    </row>
    <row r="25" spans="1:15" ht="30" customHeight="1" x14ac:dyDescent="0.3">
      <c r="A25" s="448" t="s">
        <v>190</v>
      </c>
      <c r="B25" s="452" t="str">
        <f>IF('[1]Sch-1'!B188=0,"", '[1]Sch-1'!B188)</f>
        <v/>
      </c>
      <c r="C25" s="447" t="s">
        <v>123</v>
      </c>
      <c r="D25" s="450" t="str">
        <f>IF('[1]Sch-1'!M189=0,"",'[1]Sch-1'!M189)</f>
        <v/>
      </c>
      <c r="F25" s="451"/>
    </row>
    <row r="26" spans="1:15" ht="30" customHeight="1" x14ac:dyDescent="0.3">
      <c r="A26" s="453"/>
      <c r="B26" s="454"/>
      <c r="C26" s="447"/>
      <c r="D26" s="420"/>
      <c r="E26" s="420"/>
      <c r="F26" s="451"/>
    </row>
    <row r="27" spans="1:15" ht="33" customHeight="1" x14ac:dyDescent="0.3">
      <c r="A27" s="453"/>
      <c r="B27" s="454"/>
      <c r="C27" s="425"/>
      <c r="D27" s="455"/>
      <c r="E27" s="456"/>
      <c r="F27" s="451"/>
    </row>
    <row r="28" spans="1:15" ht="21.95" customHeight="1" x14ac:dyDescent="0.3">
      <c r="A28" s="457"/>
      <c r="B28" s="457"/>
      <c r="C28" s="457"/>
      <c r="D28" s="457"/>
      <c r="E28" s="458"/>
    </row>
    <row r="29" spans="1:15" ht="21.95" customHeight="1" x14ac:dyDescent="0.3">
      <c r="A29" s="457"/>
      <c r="B29" s="457"/>
      <c r="C29" s="457"/>
      <c r="D29" s="457"/>
      <c r="E29" s="458"/>
    </row>
    <row r="30" spans="1:15" ht="21.95" customHeight="1" x14ac:dyDescent="0.3">
      <c r="A30" s="457"/>
      <c r="B30" s="457"/>
      <c r="C30" s="457"/>
      <c r="D30" s="457"/>
      <c r="E30" s="458"/>
    </row>
    <row r="31" spans="1:15" ht="21.95" customHeight="1" x14ac:dyDescent="0.3">
      <c r="A31" s="457"/>
      <c r="B31" s="457"/>
      <c r="C31" s="457"/>
      <c r="D31" s="457"/>
      <c r="E31" s="458"/>
    </row>
    <row r="32" spans="1:15" ht="21.95" customHeight="1" x14ac:dyDescent="0.3">
      <c r="A32" s="457"/>
      <c r="B32" s="457"/>
      <c r="C32" s="457"/>
      <c r="D32" s="457"/>
      <c r="E32" s="458"/>
    </row>
    <row r="33" spans="1:5" ht="21.95" customHeight="1" x14ac:dyDescent="0.3">
      <c r="A33" s="457"/>
      <c r="B33" s="457"/>
      <c r="C33" s="457"/>
      <c r="D33" s="457"/>
      <c r="E33" s="458"/>
    </row>
    <row r="34" spans="1:5" ht="24.95" customHeight="1" x14ac:dyDescent="0.3">
      <c r="A34" s="456"/>
      <c r="B34" s="456"/>
      <c r="C34" s="456"/>
      <c r="D34" s="456"/>
      <c r="E34" s="456"/>
    </row>
    <row r="35" spans="1:5" ht="24.95" customHeight="1" x14ac:dyDescent="0.3">
      <c r="A35" s="456"/>
      <c r="B35" s="456"/>
      <c r="C35" s="456"/>
      <c r="D35" s="456"/>
      <c r="E35" s="456"/>
    </row>
    <row r="36" spans="1:5" ht="24.95" customHeight="1" x14ac:dyDescent="0.3">
      <c r="A36" s="456"/>
      <c r="B36" s="456"/>
      <c r="C36" s="456"/>
      <c r="D36" s="456"/>
      <c r="E36" s="456"/>
    </row>
    <row r="37" spans="1:5" ht="24.95" customHeight="1" x14ac:dyDescent="0.3">
      <c r="A37" s="456"/>
      <c r="B37" s="456"/>
      <c r="C37" s="456"/>
      <c r="D37" s="456"/>
      <c r="E37" s="456"/>
    </row>
    <row r="38" spans="1:5" ht="24.95" customHeight="1" x14ac:dyDescent="0.3">
      <c r="A38" s="456"/>
      <c r="B38" s="456"/>
      <c r="C38" s="456"/>
      <c r="D38" s="456"/>
      <c r="E38" s="456"/>
    </row>
    <row r="39" spans="1:5" ht="24.95" customHeight="1" x14ac:dyDescent="0.3">
      <c r="A39" s="456"/>
      <c r="B39" s="456"/>
      <c r="C39" s="456"/>
      <c r="D39" s="456"/>
      <c r="E39" s="456"/>
    </row>
    <row r="40" spans="1:5" ht="24.95" customHeight="1" x14ac:dyDescent="0.3">
      <c r="A40" s="456"/>
      <c r="B40" s="456"/>
      <c r="C40" s="456"/>
      <c r="D40" s="456"/>
      <c r="E40" s="456"/>
    </row>
    <row r="41" spans="1:5" ht="24.95" customHeight="1" x14ac:dyDescent="0.3">
      <c r="A41" s="456"/>
      <c r="B41" s="456"/>
      <c r="C41" s="456"/>
      <c r="D41" s="456"/>
      <c r="E41" s="456"/>
    </row>
    <row r="42" spans="1:5" ht="24.95" customHeight="1" x14ac:dyDescent="0.3">
      <c r="A42" s="456"/>
      <c r="B42" s="456"/>
      <c r="C42" s="456"/>
      <c r="D42" s="456"/>
      <c r="E42" s="456"/>
    </row>
    <row r="43" spans="1:5" ht="24.95" customHeight="1" x14ac:dyDescent="0.3">
      <c r="A43" s="456"/>
      <c r="B43" s="456"/>
      <c r="C43" s="456"/>
      <c r="D43" s="456"/>
      <c r="E43" s="456"/>
    </row>
    <row r="44" spans="1:5" ht="24.95" customHeight="1" x14ac:dyDescent="0.3">
      <c r="A44" s="456"/>
      <c r="B44" s="456"/>
      <c r="C44" s="456"/>
      <c r="D44" s="456"/>
      <c r="E44" s="456"/>
    </row>
    <row r="45" spans="1:5" ht="24.95" customHeight="1" x14ac:dyDescent="0.3">
      <c r="A45" s="456"/>
      <c r="B45" s="456"/>
      <c r="C45" s="456"/>
      <c r="D45" s="456"/>
      <c r="E45" s="456"/>
    </row>
    <row r="46" spans="1:5" ht="24.95" customHeight="1" x14ac:dyDescent="0.3">
      <c r="A46" s="456"/>
      <c r="B46" s="456"/>
      <c r="C46" s="456"/>
      <c r="D46" s="456"/>
      <c r="E46" s="456"/>
    </row>
    <row r="47" spans="1:5" ht="24.95" customHeight="1" x14ac:dyDescent="0.3">
      <c r="A47" s="456"/>
      <c r="B47" s="456"/>
      <c r="C47" s="456"/>
      <c r="D47" s="456"/>
      <c r="E47" s="456"/>
    </row>
    <row r="48" spans="1:5" ht="24.95" customHeight="1" x14ac:dyDescent="0.3">
      <c r="A48" s="456"/>
      <c r="B48" s="456"/>
      <c r="C48" s="456"/>
      <c r="D48" s="456"/>
      <c r="E48" s="456"/>
    </row>
    <row r="49" spans="1:5" ht="24.95" customHeight="1" x14ac:dyDescent="0.3">
      <c r="A49" s="456"/>
      <c r="B49" s="456"/>
      <c r="C49" s="456"/>
      <c r="D49" s="456"/>
      <c r="E49" s="456"/>
    </row>
    <row r="50" spans="1:5" ht="24.95" customHeight="1" x14ac:dyDescent="0.3">
      <c r="A50" s="456"/>
      <c r="B50" s="456"/>
      <c r="C50" s="456"/>
      <c r="D50" s="456"/>
      <c r="E50" s="456"/>
    </row>
    <row r="51" spans="1:5" ht="24.95" customHeight="1" x14ac:dyDescent="0.3">
      <c r="A51" s="456"/>
      <c r="B51" s="456"/>
      <c r="C51" s="456"/>
      <c r="D51" s="456"/>
      <c r="E51" s="456"/>
    </row>
    <row r="52" spans="1:5" ht="24.95" customHeight="1" x14ac:dyDescent="0.3">
      <c r="A52" s="456"/>
      <c r="B52" s="456"/>
      <c r="C52" s="456"/>
      <c r="D52" s="456"/>
      <c r="E52" s="456"/>
    </row>
    <row r="53" spans="1:5" ht="24.95" customHeight="1" x14ac:dyDescent="0.3">
      <c r="A53" s="456"/>
      <c r="B53" s="456"/>
      <c r="C53" s="456"/>
      <c r="D53" s="456"/>
      <c r="E53" s="456"/>
    </row>
    <row r="54" spans="1:5" ht="24.95" customHeight="1" x14ac:dyDescent="0.3">
      <c r="A54" s="456"/>
      <c r="B54" s="456"/>
      <c r="C54" s="456"/>
      <c r="D54" s="456"/>
      <c r="E54" s="456"/>
    </row>
    <row r="55" spans="1:5" ht="24.95" customHeight="1" x14ac:dyDescent="0.3">
      <c r="A55" s="456"/>
      <c r="B55" s="456"/>
      <c r="C55" s="456"/>
      <c r="D55" s="456"/>
      <c r="E55" s="456"/>
    </row>
    <row r="56" spans="1:5" ht="24.95" customHeight="1" x14ac:dyDescent="0.3">
      <c r="A56" s="456"/>
      <c r="B56" s="456"/>
      <c r="C56" s="456"/>
      <c r="D56" s="456"/>
      <c r="E56" s="456"/>
    </row>
    <row r="57" spans="1:5" x14ac:dyDescent="0.3">
      <c r="A57" s="456"/>
      <c r="B57" s="456"/>
      <c r="C57" s="456"/>
      <c r="D57" s="456"/>
      <c r="E57" s="456"/>
    </row>
    <row r="58" spans="1:5" x14ac:dyDescent="0.3">
      <c r="A58" s="456"/>
      <c r="B58" s="456"/>
      <c r="C58" s="456"/>
      <c r="D58" s="456"/>
      <c r="E58" s="456"/>
    </row>
    <row r="59" spans="1:5" x14ac:dyDescent="0.3">
      <c r="A59" s="456"/>
      <c r="B59" s="456"/>
      <c r="C59" s="456"/>
      <c r="D59" s="456"/>
      <c r="E59" s="456"/>
    </row>
    <row r="60" spans="1:5" x14ac:dyDescent="0.3">
      <c r="A60" s="456"/>
      <c r="B60" s="456"/>
      <c r="C60" s="456"/>
      <c r="D60" s="456"/>
      <c r="E60" s="456"/>
    </row>
    <row r="61" spans="1:5" x14ac:dyDescent="0.3">
      <c r="A61" s="456"/>
      <c r="B61" s="456"/>
      <c r="C61" s="456"/>
      <c r="D61" s="456"/>
      <c r="E61" s="456"/>
    </row>
    <row r="62" spans="1:5" x14ac:dyDescent="0.3">
      <c r="A62" s="456"/>
      <c r="B62" s="456"/>
      <c r="C62" s="456"/>
      <c r="D62" s="456"/>
      <c r="E62" s="456"/>
    </row>
    <row r="63" spans="1:5" x14ac:dyDescent="0.3">
      <c r="A63" s="456"/>
      <c r="B63" s="456"/>
      <c r="C63" s="456"/>
      <c r="D63" s="456"/>
      <c r="E63" s="456"/>
    </row>
    <row r="64" spans="1:5" x14ac:dyDescent="0.3">
      <c r="A64" s="456"/>
      <c r="B64" s="456"/>
      <c r="C64" s="456"/>
      <c r="D64" s="456"/>
      <c r="E64" s="456"/>
    </row>
    <row r="65" spans="1:5" x14ac:dyDescent="0.3">
      <c r="A65" s="456"/>
      <c r="B65" s="456"/>
      <c r="C65" s="456"/>
      <c r="D65" s="456"/>
      <c r="E65" s="456"/>
    </row>
    <row r="66" spans="1:5" x14ac:dyDescent="0.3">
      <c r="A66" s="456"/>
      <c r="B66" s="456"/>
      <c r="C66" s="456"/>
      <c r="D66" s="456"/>
      <c r="E66" s="456"/>
    </row>
    <row r="67" spans="1:5" x14ac:dyDescent="0.3">
      <c r="A67" s="456"/>
      <c r="B67" s="456"/>
      <c r="C67" s="456"/>
      <c r="D67" s="456"/>
      <c r="E67" s="456"/>
    </row>
    <row r="68" spans="1:5" x14ac:dyDescent="0.3">
      <c r="A68" s="456"/>
      <c r="B68" s="456"/>
      <c r="C68" s="456"/>
      <c r="D68" s="456"/>
      <c r="E68" s="456"/>
    </row>
    <row r="69" spans="1:5" x14ac:dyDescent="0.3">
      <c r="A69" s="456"/>
      <c r="B69" s="456"/>
      <c r="C69" s="456"/>
      <c r="D69" s="456"/>
      <c r="E69" s="456"/>
    </row>
    <row r="70" spans="1:5" x14ac:dyDescent="0.3">
      <c r="A70" s="456"/>
      <c r="B70" s="456"/>
      <c r="C70" s="456"/>
      <c r="D70" s="456"/>
      <c r="E70" s="456"/>
    </row>
    <row r="71" spans="1:5" x14ac:dyDescent="0.3">
      <c r="A71" s="456"/>
      <c r="B71" s="456"/>
      <c r="C71" s="456"/>
      <c r="D71" s="456"/>
      <c r="E71" s="456"/>
    </row>
    <row r="72" spans="1:5" x14ac:dyDescent="0.3">
      <c r="A72" s="456"/>
      <c r="B72" s="456"/>
      <c r="C72" s="456"/>
      <c r="D72" s="456"/>
      <c r="E72" s="456"/>
    </row>
    <row r="73" spans="1:5" x14ac:dyDescent="0.3">
      <c r="A73" s="456"/>
      <c r="B73" s="456"/>
      <c r="C73" s="456"/>
      <c r="D73" s="456"/>
      <c r="E73" s="456"/>
    </row>
    <row r="74" spans="1:5" x14ac:dyDescent="0.3">
      <c r="A74" s="456"/>
      <c r="B74" s="456"/>
      <c r="C74" s="456"/>
      <c r="D74" s="456"/>
      <c r="E74" s="456"/>
    </row>
  </sheetData>
  <sheetProtection formatColumns="0" formatRows="0" selectLockedCells="1"/>
  <dataConsolidate/>
  <customSheetViews>
    <customSheetView guid="{2063E705-082A-4913-A25A-66465873BDF0}" showPageBreaks="1" printArea="1" state="hidden" view="pageBreakPreview">
      <selection activeCell="D18" sqref="D18"/>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state="hidden" view="pageBreakPreview">
      <selection activeCell="D18" sqref="D18"/>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state="hidden" view="pageBreakPreview">
      <selection activeCell="D18" sqref="D18"/>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506D4DB-B5B3-4722-9CF5-EE949FBC5D29}" showPageBreaks="1" printArea="1" state="hidden" view="pageBreakPreview">
      <selection activeCell="D18" sqref="D18"/>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s>
  <mergeCells count="19">
    <mergeCell ref="B11:C11"/>
    <mergeCell ref="B13:C13"/>
    <mergeCell ref="D13:E13"/>
    <mergeCell ref="A3:E3"/>
    <mergeCell ref="A4:E4"/>
    <mergeCell ref="B8:C8"/>
    <mergeCell ref="B9:C9"/>
    <mergeCell ref="B10:C10"/>
    <mergeCell ref="M13:O13"/>
    <mergeCell ref="B14:C14"/>
    <mergeCell ref="B21:E21"/>
    <mergeCell ref="B16:C16"/>
    <mergeCell ref="B17:C17"/>
    <mergeCell ref="B15:C15"/>
    <mergeCell ref="A18:A19"/>
    <mergeCell ref="B18:C18"/>
    <mergeCell ref="B19:C19"/>
    <mergeCell ref="D19:E19"/>
    <mergeCell ref="I13:K13"/>
  </mergeCells>
  <dataValidations count="2">
    <dataValidation allowBlank="1" showInputMessage="1" showErrorMessage="1" prompt="You may write remarks regarding Excise Duty here." sqref="D15:E15" xr:uid="{00000000-0002-0000-0900-000000000000}"/>
    <dataValidation allowBlank="1" showInputMessage="1" showErrorMessage="1" prompt="You may write remarks regarding Sales Tax here." sqref="D17:E17" xr:uid="{00000000-0002-0000-09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3"/>
  </sheetPr>
  <dimension ref="A1:X74"/>
  <sheetViews>
    <sheetView view="pageBreakPreview" zoomScaleNormal="100" zoomScaleSheetLayoutView="100" workbookViewId="0">
      <selection activeCell="H23" sqref="H23"/>
    </sheetView>
  </sheetViews>
  <sheetFormatPr defaultColWidth="10" defaultRowHeight="16.5" x14ac:dyDescent="0.3"/>
  <cols>
    <col min="1" max="1" width="10.375" style="428" customWidth="1"/>
    <col min="2" max="2" width="40.875" style="428" customWidth="1"/>
    <col min="3" max="3" width="17.5" style="428" customWidth="1"/>
    <col min="4" max="4" width="20.5" style="428" customWidth="1"/>
    <col min="5" max="5" width="20" style="428" customWidth="1"/>
    <col min="6" max="6" width="10" style="420" customWidth="1"/>
    <col min="7" max="7" width="29.875" style="420" customWidth="1"/>
    <col min="8" max="8" width="10" style="420" customWidth="1"/>
    <col min="9" max="9" width="12.25" style="420" hidden="1" customWidth="1"/>
    <col min="10" max="10" width="12.625" style="420" hidden="1" customWidth="1"/>
    <col min="11" max="11" width="15" style="420" hidden="1" customWidth="1"/>
    <col min="12" max="13" width="10" style="420" hidden="1" customWidth="1"/>
    <col min="14" max="14" width="18.625" style="420" hidden="1" customWidth="1"/>
    <col min="15" max="15" width="16" style="420" hidden="1" customWidth="1"/>
    <col min="16" max="16" width="10" style="420" hidden="1" customWidth="1"/>
    <col min="17" max="17" width="10" style="420" customWidth="1"/>
    <col min="18" max="18" width="10" style="459" customWidth="1"/>
    <col min="19" max="24" width="10" style="420" customWidth="1"/>
    <col min="25" max="16384" width="10" style="459"/>
  </cols>
  <sheetData>
    <row r="1" spans="1:15" ht="18" customHeight="1" x14ac:dyDescent="0.3">
      <c r="A1" s="756" t="str">
        <f>'Sch-4b'!A1</f>
        <v>Specification No: CC/NT/W-MISC/DOM/A02/25/07582</v>
      </c>
      <c r="B1" s="417"/>
      <c r="C1" s="418"/>
      <c r="D1" s="418"/>
      <c r="E1" s="419" t="s">
        <v>175</v>
      </c>
    </row>
    <row r="2" spans="1:15" ht="8.1" customHeight="1" x14ac:dyDescent="0.3">
      <c r="A2" s="421"/>
      <c r="B2" s="422"/>
      <c r="C2" s="423"/>
      <c r="D2" s="423"/>
      <c r="E2" s="424"/>
      <c r="F2" s="425"/>
    </row>
    <row r="3" spans="1:15" ht="61.5" customHeight="1" x14ac:dyDescent="0.3">
      <c r="A3" s="935" t="str">
        <f>'Sch-4b'!A3:Q3</f>
        <v>Package – I : Supply and Installation of VOIP Communication system including Phones, Voice Recorder etc. for Grid - Operation for all Five Regions NR, NER, SR, WR, ER as PAN India at NLDC, RLDCs, SLDCs.</v>
      </c>
      <c r="B3" s="935"/>
      <c r="C3" s="935"/>
      <c r="D3" s="935"/>
      <c r="E3" s="935"/>
    </row>
    <row r="4" spans="1:15" ht="21.95" customHeight="1" x14ac:dyDescent="0.3">
      <c r="A4" s="936" t="s">
        <v>191</v>
      </c>
      <c r="B4" s="936"/>
      <c r="C4" s="936"/>
      <c r="D4" s="936"/>
      <c r="E4" s="936"/>
    </row>
    <row r="5" spans="1:15" ht="12" customHeight="1" x14ac:dyDescent="0.3">
      <c r="A5" s="426"/>
      <c r="B5" s="427"/>
      <c r="C5" s="427"/>
      <c r="D5" s="427"/>
      <c r="E5" s="427"/>
    </row>
    <row r="6" spans="1:15" ht="18" customHeight="1" x14ac:dyDescent="0.3">
      <c r="A6" s="397" t="str">
        <f>'[1]Sch-1'!A6</f>
        <v>Bidder’s Name and Address (Sole Bidder) :</v>
      </c>
      <c r="D6" s="429" t="s">
        <v>77</v>
      </c>
    </row>
    <row r="7" spans="1:15" ht="18" customHeight="1" x14ac:dyDescent="0.3">
      <c r="A7" s="430" t="str">
        <f>'[1]Sch-1'!A7</f>
        <v/>
      </c>
      <c r="D7" s="431" t="str">
        <f>'[1]Sch-1'!M7</f>
        <v>Contracts Services, 3rd Floor</v>
      </c>
    </row>
    <row r="8" spans="1:15" ht="18" customHeight="1" x14ac:dyDescent="0.3">
      <c r="A8" s="432" t="s">
        <v>177</v>
      </c>
      <c r="B8" s="930" t="str">
        <f>'Sch-4b'!B8:O8</f>
        <v/>
      </c>
      <c r="C8" s="930"/>
      <c r="D8" s="431" t="str">
        <f>'[1]Sch-1'!M8</f>
        <v>Power Grid Corporation of India Ltd.,</v>
      </c>
    </row>
    <row r="9" spans="1:15" ht="18" customHeight="1" x14ac:dyDescent="0.3">
      <c r="A9" s="432" t="s">
        <v>178</v>
      </c>
      <c r="B9" s="930" t="str">
        <f>'Sch-4b'!B9:O9</f>
        <v/>
      </c>
      <c r="C9" s="930"/>
      <c r="D9" s="431" t="str">
        <f>'[1]Sch-1'!M9</f>
        <v>"Saudamini", Plot No.-2</v>
      </c>
    </row>
    <row r="10" spans="1:15" ht="18" customHeight="1" x14ac:dyDescent="0.3">
      <c r="A10" s="433"/>
      <c r="B10" s="930" t="str">
        <f>'Sch-4b'!B10:O10</f>
        <v/>
      </c>
      <c r="C10" s="930"/>
      <c r="D10" s="431" t="str">
        <f>'[1]Sch-1'!M10</f>
        <v xml:space="preserve">Sector-29, </v>
      </c>
    </row>
    <row r="11" spans="1:15" ht="18" customHeight="1" x14ac:dyDescent="0.3">
      <c r="A11" s="433"/>
      <c r="B11" s="930" t="str">
        <f>'Sch-4b'!B11:O11</f>
        <v/>
      </c>
      <c r="C11" s="930"/>
      <c r="D11" s="431" t="str">
        <f>'[1]Sch-1'!M11</f>
        <v>Gurugram (Haryana) - 122001</v>
      </c>
    </row>
    <row r="12" spans="1:15" ht="8.1" customHeight="1" x14ac:dyDescent="0.3"/>
    <row r="13" spans="1:15" ht="21.95" customHeight="1" x14ac:dyDescent="0.3">
      <c r="A13" s="434" t="s">
        <v>179</v>
      </c>
      <c r="B13" s="931" t="s">
        <v>180</v>
      </c>
      <c r="C13" s="932"/>
      <c r="D13" s="933" t="s">
        <v>181</v>
      </c>
      <c r="E13" s="934"/>
      <c r="I13" s="924" t="s">
        <v>192</v>
      </c>
      <c r="J13" s="924"/>
      <c r="K13" s="924"/>
      <c r="M13" s="924" t="s">
        <v>193</v>
      </c>
      <c r="N13" s="924"/>
      <c r="O13" s="924"/>
    </row>
    <row r="14" spans="1:15" ht="18" customHeight="1" x14ac:dyDescent="0.3">
      <c r="A14" s="435" t="s">
        <v>182</v>
      </c>
      <c r="B14" s="925" t="s">
        <v>183</v>
      </c>
      <c r="C14" s="926"/>
      <c r="D14" s="942"/>
      <c r="E14" s="943"/>
      <c r="I14" s="436" t="s">
        <v>194</v>
      </c>
      <c r="K14" s="436" t="e">
        <f>ROUND('[1]Sch-1'!AE3*#REF!,0)</f>
        <v>#REF!</v>
      </c>
      <c r="M14" s="436" t="s">
        <v>194</v>
      </c>
      <c r="O14" s="436" t="e">
        <f>ROUND('[1]Sch-1'!AE5*#REF!,0)</f>
        <v>#REF!</v>
      </c>
    </row>
    <row r="15" spans="1:15" ht="101.25" customHeight="1" x14ac:dyDescent="0.3">
      <c r="A15" s="437"/>
      <c r="B15" s="928" t="s">
        <v>184</v>
      </c>
      <c r="C15" s="929"/>
      <c r="D15" s="939">
        <f>'Sch-1'!N1636+'Sch-7'!N21</f>
        <v>0</v>
      </c>
      <c r="E15" s="940"/>
      <c r="G15" s="438"/>
    </row>
    <row r="16" spans="1:15" ht="18" customHeight="1" x14ac:dyDescent="0.3">
      <c r="A16" s="435" t="s">
        <v>185</v>
      </c>
      <c r="B16" s="925" t="s">
        <v>186</v>
      </c>
      <c r="C16" s="926"/>
      <c r="D16" s="941"/>
      <c r="E16" s="941"/>
      <c r="I16" s="436" t="s">
        <v>195</v>
      </c>
      <c r="K16" s="439">
        <f>IF(ISERROR(ROUND((#REF!+#REF!)*#REF!,0)),0, ROUND((#REF!+#REF!)*#REF!,0))</f>
        <v>0</v>
      </c>
      <c r="M16" s="436" t="s">
        <v>195</v>
      </c>
      <c r="O16" s="439">
        <f>IF(ISERROR(ROUND((#REF!+#REF!)*#REF!,0)),0, ROUND((#REF!+#REF!)*#REF!,0))</f>
        <v>0</v>
      </c>
    </row>
    <row r="17" spans="1:15" ht="90.75" customHeight="1" x14ac:dyDescent="0.3">
      <c r="A17" s="437"/>
      <c r="B17" s="928" t="s">
        <v>187</v>
      </c>
      <c r="C17" s="929"/>
      <c r="D17" s="939">
        <f>'Sch-3 '!S1617+'Sch-4a'!Q84+'Sch-4b'!Q277</f>
        <v>0</v>
      </c>
      <c r="E17" s="940"/>
      <c r="G17" s="440"/>
      <c r="I17" s="441" t="e">
        <f>#REF!/'[1]Sch-1'!AE1</f>
        <v>#REF!</v>
      </c>
      <c r="K17" s="420" t="e">
        <f>'[1]Sch-1'!AE3</f>
        <v>#REF!</v>
      </c>
      <c r="M17" s="441" t="e">
        <f>I17</f>
        <v>#REF!</v>
      </c>
      <c r="O17" s="420" t="e">
        <f>'[1]Sch-1'!AE5</f>
        <v>#REF!</v>
      </c>
    </row>
    <row r="18" spans="1:15" ht="18" customHeight="1" x14ac:dyDescent="0.3">
      <c r="A18" s="917"/>
      <c r="B18" s="918" t="s">
        <v>188</v>
      </c>
      <c r="C18" s="919"/>
      <c r="D18" s="937">
        <f>D17+D15</f>
        <v>0</v>
      </c>
      <c r="E18" s="938"/>
      <c r="I18" s="420" t="s">
        <v>196</v>
      </c>
      <c r="K18" s="442" t="e">
        <f>K14+K16+#REF!</f>
        <v>#REF!</v>
      </c>
      <c r="M18" s="420" t="s">
        <v>197</v>
      </c>
      <c r="O18" s="442" t="e">
        <f>O14+O16+#REF!</f>
        <v>#REF!</v>
      </c>
    </row>
    <row r="19" spans="1:15" ht="24.75" customHeight="1" x14ac:dyDescent="0.3">
      <c r="A19" s="917"/>
      <c r="B19" s="920"/>
      <c r="C19" s="921"/>
      <c r="D19" s="922"/>
      <c r="E19" s="923"/>
    </row>
    <row r="20" spans="1:15" ht="18" customHeight="1" x14ac:dyDescent="0.3">
      <c r="B20" s="443"/>
      <c r="C20" s="443"/>
      <c r="D20" s="444"/>
      <c r="E20" s="444"/>
    </row>
    <row r="21" spans="1:15" ht="24" customHeight="1" x14ac:dyDescent="0.3">
      <c r="A21" s="445"/>
      <c r="B21" s="927"/>
      <c r="C21" s="927"/>
      <c r="D21" s="927"/>
      <c r="E21" s="927"/>
    </row>
    <row r="22" spans="1:15" ht="18" customHeight="1" x14ac:dyDescent="0.3">
      <c r="A22" s="446"/>
      <c r="B22" s="446"/>
      <c r="C22" s="446"/>
      <c r="D22" s="446"/>
      <c r="E22" s="446"/>
    </row>
    <row r="23" spans="1:15" ht="30" customHeight="1" x14ac:dyDescent="0.3">
      <c r="A23" s="446"/>
      <c r="B23" s="446"/>
      <c r="C23" s="447"/>
      <c r="D23" s="446"/>
      <c r="E23" s="446"/>
    </row>
    <row r="24" spans="1:15" ht="30" customHeight="1" x14ac:dyDescent="0.3">
      <c r="A24" s="448" t="s">
        <v>189</v>
      </c>
      <c r="B24" s="449" t="str">
        <f>'Sch-1'!B1641</f>
        <v>--</v>
      </c>
      <c r="C24" s="447" t="s">
        <v>122</v>
      </c>
      <c r="D24" s="450" t="str">
        <f>'Sch-1'!M1642</f>
        <v/>
      </c>
      <c r="F24" s="451"/>
    </row>
    <row r="25" spans="1:15" ht="30" customHeight="1" x14ac:dyDescent="0.3">
      <c r="A25" s="448" t="s">
        <v>190</v>
      </c>
      <c r="B25" s="452" t="str">
        <f>'Sch-1'!B1642</f>
        <v/>
      </c>
      <c r="C25" s="447" t="s">
        <v>123</v>
      </c>
      <c r="D25" s="450" t="str">
        <f>'Sch-1'!M1643</f>
        <v/>
      </c>
      <c r="F25" s="451"/>
    </row>
    <row r="26" spans="1:15" ht="30" customHeight="1" x14ac:dyDescent="0.3">
      <c r="A26" s="453"/>
      <c r="B26" s="454"/>
      <c r="C26" s="447"/>
      <c r="D26" s="420"/>
      <c r="E26" s="420"/>
      <c r="F26" s="451"/>
    </row>
    <row r="27" spans="1:15" ht="33" customHeight="1" x14ac:dyDescent="0.3">
      <c r="A27" s="453"/>
      <c r="B27" s="454"/>
      <c r="C27" s="425"/>
      <c r="D27" s="455"/>
      <c r="E27" s="456"/>
      <c r="F27" s="451"/>
    </row>
    <row r="28" spans="1:15" ht="21.95" customHeight="1" x14ac:dyDescent="0.3">
      <c r="A28" s="457"/>
      <c r="B28" s="457"/>
      <c r="C28" s="457"/>
      <c r="D28" s="457"/>
      <c r="E28" s="458"/>
    </row>
    <row r="29" spans="1:15" ht="21.95" customHeight="1" x14ac:dyDescent="0.3">
      <c r="A29" s="457"/>
      <c r="B29" s="457"/>
      <c r="C29" s="457"/>
      <c r="D29" s="457"/>
      <c r="E29" s="458"/>
    </row>
    <row r="30" spans="1:15" ht="21.95" customHeight="1" x14ac:dyDescent="0.3">
      <c r="A30" s="457"/>
      <c r="B30" s="457"/>
      <c r="C30" s="457"/>
      <c r="D30" s="457"/>
      <c r="E30" s="458"/>
    </row>
    <row r="31" spans="1:15" ht="21.95" customHeight="1" x14ac:dyDescent="0.3">
      <c r="A31" s="457"/>
      <c r="B31" s="457"/>
      <c r="C31" s="457"/>
      <c r="D31" s="457"/>
      <c r="E31" s="458"/>
    </row>
    <row r="32" spans="1:15" ht="21.95" customHeight="1" x14ac:dyDescent="0.3">
      <c r="A32" s="457"/>
      <c r="B32" s="457"/>
      <c r="C32" s="457"/>
      <c r="D32" s="457"/>
      <c r="E32" s="458"/>
    </row>
    <row r="33" spans="1:5" ht="21.95" customHeight="1" x14ac:dyDescent="0.3">
      <c r="A33" s="457"/>
      <c r="B33" s="457"/>
      <c r="C33" s="457"/>
      <c r="D33" s="457"/>
      <c r="E33" s="458"/>
    </row>
    <row r="34" spans="1:5" ht="24.95" customHeight="1" x14ac:dyDescent="0.3">
      <c r="A34" s="456"/>
      <c r="B34" s="456"/>
      <c r="C34" s="456"/>
      <c r="D34" s="456"/>
      <c r="E34" s="456"/>
    </row>
    <row r="35" spans="1:5" ht="24.95" customHeight="1" x14ac:dyDescent="0.3">
      <c r="A35" s="456"/>
      <c r="B35" s="456"/>
      <c r="C35" s="456"/>
      <c r="D35" s="456"/>
      <c r="E35" s="456"/>
    </row>
    <row r="36" spans="1:5" ht="24.95" customHeight="1" x14ac:dyDescent="0.3">
      <c r="A36" s="456"/>
      <c r="B36" s="456"/>
      <c r="C36" s="456"/>
      <c r="D36" s="456"/>
      <c r="E36" s="456"/>
    </row>
    <row r="37" spans="1:5" ht="24.95" customHeight="1" x14ac:dyDescent="0.3">
      <c r="A37" s="456"/>
      <c r="B37" s="456"/>
      <c r="C37" s="456"/>
      <c r="D37" s="456"/>
      <c r="E37" s="456"/>
    </row>
    <row r="38" spans="1:5" ht="24.95" customHeight="1" x14ac:dyDescent="0.3">
      <c r="A38" s="456"/>
      <c r="B38" s="456"/>
      <c r="C38" s="456"/>
      <c r="D38" s="456"/>
      <c r="E38" s="456"/>
    </row>
    <row r="39" spans="1:5" ht="24.95" customHeight="1" x14ac:dyDescent="0.3">
      <c r="A39" s="456"/>
      <c r="B39" s="456"/>
      <c r="C39" s="456"/>
      <c r="D39" s="456"/>
      <c r="E39" s="456"/>
    </row>
    <row r="40" spans="1:5" ht="24.95" customHeight="1" x14ac:dyDescent="0.3">
      <c r="A40" s="456"/>
      <c r="B40" s="456"/>
      <c r="C40" s="456"/>
      <c r="D40" s="456"/>
      <c r="E40" s="456"/>
    </row>
    <row r="41" spans="1:5" ht="24.95" customHeight="1" x14ac:dyDescent="0.3">
      <c r="A41" s="456"/>
      <c r="B41" s="456"/>
      <c r="C41" s="456"/>
      <c r="D41" s="456"/>
      <c r="E41" s="456"/>
    </row>
    <row r="42" spans="1:5" ht="24.95" customHeight="1" x14ac:dyDescent="0.3">
      <c r="A42" s="456"/>
      <c r="B42" s="456"/>
      <c r="C42" s="456"/>
      <c r="D42" s="456"/>
      <c r="E42" s="456"/>
    </row>
    <row r="43" spans="1:5" ht="24.95" customHeight="1" x14ac:dyDescent="0.3">
      <c r="A43" s="456"/>
      <c r="B43" s="456"/>
      <c r="C43" s="456"/>
      <c r="D43" s="456"/>
      <c r="E43" s="456"/>
    </row>
    <row r="44" spans="1:5" ht="24.95" customHeight="1" x14ac:dyDescent="0.3">
      <c r="A44" s="456"/>
      <c r="B44" s="456"/>
      <c r="C44" s="456"/>
      <c r="D44" s="456"/>
      <c r="E44" s="456"/>
    </row>
    <row r="45" spans="1:5" ht="24.95" customHeight="1" x14ac:dyDescent="0.3">
      <c r="A45" s="456"/>
      <c r="B45" s="456"/>
      <c r="C45" s="456"/>
      <c r="D45" s="456"/>
      <c r="E45" s="456"/>
    </row>
    <row r="46" spans="1:5" ht="24.95" customHeight="1" x14ac:dyDescent="0.3">
      <c r="A46" s="456"/>
      <c r="B46" s="456"/>
      <c r="C46" s="456"/>
      <c r="D46" s="456"/>
      <c r="E46" s="456"/>
    </row>
    <row r="47" spans="1:5" ht="24.95" customHeight="1" x14ac:dyDescent="0.3">
      <c r="A47" s="456"/>
      <c r="B47" s="456"/>
      <c r="C47" s="456"/>
      <c r="D47" s="456"/>
      <c r="E47" s="456"/>
    </row>
    <row r="48" spans="1:5" ht="24.95" customHeight="1" x14ac:dyDescent="0.3">
      <c r="A48" s="456"/>
      <c r="B48" s="456"/>
      <c r="C48" s="456"/>
      <c r="D48" s="456"/>
      <c r="E48" s="456"/>
    </row>
    <row r="49" spans="1:5" ht="24.95" customHeight="1" x14ac:dyDescent="0.3">
      <c r="A49" s="456"/>
      <c r="B49" s="456"/>
      <c r="C49" s="456"/>
      <c r="D49" s="456"/>
      <c r="E49" s="456"/>
    </row>
    <row r="50" spans="1:5" ht="24.95" customHeight="1" x14ac:dyDescent="0.3">
      <c r="A50" s="456"/>
      <c r="B50" s="456"/>
      <c r="C50" s="456"/>
      <c r="D50" s="456"/>
      <c r="E50" s="456"/>
    </row>
    <row r="51" spans="1:5" ht="24.95" customHeight="1" x14ac:dyDescent="0.3">
      <c r="A51" s="456"/>
      <c r="B51" s="456"/>
      <c r="C51" s="456"/>
      <c r="D51" s="456"/>
      <c r="E51" s="456"/>
    </row>
    <row r="52" spans="1:5" ht="24.95" customHeight="1" x14ac:dyDescent="0.3">
      <c r="A52" s="456"/>
      <c r="B52" s="456"/>
      <c r="C52" s="456"/>
      <c r="D52" s="456"/>
      <c r="E52" s="456"/>
    </row>
    <row r="53" spans="1:5" ht="24.95" customHeight="1" x14ac:dyDescent="0.3">
      <c r="A53" s="456"/>
      <c r="B53" s="456"/>
      <c r="C53" s="456"/>
      <c r="D53" s="456"/>
      <c r="E53" s="456"/>
    </row>
    <row r="54" spans="1:5" ht="24.95" customHeight="1" x14ac:dyDescent="0.3">
      <c r="A54" s="456"/>
      <c r="B54" s="456"/>
      <c r="C54" s="456"/>
      <c r="D54" s="456"/>
      <c r="E54" s="456"/>
    </row>
    <row r="55" spans="1:5" ht="24.95" customHeight="1" x14ac:dyDescent="0.3">
      <c r="A55" s="456"/>
      <c r="B55" s="456"/>
      <c r="C55" s="456"/>
      <c r="D55" s="456"/>
      <c r="E55" s="456"/>
    </row>
    <row r="56" spans="1:5" ht="24.95" customHeight="1" x14ac:dyDescent="0.3">
      <c r="A56" s="456"/>
      <c r="B56" s="456"/>
      <c r="C56" s="456"/>
      <c r="D56" s="456"/>
      <c r="E56" s="456"/>
    </row>
    <row r="57" spans="1:5" x14ac:dyDescent="0.3">
      <c r="A57" s="456"/>
      <c r="B57" s="456"/>
      <c r="C57" s="456"/>
      <c r="D57" s="456"/>
      <c r="E57" s="456"/>
    </row>
    <row r="58" spans="1:5" x14ac:dyDescent="0.3">
      <c r="A58" s="456"/>
      <c r="B58" s="456"/>
      <c r="C58" s="456"/>
      <c r="D58" s="456"/>
      <c r="E58" s="456"/>
    </row>
    <row r="59" spans="1:5" x14ac:dyDescent="0.3">
      <c r="A59" s="456"/>
      <c r="B59" s="456"/>
      <c r="C59" s="456"/>
      <c r="D59" s="456"/>
      <c r="E59" s="456"/>
    </row>
    <row r="60" spans="1:5" x14ac:dyDescent="0.3">
      <c r="A60" s="456"/>
      <c r="B60" s="456"/>
      <c r="C60" s="456"/>
      <c r="D60" s="456"/>
      <c r="E60" s="456"/>
    </row>
    <row r="61" spans="1:5" x14ac:dyDescent="0.3">
      <c r="A61" s="456"/>
      <c r="B61" s="456"/>
      <c r="C61" s="456"/>
      <c r="D61" s="456"/>
      <c r="E61" s="456"/>
    </row>
    <row r="62" spans="1:5" x14ac:dyDescent="0.3">
      <c r="A62" s="456"/>
      <c r="B62" s="456"/>
      <c r="C62" s="456"/>
      <c r="D62" s="456"/>
      <c r="E62" s="456"/>
    </row>
    <row r="63" spans="1:5" x14ac:dyDescent="0.3">
      <c r="A63" s="456"/>
      <c r="B63" s="456"/>
      <c r="C63" s="456"/>
      <c r="D63" s="456"/>
      <c r="E63" s="456"/>
    </row>
    <row r="64" spans="1:5" x14ac:dyDescent="0.3">
      <c r="A64" s="456"/>
      <c r="B64" s="456"/>
      <c r="C64" s="456"/>
      <c r="D64" s="456"/>
      <c r="E64" s="456"/>
    </row>
    <row r="65" spans="1:5" x14ac:dyDescent="0.3">
      <c r="A65" s="456"/>
      <c r="B65" s="456"/>
      <c r="C65" s="456"/>
      <c r="D65" s="456"/>
      <c r="E65" s="456"/>
    </row>
    <row r="66" spans="1:5" x14ac:dyDescent="0.3">
      <c r="A66" s="456"/>
      <c r="B66" s="456"/>
      <c r="C66" s="456"/>
      <c r="D66" s="456"/>
      <c r="E66" s="456"/>
    </row>
    <row r="67" spans="1:5" x14ac:dyDescent="0.3">
      <c r="A67" s="456"/>
      <c r="B67" s="456"/>
      <c r="C67" s="456"/>
      <c r="D67" s="456"/>
      <c r="E67" s="456"/>
    </row>
    <row r="68" spans="1:5" x14ac:dyDescent="0.3">
      <c r="A68" s="456"/>
      <c r="B68" s="456"/>
      <c r="C68" s="456"/>
      <c r="D68" s="456"/>
      <c r="E68" s="456"/>
    </row>
    <row r="69" spans="1:5" x14ac:dyDescent="0.3">
      <c r="A69" s="456"/>
      <c r="B69" s="456"/>
      <c r="C69" s="456"/>
      <c r="D69" s="456"/>
      <c r="E69" s="456"/>
    </row>
    <row r="70" spans="1:5" x14ac:dyDescent="0.3">
      <c r="A70" s="456"/>
      <c r="B70" s="456"/>
      <c r="C70" s="456"/>
      <c r="D70" s="456"/>
      <c r="E70" s="456"/>
    </row>
    <row r="71" spans="1:5" x14ac:dyDescent="0.3">
      <c r="A71" s="456"/>
      <c r="B71" s="456"/>
      <c r="C71" s="456"/>
      <c r="D71" s="456"/>
      <c r="E71" s="456"/>
    </row>
    <row r="72" spans="1:5" x14ac:dyDescent="0.3">
      <c r="A72" s="456"/>
      <c r="B72" s="456"/>
      <c r="C72" s="456"/>
      <c r="D72" s="456"/>
      <c r="E72" s="456"/>
    </row>
    <row r="73" spans="1:5" x14ac:dyDescent="0.3">
      <c r="A73" s="456"/>
      <c r="B73" s="456"/>
      <c r="C73" s="456"/>
      <c r="D73" s="456"/>
      <c r="E73" s="456"/>
    </row>
    <row r="74" spans="1:5" x14ac:dyDescent="0.3">
      <c r="A74" s="456"/>
      <c r="B74" s="456"/>
      <c r="C74" s="456"/>
      <c r="D74" s="456"/>
      <c r="E74" s="456"/>
    </row>
  </sheetData>
  <sheetProtection algorithmName="SHA-512" hashValue="MvAYXAwQ2L2Su2Y0UzPdouqqEXJwqBGdgsVEu40Az0NkF/u+kS4DOjzLKzvcSGAPQS7SkMg1Cf5Mg1NifTyJPw==" saltValue="aQgAT+gSpkGadr/2hWiM0g==" spinCount="100000" sheet="1" formatColumns="0" formatRows="0" selectLockedCells="1"/>
  <dataConsolidate/>
  <customSheetViews>
    <customSheetView guid="{2063E705-082A-4913-A25A-66465873BDF0}" showPageBreaks="1" printArea="1" hiddenColumns="1" view="pageBreakPreview">
      <selection activeCell="G21" sqref="G21"/>
      <pageMargins left="0" right="0" top="0" bottom="0" header="0" footer="0"/>
      <printOptions horizontalCentered="1"/>
      <pageSetup paperSize="9" scale="90" fitToHeight="0" orientation="portrait" r:id="rId1"/>
      <headerFooter alignWithMargins="0">
        <oddFooter>&amp;R&amp;"Book Antiqua,Bold"&amp;10Schedule-5/ Page &amp;P of &amp;N</oddFooter>
      </headerFooter>
    </customSheetView>
    <customSheetView guid="{C6A7FFED-91EB-41DF-A944-2BFB2D792481}" showPageBreaks="1" printArea="1" hiddenColumns="1" view="pageBreakPreview" topLeftCell="A10">
      <selection activeCell="G15" sqref="G15"/>
      <pageMargins left="0" right="0" top="0" bottom="0" header="0" footer="0"/>
      <printOptions horizontalCentered="1"/>
      <pageSetup paperSize="9" scale="90" fitToHeight="0" orientation="portrait" r:id="rId2"/>
      <headerFooter alignWithMargins="0">
        <oddFooter>&amp;R&amp;"Book Antiqua,Bold"&amp;10Schedule-5/ Page &amp;P of &amp;N</oddFooter>
      </headerFooter>
    </customSheetView>
    <customSheetView guid="{302D9D75-0757-45DA-AFBF-614F08F1401B}" showPageBreaks="1" printArea="1" hiddenColumns="1" view="pageBreakPreview" topLeftCell="A10">
      <selection activeCell="D26" sqref="D26"/>
      <pageMargins left="0" right="0" top="0" bottom="0" header="0" footer="0"/>
      <printOptions horizontalCentered="1"/>
      <pageSetup paperSize="9" scale="90" fitToHeight="0" orientation="portrait" r:id="rId3"/>
      <headerFooter alignWithMargins="0">
        <oddFooter>&amp;R&amp;"Book Antiqua,Bold"&amp;10Schedule-5/ Page &amp;P of &amp;N</oddFooter>
      </headerFooter>
    </customSheetView>
    <customSheetView guid="{B506D4DB-B5B3-4722-9CF5-EE949FBC5D29}" showPageBreaks="1" printArea="1" hiddenColumns="1" view="pageBreakPreview" topLeftCell="A7">
      <selection activeCell="G21" sqref="G21"/>
      <pageMargins left="0" right="0" top="0" bottom="0" header="0" footer="0"/>
      <printOptions horizontalCentered="1"/>
      <pageSetup paperSize="9" scale="90" fitToHeight="0" orientation="portrait" r:id="rId4"/>
      <headerFooter alignWithMargins="0">
        <oddFooter>&amp;R&amp;"Book Antiqua,Bold"&amp;10Schedule-5/ Page &amp;P of &amp;N</oddFooter>
      </headerFooter>
    </customSheetView>
  </customSheetViews>
  <mergeCells count="24">
    <mergeCell ref="B11:C11"/>
    <mergeCell ref="A3:E3"/>
    <mergeCell ref="A4:E4"/>
    <mergeCell ref="B8:C8"/>
    <mergeCell ref="B9:C9"/>
    <mergeCell ref="B10:C10"/>
    <mergeCell ref="B13:C13"/>
    <mergeCell ref="D13:E13"/>
    <mergeCell ref="I13:K13"/>
    <mergeCell ref="M13:O13"/>
    <mergeCell ref="B14:C14"/>
    <mergeCell ref="D14:E14"/>
    <mergeCell ref="B21:E21"/>
    <mergeCell ref="B15:C15"/>
    <mergeCell ref="D15:E15"/>
    <mergeCell ref="B16:C16"/>
    <mergeCell ref="D16:E16"/>
    <mergeCell ref="B17:C17"/>
    <mergeCell ref="D17:E17"/>
    <mergeCell ref="A18:A19"/>
    <mergeCell ref="B18:C18"/>
    <mergeCell ref="D18:E18"/>
    <mergeCell ref="B19:C19"/>
    <mergeCell ref="D19:E19"/>
  </mergeCells>
  <dataValidations count="2">
    <dataValidation allowBlank="1" showErrorMessage="1" prompt="_x000a_" sqref="D17 D15" xr:uid="{00000000-0002-0000-0A00-000000000000}"/>
    <dataValidation allowBlank="1" showInputMessage="1" showErrorMessage="1" prompt="You may write remarks regarding Sales Tax here." sqref="E17" xr:uid="{00000000-0002-0000-0A00-000001000000}"/>
  </dataValidations>
  <printOptions horizontalCentered="1"/>
  <pageMargins left="0.31" right="0.25" top="0.52" bottom="0.67" header="0.23" footer="0.24"/>
  <pageSetup paperSize="9" scale="90" fitToHeight="0" orientation="portrait" r:id="rId5"/>
  <headerFooter alignWithMargins="0">
    <oddFooter>&amp;R&amp;"Book Antiqua,Bold"&amp;10Schedule-5/ Page &amp;P of &amp;N</oddFooter>
  </headerFooter>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pageSetUpPr fitToPage="1"/>
  </sheetPr>
  <dimension ref="A1:F36"/>
  <sheetViews>
    <sheetView view="pageBreakPreview" zoomScaleNormal="100" zoomScaleSheetLayoutView="100" workbookViewId="0">
      <selection activeCell="G15" sqref="G15"/>
    </sheetView>
  </sheetViews>
  <sheetFormatPr defaultColWidth="10" defaultRowHeight="16.5" x14ac:dyDescent="0.3"/>
  <cols>
    <col min="1" max="1" width="10.625" style="428" customWidth="1"/>
    <col min="2" max="2" width="27.5" style="428" customWidth="1"/>
    <col min="3" max="3" width="21" style="428" customWidth="1"/>
    <col min="4" max="4" width="34.375" style="428" customWidth="1"/>
    <col min="5" max="16384" width="10" style="459"/>
  </cols>
  <sheetData>
    <row r="1" spans="1:6" ht="18" customHeight="1" x14ac:dyDescent="0.3">
      <c r="A1" s="755" t="str">
        <f>'Sch-5'!A1</f>
        <v>Specification No: CC/NT/W-MISC/DOM/A02/25/07582</v>
      </c>
      <c r="B1" s="385"/>
      <c r="C1" s="387"/>
      <c r="D1" s="388" t="s">
        <v>198</v>
      </c>
    </row>
    <row r="2" spans="1:6" ht="18" customHeight="1" x14ac:dyDescent="0.3">
      <c r="A2" s="460"/>
      <c r="B2" s="461"/>
      <c r="C2" s="462"/>
      <c r="D2" s="462"/>
    </row>
    <row r="3" spans="1:6" ht="74.25" customHeight="1" x14ac:dyDescent="0.3">
      <c r="A3" s="949" t="str">
        <f>'Sch-5'!A3:E3</f>
        <v>Package – I : Supply and Installation of VOIP Communication system including Phones, Voice Recorder etc. for Grid - Operation for all Five Regions NR, NER, SR, WR, ER as PAN India at NLDC, RLDCs, SLDCs.</v>
      </c>
      <c r="B3" s="949"/>
      <c r="C3" s="949"/>
      <c r="D3" s="949"/>
      <c r="E3" s="463"/>
      <c r="F3" s="463"/>
    </row>
    <row r="4" spans="1:6" ht="21.95" customHeight="1" x14ac:dyDescent="0.3">
      <c r="A4" s="936" t="s">
        <v>199</v>
      </c>
      <c r="B4" s="936"/>
      <c r="C4" s="936"/>
      <c r="D4" s="936"/>
    </row>
    <row r="5" spans="1:6" ht="18" customHeight="1" x14ac:dyDescent="0.3">
      <c r="A5" s="464"/>
    </row>
    <row r="6" spans="1:6" ht="18" customHeight="1" x14ac:dyDescent="0.3">
      <c r="A6" s="397" t="str">
        <f>'[1]Sch-1'!A6</f>
        <v>Bidder’s Name and Address (Sole Bidder) :</v>
      </c>
      <c r="D6" s="429" t="s">
        <v>77</v>
      </c>
    </row>
    <row r="7" spans="1:6" ht="36" customHeight="1" x14ac:dyDescent="0.3">
      <c r="A7" s="950" t="str">
        <f>'[1]Sch-1'!A7</f>
        <v/>
      </c>
      <c r="B7" s="950"/>
      <c r="C7" s="950"/>
      <c r="D7" s="431" t="str">
        <f>'[1]Sch-1'!M7</f>
        <v>Contracts Services, 3rd Floor</v>
      </c>
    </row>
    <row r="8" spans="1:6" ht="18" customHeight="1" x14ac:dyDescent="0.3">
      <c r="A8" s="432" t="s">
        <v>177</v>
      </c>
      <c r="B8" s="930" t="str">
        <f>'Sch-3 '!C8</f>
        <v/>
      </c>
      <c r="C8" s="930"/>
      <c r="D8" s="431" t="str">
        <f>'[1]Sch-1'!M8</f>
        <v>Power Grid Corporation of India Ltd.,</v>
      </c>
    </row>
    <row r="9" spans="1:6" ht="18" customHeight="1" x14ac:dyDescent="0.3">
      <c r="A9" s="432" t="s">
        <v>178</v>
      </c>
      <c r="B9" s="930" t="str">
        <f>'Sch-3 '!C9</f>
        <v/>
      </c>
      <c r="C9" s="930"/>
      <c r="D9" s="431" t="str">
        <f>'[1]Sch-1'!M9</f>
        <v>"Saudamini", Plot No.-2</v>
      </c>
    </row>
    <row r="10" spans="1:6" ht="18" customHeight="1" x14ac:dyDescent="0.3">
      <c r="A10" s="433"/>
      <c r="B10" s="930" t="str">
        <f>'Sch-3 '!C10</f>
        <v/>
      </c>
      <c r="C10" s="930"/>
      <c r="D10" s="431" t="str">
        <f>'[1]Sch-1'!M10</f>
        <v xml:space="preserve">Sector-29, </v>
      </c>
    </row>
    <row r="11" spans="1:6" ht="18" customHeight="1" x14ac:dyDescent="0.3">
      <c r="A11" s="433"/>
      <c r="B11" s="930" t="str">
        <f>'Sch-3 '!C11</f>
        <v/>
      </c>
      <c r="C11" s="930"/>
      <c r="D11" s="431" t="str">
        <f>'[1]Sch-1'!M11</f>
        <v>Gurugram (Haryana) - 122001</v>
      </c>
    </row>
    <row r="12" spans="1:6" ht="18" customHeight="1" x14ac:dyDescent="0.3">
      <c r="A12" s="465"/>
      <c r="B12" s="465"/>
      <c r="C12" s="465"/>
      <c r="D12" s="429"/>
    </row>
    <row r="13" spans="1:6" ht="21.95" customHeight="1" x14ac:dyDescent="0.3">
      <c r="A13" s="466" t="s">
        <v>179</v>
      </c>
      <c r="B13" s="933" t="s">
        <v>126</v>
      </c>
      <c r="C13" s="934"/>
      <c r="D13" s="467" t="s">
        <v>181</v>
      </c>
    </row>
    <row r="14" spans="1:6" ht="21.95" customHeight="1" x14ac:dyDescent="0.3">
      <c r="A14" s="435" t="s">
        <v>182</v>
      </c>
      <c r="B14" s="944" t="s">
        <v>200</v>
      </c>
      <c r="C14" s="944"/>
      <c r="D14" s="468">
        <f>'Sch-1'!N1635</f>
        <v>0</v>
      </c>
    </row>
    <row r="15" spans="1:6" ht="35.1" customHeight="1" x14ac:dyDescent="0.3">
      <c r="A15" s="469"/>
      <c r="B15" s="945" t="s">
        <v>201</v>
      </c>
      <c r="C15" s="946"/>
      <c r="D15" s="470"/>
    </row>
    <row r="16" spans="1:6" ht="21.95" customHeight="1" x14ac:dyDescent="0.3">
      <c r="A16" s="435" t="s">
        <v>185</v>
      </c>
      <c r="B16" s="944" t="s">
        <v>202</v>
      </c>
      <c r="C16" s="944"/>
      <c r="D16" s="468">
        <f>'Sch-2'!J1633</f>
        <v>0</v>
      </c>
    </row>
    <row r="17" spans="1:6" ht="35.1" customHeight="1" x14ac:dyDescent="0.3">
      <c r="A17" s="469"/>
      <c r="B17" s="948" t="s">
        <v>203</v>
      </c>
      <c r="C17" s="946"/>
      <c r="D17" s="470"/>
    </row>
    <row r="18" spans="1:6" ht="21.95" customHeight="1" x14ac:dyDescent="0.3">
      <c r="A18" s="435" t="s">
        <v>204</v>
      </c>
      <c r="B18" s="944" t="s">
        <v>205</v>
      </c>
      <c r="C18" s="944"/>
      <c r="D18" s="468">
        <f>'Sch-3 '!P1617</f>
        <v>0</v>
      </c>
    </row>
    <row r="19" spans="1:6" ht="30" customHeight="1" x14ac:dyDescent="0.3">
      <c r="A19" s="469"/>
      <c r="B19" s="945" t="s">
        <v>206</v>
      </c>
      <c r="C19" s="946"/>
      <c r="D19" s="470"/>
    </row>
    <row r="20" spans="1:6" ht="21.95" customHeight="1" x14ac:dyDescent="0.3">
      <c r="A20" s="435" t="s">
        <v>207</v>
      </c>
      <c r="B20" s="944" t="s">
        <v>208</v>
      </c>
      <c r="C20" s="944"/>
      <c r="D20" s="471">
        <f>'Sch-4a'!P83</f>
        <v>0</v>
      </c>
    </row>
    <row r="21" spans="1:6" ht="30" customHeight="1" x14ac:dyDescent="0.3">
      <c r="A21" s="469"/>
      <c r="B21" s="945" t="s">
        <v>209</v>
      </c>
      <c r="C21" s="946"/>
      <c r="D21" s="470"/>
    </row>
    <row r="22" spans="1:6" ht="21.95" customHeight="1" x14ac:dyDescent="0.3">
      <c r="A22" s="435" t="s">
        <v>210</v>
      </c>
      <c r="B22" s="944" t="s">
        <v>211</v>
      </c>
      <c r="C22" s="944"/>
      <c r="D22" s="471">
        <f>'Sch-4b'!P276</f>
        <v>0</v>
      </c>
    </row>
    <row r="23" spans="1:6" ht="44.25" customHeight="1" x14ac:dyDescent="0.3">
      <c r="A23" s="469"/>
      <c r="B23" s="948" t="s">
        <v>171</v>
      </c>
      <c r="C23" s="946"/>
      <c r="D23" s="470"/>
    </row>
    <row r="24" spans="1:6" ht="30" customHeight="1" x14ac:dyDescent="0.3">
      <c r="A24" s="435">
        <v>5</v>
      </c>
      <c r="B24" s="944" t="s">
        <v>212</v>
      </c>
      <c r="C24" s="944"/>
      <c r="D24" s="468">
        <f>'Sch-5'!D18:E18</f>
        <v>0</v>
      </c>
    </row>
    <row r="25" spans="1:6" ht="51" customHeight="1" x14ac:dyDescent="0.3">
      <c r="A25" s="469"/>
      <c r="B25" s="945" t="s">
        <v>213</v>
      </c>
      <c r="C25" s="946"/>
      <c r="D25" s="472"/>
    </row>
    <row r="26" spans="1:6" ht="21.95" customHeight="1" x14ac:dyDescent="0.3">
      <c r="A26" s="435" t="s">
        <v>214</v>
      </c>
      <c r="B26" s="944" t="s">
        <v>215</v>
      </c>
      <c r="C26" s="944"/>
      <c r="D26" s="473">
        <f>'Sch-7'!M20</f>
        <v>0</v>
      </c>
    </row>
    <row r="27" spans="1:6" ht="35.1" customHeight="1" x14ac:dyDescent="0.3">
      <c r="A27" s="469"/>
      <c r="B27" s="945" t="s">
        <v>216</v>
      </c>
      <c r="C27" s="946"/>
      <c r="D27" s="470"/>
    </row>
    <row r="28" spans="1:6" ht="28.5" customHeight="1" x14ac:dyDescent="0.3">
      <c r="A28" s="917"/>
      <c r="B28" s="947" t="s">
        <v>217</v>
      </c>
      <c r="C28" s="947"/>
      <c r="D28" s="474">
        <f>SUM(D14,D16,D18,D20,D22,D24,D26)</f>
        <v>0</v>
      </c>
    </row>
    <row r="29" spans="1:6" ht="30" customHeight="1" x14ac:dyDescent="0.3">
      <c r="A29" s="917"/>
      <c r="B29" s="947"/>
      <c r="C29" s="947"/>
      <c r="D29" s="475"/>
    </row>
    <row r="30" spans="1:6" ht="18.75" customHeight="1" x14ac:dyDescent="0.3">
      <c r="A30" s="476"/>
      <c r="B30" s="477"/>
      <c r="C30" s="477"/>
      <c r="D30" s="478"/>
    </row>
    <row r="31" spans="1:6" ht="27.95" hidden="1" customHeight="1" x14ac:dyDescent="0.3">
      <c r="A31" s="476"/>
      <c r="B31" s="477"/>
      <c r="C31" s="479"/>
      <c r="D31" s="478"/>
    </row>
    <row r="32" spans="1:6" ht="27.95" customHeight="1" x14ac:dyDescent="0.3">
      <c r="A32" s="411" t="s">
        <v>120</v>
      </c>
      <c r="B32" s="480" t="str">
        <f>'Sch-5'!B24</f>
        <v>--</v>
      </c>
      <c r="C32" s="479" t="s">
        <v>122</v>
      </c>
      <c r="D32" s="481" t="str">
        <f>'Sch-5'!D24</f>
        <v/>
      </c>
      <c r="F32" s="482"/>
    </row>
    <row r="33" spans="1:6" ht="27.95" customHeight="1" x14ac:dyDescent="0.3">
      <c r="A33" s="411" t="s">
        <v>121</v>
      </c>
      <c r="B33" s="480" t="str">
        <f>'Sch-5'!B25</f>
        <v/>
      </c>
      <c r="C33" s="479" t="s">
        <v>123</v>
      </c>
      <c r="D33" s="481" t="str">
        <f>'Sch-5'!D25</f>
        <v/>
      </c>
      <c r="F33" s="460"/>
    </row>
    <row r="34" spans="1:6" ht="27.95" customHeight="1" x14ac:dyDescent="0.3">
      <c r="A34" s="483"/>
      <c r="B34" s="461"/>
      <c r="C34" s="479"/>
      <c r="F34" s="460"/>
    </row>
    <row r="35" spans="1:6" ht="30" customHeight="1" x14ac:dyDescent="0.3">
      <c r="A35" s="483"/>
      <c r="B35" s="461"/>
      <c r="C35" s="479"/>
      <c r="D35" s="483"/>
      <c r="F35" s="482"/>
    </row>
    <row r="36" spans="1:6" ht="30" customHeight="1" x14ac:dyDescent="0.25">
      <c r="A36" s="484"/>
      <c r="B36" s="484"/>
      <c r="C36" s="485"/>
      <c r="E36" s="486"/>
    </row>
  </sheetData>
  <sheetProtection algorithmName="SHA-512" hashValue="wqdmNN2eTivT9mnDiITmdJijBKlVydpuw8wdUqTRd+6oDLCssEouXoIHGrwNyrJeUTdBTd0o8Rtj9jNcdZSQ8Q==" saltValue="WE8c6p6OZDiBmmnj6u73vw==" spinCount="100000" sheet="1" formatColumns="0" formatRows="0" selectLockedCells="1"/>
  <customSheetViews>
    <customSheetView guid="{2063E705-082A-4913-A25A-66465873BDF0}" showPageBreaks="1" fitToPage="1" printArea="1" hiddenRows="1" view="pageBreakPreview">
      <selection activeCell="A2" sqref="A2"/>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fitToPage="1" printArea="1" hiddenRows="1" view="pageBreakPreview">
      <selection activeCell="D34" sqref="D34"/>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fitToPage="1" printArea="1" hiddenRows="1" view="pageBreakPreview" topLeftCell="A19">
      <selection activeCell="F28" sqref="F28"/>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506D4DB-B5B3-4722-9CF5-EE949FBC5D29}" showPageBreaks="1" fitToPage="1" printArea="1" hiddenRows="1" view="pageBreakPreview" topLeftCell="A16">
      <selection activeCell="A2" sqref="A2"/>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s>
  <mergeCells count="24">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A28:A29"/>
    <mergeCell ref="B28:C29"/>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0000"/>
  </sheetPr>
  <dimension ref="A1:F36"/>
  <sheetViews>
    <sheetView view="pageBreakPreview" zoomScaleNormal="100" zoomScaleSheetLayoutView="100" workbookViewId="0">
      <selection activeCell="D22" sqref="D22"/>
    </sheetView>
  </sheetViews>
  <sheetFormatPr defaultColWidth="10" defaultRowHeight="16.5" x14ac:dyDescent="0.3"/>
  <cols>
    <col min="1" max="1" width="10.625" style="428" customWidth="1"/>
    <col min="2" max="2" width="27.5" style="428" customWidth="1"/>
    <col min="3" max="3" width="21" style="428" customWidth="1"/>
    <col min="4" max="4" width="34.375" style="428" customWidth="1"/>
    <col min="5" max="16384" width="10" style="459"/>
  </cols>
  <sheetData>
    <row r="1" spans="1:6" ht="18" customHeight="1" x14ac:dyDescent="0.3">
      <c r="A1" s="755" t="str">
        <f>'Sch-6'!A1</f>
        <v>Specification No: CC/NT/W-MISC/DOM/A02/25/07582</v>
      </c>
      <c r="B1" s="385"/>
      <c r="C1" s="387"/>
      <c r="D1" s="388" t="s">
        <v>218</v>
      </c>
    </row>
    <row r="2" spans="1:6" ht="18" customHeight="1" x14ac:dyDescent="0.3">
      <c r="A2" s="460"/>
      <c r="B2" s="461"/>
      <c r="C2" s="462"/>
      <c r="D2" s="462"/>
    </row>
    <row r="3" spans="1:6" ht="60" customHeight="1" x14ac:dyDescent="0.3">
      <c r="A3" s="935" t="str">
        <f>'Sch-6'!A3:D3</f>
        <v>Package – I : Supply and Installation of VOIP Communication system including Phones, Voice Recorder etc. for Grid - Operation for all Five Regions NR, NER, SR, WR, ER as PAN India at NLDC, RLDCs, SLDCs.</v>
      </c>
      <c r="B3" s="935"/>
      <c r="C3" s="935"/>
      <c r="D3" s="935"/>
      <c r="E3" s="463"/>
      <c r="F3" s="463"/>
    </row>
    <row r="4" spans="1:6" ht="21.95" customHeight="1" x14ac:dyDescent="0.3">
      <c r="A4" s="936" t="s">
        <v>199</v>
      </c>
      <c r="B4" s="936"/>
      <c r="C4" s="936"/>
      <c r="D4" s="936"/>
    </row>
    <row r="5" spans="1:6" ht="18" customHeight="1" x14ac:dyDescent="0.3">
      <c r="A5" s="464"/>
    </row>
    <row r="6" spans="1:6" ht="18" customHeight="1" x14ac:dyDescent="0.3">
      <c r="A6" s="397" t="str">
        <f>'[1]Sch-1'!A6</f>
        <v>Bidder’s Name and Address (Sole Bidder) :</v>
      </c>
      <c r="D6" s="429" t="s">
        <v>77</v>
      </c>
    </row>
    <row r="7" spans="1:6" ht="36" customHeight="1" x14ac:dyDescent="0.3">
      <c r="A7" s="950" t="str">
        <f>'[1]Sch-1'!A7</f>
        <v/>
      </c>
      <c r="B7" s="950"/>
      <c r="C7" s="950"/>
      <c r="D7" s="431" t="str">
        <f>'[1]Sch-1'!M7</f>
        <v>Contracts Services, 3rd Floor</v>
      </c>
    </row>
    <row r="8" spans="1:6" ht="18" customHeight="1" x14ac:dyDescent="0.3">
      <c r="A8" s="432" t="s">
        <v>177</v>
      </c>
      <c r="B8" s="930" t="str">
        <f>'Sch-3 '!C8</f>
        <v/>
      </c>
      <c r="C8" s="930"/>
      <c r="D8" s="431" t="str">
        <f>'[1]Sch-1'!M8</f>
        <v>Power Grid Corporation of India Ltd.,</v>
      </c>
    </row>
    <row r="9" spans="1:6" ht="18" customHeight="1" x14ac:dyDescent="0.3">
      <c r="A9" s="432" t="s">
        <v>178</v>
      </c>
      <c r="B9" s="930" t="str">
        <f>'Sch-3 '!C9</f>
        <v/>
      </c>
      <c r="C9" s="930"/>
      <c r="D9" s="431" t="str">
        <f>'[1]Sch-1'!M9</f>
        <v>"Saudamini", Plot No.-2</v>
      </c>
    </row>
    <row r="10" spans="1:6" ht="18" customHeight="1" x14ac:dyDescent="0.3">
      <c r="A10" s="433"/>
      <c r="B10" s="930" t="str">
        <f>'Sch-3 '!C10</f>
        <v/>
      </c>
      <c r="C10" s="930"/>
      <c r="D10" s="431" t="str">
        <f>'[1]Sch-1'!M10</f>
        <v xml:space="preserve">Sector-29, </v>
      </c>
    </row>
    <row r="11" spans="1:6" ht="18" customHeight="1" x14ac:dyDescent="0.3">
      <c r="A11" s="433"/>
      <c r="B11" s="930" t="str">
        <f>'Sch-3 '!C11</f>
        <v/>
      </c>
      <c r="C11" s="930"/>
      <c r="D11" s="431" t="str">
        <f>'[1]Sch-1'!M11</f>
        <v>Gurugram (Haryana) - 122001</v>
      </c>
    </row>
    <row r="12" spans="1:6" ht="18" customHeight="1" x14ac:dyDescent="0.3">
      <c r="A12" s="465"/>
      <c r="B12" s="465"/>
      <c r="C12" s="465"/>
      <c r="D12" s="429"/>
    </row>
    <row r="13" spans="1:6" ht="21.95" customHeight="1" x14ac:dyDescent="0.3">
      <c r="A13" s="466" t="s">
        <v>179</v>
      </c>
      <c r="B13" s="933" t="s">
        <v>126</v>
      </c>
      <c r="C13" s="934"/>
      <c r="D13" s="467" t="s">
        <v>181</v>
      </c>
    </row>
    <row r="14" spans="1:6" ht="21.95" customHeight="1" x14ac:dyDescent="0.3">
      <c r="A14" s="435" t="s">
        <v>182</v>
      </c>
      <c r="B14" s="944" t="s">
        <v>200</v>
      </c>
      <c r="C14" s="944"/>
      <c r="D14" s="468">
        <f>'Sch-1'!N1633*(1-Discount!K18)+(1-Discount!K23)*'Sch-1'!N1634</f>
        <v>0</v>
      </c>
    </row>
    <row r="15" spans="1:6" ht="35.1" customHeight="1" x14ac:dyDescent="0.3">
      <c r="A15" s="469"/>
      <c r="B15" s="945" t="s">
        <v>201</v>
      </c>
      <c r="C15" s="946"/>
      <c r="D15" s="470"/>
    </row>
    <row r="16" spans="1:6" ht="21.95" customHeight="1" x14ac:dyDescent="0.3">
      <c r="A16" s="435" t="s">
        <v>185</v>
      </c>
      <c r="B16" s="944" t="s">
        <v>202</v>
      </c>
      <c r="C16" s="944"/>
      <c r="D16" s="468">
        <f>'Sch-6'!D16*(1-Discount!K19)</f>
        <v>0</v>
      </c>
    </row>
    <row r="17" spans="1:6" ht="35.1" customHeight="1" x14ac:dyDescent="0.3">
      <c r="A17" s="469"/>
      <c r="B17" s="948" t="s">
        <v>203</v>
      </c>
      <c r="C17" s="946"/>
      <c r="D17" s="470"/>
    </row>
    <row r="18" spans="1:6" ht="21.95" customHeight="1" x14ac:dyDescent="0.3">
      <c r="A18" s="435" t="s">
        <v>204</v>
      </c>
      <c r="B18" s="944" t="s">
        <v>205</v>
      </c>
      <c r="C18" s="944"/>
      <c r="D18" s="468">
        <f>'Sch-6'!D18*(1-Discount!K20)</f>
        <v>0</v>
      </c>
    </row>
    <row r="19" spans="1:6" ht="30" customHeight="1" x14ac:dyDescent="0.3">
      <c r="A19" s="469"/>
      <c r="B19" s="945" t="s">
        <v>206</v>
      </c>
      <c r="C19" s="946"/>
      <c r="D19" s="470"/>
    </row>
    <row r="20" spans="1:6" ht="21.95" customHeight="1" x14ac:dyDescent="0.3">
      <c r="A20" s="435" t="s">
        <v>207</v>
      </c>
      <c r="B20" s="944" t="s">
        <v>208</v>
      </c>
      <c r="C20" s="944"/>
      <c r="D20" s="473">
        <f>'Sch-6'!D20*(1-Discount!K21)</f>
        <v>0</v>
      </c>
    </row>
    <row r="21" spans="1:6" ht="30" customHeight="1" x14ac:dyDescent="0.3">
      <c r="A21" s="469"/>
      <c r="B21" s="945" t="s">
        <v>209</v>
      </c>
      <c r="C21" s="946"/>
      <c r="D21" s="470"/>
    </row>
    <row r="22" spans="1:6" ht="21.95" customHeight="1" x14ac:dyDescent="0.3">
      <c r="A22" s="435" t="s">
        <v>210</v>
      </c>
      <c r="B22" s="944" t="s">
        <v>211</v>
      </c>
      <c r="C22" s="944"/>
      <c r="D22" s="473">
        <f>'Sch-6'!D22*(1-Discount!K22)</f>
        <v>0</v>
      </c>
    </row>
    <row r="23" spans="1:6" ht="38.25" customHeight="1" x14ac:dyDescent="0.3">
      <c r="A23" s="469"/>
      <c r="B23" s="948" t="s">
        <v>171</v>
      </c>
      <c r="C23" s="946"/>
      <c r="D23" s="470"/>
    </row>
    <row r="24" spans="1:6" ht="30" customHeight="1" x14ac:dyDescent="0.3">
      <c r="A24" s="435">
        <v>5</v>
      </c>
      <c r="B24" s="944" t="s">
        <v>212</v>
      </c>
      <c r="C24" s="944"/>
      <c r="D24" s="668">
        <f>'Sch-5 Dis'!D18</f>
        <v>0</v>
      </c>
    </row>
    <row r="25" spans="1:6" x14ac:dyDescent="0.3">
      <c r="A25" s="469"/>
      <c r="B25" s="945" t="s">
        <v>213</v>
      </c>
      <c r="C25" s="946"/>
      <c r="D25" s="487"/>
    </row>
    <row r="26" spans="1:6" ht="21.95" customHeight="1" x14ac:dyDescent="0.3">
      <c r="A26" s="435" t="s">
        <v>214</v>
      </c>
      <c r="B26" s="944" t="s">
        <v>215</v>
      </c>
      <c r="C26" s="944"/>
      <c r="D26" s="473">
        <f>'Sch-6'!D26*(1-Discount!K23)</f>
        <v>0</v>
      </c>
    </row>
    <row r="27" spans="1:6" ht="35.1" customHeight="1" x14ac:dyDescent="0.3">
      <c r="A27" s="469"/>
      <c r="B27" s="945" t="s">
        <v>216</v>
      </c>
      <c r="C27" s="946"/>
      <c r="D27" s="470"/>
    </row>
    <row r="28" spans="1:6" ht="28.5" customHeight="1" x14ac:dyDescent="0.3">
      <c r="A28" s="917"/>
      <c r="B28" s="947" t="s">
        <v>217</v>
      </c>
      <c r="C28" s="947"/>
      <c r="D28" s="474">
        <f>SUM(D14,D16,D18,D20,D22,D24,D26)</f>
        <v>0</v>
      </c>
    </row>
    <row r="29" spans="1:6" ht="25.5" customHeight="1" x14ac:dyDescent="0.3">
      <c r="A29" s="917"/>
      <c r="B29" s="947"/>
      <c r="C29" s="947"/>
      <c r="D29" s="475"/>
    </row>
    <row r="30" spans="1:6" ht="18.75" customHeight="1" x14ac:dyDescent="0.3">
      <c r="A30" s="476"/>
      <c r="B30" s="477"/>
      <c r="C30" s="477"/>
      <c r="D30" s="478"/>
    </row>
    <row r="31" spans="1:6" ht="27.95" customHeight="1" x14ac:dyDescent="0.3">
      <c r="A31" s="476"/>
      <c r="B31" s="477"/>
      <c r="C31" s="479"/>
      <c r="D31" s="478"/>
    </row>
    <row r="32" spans="1:6" ht="27.95" customHeight="1" x14ac:dyDescent="0.3">
      <c r="A32" s="411" t="s">
        <v>120</v>
      </c>
      <c r="B32" s="480" t="str">
        <f>'Sch-6'!B32</f>
        <v>--</v>
      </c>
      <c r="C32" s="479" t="s">
        <v>122</v>
      </c>
      <c r="D32" s="481" t="str">
        <f>'Sch-6'!D32</f>
        <v/>
      </c>
      <c r="F32" s="482"/>
    </row>
    <row r="33" spans="1:6" ht="27.95" customHeight="1" x14ac:dyDescent="0.3">
      <c r="A33" s="411" t="s">
        <v>121</v>
      </c>
      <c r="B33" s="480" t="str">
        <f>'Sch-6'!B33</f>
        <v/>
      </c>
      <c r="C33" s="479" t="s">
        <v>123</v>
      </c>
      <c r="D33" s="481" t="str">
        <f>'Sch-6'!D33</f>
        <v/>
      </c>
      <c r="F33" s="460"/>
    </row>
    <row r="34" spans="1:6" ht="27.95" customHeight="1" x14ac:dyDescent="0.3">
      <c r="A34" s="483"/>
      <c r="B34" s="461"/>
      <c r="C34" s="479"/>
      <c r="F34" s="460"/>
    </row>
    <row r="35" spans="1:6" ht="30" customHeight="1" x14ac:dyDescent="0.3">
      <c r="A35" s="483"/>
      <c r="B35" s="461"/>
      <c r="C35" s="479"/>
      <c r="D35" s="483"/>
      <c r="F35" s="482"/>
    </row>
    <row r="36" spans="1:6" ht="30" customHeight="1" x14ac:dyDescent="0.25">
      <c r="A36" s="484"/>
      <c r="B36" s="484"/>
      <c r="C36" s="485"/>
      <c r="E36" s="486"/>
    </row>
  </sheetData>
  <sheetProtection algorithmName="SHA-512" hashValue="CcxACPS2hQSYt57DVXy0U9mUQGU5Tay73YBQrt9p0lYoODLAdJd23K9lYdsN86Nra7fSOQP7luQRohi3yE+ywg==" saltValue="7H7ytceTWZrE+W6jzicbdQ==" spinCount="100000" sheet="1" formatColumns="0" formatRows="0" selectLockedCells="1"/>
  <customSheetViews>
    <customSheetView guid="{2063E705-082A-4913-A25A-66465873BDF0}" showPageBreaks="1" printArea="1" view="pageBreakPreview" topLeftCell="A6">
      <selection activeCell="A2" sqref="A2"/>
      <pageMargins left="0" right="0" top="0" bottom="0" header="0" footer="0"/>
      <printOptions horizontalCentered="1"/>
      <pageSetup paperSize="9" fitToHeight="0" orientation="portrait" r:id="rId1"/>
      <headerFooter alignWithMargins="0">
        <oddFooter>&amp;R&amp;"Book Antiqua,Bold"&amp;10Schedule-6/ Page &amp;P of &amp;N</oddFooter>
      </headerFooter>
    </customSheetView>
    <customSheetView guid="{C6A7FFED-91EB-41DF-A944-2BFB2D792481}" showPageBreaks="1" printArea="1" view="pageBreakPreview" topLeftCell="A9">
      <selection activeCell="B34" sqref="B34"/>
      <pageMargins left="0" right="0" top="0" bottom="0" header="0" footer="0"/>
      <printOptions horizontalCentered="1"/>
      <pageSetup paperSize="9" fitToHeight="0" orientation="portrait" r:id="rId2"/>
      <headerFooter alignWithMargins="0">
        <oddFooter>&amp;R&amp;"Book Antiqua,Bold"&amp;10Schedule-6/ Page &amp;P of &amp;N</oddFooter>
      </headerFooter>
    </customSheetView>
    <customSheetView guid="{302D9D75-0757-45DA-AFBF-614F08F1401B}" showPageBreaks="1" printArea="1" view="pageBreakPreview" topLeftCell="A10">
      <selection activeCell="D24" sqref="D24"/>
      <pageMargins left="0" right="0" top="0" bottom="0" header="0" footer="0"/>
      <printOptions horizontalCentered="1"/>
      <pageSetup paperSize="9" fitToHeight="0" orientation="portrait" r:id="rId3"/>
      <headerFooter alignWithMargins="0">
        <oddFooter>&amp;R&amp;"Book Antiqua,Bold"&amp;10Schedule-6/ Page &amp;P of &amp;N</oddFooter>
      </headerFooter>
    </customSheetView>
    <customSheetView guid="{B506D4DB-B5B3-4722-9CF5-EE949FBC5D29}" showPageBreaks="1" printArea="1" view="pageBreakPreview">
      <selection activeCell="A2" sqref="A2"/>
      <pageMargins left="0" right="0" top="0" bottom="0" header="0" footer="0"/>
      <printOptions horizontalCentered="1"/>
      <pageSetup paperSize="9" fitToHeight="0" orientation="portrait" r:id="rId4"/>
      <headerFooter alignWithMargins="0">
        <oddFooter>&amp;R&amp;"Book Antiqua,Bold"&amp;10Schedule-6/ Page &amp;P of &amp;N</oddFooter>
      </headerFooter>
    </customSheetView>
  </customSheetViews>
  <mergeCells count="24">
    <mergeCell ref="B10:C10"/>
    <mergeCell ref="A3:D3"/>
    <mergeCell ref="A4:D4"/>
    <mergeCell ref="A7:C7"/>
    <mergeCell ref="B8:C8"/>
    <mergeCell ref="B9:C9"/>
    <mergeCell ref="B23:C23"/>
    <mergeCell ref="B11:C11"/>
    <mergeCell ref="B13:C13"/>
    <mergeCell ref="B14:C14"/>
    <mergeCell ref="B15:C15"/>
    <mergeCell ref="B16:C16"/>
    <mergeCell ref="B17:C17"/>
    <mergeCell ref="B18:C18"/>
    <mergeCell ref="B19:C19"/>
    <mergeCell ref="B20:C20"/>
    <mergeCell ref="B21:C21"/>
    <mergeCell ref="B22:C22"/>
    <mergeCell ref="B24:C24"/>
    <mergeCell ref="B25:C25"/>
    <mergeCell ref="B26:C26"/>
    <mergeCell ref="B27:C27"/>
    <mergeCell ref="A28:A29"/>
    <mergeCell ref="B28:C29"/>
  </mergeCells>
  <printOptions horizontalCentered="1"/>
  <pageMargins left="0.5" right="0.38" top="0.56999999999999995" bottom="0.48" header="0.38" footer="0.24"/>
  <pageSetup paperSize="9" fitToHeight="0" orientation="portrait" r:id="rId5"/>
  <headerFooter alignWithMargins="0">
    <oddFooter>&amp;R&amp;"Book Antiqua,Bold"&amp;10Schedule-6/ Page &amp;P of &amp;N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indexed="53"/>
    <pageSetUpPr autoPageBreaks="0" fitToPage="1"/>
  </sheetPr>
  <dimension ref="A1:AV221"/>
  <sheetViews>
    <sheetView view="pageBreakPreview" zoomScale="70" zoomScaleNormal="100" zoomScaleSheetLayoutView="70" workbookViewId="0">
      <selection activeCell="X24" sqref="X24"/>
    </sheetView>
  </sheetViews>
  <sheetFormatPr defaultRowHeight="16.5" x14ac:dyDescent="0.3"/>
  <cols>
    <col min="1" max="5" width="11.375" style="527" customWidth="1"/>
    <col min="6" max="6" width="15.5" style="527" customWidth="1"/>
    <col min="7" max="7" width="11.375" style="527" customWidth="1"/>
    <col min="8" max="8" width="17.75" style="527" customWidth="1"/>
    <col min="9" max="9" width="31.375" style="496" customWidth="1"/>
    <col min="10" max="10" width="7.625" style="496" customWidth="1"/>
    <col min="11" max="11" width="10.25" style="496" customWidth="1"/>
    <col min="12" max="12" width="15.375" style="496" customWidth="1"/>
    <col min="13" max="13" width="15.75" style="496" customWidth="1"/>
    <col min="14" max="14" width="17" style="488" customWidth="1"/>
    <col min="15" max="15" width="9" style="489" customWidth="1"/>
    <col min="16" max="16" width="0" style="490" hidden="1" customWidth="1"/>
    <col min="17" max="17" width="18.5" style="490" hidden="1" customWidth="1"/>
    <col min="18" max="18" width="34.25" style="490" hidden="1" customWidth="1"/>
    <col min="19" max="32" width="9" style="490"/>
    <col min="33" max="33" width="0" style="490" hidden="1" customWidth="1"/>
    <col min="34" max="34" width="13.875" style="490" hidden="1" customWidth="1"/>
    <col min="35" max="35" width="13.625" style="490" hidden="1" customWidth="1"/>
    <col min="36" max="36" width="21.375" style="490" hidden="1" customWidth="1"/>
    <col min="37" max="37" width="12" style="490" hidden="1" customWidth="1"/>
    <col min="38" max="39" width="0" style="490" hidden="1" customWidth="1"/>
    <col min="40" max="48" width="9" style="490"/>
    <col min="49" max="16384" width="9" style="489"/>
  </cols>
  <sheetData>
    <row r="1" spans="1:48" ht="18" customHeight="1" x14ac:dyDescent="0.3">
      <c r="A1" s="755" t="str">
        <f>'Sch-6 After Discount'!A1</f>
        <v>Specification No: CC/NT/W-MISC/DOM/A02/25/07582</v>
      </c>
      <c r="B1" s="384"/>
      <c r="C1" s="384"/>
      <c r="D1" s="384"/>
      <c r="E1" s="384"/>
      <c r="F1" s="384"/>
      <c r="G1" s="384"/>
      <c r="H1" s="384"/>
      <c r="I1" s="385"/>
      <c r="J1" s="386"/>
      <c r="K1" s="386"/>
      <c r="L1" s="386"/>
      <c r="M1" s="388" t="s">
        <v>219</v>
      </c>
    </row>
    <row r="2" spans="1:48" ht="3" customHeight="1" x14ac:dyDescent="0.3">
      <c r="A2" s="460"/>
      <c r="B2" s="460"/>
      <c r="C2" s="460"/>
      <c r="D2" s="460"/>
      <c r="E2" s="460"/>
      <c r="F2" s="460"/>
      <c r="G2" s="460"/>
      <c r="H2" s="460"/>
      <c r="I2" s="461"/>
      <c r="J2" s="483"/>
      <c r="K2" s="483"/>
      <c r="L2" s="483"/>
      <c r="M2" s="483"/>
    </row>
    <row r="3" spans="1:48" ht="49.5" customHeight="1" x14ac:dyDescent="0.3">
      <c r="A3" s="972" t="str">
        <f>'Sch-6 After Discount'!A3:D3</f>
        <v>Package – I : Supply and Installation of VOIP Communication system including Phones, Voice Recorder etc. for Grid - Operation for all Five Regions NR, NER, SR, WR, ER as PAN India at NLDC, RLDCs, SLDCs.</v>
      </c>
      <c r="B3" s="972"/>
      <c r="C3" s="972"/>
      <c r="D3" s="972"/>
      <c r="E3" s="972"/>
      <c r="F3" s="972"/>
      <c r="G3" s="972"/>
      <c r="H3" s="972"/>
      <c r="I3" s="972"/>
      <c r="J3" s="972"/>
      <c r="K3" s="972"/>
      <c r="L3" s="972"/>
      <c r="M3" s="972"/>
      <c r="AG3" s="491" t="s">
        <v>137</v>
      </c>
      <c r="AI3" s="492">
        <f>IF(ISERROR(#REF!/('[1]Sch-6'!D14+'[1]Sch-6'!D16+'[1]Sch-6'!D18)),0,#REF!/( '[1]Sch-6'!D14+'[1]Sch-6'!D16+'[1]Sch-6'!D18))</f>
        <v>0</v>
      </c>
    </row>
    <row r="4" spans="1:48" ht="21.95" customHeight="1" x14ac:dyDescent="0.3">
      <c r="A4" s="915" t="s">
        <v>138</v>
      </c>
      <c r="B4" s="915"/>
      <c r="C4" s="915"/>
      <c r="D4" s="915"/>
      <c r="E4" s="915"/>
      <c r="F4" s="915"/>
      <c r="G4" s="915"/>
      <c r="H4" s="915"/>
      <c r="I4" s="915"/>
      <c r="J4" s="915"/>
      <c r="K4" s="915"/>
      <c r="L4" s="915"/>
      <c r="M4" s="915"/>
      <c r="AG4" s="491" t="s">
        <v>139</v>
      </c>
      <c r="AI4" s="492" t="e">
        <f>#REF!</f>
        <v>#REF!</v>
      </c>
    </row>
    <row r="5" spans="1:48" ht="18.600000000000001" customHeight="1" x14ac:dyDescent="0.3">
      <c r="A5" s="493"/>
      <c r="B5" s="493"/>
      <c r="C5" s="493"/>
      <c r="D5" s="493"/>
      <c r="E5" s="493"/>
      <c r="F5" s="493"/>
      <c r="G5" s="493"/>
      <c r="H5" s="493"/>
      <c r="I5" s="494"/>
      <c r="J5" s="494"/>
      <c r="K5" s="494"/>
      <c r="L5" s="494"/>
      <c r="M5" s="494"/>
      <c r="AG5" s="491" t="s">
        <v>220</v>
      </c>
      <c r="AI5" s="492">
        <f>IF(ISERROR(#REF!/#REF!),0,#REF! /#REF!)</f>
        <v>0</v>
      </c>
    </row>
    <row r="6" spans="1:48" ht="27.95" customHeight="1" x14ac:dyDescent="0.3">
      <c r="A6" s="397" t="str">
        <f>'[1]Sch-1'!A6</f>
        <v>Bidder’s Name and Address (Sole Bidder) :</v>
      </c>
      <c r="B6" s="397"/>
      <c r="C6" s="397"/>
      <c r="D6" s="397"/>
      <c r="E6" s="397"/>
      <c r="F6" s="397"/>
      <c r="G6" s="397"/>
      <c r="H6" s="397"/>
      <c r="I6" s="428"/>
      <c r="J6" s="428"/>
      <c r="K6" s="495" t="s">
        <v>77</v>
      </c>
      <c r="M6" s="428"/>
      <c r="AG6" s="491" t="s">
        <v>221</v>
      </c>
      <c r="AI6" s="492" t="e">
        <f>#REF!</f>
        <v>#REF!</v>
      </c>
    </row>
    <row r="7" spans="1:48" ht="36" customHeight="1" x14ac:dyDescent="0.3">
      <c r="A7" s="958" t="str">
        <f>'[1]Sch-1'!A7</f>
        <v/>
      </c>
      <c r="B7" s="958"/>
      <c r="C7" s="958"/>
      <c r="D7" s="958"/>
      <c r="E7" s="958"/>
      <c r="F7" s="958"/>
      <c r="G7" s="958"/>
      <c r="H7" s="958"/>
      <c r="I7" s="958"/>
      <c r="J7" s="958"/>
      <c r="K7" s="497" t="str">
        <f>'[1]Sch-1'!M7</f>
        <v>Contracts Services, 3rd Floor</v>
      </c>
      <c r="M7" s="498"/>
      <c r="AG7" s="491" t="s">
        <v>142</v>
      </c>
      <c r="AI7" s="492" t="e">
        <f>SUM(AI3:AI6)</f>
        <v>#REF!</v>
      </c>
    </row>
    <row r="8" spans="1:48" ht="27.95" customHeight="1" x14ac:dyDescent="0.3">
      <c r="A8" s="432" t="s">
        <v>177</v>
      </c>
      <c r="B8" s="432"/>
      <c r="C8" s="432"/>
      <c r="D8" s="432"/>
      <c r="E8" s="432"/>
      <c r="F8" s="432"/>
      <c r="G8" s="432"/>
      <c r="H8" s="432"/>
      <c r="I8" s="930">
        <f>'Names of Bidder'!C9</f>
        <v>0</v>
      </c>
      <c r="J8" s="930"/>
      <c r="K8" s="497" t="str">
        <f>'[1]Sch-1'!M8</f>
        <v>Power Grid Corporation of India Ltd.,</v>
      </c>
      <c r="M8" s="499"/>
    </row>
    <row r="9" spans="1:48" ht="27.95" customHeight="1" x14ac:dyDescent="0.3">
      <c r="A9" s="432" t="s">
        <v>178</v>
      </c>
      <c r="B9" s="432"/>
      <c r="C9" s="432"/>
      <c r="D9" s="432"/>
      <c r="E9" s="432"/>
      <c r="F9" s="432"/>
      <c r="G9" s="432"/>
      <c r="H9" s="432"/>
      <c r="I9" s="930">
        <f>'Names of Bidder'!C10</f>
        <v>0</v>
      </c>
      <c r="J9" s="930"/>
      <c r="K9" s="497" t="str">
        <f>'[1]Sch-1'!M9</f>
        <v>"Saudamini", Plot No.-2</v>
      </c>
      <c r="M9" s="499"/>
    </row>
    <row r="10" spans="1:48" ht="27.95" customHeight="1" x14ac:dyDescent="0.3">
      <c r="A10" s="433"/>
      <c r="B10" s="433"/>
      <c r="C10" s="433"/>
      <c r="D10" s="433"/>
      <c r="E10" s="433"/>
      <c r="F10" s="433"/>
      <c r="G10" s="433"/>
      <c r="H10" s="433"/>
      <c r="I10" s="930">
        <f>'Names of Bidder'!C11</f>
        <v>0</v>
      </c>
      <c r="J10" s="930"/>
      <c r="K10" s="497" t="str">
        <f>'[1]Sch-1'!M10</f>
        <v xml:space="preserve">Sector-29, </v>
      </c>
      <c r="M10" s="499"/>
      <c r="AG10" s="491" t="s">
        <v>222</v>
      </c>
      <c r="AI10" s="500" t="e">
        <f>'[1]Sch-1'!AA10</f>
        <v>#REF!</v>
      </c>
    </row>
    <row r="11" spans="1:48" ht="27.95" customHeight="1" x14ac:dyDescent="0.3">
      <c r="A11" s="433"/>
      <c r="B11" s="433"/>
      <c r="C11" s="433"/>
      <c r="D11" s="433"/>
      <c r="E11" s="433"/>
      <c r="F11" s="433"/>
      <c r="G11" s="433"/>
      <c r="H11" s="433"/>
      <c r="I11" s="930">
        <f>'Names of Bidder'!C12</f>
        <v>0</v>
      </c>
      <c r="J11" s="930"/>
      <c r="K11" s="497" t="str">
        <f>'[1]Sch-1'!M11</f>
        <v>Gurugram (Haryana) - 122001</v>
      </c>
      <c r="M11" s="499"/>
      <c r="AG11" s="491"/>
      <c r="AI11" s="492"/>
    </row>
    <row r="12" spans="1:48" ht="7.5" customHeight="1" x14ac:dyDescent="0.3">
      <c r="A12" s="433"/>
      <c r="B12" s="433"/>
      <c r="C12" s="433"/>
      <c r="D12" s="433"/>
      <c r="E12" s="433"/>
      <c r="F12" s="433"/>
      <c r="G12" s="433"/>
      <c r="H12" s="433"/>
      <c r="I12" s="499"/>
      <c r="J12" s="499"/>
      <c r="K12" s="499"/>
      <c r="L12" s="499"/>
      <c r="M12" s="499"/>
      <c r="N12" s="501"/>
      <c r="O12" s="490"/>
      <c r="AG12" s="491"/>
      <c r="AI12" s="492"/>
    </row>
    <row r="13" spans="1:48" ht="27.95" customHeight="1" thickBot="1" x14ac:dyDescent="0.35">
      <c r="A13" s="966" t="s">
        <v>223</v>
      </c>
      <c r="B13" s="966"/>
      <c r="C13" s="966"/>
      <c r="D13" s="966"/>
      <c r="E13" s="966"/>
      <c r="F13" s="966"/>
      <c r="G13" s="966"/>
      <c r="H13" s="966"/>
      <c r="I13" s="966"/>
      <c r="J13" s="966"/>
      <c r="K13" s="966"/>
      <c r="L13" s="966"/>
      <c r="M13" s="966"/>
      <c r="N13" s="501"/>
      <c r="O13" s="490"/>
    </row>
    <row r="14" spans="1:48" s="748" customFormat="1" ht="116.25" customHeight="1" x14ac:dyDescent="0.3">
      <c r="A14" s="739" t="s">
        <v>224</v>
      </c>
      <c r="B14" s="740" t="s">
        <v>90</v>
      </c>
      <c r="C14" s="740" t="s">
        <v>225</v>
      </c>
      <c r="D14" s="741" t="s">
        <v>226</v>
      </c>
      <c r="E14" s="742" t="s">
        <v>94</v>
      </c>
      <c r="F14" s="742" t="s">
        <v>227</v>
      </c>
      <c r="G14" s="742" t="s">
        <v>96</v>
      </c>
      <c r="H14" s="742" t="s">
        <v>97</v>
      </c>
      <c r="I14" s="743" t="s">
        <v>228</v>
      </c>
      <c r="J14" s="743" t="s">
        <v>99</v>
      </c>
      <c r="K14" s="743" t="s">
        <v>127</v>
      </c>
      <c r="L14" s="743" t="s">
        <v>229</v>
      </c>
      <c r="M14" s="744" t="s">
        <v>230</v>
      </c>
      <c r="N14" s="682" t="s">
        <v>155</v>
      </c>
      <c r="O14" s="745"/>
      <c r="P14" s="745"/>
      <c r="Q14" s="746" t="s">
        <v>231</v>
      </c>
      <c r="R14" s="746" t="s">
        <v>232</v>
      </c>
      <c r="S14" s="745"/>
      <c r="T14" s="745"/>
      <c r="U14" s="745"/>
      <c r="V14" s="745"/>
      <c r="W14" s="745"/>
      <c r="X14" s="745"/>
      <c r="Y14" s="745"/>
      <c r="Z14" s="745"/>
      <c r="AA14" s="745"/>
      <c r="AB14" s="745"/>
      <c r="AC14" s="745"/>
      <c r="AD14" s="745"/>
      <c r="AE14" s="745"/>
      <c r="AF14" s="745"/>
      <c r="AG14" s="745"/>
      <c r="AH14" s="967" t="s">
        <v>233</v>
      </c>
      <c r="AI14" s="967"/>
      <c r="AJ14" s="747" t="s">
        <v>146</v>
      </c>
      <c r="AK14" s="967" t="s">
        <v>234</v>
      </c>
      <c r="AL14" s="967"/>
      <c r="AM14" s="745"/>
      <c r="AN14" s="745"/>
      <c r="AO14" s="745"/>
      <c r="AP14" s="745"/>
      <c r="AQ14" s="745"/>
      <c r="AR14" s="745"/>
      <c r="AS14" s="745"/>
      <c r="AT14" s="745"/>
      <c r="AU14" s="745"/>
      <c r="AV14" s="745"/>
    </row>
    <row r="15" spans="1:48" s="753" customFormat="1" x14ac:dyDescent="0.3">
      <c r="A15" s="749">
        <v>1</v>
      </c>
      <c r="B15" s="749">
        <v>2</v>
      </c>
      <c r="C15" s="749">
        <v>3</v>
      </c>
      <c r="D15" s="749">
        <v>4</v>
      </c>
      <c r="E15" s="750">
        <v>5</v>
      </c>
      <c r="F15" s="750">
        <v>6</v>
      </c>
      <c r="G15" s="750">
        <v>7</v>
      </c>
      <c r="H15" s="750">
        <v>8</v>
      </c>
      <c r="I15" s="743">
        <v>9</v>
      </c>
      <c r="J15" s="743">
        <v>10</v>
      </c>
      <c r="K15" s="743">
        <v>11</v>
      </c>
      <c r="L15" s="743">
        <v>12</v>
      </c>
      <c r="M15" s="744" t="s">
        <v>235</v>
      </c>
      <c r="N15" s="719">
        <v>14</v>
      </c>
      <c r="O15" s="751"/>
      <c r="P15" s="751"/>
      <c r="Q15" s="675"/>
      <c r="R15" s="676"/>
      <c r="S15" s="751"/>
      <c r="T15" s="751"/>
      <c r="U15" s="751"/>
      <c r="V15" s="751"/>
      <c r="W15" s="751"/>
      <c r="X15" s="751"/>
      <c r="Y15" s="751"/>
      <c r="Z15" s="751"/>
      <c r="AA15" s="751"/>
      <c r="AB15" s="751"/>
      <c r="AC15" s="751"/>
      <c r="AD15" s="751"/>
      <c r="AE15" s="751"/>
      <c r="AF15" s="751"/>
      <c r="AG15" s="751"/>
      <c r="AH15" s="752"/>
      <c r="AI15" s="752"/>
      <c r="AJ15" s="747"/>
      <c r="AK15" s="752"/>
      <c r="AL15" s="752"/>
      <c r="AM15" s="751"/>
      <c r="AN15" s="751"/>
      <c r="AO15" s="751"/>
      <c r="AP15" s="751"/>
      <c r="AQ15" s="751"/>
      <c r="AR15" s="751"/>
      <c r="AS15" s="751"/>
      <c r="AT15" s="751"/>
      <c r="AU15" s="751"/>
      <c r="AV15" s="751"/>
    </row>
    <row r="16" spans="1:48" s="504" customFormat="1" x14ac:dyDescent="0.3">
      <c r="A16" s="505"/>
      <c r="B16" s="968"/>
      <c r="C16" s="969"/>
      <c r="D16" s="969"/>
      <c r="E16" s="969"/>
      <c r="F16" s="969"/>
      <c r="G16" s="969"/>
      <c r="H16" s="969"/>
      <c r="I16" s="969"/>
      <c r="J16" s="969"/>
      <c r="K16" s="969"/>
      <c r="L16" s="969"/>
      <c r="M16" s="969"/>
      <c r="N16" s="970"/>
      <c r="O16" s="502"/>
      <c r="P16" s="502"/>
      <c r="Q16" s="9"/>
      <c r="R16" s="16"/>
      <c r="S16" s="502"/>
      <c r="T16" s="502"/>
      <c r="U16" s="502"/>
      <c r="V16" s="502"/>
      <c r="W16" s="502"/>
      <c r="X16" s="502"/>
      <c r="Y16" s="502"/>
      <c r="Z16" s="502"/>
      <c r="AA16" s="502"/>
      <c r="AB16" s="502"/>
      <c r="AC16" s="502"/>
      <c r="AD16" s="502"/>
      <c r="AE16" s="502"/>
      <c r="AF16" s="502"/>
      <c r="AG16" s="502"/>
      <c r="AH16" s="503"/>
      <c r="AI16" s="503"/>
      <c r="AJ16" s="453"/>
      <c r="AK16" s="503"/>
      <c r="AL16" s="503"/>
      <c r="AM16" s="502"/>
      <c r="AN16" s="502"/>
      <c r="AO16" s="502"/>
      <c r="AP16" s="502"/>
      <c r="AQ16" s="502"/>
      <c r="AR16" s="502"/>
      <c r="AS16" s="502"/>
      <c r="AT16" s="502"/>
      <c r="AU16" s="502"/>
      <c r="AV16" s="502"/>
    </row>
    <row r="17" spans="1:48" s="516" customFormat="1" hidden="1" x14ac:dyDescent="0.3">
      <c r="A17" s="506">
        <v>1</v>
      </c>
      <c r="B17" s="507"/>
      <c r="C17" s="507"/>
      <c r="D17" s="507"/>
      <c r="E17" s="506"/>
      <c r="F17" s="508"/>
      <c r="G17" s="56"/>
      <c r="H17" s="50"/>
      <c r="I17" s="509"/>
      <c r="J17" s="510"/>
      <c r="K17" s="511"/>
      <c r="L17" s="512"/>
      <c r="M17" s="513" t="str">
        <f>IF(L17=0, "Included", IF(ISERROR(K17*L17), L17, K17*L17))</f>
        <v>Included</v>
      </c>
      <c r="N17" s="514">
        <f>R17</f>
        <v>0</v>
      </c>
      <c r="O17" s="515"/>
      <c r="P17" s="515"/>
      <c r="Q17" s="9">
        <f>IF(M17="Included",0,M17)</f>
        <v>0</v>
      </c>
      <c r="R17" s="16">
        <f>IF(H17="", G17*Q17,H17*Q17)</f>
        <v>0</v>
      </c>
      <c r="S17" s="515"/>
      <c r="T17" s="515"/>
    </row>
    <row r="18" spans="1:48" s="516" customFormat="1" hidden="1" x14ac:dyDescent="0.3">
      <c r="A18" s="506">
        <v>2</v>
      </c>
      <c r="B18" s="507"/>
      <c r="C18" s="507"/>
      <c r="D18" s="507"/>
      <c r="E18" s="506"/>
      <c r="F18" s="508"/>
      <c r="G18" s="56"/>
      <c r="H18" s="50"/>
      <c r="I18" s="509"/>
      <c r="J18" s="510"/>
      <c r="K18" s="511"/>
      <c r="L18" s="512"/>
      <c r="M18" s="513" t="str">
        <f>IF(L18=0, "Included", IF(ISERROR(K18*L18), L18, K18*L18))</f>
        <v>Included</v>
      </c>
      <c r="N18" s="514">
        <f>R18</f>
        <v>0</v>
      </c>
      <c r="O18" s="515"/>
      <c r="P18" s="515"/>
      <c r="Q18" s="9">
        <f>IF(M18="Included",0,M18)</f>
        <v>0</v>
      </c>
      <c r="R18" s="16">
        <f>IF(H18="", G18*Q18,H18*Q18)</f>
        <v>0</v>
      </c>
      <c r="S18" s="515"/>
      <c r="T18" s="515"/>
    </row>
    <row r="19" spans="1:48" ht="45" customHeight="1" x14ac:dyDescent="0.3">
      <c r="A19" s="433"/>
      <c r="B19" s="433"/>
      <c r="C19" s="433"/>
      <c r="D19" s="433"/>
      <c r="E19" s="433"/>
      <c r="F19" s="971" t="s">
        <v>236</v>
      </c>
      <c r="G19" s="971"/>
      <c r="H19" s="971"/>
      <c r="I19" s="971"/>
      <c r="J19" s="971"/>
      <c r="K19" s="971"/>
      <c r="L19" s="971"/>
      <c r="M19" s="499"/>
      <c r="N19" s="501"/>
      <c r="O19" s="490"/>
      <c r="AG19" s="491"/>
      <c r="AI19" s="492"/>
    </row>
    <row r="20" spans="1:48" s="516" customFormat="1" ht="24.75" customHeight="1" x14ac:dyDescent="0.3">
      <c r="A20" s="959"/>
      <c r="B20" s="960"/>
      <c r="C20" s="960"/>
      <c r="D20" s="960"/>
      <c r="E20" s="960"/>
      <c r="F20" s="960"/>
      <c r="G20" s="960"/>
      <c r="H20" s="961"/>
      <c r="I20" s="517" t="s">
        <v>237</v>
      </c>
      <c r="J20" s="517"/>
      <c r="K20" s="517"/>
      <c r="L20" s="517"/>
      <c r="M20" s="518">
        <f>SUM(M17:M18)</f>
        <v>0</v>
      </c>
      <c r="N20" s="519"/>
      <c r="O20" s="515"/>
      <c r="P20" s="515"/>
      <c r="Q20" s="515"/>
      <c r="R20" s="515"/>
      <c r="S20" s="515"/>
      <c r="T20" s="515"/>
    </row>
    <row r="21" spans="1:48" ht="26.25" customHeight="1" x14ac:dyDescent="0.3">
      <c r="A21" s="962"/>
      <c r="B21" s="963"/>
      <c r="C21" s="963"/>
      <c r="D21" s="963"/>
      <c r="E21" s="963"/>
      <c r="F21" s="963"/>
      <c r="G21" s="963"/>
      <c r="H21" s="964"/>
      <c r="I21" s="520" t="s">
        <v>155</v>
      </c>
      <c r="J21" s="520"/>
      <c r="K21" s="520"/>
      <c r="L21" s="520"/>
      <c r="M21" s="520"/>
      <c r="N21" s="518">
        <f>SUM(N17:N18)</f>
        <v>0</v>
      </c>
      <c r="O21" s="490"/>
      <c r="AH21" s="521"/>
      <c r="AI21" s="521"/>
      <c r="AK21" s="521"/>
      <c r="AL21" s="521"/>
      <c r="AM21" s="489"/>
      <c r="AN21" s="489"/>
      <c r="AO21" s="489"/>
      <c r="AP21" s="489"/>
      <c r="AQ21" s="489"/>
      <c r="AR21" s="489"/>
      <c r="AS21" s="489"/>
      <c r="AT21" s="489"/>
      <c r="AU21" s="489"/>
      <c r="AV21" s="489"/>
    </row>
    <row r="22" spans="1:48" ht="26.25" customHeight="1" x14ac:dyDescent="0.3">
      <c r="A22" s="522"/>
      <c r="B22" s="522"/>
      <c r="C22" s="522"/>
      <c r="D22" s="522"/>
      <c r="E22" s="522"/>
      <c r="F22" s="522"/>
      <c r="G22" s="522"/>
      <c r="H22" s="522"/>
      <c r="I22" s="522"/>
      <c r="J22" s="522"/>
      <c r="K22" s="522"/>
      <c r="L22" s="522"/>
      <c r="M22" s="522"/>
      <c r="N22" s="522"/>
      <c r="O22" s="490"/>
      <c r="AH22" s="521"/>
      <c r="AI22" s="521"/>
      <c r="AK22" s="521"/>
      <c r="AL22" s="521"/>
      <c r="AM22" s="489"/>
      <c r="AN22" s="489"/>
      <c r="AO22" s="489"/>
      <c r="AP22" s="489"/>
      <c r="AQ22" s="489"/>
      <c r="AR22" s="489"/>
      <c r="AS22" s="489"/>
      <c r="AT22" s="489"/>
      <c r="AU22" s="489"/>
      <c r="AV22" s="489"/>
    </row>
    <row r="23" spans="1:48" ht="26.25" customHeight="1" x14ac:dyDescent="0.3">
      <c r="A23" s="523" t="s">
        <v>118</v>
      </c>
      <c r="B23" s="965" t="s">
        <v>119</v>
      </c>
      <c r="C23" s="965"/>
      <c r="D23" s="965"/>
      <c r="E23" s="965"/>
      <c r="F23" s="965"/>
      <c r="G23" s="965"/>
      <c r="H23" s="965"/>
      <c r="I23" s="965"/>
      <c r="J23" s="965"/>
      <c r="K23" s="965"/>
      <c r="L23" s="965"/>
      <c r="M23" s="965"/>
      <c r="N23" s="965"/>
      <c r="O23" s="965"/>
      <c r="AH23" s="521"/>
      <c r="AI23" s="521"/>
      <c r="AK23" s="521"/>
      <c r="AL23" s="521"/>
      <c r="AM23" s="489"/>
      <c r="AN23" s="489"/>
      <c r="AO23" s="489"/>
      <c r="AP23" s="489"/>
      <c r="AQ23" s="489"/>
      <c r="AR23" s="489"/>
      <c r="AS23" s="489"/>
      <c r="AT23" s="489"/>
      <c r="AU23" s="489"/>
      <c r="AV23" s="489"/>
    </row>
    <row r="24" spans="1:48" ht="19.5" customHeight="1" x14ac:dyDescent="0.3">
      <c r="A24" s="522"/>
      <c r="B24" s="522"/>
      <c r="C24" s="522"/>
      <c r="D24" s="522"/>
      <c r="E24" s="522"/>
      <c r="F24" s="522"/>
      <c r="G24" s="522"/>
      <c r="H24" s="522"/>
      <c r="I24" s="522"/>
      <c r="J24" s="908"/>
      <c r="K24" s="908"/>
      <c r="L24" s="908"/>
      <c r="M24" s="908"/>
      <c r="AH24" s="524"/>
      <c r="AI24" s="525"/>
      <c r="AM24" s="489"/>
      <c r="AN24" s="489"/>
      <c r="AO24" s="489"/>
      <c r="AP24" s="489"/>
      <c r="AQ24" s="489"/>
      <c r="AR24" s="489"/>
      <c r="AS24" s="489"/>
      <c r="AT24" s="489"/>
      <c r="AU24" s="489"/>
      <c r="AV24" s="489"/>
    </row>
    <row r="25" spans="1:48" ht="19.5" customHeight="1" x14ac:dyDescent="0.3">
      <c r="A25" s="411" t="s">
        <v>120</v>
      </c>
      <c r="B25" s="411"/>
      <c r="C25" s="411"/>
      <c r="D25" s="411"/>
      <c r="E25" s="480" t="str">
        <f>'Sch-6 After Discount'!B32</f>
        <v>--</v>
      </c>
      <c r="F25" s="411"/>
      <c r="G25" s="411"/>
      <c r="H25" s="411"/>
      <c r="J25" s="908" t="str">
        <f>"Printed Name   : " &amp; '[1]Sch-1'!M188</f>
        <v xml:space="preserve">Printed Name   : </v>
      </c>
      <c r="K25" s="908"/>
      <c r="L25" s="908"/>
      <c r="M25" s="908"/>
      <c r="N25" s="671" t="str">
        <f>'Sch-6 After Discount'!D32</f>
        <v/>
      </c>
      <c r="AM25" s="489"/>
      <c r="AN25" s="489"/>
      <c r="AO25" s="489"/>
      <c r="AP25" s="489"/>
      <c r="AQ25" s="489"/>
      <c r="AR25" s="489"/>
      <c r="AS25" s="489"/>
      <c r="AT25" s="489"/>
      <c r="AU25" s="489"/>
      <c r="AV25" s="489"/>
    </row>
    <row r="26" spans="1:48" ht="27.75" customHeight="1" x14ac:dyDescent="0.3">
      <c r="A26" s="411" t="s">
        <v>121</v>
      </c>
      <c r="B26" s="411"/>
      <c r="C26" s="411"/>
      <c r="D26" s="411"/>
      <c r="E26" s="481" t="str">
        <f>'Sch-6 After Discount'!B33</f>
        <v/>
      </c>
      <c r="F26" s="411"/>
      <c r="G26" s="411"/>
      <c r="H26" s="411"/>
      <c r="J26" s="908" t="str">
        <f>"Designation      : " &amp; '[1]Sch-1'!M189</f>
        <v xml:space="preserve">Designation      : </v>
      </c>
      <c r="K26" s="908"/>
      <c r="L26" s="908"/>
      <c r="M26" s="908"/>
      <c r="N26" s="488" t="str">
        <f>'Sch-6 After Discount'!D33</f>
        <v/>
      </c>
      <c r="AM26" s="489"/>
      <c r="AN26" s="489"/>
      <c r="AO26" s="489"/>
      <c r="AP26" s="489"/>
      <c r="AQ26" s="489"/>
      <c r="AR26" s="489"/>
      <c r="AS26" s="489"/>
      <c r="AT26" s="489"/>
      <c r="AU26" s="489"/>
      <c r="AV26" s="489"/>
    </row>
    <row r="27" spans="1:48" ht="36.75" customHeight="1" x14ac:dyDescent="0.3">
      <c r="A27" s="526" t="s">
        <v>238</v>
      </c>
      <c r="B27" s="526"/>
      <c r="C27" s="526"/>
      <c r="D27" s="526"/>
      <c r="E27" s="955" t="s">
        <v>239</v>
      </c>
      <c r="F27" s="955"/>
      <c r="G27" s="955"/>
      <c r="H27" s="955"/>
      <c r="I27" s="955"/>
      <c r="J27" s="955"/>
      <c r="K27" s="955"/>
      <c r="L27" s="955"/>
      <c r="M27" s="955"/>
      <c r="AM27" s="489"/>
      <c r="AN27" s="489"/>
      <c r="AO27" s="489"/>
      <c r="AP27" s="489"/>
      <c r="AQ27" s="489"/>
      <c r="AR27" s="489"/>
      <c r="AS27" s="489"/>
      <c r="AT27" s="489"/>
      <c r="AU27" s="489"/>
      <c r="AV27" s="489"/>
    </row>
    <row r="28" spans="1:48" ht="31.5" customHeight="1" x14ac:dyDescent="0.3">
      <c r="N28" s="528"/>
      <c r="AM28" s="489"/>
      <c r="AN28" s="489"/>
      <c r="AO28" s="489"/>
      <c r="AP28" s="489"/>
      <c r="AQ28" s="489"/>
      <c r="AR28" s="489"/>
      <c r="AS28" s="489"/>
      <c r="AT28" s="489"/>
      <c r="AU28" s="489"/>
      <c r="AV28" s="489"/>
    </row>
    <row r="97" spans="1:38" s="490" customFormat="1" x14ac:dyDescent="0.3">
      <c r="A97" s="529"/>
      <c r="B97" s="529"/>
      <c r="C97" s="529"/>
      <c r="D97" s="529"/>
      <c r="E97" s="529"/>
      <c r="F97" s="529"/>
      <c r="G97" s="529"/>
      <c r="H97" s="529"/>
      <c r="I97" s="530"/>
      <c r="J97" s="530"/>
      <c r="K97" s="530"/>
      <c r="L97" s="530"/>
      <c r="M97" s="530"/>
      <c r="N97" s="488"/>
      <c r="O97" s="489"/>
    </row>
    <row r="98" spans="1:38" s="490" customFormat="1" x14ac:dyDescent="0.3">
      <c r="A98" s="529"/>
      <c r="B98" s="529"/>
      <c r="C98" s="529"/>
      <c r="D98" s="529"/>
      <c r="E98" s="529"/>
      <c r="F98" s="529"/>
      <c r="G98" s="529"/>
      <c r="H98" s="529"/>
      <c r="I98" s="530"/>
      <c r="J98" s="530"/>
      <c r="K98" s="530"/>
      <c r="L98" s="530"/>
      <c r="M98" s="530"/>
      <c r="N98" s="488"/>
      <c r="O98" s="489"/>
    </row>
    <row r="99" spans="1:38" s="490" customFormat="1" x14ac:dyDescent="0.3">
      <c r="A99" s="529"/>
      <c r="B99" s="529"/>
      <c r="C99" s="529"/>
      <c r="D99" s="529"/>
      <c r="E99" s="529"/>
      <c r="F99" s="529"/>
      <c r="G99" s="529"/>
      <c r="H99" s="529"/>
      <c r="I99" s="530"/>
      <c r="J99" s="530"/>
      <c r="K99" s="530"/>
      <c r="L99" s="530"/>
      <c r="M99" s="530"/>
      <c r="N99" s="488"/>
      <c r="O99" s="489"/>
    </row>
    <row r="100" spans="1:38" s="489" customFormat="1" hidden="1" x14ac:dyDescent="0.3">
      <c r="A100" s="414" t="str">
        <f>A1</f>
        <v>Specification No: CC/NT/W-MISC/DOM/A02/25/07582</v>
      </c>
      <c r="B100" s="414"/>
      <c r="C100" s="414"/>
      <c r="D100" s="414"/>
      <c r="E100" s="414"/>
      <c r="F100" s="414"/>
      <c r="G100" s="414"/>
      <c r="H100" s="414"/>
      <c r="I100" s="411"/>
      <c r="J100" s="531"/>
      <c r="K100" s="531"/>
      <c r="L100" s="531"/>
      <c r="M100" s="531"/>
      <c r="N100" s="532"/>
    </row>
    <row r="101" spans="1:38" s="489" customFormat="1" hidden="1" x14ac:dyDescent="0.3">
      <c r="A101" s="460"/>
      <c r="B101" s="460"/>
      <c r="C101" s="460"/>
      <c r="D101" s="460"/>
      <c r="E101" s="460"/>
      <c r="F101" s="460"/>
      <c r="G101" s="460"/>
      <c r="H101" s="460"/>
      <c r="I101" s="461"/>
      <c r="J101" s="483"/>
      <c r="K101" s="483"/>
      <c r="L101" s="483"/>
      <c r="M101" s="483"/>
      <c r="N101" s="532"/>
    </row>
    <row r="102" spans="1:38" s="489" customFormat="1" ht="35.25" hidden="1" customHeight="1" x14ac:dyDescent="0.3">
      <c r="A102" s="956" t="str">
        <f>A3</f>
        <v>Package – I : Supply and Installation of VOIP Communication system including Phones, Voice Recorder etc. for Grid - Operation for all Five Regions NR, NER, SR, WR, ER as PAN India at NLDC, RLDCs, SLDCs.</v>
      </c>
      <c r="B102" s="956"/>
      <c r="C102" s="956"/>
      <c r="D102" s="956"/>
      <c r="E102" s="956"/>
      <c r="F102" s="956"/>
      <c r="G102" s="956"/>
      <c r="H102" s="956"/>
      <c r="I102" s="956">
        <f>I3</f>
        <v>0</v>
      </c>
      <c r="J102" s="956">
        <f>J3</f>
        <v>0</v>
      </c>
      <c r="K102" s="956"/>
      <c r="L102" s="956"/>
      <c r="M102" s="956"/>
      <c r="N102" s="532"/>
    </row>
    <row r="103" spans="1:38" s="489" customFormat="1" hidden="1" x14ac:dyDescent="0.3">
      <c r="A103" s="957" t="str">
        <f>A4</f>
        <v>(SCHEDULE OF RATES AND PRICES )</v>
      </c>
      <c r="B103" s="957"/>
      <c r="C103" s="957"/>
      <c r="D103" s="957"/>
      <c r="E103" s="957"/>
      <c r="F103" s="957"/>
      <c r="G103" s="957"/>
      <c r="H103" s="957"/>
      <c r="I103" s="957">
        <f>I4</f>
        <v>0</v>
      </c>
      <c r="J103" s="957">
        <f>J4</f>
        <v>0</v>
      </c>
      <c r="K103" s="957"/>
      <c r="L103" s="957"/>
      <c r="M103" s="957"/>
      <c r="N103" s="532"/>
    </row>
    <row r="104" spans="1:38" s="489" customFormat="1" hidden="1" x14ac:dyDescent="0.3">
      <c r="A104" s="493"/>
      <c r="B104" s="493"/>
      <c r="C104" s="493"/>
      <c r="D104" s="493"/>
      <c r="E104" s="493"/>
      <c r="F104" s="493"/>
      <c r="G104" s="493"/>
      <c r="H104" s="493"/>
      <c r="I104" s="494"/>
      <c r="J104" s="494"/>
      <c r="K104" s="494"/>
      <c r="L104" s="494"/>
      <c r="M104" s="494"/>
      <c r="N104" s="532"/>
    </row>
    <row r="105" spans="1:38" s="489" customFormat="1" hidden="1" x14ac:dyDescent="0.3">
      <c r="A105" s="397" t="str">
        <f>A6</f>
        <v>Bidder’s Name and Address (Sole Bidder) :</v>
      </c>
      <c r="B105" s="397"/>
      <c r="C105" s="397"/>
      <c r="D105" s="397"/>
      <c r="E105" s="397"/>
      <c r="F105" s="397"/>
      <c r="G105" s="397"/>
      <c r="H105" s="397"/>
      <c r="I105" s="428"/>
      <c r="J105" s="428"/>
      <c r="K105" s="428"/>
      <c r="L105" s="428"/>
      <c r="M105" s="428"/>
      <c r="N105" s="532"/>
    </row>
    <row r="106" spans="1:38" s="489" customFormat="1" hidden="1" x14ac:dyDescent="0.3">
      <c r="A106" s="958" t="str">
        <f>A7</f>
        <v/>
      </c>
      <c r="B106" s="958"/>
      <c r="C106" s="958"/>
      <c r="D106" s="958"/>
      <c r="E106" s="958"/>
      <c r="F106" s="958"/>
      <c r="G106" s="958"/>
      <c r="H106" s="958"/>
      <c r="I106" s="958">
        <f t="shared" ref="I106:J110" si="0">I7</f>
        <v>0</v>
      </c>
      <c r="J106" s="958">
        <f t="shared" si="0"/>
        <v>0</v>
      </c>
      <c r="K106" s="498"/>
      <c r="L106" s="498"/>
      <c r="M106" s="498"/>
      <c r="N106" s="532"/>
    </row>
    <row r="107" spans="1:38" s="489" customFormat="1" hidden="1" x14ac:dyDescent="0.3">
      <c r="A107" s="432" t="str">
        <f>A8</f>
        <v>Name     :</v>
      </c>
      <c r="B107" s="432"/>
      <c r="C107" s="432"/>
      <c r="D107" s="432"/>
      <c r="E107" s="432"/>
      <c r="F107" s="432"/>
      <c r="G107" s="432"/>
      <c r="H107" s="432"/>
      <c r="I107" s="930">
        <f t="shared" si="0"/>
        <v>0</v>
      </c>
      <c r="J107" s="930">
        <f t="shared" si="0"/>
        <v>0</v>
      </c>
      <c r="K107" s="499"/>
      <c r="L107" s="499"/>
      <c r="M107" s="499"/>
      <c r="N107" s="532"/>
    </row>
    <row r="108" spans="1:38" s="489" customFormat="1" hidden="1" x14ac:dyDescent="0.3">
      <c r="A108" s="432" t="str">
        <f>A9</f>
        <v>Address :</v>
      </c>
      <c r="B108" s="432"/>
      <c r="C108" s="432"/>
      <c r="D108" s="432"/>
      <c r="E108" s="432"/>
      <c r="F108" s="432"/>
      <c r="G108" s="432"/>
      <c r="H108" s="432"/>
      <c r="I108" s="930">
        <f t="shared" si="0"/>
        <v>0</v>
      </c>
      <c r="J108" s="930">
        <f t="shared" si="0"/>
        <v>0</v>
      </c>
      <c r="K108" s="499"/>
      <c r="L108" s="499"/>
      <c r="M108" s="499"/>
      <c r="N108" s="532"/>
    </row>
    <row r="109" spans="1:38" s="489" customFormat="1" hidden="1" x14ac:dyDescent="0.3">
      <c r="A109" s="433"/>
      <c r="B109" s="433"/>
      <c r="C109" s="433"/>
      <c r="D109" s="433"/>
      <c r="E109" s="433"/>
      <c r="F109" s="433"/>
      <c r="G109" s="433"/>
      <c r="H109" s="433"/>
      <c r="I109" s="930">
        <f t="shared" si="0"/>
        <v>0</v>
      </c>
      <c r="J109" s="930">
        <f t="shared" si="0"/>
        <v>0</v>
      </c>
      <c r="K109" s="499"/>
      <c r="L109" s="499"/>
      <c r="M109" s="499"/>
      <c r="N109" s="532"/>
    </row>
    <row r="110" spans="1:38" s="489" customFormat="1" hidden="1" x14ac:dyDescent="0.3">
      <c r="A110" s="433"/>
      <c r="B110" s="433"/>
      <c r="C110" s="433"/>
      <c r="D110" s="433"/>
      <c r="E110" s="433"/>
      <c r="F110" s="433"/>
      <c r="G110" s="433"/>
      <c r="H110" s="433"/>
      <c r="I110" s="930">
        <f t="shared" si="0"/>
        <v>0</v>
      </c>
      <c r="J110" s="930">
        <f t="shared" si="0"/>
        <v>0</v>
      </c>
      <c r="K110" s="499"/>
      <c r="L110" s="499"/>
      <c r="M110" s="499"/>
      <c r="N110" s="532"/>
    </row>
    <row r="111" spans="1:38" s="489" customFormat="1" hidden="1" x14ac:dyDescent="0.3">
      <c r="A111" s="527"/>
      <c r="B111" s="527"/>
      <c r="C111" s="527"/>
      <c r="D111" s="527"/>
      <c r="E111" s="527"/>
      <c r="F111" s="527"/>
      <c r="G111" s="527"/>
      <c r="H111" s="527"/>
      <c r="I111" s="496"/>
      <c r="J111" s="496"/>
      <c r="K111" s="496"/>
      <c r="L111" s="496"/>
      <c r="M111" s="496"/>
      <c r="N111" s="532"/>
    </row>
    <row r="112" spans="1:38" s="489" customFormat="1" ht="33.75" hidden="1" customHeight="1" x14ac:dyDescent="0.3">
      <c r="A112" s="533" t="str">
        <f>A14</f>
        <v>SL. NO.</v>
      </c>
      <c r="B112" s="533"/>
      <c r="C112" s="533"/>
      <c r="D112" s="533"/>
      <c r="E112" s="533"/>
      <c r="F112" s="533"/>
      <c r="G112" s="533"/>
      <c r="H112" s="533"/>
      <c r="I112" s="534" t="str">
        <f>I14</f>
        <v>Description of Test</v>
      </c>
      <c r="J112" s="954" t="e">
        <f>#REF!</f>
        <v>#REF!</v>
      </c>
      <c r="K112" s="954"/>
      <c r="L112" s="954"/>
      <c r="M112" s="954"/>
      <c r="N112" s="532"/>
      <c r="AH112" s="954"/>
      <c r="AI112" s="954"/>
      <c r="AK112" s="954"/>
      <c r="AL112" s="954"/>
    </row>
    <row r="113" spans="1:38" s="489" customFormat="1" hidden="1" x14ac:dyDescent="0.3">
      <c r="A113" s="494" t="e">
        <f>#REF!</f>
        <v>#REF!</v>
      </c>
      <c r="B113" s="494"/>
      <c r="C113" s="494"/>
      <c r="D113" s="494"/>
      <c r="E113" s="494"/>
      <c r="F113" s="494"/>
      <c r="G113" s="494"/>
      <c r="H113" s="494"/>
      <c r="I113" s="494" t="e">
        <f>#REF!</f>
        <v>#REF!</v>
      </c>
      <c r="J113" s="953" t="e">
        <f>#REF!</f>
        <v>#REF!</v>
      </c>
      <c r="K113" s="953"/>
      <c r="L113" s="953"/>
      <c r="M113" s="953"/>
      <c r="N113" s="532"/>
      <c r="AH113" s="953"/>
      <c r="AI113" s="953"/>
      <c r="AK113" s="953"/>
      <c r="AL113" s="953"/>
    </row>
    <row r="114" spans="1:38" s="489" customFormat="1" hidden="1" x14ac:dyDescent="0.3">
      <c r="A114" s="535" t="e">
        <f>#REF!</f>
        <v>#REF!</v>
      </c>
      <c r="B114" s="535"/>
      <c r="C114" s="535"/>
      <c r="D114" s="535"/>
      <c r="E114" s="535"/>
      <c r="F114" s="535"/>
      <c r="G114" s="535"/>
      <c r="H114" s="535"/>
      <c r="I114" s="536" t="e">
        <f>#REF!</f>
        <v>#REF!</v>
      </c>
      <c r="J114" s="953"/>
      <c r="K114" s="953"/>
      <c r="L114" s="953"/>
      <c r="M114" s="953"/>
      <c r="N114" s="532"/>
      <c r="AH114" s="953"/>
      <c r="AI114" s="953"/>
      <c r="AK114" s="953"/>
      <c r="AL114" s="953"/>
    </row>
    <row r="115" spans="1:38" s="489" customFormat="1" hidden="1" x14ac:dyDescent="0.3">
      <c r="A115" s="537" t="e">
        <f>#REF!</f>
        <v>#REF!</v>
      </c>
      <c r="B115" s="537"/>
      <c r="C115" s="537"/>
      <c r="D115" s="537"/>
      <c r="E115" s="537"/>
      <c r="F115" s="537"/>
      <c r="G115" s="537"/>
      <c r="H115" s="537"/>
      <c r="I115" s="538" t="e">
        <f>#REF!</f>
        <v>#REF!</v>
      </c>
      <c r="J115" s="951" t="e">
        <f>#REF!</f>
        <v>#REF!</v>
      </c>
      <c r="K115" s="951"/>
      <c r="L115" s="951"/>
      <c r="M115" s="951"/>
      <c r="N115" s="414"/>
      <c r="AH115" s="539"/>
      <c r="AI115" s="539"/>
      <c r="AK115" s="539"/>
      <c r="AL115" s="539"/>
    </row>
    <row r="116" spans="1:38" s="489" customFormat="1" hidden="1" x14ac:dyDescent="0.3">
      <c r="A116" s="537" t="e">
        <f>#REF!</f>
        <v>#REF!</v>
      </c>
      <c r="B116" s="537"/>
      <c r="C116" s="537"/>
      <c r="D116" s="537"/>
      <c r="E116" s="537"/>
      <c r="F116" s="537"/>
      <c r="G116" s="537"/>
      <c r="H116" s="537"/>
      <c r="I116" s="538" t="e">
        <f>#REF!</f>
        <v>#REF!</v>
      </c>
      <c r="J116" s="951" t="e">
        <f>#REF!</f>
        <v>#REF!</v>
      </c>
      <c r="K116" s="951"/>
      <c r="L116" s="951"/>
      <c r="M116" s="951"/>
      <c r="N116" s="414"/>
      <c r="AH116" s="540"/>
      <c r="AI116" s="540"/>
      <c r="AK116" s="539"/>
      <c r="AL116" s="540"/>
    </row>
    <row r="117" spans="1:38" s="489" customFormat="1" ht="20.100000000000001" hidden="1" customHeight="1" x14ac:dyDescent="0.3">
      <c r="A117" s="541"/>
      <c r="B117" s="541"/>
      <c r="C117" s="541"/>
      <c r="D117" s="541"/>
      <c r="E117" s="541"/>
      <c r="F117" s="541"/>
      <c r="G117" s="541"/>
      <c r="H117" s="541"/>
      <c r="I117" s="536" t="e">
        <f>#REF!</f>
        <v>#REF!</v>
      </c>
      <c r="J117" s="951" t="e">
        <f>#REF!</f>
        <v>#REF!</v>
      </c>
      <c r="K117" s="951"/>
      <c r="L117" s="951"/>
      <c r="M117" s="951"/>
      <c r="N117" s="532"/>
      <c r="AH117" s="540"/>
      <c r="AI117" s="540"/>
      <c r="AK117" s="540"/>
      <c r="AL117" s="540"/>
    </row>
    <row r="118" spans="1:38" s="489" customFormat="1" hidden="1" x14ac:dyDescent="0.3">
      <c r="A118" s="535" t="e">
        <f>#REF!</f>
        <v>#REF!</v>
      </c>
      <c r="B118" s="535"/>
      <c r="C118" s="535"/>
      <c r="D118" s="535"/>
      <c r="E118" s="535"/>
      <c r="F118" s="535"/>
      <c r="G118" s="535"/>
      <c r="H118" s="535"/>
      <c r="I118" s="536" t="e">
        <f>#REF!</f>
        <v>#REF!</v>
      </c>
      <c r="J118" s="951"/>
      <c r="K118" s="951"/>
      <c r="L118" s="951"/>
      <c r="M118" s="951"/>
      <c r="N118" s="532"/>
      <c r="AH118" s="951"/>
      <c r="AI118" s="951"/>
      <c r="AK118" s="951"/>
      <c r="AL118" s="951"/>
    </row>
    <row r="119" spans="1:38" s="489" customFormat="1" hidden="1" x14ac:dyDescent="0.3">
      <c r="A119" s="542" t="e">
        <f>#REF!</f>
        <v>#REF!</v>
      </c>
      <c r="B119" s="542"/>
      <c r="C119" s="542"/>
      <c r="D119" s="542"/>
      <c r="E119" s="542"/>
      <c r="F119" s="542"/>
      <c r="G119" s="542"/>
      <c r="H119" s="542"/>
      <c r="I119" s="536" t="e">
        <f>#REF!</f>
        <v>#REF!</v>
      </c>
      <c r="J119" s="951"/>
      <c r="K119" s="951"/>
      <c r="L119" s="951"/>
      <c r="M119" s="951"/>
      <c r="N119" s="532"/>
      <c r="AH119" s="951"/>
      <c r="AI119" s="951"/>
      <c r="AK119" s="951"/>
      <c r="AL119" s="951"/>
    </row>
    <row r="120" spans="1:38" s="489" customFormat="1" hidden="1" x14ac:dyDescent="0.3">
      <c r="A120" s="543" t="e">
        <f>#REF!</f>
        <v>#REF!</v>
      </c>
      <c r="B120" s="543"/>
      <c r="C120" s="543"/>
      <c r="D120" s="543"/>
      <c r="E120" s="543"/>
      <c r="F120" s="543"/>
      <c r="G120" s="543"/>
      <c r="H120" s="543"/>
      <c r="I120" s="536" t="e">
        <f>#REF!</f>
        <v>#REF!</v>
      </c>
      <c r="J120" s="951"/>
      <c r="K120" s="951"/>
      <c r="L120" s="951"/>
      <c r="M120" s="951"/>
      <c r="N120" s="532"/>
      <c r="AH120" s="951"/>
      <c r="AI120" s="951"/>
      <c r="AK120" s="951"/>
      <c r="AL120" s="951"/>
    </row>
    <row r="121" spans="1:38" s="489" customFormat="1" hidden="1" x14ac:dyDescent="0.3">
      <c r="A121" s="537" t="e">
        <f>#REF!</f>
        <v>#REF!</v>
      </c>
      <c r="B121" s="537"/>
      <c r="C121" s="537"/>
      <c r="D121" s="537"/>
      <c r="E121" s="537"/>
      <c r="F121" s="537"/>
      <c r="G121" s="537"/>
      <c r="H121" s="537"/>
      <c r="I121" s="538" t="e">
        <f>#REF!</f>
        <v>#REF!</v>
      </c>
      <c r="J121" s="951" t="e">
        <f>#REF!</f>
        <v>#REF!</v>
      </c>
      <c r="K121" s="951"/>
      <c r="L121" s="951"/>
      <c r="M121" s="951"/>
      <c r="N121" s="414"/>
      <c r="AH121" s="540"/>
      <c r="AI121" s="540"/>
      <c r="AK121" s="539"/>
      <c r="AL121" s="540"/>
    </row>
    <row r="122" spans="1:38" s="489" customFormat="1" hidden="1" x14ac:dyDescent="0.3">
      <c r="A122" s="537" t="e">
        <f>#REF!</f>
        <v>#REF!</v>
      </c>
      <c r="B122" s="537"/>
      <c r="C122" s="537"/>
      <c r="D122" s="537"/>
      <c r="E122" s="537"/>
      <c r="F122" s="537"/>
      <c r="G122" s="537"/>
      <c r="H122" s="537"/>
      <c r="I122" s="538" t="e">
        <f>#REF!</f>
        <v>#REF!</v>
      </c>
      <c r="J122" s="951" t="e">
        <f>#REF!</f>
        <v>#REF!</v>
      </c>
      <c r="K122" s="951"/>
      <c r="L122" s="951"/>
      <c r="M122" s="951"/>
      <c r="N122" s="414"/>
      <c r="AH122" s="540"/>
      <c r="AI122" s="540"/>
      <c r="AK122" s="539"/>
      <c r="AL122" s="540"/>
    </row>
    <row r="123" spans="1:38" s="489" customFormat="1" hidden="1" x14ac:dyDescent="0.3">
      <c r="A123" s="537" t="e">
        <f>#REF!</f>
        <v>#REF!</v>
      </c>
      <c r="B123" s="537"/>
      <c r="C123" s="537"/>
      <c r="D123" s="537"/>
      <c r="E123" s="537"/>
      <c r="F123" s="537"/>
      <c r="G123" s="537"/>
      <c r="H123" s="537"/>
      <c r="I123" s="538" t="e">
        <f>#REF!</f>
        <v>#REF!</v>
      </c>
      <c r="J123" s="951" t="e">
        <f>#REF!</f>
        <v>#REF!</v>
      </c>
      <c r="K123" s="951"/>
      <c r="L123" s="951"/>
      <c r="M123" s="951"/>
      <c r="N123" s="414"/>
      <c r="AH123" s="540"/>
      <c r="AI123" s="540"/>
      <c r="AK123" s="539"/>
      <c r="AL123" s="540"/>
    </row>
    <row r="124" spans="1:38" s="489" customFormat="1" hidden="1" x14ac:dyDescent="0.3">
      <c r="A124" s="537" t="e">
        <f>#REF!</f>
        <v>#REF!</v>
      </c>
      <c r="B124" s="537"/>
      <c r="C124" s="537"/>
      <c r="D124" s="537"/>
      <c r="E124" s="537"/>
      <c r="F124" s="537"/>
      <c r="G124" s="537"/>
      <c r="H124" s="537"/>
      <c r="I124" s="538" t="e">
        <f>#REF!</f>
        <v>#REF!</v>
      </c>
      <c r="J124" s="951" t="e">
        <f>#REF!</f>
        <v>#REF!</v>
      </c>
      <c r="K124" s="951"/>
      <c r="L124" s="951"/>
      <c r="M124" s="951"/>
      <c r="N124" s="414"/>
      <c r="AH124" s="540"/>
      <c r="AI124" s="540"/>
      <c r="AK124" s="539"/>
      <c r="AL124" s="540"/>
    </row>
    <row r="125" spans="1:38" s="489" customFormat="1" hidden="1" x14ac:dyDescent="0.3">
      <c r="A125" s="537"/>
      <c r="B125" s="537"/>
      <c r="C125" s="537"/>
      <c r="D125" s="537"/>
      <c r="E125" s="537"/>
      <c r="F125" s="537"/>
      <c r="G125" s="537"/>
      <c r="H125" s="537"/>
      <c r="I125" s="536" t="e">
        <f>#REF!</f>
        <v>#REF!</v>
      </c>
      <c r="J125" s="951" t="e">
        <f>#REF!</f>
        <v>#REF!</v>
      </c>
      <c r="K125" s="951"/>
      <c r="L125" s="951"/>
      <c r="M125" s="951"/>
      <c r="N125" s="414"/>
      <c r="AH125" s="540"/>
      <c r="AI125" s="540"/>
      <c r="AK125" s="540"/>
      <c r="AL125" s="540"/>
    </row>
    <row r="126" spans="1:38" s="489" customFormat="1" ht="20.100000000000001" hidden="1" customHeight="1" x14ac:dyDescent="0.3">
      <c r="A126" s="543" t="e">
        <f>#REF!</f>
        <v>#REF!</v>
      </c>
      <c r="B126" s="543"/>
      <c r="C126" s="543"/>
      <c r="D126" s="543"/>
      <c r="E126" s="543"/>
      <c r="F126" s="543"/>
      <c r="G126" s="543"/>
      <c r="H126" s="543"/>
      <c r="I126" s="536" t="e">
        <f>#REF!</f>
        <v>#REF!</v>
      </c>
      <c r="J126" s="951"/>
      <c r="K126" s="951"/>
      <c r="L126" s="951"/>
      <c r="M126" s="951"/>
      <c r="N126" s="414"/>
      <c r="AH126" s="540"/>
      <c r="AI126" s="540"/>
      <c r="AK126" s="540"/>
      <c r="AL126" s="540"/>
    </row>
    <row r="127" spans="1:38" s="489" customFormat="1" hidden="1" x14ac:dyDescent="0.3">
      <c r="A127" s="537" t="e">
        <f>#REF!</f>
        <v>#REF!</v>
      </c>
      <c r="B127" s="537"/>
      <c r="C127" s="537"/>
      <c r="D127" s="537"/>
      <c r="E127" s="537"/>
      <c r="F127" s="537"/>
      <c r="G127" s="537"/>
      <c r="H127" s="537"/>
      <c r="I127" s="538" t="e">
        <f>#REF!</f>
        <v>#REF!</v>
      </c>
      <c r="J127" s="951" t="e">
        <f>#REF!</f>
        <v>#REF!</v>
      </c>
      <c r="K127" s="951"/>
      <c r="L127" s="951"/>
      <c r="M127" s="951"/>
      <c r="N127" s="414"/>
      <c r="AH127" s="540"/>
      <c r="AI127" s="540"/>
      <c r="AK127" s="539"/>
      <c r="AL127" s="540"/>
    </row>
    <row r="128" spans="1:38" s="489" customFormat="1" hidden="1" x14ac:dyDescent="0.3">
      <c r="A128" s="537" t="e">
        <f>#REF!</f>
        <v>#REF!</v>
      </c>
      <c r="B128" s="537"/>
      <c r="C128" s="537"/>
      <c r="D128" s="537"/>
      <c r="E128" s="537"/>
      <c r="F128" s="537"/>
      <c r="G128" s="537"/>
      <c r="H128" s="537"/>
      <c r="I128" s="538" t="e">
        <f>#REF!</f>
        <v>#REF!</v>
      </c>
      <c r="J128" s="951" t="e">
        <f>#REF!</f>
        <v>#REF!</v>
      </c>
      <c r="K128" s="951"/>
      <c r="L128" s="951"/>
      <c r="M128" s="951"/>
      <c r="N128" s="414"/>
      <c r="AH128" s="540"/>
      <c r="AI128" s="540"/>
      <c r="AK128" s="539"/>
      <c r="AL128" s="540"/>
    </row>
    <row r="129" spans="1:38" s="489" customFormat="1" ht="20.100000000000001" hidden="1" customHeight="1" x14ac:dyDescent="0.3">
      <c r="A129" s="537" t="e">
        <f>#REF!</f>
        <v>#REF!</v>
      </c>
      <c r="B129" s="537"/>
      <c r="C129" s="537"/>
      <c r="D129" s="537"/>
      <c r="E129" s="537"/>
      <c r="F129" s="537"/>
      <c r="G129" s="537"/>
      <c r="H129" s="537"/>
      <c r="I129" s="538" t="e">
        <f>#REF!</f>
        <v>#REF!</v>
      </c>
      <c r="J129" s="951" t="e">
        <f>#REF!</f>
        <v>#REF!</v>
      </c>
      <c r="K129" s="951"/>
      <c r="L129" s="951"/>
      <c r="M129" s="951"/>
      <c r="N129" s="414"/>
      <c r="AH129" s="540"/>
      <c r="AI129" s="540"/>
      <c r="AK129" s="539"/>
      <c r="AL129" s="540"/>
    </row>
    <row r="130" spans="1:38" s="489" customFormat="1" hidden="1" x14ac:dyDescent="0.3">
      <c r="A130" s="537" t="e">
        <f>#REF!</f>
        <v>#REF!</v>
      </c>
      <c r="B130" s="537"/>
      <c r="C130" s="537"/>
      <c r="D130" s="537"/>
      <c r="E130" s="537"/>
      <c r="F130" s="537"/>
      <c r="G130" s="537"/>
      <c r="H130" s="537"/>
      <c r="I130" s="538" t="e">
        <f>#REF!</f>
        <v>#REF!</v>
      </c>
      <c r="J130" s="951" t="e">
        <f>#REF!</f>
        <v>#REF!</v>
      </c>
      <c r="K130" s="951"/>
      <c r="L130" s="951"/>
      <c r="M130" s="951"/>
      <c r="N130" s="414"/>
      <c r="AH130" s="540"/>
      <c r="AI130" s="540"/>
      <c r="AK130" s="539"/>
      <c r="AL130" s="540"/>
    </row>
    <row r="131" spans="1:38" s="545" customFormat="1" ht="20.100000000000001" hidden="1" customHeight="1" x14ac:dyDescent="0.25">
      <c r="A131" s="544"/>
      <c r="B131" s="544"/>
      <c r="C131" s="544"/>
      <c r="D131" s="544"/>
      <c r="E131" s="544"/>
      <c r="F131" s="544"/>
      <c r="G131" s="544"/>
      <c r="H131" s="544"/>
      <c r="I131" s="536" t="e">
        <f>#REF!</f>
        <v>#REF!</v>
      </c>
      <c r="J131" s="951" t="e">
        <f>#REF!</f>
        <v>#REF!</v>
      </c>
      <c r="K131" s="951"/>
      <c r="L131" s="951"/>
      <c r="M131" s="951"/>
      <c r="N131" s="414"/>
      <c r="AH131" s="540"/>
      <c r="AI131" s="540"/>
      <c r="AK131" s="540"/>
      <c r="AL131" s="540"/>
    </row>
    <row r="132" spans="1:38" s="489" customFormat="1" ht="24" hidden="1" customHeight="1" x14ac:dyDescent="0.3">
      <c r="A132" s="543" t="e">
        <f>#REF!</f>
        <v>#REF!</v>
      </c>
      <c r="B132" s="543"/>
      <c r="C132" s="543"/>
      <c r="D132" s="543"/>
      <c r="E132" s="543"/>
      <c r="F132" s="543"/>
      <c r="G132" s="543"/>
      <c r="H132" s="543"/>
      <c r="I132" s="536" t="e">
        <f>#REF!</f>
        <v>#REF!</v>
      </c>
      <c r="J132" s="951"/>
      <c r="K132" s="951"/>
      <c r="L132" s="951"/>
      <c r="M132" s="951"/>
      <c r="N132" s="414"/>
      <c r="AH132" s="540"/>
      <c r="AI132" s="540"/>
      <c r="AK132" s="540"/>
      <c r="AL132" s="540"/>
    </row>
    <row r="133" spans="1:38" s="489" customFormat="1" hidden="1" x14ac:dyDescent="0.3">
      <c r="A133" s="537" t="e">
        <f>#REF!</f>
        <v>#REF!</v>
      </c>
      <c r="B133" s="537"/>
      <c r="C133" s="537"/>
      <c r="D133" s="537"/>
      <c r="E133" s="537"/>
      <c r="F133" s="537"/>
      <c r="G133" s="537"/>
      <c r="H133" s="537"/>
      <c r="I133" s="538" t="e">
        <f>#REF!</f>
        <v>#REF!</v>
      </c>
      <c r="J133" s="951" t="e">
        <f>#REF!</f>
        <v>#REF!</v>
      </c>
      <c r="K133" s="951"/>
      <c r="L133" s="951"/>
      <c r="M133" s="951"/>
      <c r="N133" s="414"/>
      <c r="AH133" s="540"/>
      <c r="AI133" s="540"/>
      <c r="AK133" s="539"/>
      <c r="AL133" s="540"/>
    </row>
    <row r="134" spans="1:38" s="489" customFormat="1" hidden="1" x14ac:dyDescent="0.3">
      <c r="A134" s="537" t="e">
        <f>#REF!</f>
        <v>#REF!</v>
      </c>
      <c r="B134" s="537"/>
      <c r="C134" s="537"/>
      <c r="D134" s="537"/>
      <c r="E134" s="537"/>
      <c r="F134" s="537"/>
      <c r="G134" s="537"/>
      <c r="H134" s="537"/>
      <c r="I134" s="538" t="e">
        <f>#REF!</f>
        <v>#REF!</v>
      </c>
      <c r="J134" s="951" t="e">
        <f>#REF!</f>
        <v>#REF!</v>
      </c>
      <c r="K134" s="951"/>
      <c r="L134" s="951"/>
      <c r="M134" s="951"/>
      <c r="N134" s="414"/>
      <c r="AH134" s="540"/>
      <c r="AI134" s="540"/>
      <c r="AK134" s="539"/>
      <c r="AL134" s="540"/>
    </row>
    <row r="135" spans="1:38" s="489" customFormat="1" ht="33" hidden="1" customHeight="1" x14ac:dyDescent="0.3">
      <c r="A135" s="537" t="e">
        <f>#REF!</f>
        <v>#REF!</v>
      </c>
      <c r="B135" s="537"/>
      <c r="C135" s="537"/>
      <c r="D135" s="537"/>
      <c r="E135" s="537"/>
      <c r="F135" s="537"/>
      <c r="G135" s="537"/>
      <c r="H135" s="537"/>
      <c r="I135" s="538" t="e">
        <f>#REF!</f>
        <v>#REF!</v>
      </c>
      <c r="J135" s="951" t="e">
        <f>#REF!</f>
        <v>#REF!</v>
      </c>
      <c r="K135" s="951"/>
      <c r="L135" s="951"/>
      <c r="M135" s="951"/>
      <c r="N135" s="414"/>
      <c r="AH135" s="540"/>
      <c r="AI135" s="540"/>
      <c r="AK135" s="539"/>
      <c r="AL135" s="540"/>
    </row>
    <row r="136" spans="1:38" s="545" customFormat="1" ht="20.100000000000001" hidden="1" customHeight="1" x14ac:dyDescent="0.25">
      <c r="A136" s="537"/>
      <c r="B136" s="537"/>
      <c r="C136" s="537"/>
      <c r="D136" s="537"/>
      <c r="E136" s="537"/>
      <c r="F136" s="537"/>
      <c r="G136" s="537"/>
      <c r="H136" s="537"/>
      <c r="I136" s="536" t="e">
        <f>#REF!</f>
        <v>#REF!</v>
      </c>
      <c r="J136" s="951" t="e">
        <f>#REF!</f>
        <v>#REF!</v>
      </c>
      <c r="K136" s="951"/>
      <c r="L136" s="951"/>
      <c r="M136" s="951"/>
      <c r="N136" s="414"/>
      <c r="AH136" s="540"/>
      <c r="AI136" s="540"/>
      <c r="AK136" s="540"/>
      <c r="AL136" s="540"/>
    </row>
    <row r="137" spans="1:38" s="489" customFormat="1" ht="20.100000000000001" hidden="1" customHeight="1" x14ac:dyDescent="0.3">
      <c r="A137" s="543" t="e">
        <f>#REF!</f>
        <v>#REF!</v>
      </c>
      <c r="B137" s="543"/>
      <c r="C137" s="543"/>
      <c r="D137" s="543"/>
      <c r="E137" s="543"/>
      <c r="F137" s="543"/>
      <c r="G137" s="543"/>
      <c r="H137" s="543"/>
      <c r="I137" s="536" t="e">
        <f>#REF!</f>
        <v>#REF!</v>
      </c>
      <c r="J137" s="951"/>
      <c r="K137" s="951"/>
      <c r="L137" s="951"/>
      <c r="M137" s="951"/>
      <c r="N137" s="414"/>
      <c r="AH137" s="540"/>
      <c r="AI137" s="540"/>
      <c r="AK137" s="540"/>
      <c r="AL137" s="540"/>
    </row>
    <row r="138" spans="1:38" s="489" customFormat="1" hidden="1" x14ac:dyDescent="0.3">
      <c r="A138" s="537" t="e">
        <f>#REF!</f>
        <v>#REF!</v>
      </c>
      <c r="B138" s="537"/>
      <c r="C138" s="537"/>
      <c r="D138" s="537"/>
      <c r="E138" s="537"/>
      <c r="F138" s="537"/>
      <c r="G138" s="537"/>
      <c r="H138" s="537"/>
      <c r="I138" s="538" t="e">
        <f>#REF!</f>
        <v>#REF!</v>
      </c>
      <c r="J138" s="951" t="e">
        <f>#REF!</f>
        <v>#REF!</v>
      </c>
      <c r="K138" s="951"/>
      <c r="L138" s="951"/>
      <c r="M138" s="951"/>
      <c r="N138" s="414"/>
      <c r="AH138" s="540"/>
      <c r="AI138" s="540"/>
      <c r="AK138" s="539"/>
      <c r="AL138" s="540"/>
    </row>
    <row r="139" spans="1:38" s="489" customFormat="1" hidden="1" x14ac:dyDescent="0.3">
      <c r="A139" s="537" t="e">
        <f>#REF!</f>
        <v>#REF!</v>
      </c>
      <c r="B139" s="537"/>
      <c r="C139" s="537"/>
      <c r="D139" s="537"/>
      <c r="E139" s="537"/>
      <c r="F139" s="537"/>
      <c r="G139" s="537"/>
      <c r="H139" s="537"/>
      <c r="I139" s="538" t="e">
        <f>#REF!</f>
        <v>#REF!</v>
      </c>
      <c r="J139" s="951" t="e">
        <f>#REF!</f>
        <v>#REF!</v>
      </c>
      <c r="K139" s="951"/>
      <c r="L139" s="951"/>
      <c r="M139" s="951"/>
      <c r="N139" s="414"/>
      <c r="AH139" s="540"/>
      <c r="AI139" s="540"/>
      <c r="AK139" s="539"/>
      <c r="AL139" s="540"/>
    </row>
    <row r="140" spans="1:38" s="489" customFormat="1" hidden="1" x14ac:dyDescent="0.3">
      <c r="A140" s="537" t="e">
        <f>#REF!</f>
        <v>#REF!</v>
      </c>
      <c r="B140" s="537"/>
      <c r="C140" s="537"/>
      <c r="D140" s="537"/>
      <c r="E140" s="537"/>
      <c r="F140" s="537"/>
      <c r="G140" s="537"/>
      <c r="H140" s="537"/>
      <c r="I140" s="538" t="e">
        <f>#REF!</f>
        <v>#REF!</v>
      </c>
      <c r="J140" s="951" t="e">
        <f>#REF!</f>
        <v>#REF!</v>
      </c>
      <c r="K140" s="951"/>
      <c r="L140" s="951"/>
      <c r="M140" s="951"/>
      <c r="N140" s="414"/>
      <c r="AH140" s="540"/>
      <c r="AI140" s="540"/>
      <c r="AK140" s="539"/>
      <c r="AL140" s="540"/>
    </row>
    <row r="141" spans="1:38" s="489" customFormat="1" hidden="1" x14ac:dyDescent="0.3">
      <c r="A141" s="537"/>
      <c r="B141" s="537"/>
      <c r="C141" s="537"/>
      <c r="D141" s="537"/>
      <c r="E141" s="537"/>
      <c r="F141" s="537"/>
      <c r="G141" s="537"/>
      <c r="H141" s="537"/>
      <c r="I141" s="536" t="e">
        <f>#REF!</f>
        <v>#REF!</v>
      </c>
      <c r="J141" s="951" t="e">
        <f>#REF!</f>
        <v>#REF!</v>
      </c>
      <c r="K141" s="951"/>
      <c r="L141" s="951"/>
      <c r="M141" s="951"/>
      <c r="N141" s="414"/>
      <c r="AH141" s="540"/>
      <c r="AI141" s="540"/>
      <c r="AK141" s="540"/>
      <c r="AL141" s="540"/>
    </row>
    <row r="142" spans="1:38" s="489" customFormat="1" ht="20.100000000000001" hidden="1" customHeight="1" x14ac:dyDescent="0.3">
      <c r="A142" s="543" t="e">
        <f>#REF!</f>
        <v>#REF!</v>
      </c>
      <c r="B142" s="543"/>
      <c r="C142" s="543"/>
      <c r="D142" s="543"/>
      <c r="E142" s="543"/>
      <c r="F142" s="543"/>
      <c r="G142" s="543"/>
      <c r="H142" s="543"/>
      <c r="I142" s="536" t="e">
        <f>#REF!</f>
        <v>#REF!</v>
      </c>
      <c r="J142" s="951"/>
      <c r="K142" s="951"/>
      <c r="L142" s="951"/>
      <c r="M142" s="951"/>
      <c r="N142" s="414"/>
      <c r="AH142" s="540"/>
      <c r="AI142" s="540"/>
      <c r="AK142" s="540"/>
      <c r="AL142" s="540"/>
    </row>
    <row r="143" spans="1:38" s="489" customFormat="1" hidden="1" x14ac:dyDescent="0.3">
      <c r="A143" s="537" t="e">
        <f>#REF!</f>
        <v>#REF!</v>
      </c>
      <c r="B143" s="537"/>
      <c r="C143" s="537"/>
      <c r="D143" s="537"/>
      <c r="E143" s="537"/>
      <c r="F143" s="537"/>
      <c r="G143" s="537"/>
      <c r="H143" s="537"/>
      <c r="I143" s="538" t="e">
        <f>#REF!</f>
        <v>#REF!</v>
      </c>
      <c r="J143" s="951" t="e">
        <f>#REF!</f>
        <v>#REF!</v>
      </c>
      <c r="K143" s="951"/>
      <c r="L143" s="951"/>
      <c r="M143" s="951"/>
      <c r="N143" s="414"/>
      <c r="AH143" s="540"/>
      <c r="AI143" s="540"/>
      <c r="AK143" s="539"/>
      <c r="AL143" s="540"/>
    </row>
    <row r="144" spans="1:38" s="489" customFormat="1" hidden="1" x14ac:dyDescent="0.3">
      <c r="A144" s="537" t="e">
        <f>#REF!</f>
        <v>#REF!</v>
      </c>
      <c r="B144" s="537"/>
      <c r="C144" s="537"/>
      <c r="D144" s="537"/>
      <c r="E144" s="537"/>
      <c r="F144" s="537"/>
      <c r="G144" s="537"/>
      <c r="H144" s="537"/>
      <c r="I144" s="538" t="e">
        <f>#REF!</f>
        <v>#REF!</v>
      </c>
      <c r="J144" s="951" t="e">
        <f>#REF!</f>
        <v>#REF!</v>
      </c>
      <c r="K144" s="951"/>
      <c r="L144" s="951"/>
      <c r="M144" s="951"/>
      <c r="N144" s="414"/>
      <c r="AH144" s="540"/>
      <c r="AI144" s="540"/>
      <c r="AK144" s="539"/>
      <c r="AL144" s="540"/>
    </row>
    <row r="145" spans="1:38" s="489" customFormat="1" hidden="1" x14ac:dyDescent="0.3">
      <c r="A145" s="537" t="e">
        <f>#REF!</f>
        <v>#REF!</v>
      </c>
      <c r="B145" s="537"/>
      <c r="C145" s="537"/>
      <c r="D145" s="537"/>
      <c r="E145" s="537"/>
      <c r="F145" s="537"/>
      <c r="G145" s="537"/>
      <c r="H145" s="537"/>
      <c r="I145" s="538" t="e">
        <f>#REF!</f>
        <v>#REF!</v>
      </c>
      <c r="J145" s="951" t="e">
        <f>#REF!</f>
        <v>#REF!</v>
      </c>
      <c r="K145" s="951"/>
      <c r="L145" s="951"/>
      <c r="M145" s="951"/>
      <c r="N145" s="414"/>
      <c r="AH145" s="540"/>
      <c r="AI145" s="540"/>
      <c r="AK145" s="539"/>
      <c r="AL145" s="540"/>
    </row>
    <row r="146" spans="1:38" s="489" customFormat="1" hidden="1" x14ac:dyDescent="0.3">
      <c r="A146" s="537" t="e">
        <f>#REF!</f>
        <v>#REF!</v>
      </c>
      <c r="B146" s="537"/>
      <c r="C146" s="537"/>
      <c r="D146" s="537"/>
      <c r="E146" s="537"/>
      <c r="F146" s="537"/>
      <c r="G146" s="537"/>
      <c r="H146" s="537"/>
      <c r="I146" s="538" t="e">
        <f>#REF!</f>
        <v>#REF!</v>
      </c>
      <c r="J146" s="951" t="e">
        <f>#REF!</f>
        <v>#REF!</v>
      </c>
      <c r="K146" s="951"/>
      <c r="L146" s="951"/>
      <c r="M146" s="951"/>
      <c r="N146" s="414"/>
      <c r="AH146" s="540"/>
      <c r="AI146" s="540"/>
      <c r="AK146" s="539"/>
      <c r="AL146" s="540"/>
    </row>
    <row r="147" spans="1:38" s="545" customFormat="1" ht="20.100000000000001" hidden="1" customHeight="1" x14ac:dyDescent="0.25">
      <c r="A147" s="537"/>
      <c r="B147" s="537"/>
      <c r="C147" s="537"/>
      <c r="D147" s="537"/>
      <c r="E147" s="537"/>
      <c r="F147" s="537"/>
      <c r="G147" s="537"/>
      <c r="H147" s="537"/>
      <c r="I147" s="536" t="e">
        <f>#REF!</f>
        <v>#REF!</v>
      </c>
      <c r="J147" s="951" t="e">
        <f>#REF!</f>
        <v>#REF!</v>
      </c>
      <c r="K147" s="951"/>
      <c r="L147" s="951"/>
      <c r="M147" s="951"/>
      <c r="N147" s="414"/>
      <c r="AH147" s="540"/>
      <c r="AI147" s="540"/>
      <c r="AK147" s="540"/>
      <c r="AL147" s="540"/>
    </row>
    <row r="148" spans="1:38" s="489" customFormat="1" ht="20.100000000000001" hidden="1" customHeight="1" x14ac:dyDescent="0.3">
      <c r="A148" s="546"/>
      <c r="B148" s="546"/>
      <c r="C148" s="546"/>
      <c r="D148" s="546"/>
      <c r="E148" s="546"/>
      <c r="F148" s="546"/>
      <c r="G148" s="546"/>
      <c r="H148" s="546"/>
      <c r="I148" s="536" t="e">
        <f>#REF!</f>
        <v>#REF!</v>
      </c>
      <c r="J148" s="951" t="e">
        <f>#REF!</f>
        <v>#REF!</v>
      </c>
      <c r="K148" s="951"/>
      <c r="L148" s="951"/>
      <c r="M148" s="951"/>
      <c r="N148" s="414"/>
      <c r="AH148" s="540"/>
      <c r="AI148" s="540"/>
      <c r="AK148" s="540"/>
      <c r="AL148" s="540"/>
    </row>
    <row r="149" spans="1:38" s="489" customFormat="1" hidden="1" x14ac:dyDescent="0.3">
      <c r="A149" s="546"/>
      <c r="B149" s="546"/>
      <c r="C149" s="546"/>
      <c r="D149" s="546"/>
      <c r="E149" s="546"/>
      <c r="F149" s="546"/>
      <c r="G149" s="546"/>
      <c r="H149" s="546"/>
      <c r="I149" s="536"/>
      <c r="J149" s="951"/>
      <c r="K149" s="951"/>
      <c r="L149" s="951"/>
      <c r="M149" s="951"/>
      <c r="N149" s="414"/>
      <c r="AH149" s="540"/>
      <c r="AI149" s="540"/>
      <c r="AK149" s="540"/>
      <c r="AL149" s="540"/>
    </row>
    <row r="150" spans="1:38" s="489" customFormat="1" ht="20.100000000000001" hidden="1" customHeight="1" x14ac:dyDescent="0.3">
      <c r="A150" s="542" t="e">
        <f>#REF!</f>
        <v>#REF!</v>
      </c>
      <c r="B150" s="542"/>
      <c r="C150" s="542"/>
      <c r="D150" s="542"/>
      <c r="E150" s="542"/>
      <c r="F150" s="542"/>
      <c r="G150" s="542"/>
      <c r="H150" s="542"/>
      <c r="I150" s="536" t="e">
        <f>#REF!</f>
        <v>#REF!</v>
      </c>
      <c r="J150" s="951"/>
      <c r="K150" s="951"/>
      <c r="L150" s="951"/>
      <c r="M150" s="951"/>
      <c r="N150" s="414"/>
      <c r="AH150" s="540"/>
      <c r="AI150" s="540"/>
      <c r="AK150" s="540"/>
      <c r="AL150" s="540"/>
    </row>
    <row r="151" spans="1:38" s="489" customFormat="1" ht="30" hidden="1" customHeight="1" x14ac:dyDescent="0.3">
      <c r="A151" s="543" t="e">
        <f>#REF!</f>
        <v>#REF!</v>
      </c>
      <c r="B151" s="543"/>
      <c r="C151" s="543"/>
      <c r="D151" s="543"/>
      <c r="E151" s="543"/>
      <c r="F151" s="543"/>
      <c r="G151" s="543"/>
      <c r="H151" s="543"/>
      <c r="I151" s="536" t="e">
        <f>#REF!</f>
        <v>#REF!</v>
      </c>
      <c r="J151" s="951"/>
      <c r="K151" s="951"/>
      <c r="L151" s="951"/>
      <c r="M151" s="951"/>
      <c r="N151" s="414"/>
      <c r="AH151" s="540"/>
      <c r="AI151" s="540"/>
      <c r="AK151" s="540"/>
      <c r="AL151" s="540"/>
    </row>
    <row r="152" spans="1:38" s="489" customFormat="1" hidden="1" x14ac:dyDescent="0.3">
      <c r="A152" s="537" t="e">
        <f>#REF!</f>
        <v>#REF!</v>
      </c>
      <c r="B152" s="537"/>
      <c r="C152" s="537"/>
      <c r="D152" s="537"/>
      <c r="E152" s="537"/>
      <c r="F152" s="537"/>
      <c r="G152" s="537"/>
      <c r="H152" s="537"/>
      <c r="I152" s="538" t="e">
        <f>#REF!</f>
        <v>#REF!</v>
      </c>
      <c r="J152" s="951" t="e">
        <f>#REF!</f>
        <v>#REF!</v>
      </c>
      <c r="K152" s="951"/>
      <c r="L152" s="951"/>
      <c r="M152" s="951"/>
      <c r="N152" s="414"/>
      <c r="AH152" s="540"/>
      <c r="AI152" s="540"/>
      <c r="AK152" s="539"/>
      <c r="AL152" s="540"/>
    </row>
    <row r="153" spans="1:38" s="489" customFormat="1" hidden="1" x14ac:dyDescent="0.3">
      <c r="A153" s="537" t="e">
        <f>#REF!</f>
        <v>#REF!</v>
      </c>
      <c r="B153" s="537"/>
      <c r="C153" s="537"/>
      <c r="D153" s="537"/>
      <c r="E153" s="537"/>
      <c r="F153" s="537"/>
      <c r="G153" s="537"/>
      <c r="H153" s="537"/>
      <c r="I153" s="538" t="e">
        <f>#REF!</f>
        <v>#REF!</v>
      </c>
      <c r="J153" s="951" t="e">
        <f>#REF!</f>
        <v>#REF!</v>
      </c>
      <c r="K153" s="951"/>
      <c r="L153" s="951"/>
      <c r="M153" s="951"/>
      <c r="N153" s="414"/>
      <c r="AH153" s="540"/>
      <c r="AI153" s="540"/>
      <c r="AK153" s="539"/>
      <c r="AL153" s="540"/>
    </row>
    <row r="154" spans="1:38" s="489" customFormat="1" hidden="1" x14ac:dyDescent="0.3">
      <c r="A154" s="537" t="e">
        <f>#REF!</f>
        <v>#REF!</v>
      </c>
      <c r="B154" s="537"/>
      <c r="C154" s="537"/>
      <c r="D154" s="537"/>
      <c r="E154" s="537"/>
      <c r="F154" s="537"/>
      <c r="G154" s="537"/>
      <c r="H154" s="537"/>
      <c r="I154" s="538" t="e">
        <f>#REF!</f>
        <v>#REF!</v>
      </c>
      <c r="J154" s="951" t="e">
        <f>#REF!</f>
        <v>#REF!</v>
      </c>
      <c r="K154" s="951"/>
      <c r="L154" s="951"/>
      <c r="M154" s="951"/>
      <c r="N154" s="414"/>
      <c r="AH154" s="540"/>
      <c r="AI154" s="540"/>
      <c r="AK154" s="539"/>
      <c r="AL154" s="540"/>
    </row>
    <row r="155" spans="1:38" s="489" customFormat="1" ht="20.100000000000001" hidden="1" customHeight="1" x14ac:dyDescent="0.3">
      <c r="A155" s="547"/>
      <c r="B155" s="547"/>
      <c r="C155" s="547"/>
      <c r="D155" s="547"/>
      <c r="E155" s="547"/>
      <c r="F155" s="547"/>
      <c r="G155" s="547"/>
      <c r="H155" s="547"/>
      <c r="I155" s="536" t="e">
        <f>#REF!</f>
        <v>#REF!</v>
      </c>
      <c r="J155" s="951" t="e">
        <f>#REF!</f>
        <v>#REF!</v>
      </c>
      <c r="K155" s="951"/>
      <c r="L155" s="951"/>
      <c r="M155" s="951"/>
      <c r="N155" s="414"/>
      <c r="AH155" s="540"/>
      <c r="AI155" s="540"/>
      <c r="AK155" s="540"/>
      <c r="AL155" s="540"/>
    </row>
    <row r="156" spans="1:38" s="489" customFormat="1" ht="20.100000000000001" hidden="1" customHeight="1" x14ac:dyDescent="0.3">
      <c r="A156" s="546"/>
      <c r="B156" s="546"/>
      <c r="C156" s="546"/>
      <c r="D156" s="546"/>
      <c r="E156" s="546"/>
      <c r="F156" s="546"/>
      <c r="G156" s="546"/>
      <c r="H156" s="546"/>
      <c r="I156" s="536" t="e">
        <f>#REF!</f>
        <v>#REF!</v>
      </c>
      <c r="J156" s="951" t="e">
        <f>#REF!</f>
        <v>#REF!</v>
      </c>
      <c r="K156" s="951"/>
      <c r="L156" s="951"/>
      <c r="M156" s="951"/>
      <c r="N156" s="414"/>
      <c r="AH156" s="540"/>
      <c r="AI156" s="540"/>
      <c r="AK156" s="540"/>
      <c r="AL156" s="540"/>
    </row>
    <row r="157" spans="1:38" s="489" customFormat="1" ht="20.100000000000001" hidden="1" customHeight="1" x14ac:dyDescent="0.3">
      <c r="A157" s="535" t="e">
        <f>#REF!</f>
        <v>#REF!</v>
      </c>
      <c r="B157" s="535"/>
      <c r="C157" s="535"/>
      <c r="D157" s="535"/>
      <c r="E157" s="535"/>
      <c r="F157" s="535"/>
      <c r="G157" s="535"/>
      <c r="H157" s="535"/>
      <c r="I157" s="536" t="e">
        <f>#REF!</f>
        <v>#REF!</v>
      </c>
      <c r="J157" s="951"/>
      <c r="K157" s="951"/>
      <c r="L157" s="951"/>
      <c r="M157" s="951"/>
      <c r="N157" s="414"/>
      <c r="AH157" s="540"/>
      <c r="AI157" s="540"/>
      <c r="AK157" s="540"/>
      <c r="AL157" s="540"/>
    </row>
    <row r="158" spans="1:38" s="489" customFormat="1" ht="30" hidden="1" customHeight="1" x14ac:dyDescent="0.3">
      <c r="A158" s="542" t="e">
        <f>#REF!</f>
        <v>#REF!</v>
      </c>
      <c r="B158" s="542"/>
      <c r="C158" s="542"/>
      <c r="D158" s="542"/>
      <c r="E158" s="542"/>
      <c r="F158" s="542"/>
      <c r="G158" s="542"/>
      <c r="H158" s="542"/>
      <c r="I158" s="536" t="e">
        <f>#REF!</f>
        <v>#REF!</v>
      </c>
      <c r="J158" s="951"/>
      <c r="K158" s="951"/>
      <c r="L158" s="951"/>
      <c r="M158" s="951"/>
      <c r="N158" s="414"/>
      <c r="AH158" s="540"/>
      <c r="AI158" s="540"/>
      <c r="AK158" s="540"/>
      <c r="AL158" s="540"/>
    </row>
    <row r="159" spans="1:38" s="489" customFormat="1" ht="20.100000000000001" hidden="1" customHeight="1" x14ac:dyDescent="0.3">
      <c r="A159" s="537" t="e">
        <f>#REF!</f>
        <v>#REF!</v>
      </c>
      <c r="B159" s="537"/>
      <c r="C159" s="537"/>
      <c r="D159" s="537"/>
      <c r="E159" s="537"/>
      <c r="F159" s="537"/>
      <c r="G159" s="537"/>
      <c r="H159" s="537"/>
      <c r="I159" s="538" t="e">
        <f>#REF!</f>
        <v>#REF!</v>
      </c>
      <c r="J159" s="951" t="e">
        <f>#REF!</f>
        <v>#REF!</v>
      </c>
      <c r="K159" s="951"/>
      <c r="L159" s="951"/>
      <c r="M159" s="951"/>
      <c r="N159" s="414"/>
      <c r="AH159" s="540"/>
      <c r="AI159" s="540"/>
      <c r="AK159" s="539"/>
      <c r="AL159" s="540"/>
    </row>
    <row r="160" spans="1:38" s="489" customFormat="1" ht="20.100000000000001" hidden="1" customHeight="1" x14ac:dyDescent="0.3">
      <c r="A160" s="537" t="e">
        <f>#REF!</f>
        <v>#REF!</v>
      </c>
      <c r="B160" s="537"/>
      <c r="C160" s="537"/>
      <c r="D160" s="537"/>
      <c r="E160" s="537"/>
      <c r="F160" s="537"/>
      <c r="G160" s="537"/>
      <c r="H160" s="537"/>
      <c r="I160" s="538" t="e">
        <f>#REF!</f>
        <v>#REF!</v>
      </c>
      <c r="J160" s="951" t="e">
        <f>#REF!</f>
        <v>#REF!</v>
      </c>
      <c r="K160" s="951"/>
      <c r="L160" s="951"/>
      <c r="M160" s="951"/>
      <c r="N160" s="414"/>
      <c r="AH160" s="540"/>
      <c r="AI160" s="540"/>
      <c r="AK160" s="539"/>
      <c r="AL160" s="540"/>
    </row>
    <row r="161" spans="1:38" s="489" customFormat="1" ht="20.100000000000001" hidden="1" customHeight="1" x14ac:dyDescent="0.3">
      <c r="A161" s="537" t="e">
        <f>#REF!</f>
        <v>#REF!</v>
      </c>
      <c r="B161" s="537"/>
      <c r="C161" s="537"/>
      <c r="D161" s="537"/>
      <c r="E161" s="537"/>
      <c r="F161" s="537"/>
      <c r="G161" s="537"/>
      <c r="H161" s="537"/>
      <c r="I161" s="538" t="e">
        <f>#REF!</f>
        <v>#REF!</v>
      </c>
      <c r="J161" s="951" t="e">
        <f>#REF!</f>
        <v>#REF!</v>
      </c>
      <c r="K161" s="951"/>
      <c r="L161" s="951"/>
      <c r="M161" s="951"/>
      <c r="N161" s="414"/>
      <c r="AH161" s="540"/>
      <c r="AI161" s="540"/>
      <c r="AK161" s="539"/>
      <c r="AL161" s="540"/>
    </row>
    <row r="162" spans="1:38" s="489" customFormat="1" ht="20.100000000000001" hidden="1" customHeight="1" x14ac:dyDescent="0.3">
      <c r="A162" s="537" t="e">
        <f>#REF!</f>
        <v>#REF!</v>
      </c>
      <c r="B162" s="537"/>
      <c r="C162" s="537"/>
      <c r="D162" s="537"/>
      <c r="E162" s="537"/>
      <c r="F162" s="537"/>
      <c r="G162" s="537"/>
      <c r="H162" s="537"/>
      <c r="I162" s="538" t="e">
        <f>#REF!</f>
        <v>#REF!</v>
      </c>
      <c r="J162" s="951" t="e">
        <f>#REF!</f>
        <v>#REF!</v>
      </c>
      <c r="K162" s="951"/>
      <c r="L162" s="951"/>
      <c r="M162" s="951"/>
      <c r="N162" s="414"/>
      <c r="AH162" s="540"/>
      <c r="AI162" s="540"/>
      <c r="AK162" s="539"/>
      <c r="AL162" s="540"/>
    </row>
    <row r="163" spans="1:38" s="489" customFormat="1" ht="20.100000000000001" hidden="1" customHeight="1" x14ac:dyDescent="0.3">
      <c r="A163" s="537" t="e">
        <f>#REF!</f>
        <v>#REF!</v>
      </c>
      <c r="B163" s="537"/>
      <c r="C163" s="537"/>
      <c r="D163" s="537"/>
      <c r="E163" s="537"/>
      <c r="F163" s="537"/>
      <c r="G163" s="537"/>
      <c r="H163" s="537"/>
      <c r="I163" s="538" t="e">
        <f>#REF!</f>
        <v>#REF!</v>
      </c>
      <c r="J163" s="951" t="e">
        <f>#REF!</f>
        <v>#REF!</v>
      </c>
      <c r="K163" s="951"/>
      <c r="L163" s="951"/>
      <c r="M163" s="951"/>
      <c r="N163" s="414"/>
      <c r="AH163" s="540"/>
      <c r="AI163" s="540"/>
      <c r="AK163" s="539"/>
      <c r="AL163" s="540"/>
    </row>
    <row r="164" spans="1:38" s="489" customFormat="1" ht="20.100000000000001" hidden="1" customHeight="1" x14ac:dyDescent="0.3">
      <c r="A164" s="541"/>
      <c r="B164" s="541"/>
      <c r="C164" s="541"/>
      <c r="D164" s="541"/>
      <c r="E164" s="541"/>
      <c r="F164" s="541"/>
      <c r="G164" s="541"/>
      <c r="H164" s="541"/>
      <c r="I164" s="536" t="e">
        <f>#REF!</f>
        <v>#REF!</v>
      </c>
      <c r="J164" s="951" t="e">
        <f>#REF!</f>
        <v>#REF!</v>
      </c>
      <c r="K164" s="951"/>
      <c r="L164" s="951"/>
      <c r="M164" s="951"/>
      <c r="N164" s="414"/>
      <c r="AH164" s="540"/>
      <c r="AI164" s="540"/>
      <c r="AK164" s="540"/>
      <c r="AL164" s="540"/>
    </row>
    <row r="165" spans="1:38" s="489" customFormat="1" ht="20.100000000000001" hidden="1" customHeight="1" x14ac:dyDescent="0.3">
      <c r="A165" s="542" t="e">
        <f>#REF!</f>
        <v>#REF!</v>
      </c>
      <c r="B165" s="542"/>
      <c r="C165" s="542"/>
      <c r="D165" s="542"/>
      <c r="E165" s="542"/>
      <c r="F165" s="542"/>
      <c r="G165" s="542"/>
      <c r="H165" s="542"/>
      <c r="I165" s="536" t="e">
        <f>#REF!</f>
        <v>#REF!</v>
      </c>
      <c r="J165" s="951"/>
      <c r="K165" s="951"/>
      <c r="L165" s="951"/>
      <c r="M165" s="951"/>
      <c r="N165" s="414"/>
      <c r="AH165" s="540"/>
      <c r="AI165" s="540"/>
      <c r="AK165" s="540"/>
      <c r="AL165" s="540"/>
    </row>
    <row r="166" spans="1:38" s="489" customFormat="1" ht="20.100000000000001" hidden="1" customHeight="1" x14ac:dyDescent="0.3">
      <c r="A166" s="537" t="e">
        <f>#REF!</f>
        <v>#REF!</v>
      </c>
      <c r="B166" s="537"/>
      <c r="C166" s="537"/>
      <c r="D166" s="537"/>
      <c r="E166" s="537"/>
      <c r="F166" s="537"/>
      <c r="G166" s="537"/>
      <c r="H166" s="537"/>
      <c r="I166" s="548" t="e">
        <f>#REF!</f>
        <v>#REF!</v>
      </c>
      <c r="J166" s="951" t="e">
        <f>#REF!</f>
        <v>#REF!</v>
      </c>
      <c r="K166" s="951"/>
      <c r="L166" s="951"/>
      <c r="M166" s="951"/>
      <c r="N166" s="414"/>
      <c r="AH166" s="540"/>
      <c r="AI166" s="540"/>
      <c r="AK166" s="539"/>
      <c r="AL166" s="540"/>
    </row>
    <row r="167" spans="1:38" s="489" customFormat="1" ht="20.100000000000001" hidden="1" customHeight="1" x14ac:dyDescent="0.3">
      <c r="A167" s="537" t="e">
        <f>#REF!</f>
        <v>#REF!</v>
      </c>
      <c r="B167" s="537"/>
      <c r="C167" s="537"/>
      <c r="D167" s="537"/>
      <c r="E167" s="537"/>
      <c r="F167" s="537"/>
      <c r="G167" s="537"/>
      <c r="H167" s="537"/>
      <c r="I167" s="548" t="e">
        <f>#REF!</f>
        <v>#REF!</v>
      </c>
      <c r="J167" s="951" t="e">
        <f>#REF!</f>
        <v>#REF!</v>
      </c>
      <c r="K167" s="951"/>
      <c r="L167" s="951"/>
      <c r="M167" s="951"/>
      <c r="N167" s="414"/>
      <c r="AH167" s="540"/>
      <c r="AI167" s="540"/>
      <c r="AK167" s="539"/>
      <c r="AL167" s="540"/>
    </row>
    <row r="168" spans="1:38" s="489" customFormat="1" ht="20.100000000000001" hidden="1" customHeight="1" x14ac:dyDescent="0.3">
      <c r="A168" s="537" t="e">
        <f>#REF!</f>
        <v>#REF!</v>
      </c>
      <c r="B168" s="537"/>
      <c r="C168" s="537"/>
      <c r="D168" s="537"/>
      <c r="E168" s="537"/>
      <c r="F168" s="537"/>
      <c r="G168" s="537"/>
      <c r="H168" s="537"/>
      <c r="I168" s="548" t="e">
        <f>#REF!</f>
        <v>#REF!</v>
      </c>
      <c r="J168" s="951" t="e">
        <f>#REF!</f>
        <v>#REF!</v>
      </c>
      <c r="K168" s="951"/>
      <c r="L168" s="951"/>
      <c r="M168" s="951"/>
      <c r="N168" s="414"/>
      <c r="AH168" s="540"/>
      <c r="AI168" s="540"/>
      <c r="AK168" s="539"/>
      <c r="AL168" s="540"/>
    </row>
    <row r="169" spans="1:38" s="489" customFormat="1" ht="20.100000000000001" hidden="1" customHeight="1" x14ac:dyDescent="0.3">
      <c r="A169" s="537" t="e">
        <f>#REF!</f>
        <v>#REF!</v>
      </c>
      <c r="B169" s="537"/>
      <c r="C169" s="537"/>
      <c r="D169" s="537"/>
      <c r="E169" s="537"/>
      <c r="F169" s="537"/>
      <c r="G169" s="537"/>
      <c r="H169" s="537"/>
      <c r="I169" s="548" t="e">
        <f>#REF!</f>
        <v>#REF!</v>
      </c>
      <c r="J169" s="951" t="e">
        <f>#REF!</f>
        <v>#REF!</v>
      </c>
      <c r="K169" s="951"/>
      <c r="L169" s="951"/>
      <c r="M169" s="951"/>
      <c r="N169" s="414"/>
      <c r="AH169" s="540"/>
      <c r="AI169" s="540"/>
      <c r="AK169" s="539"/>
      <c r="AL169" s="540"/>
    </row>
    <row r="170" spans="1:38" s="489" customFormat="1" ht="20.100000000000001" hidden="1" customHeight="1" x14ac:dyDescent="0.3">
      <c r="A170" s="537" t="e">
        <f>#REF!</f>
        <v>#REF!</v>
      </c>
      <c r="B170" s="537"/>
      <c r="C170" s="537"/>
      <c r="D170" s="537"/>
      <c r="E170" s="537"/>
      <c r="F170" s="537"/>
      <c r="G170" s="537"/>
      <c r="H170" s="537"/>
      <c r="I170" s="548" t="e">
        <f>#REF!</f>
        <v>#REF!</v>
      </c>
      <c r="J170" s="951" t="e">
        <f>#REF!</f>
        <v>#REF!</v>
      </c>
      <c r="K170" s="951"/>
      <c r="L170" s="951"/>
      <c r="M170" s="951"/>
      <c r="N170" s="414"/>
      <c r="AH170" s="540"/>
      <c r="AI170" s="540"/>
      <c r="AK170" s="539"/>
      <c r="AL170" s="540"/>
    </row>
    <row r="171" spans="1:38" s="489" customFormat="1" ht="20.100000000000001" hidden="1" customHeight="1" x14ac:dyDescent="0.3">
      <c r="A171" s="537" t="e">
        <f>#REF!</f>
        <v>#REF!</v>
      </c>
      <c r="B171" s="537"/>
      <c r="C171" s="537"/>
      <c r="D171" s="537"/>
      <c r="E171" s="537"/>
      <c r="F171" s="537"/>
      <c r="G171" s="537"/>
      <c r="H171" s="537"/>
      <c r="I171" s="548" t="e">
        <f>#REF!</f>
        <v>#REF!</v>
      </c>
      <c r="J171" s="951" t="e">
        <f>#REF!</f>
        <v>#REF!</v>
      </c>
      <c r="K171" s="951"/>
      <c r="L171" s="951"/>
      <c r="M171" s="951"/>
      <c r="N171" s="414"/>
      <c r="AH171" s="540"/>
      <c r="AI171" s="540"/>
      <c r="AK171" s="539"/>
      <c r="AL171" s="540"/>
    </row>
    <row r="172" spans="1:38" s="489" customFormat="1" ht="20.100000000000001" hidden="1" customHeight="1" x14ac:dyDescent="0.3">
      <c r="A172" s="549"/>
      <c r="B172" s="549"/>
      <c r="C172" s="549"/>
      <c r="D172" s="549"/>
      <c r="E172" s="549"/>
      <c r="F172" s="549"/>
      <c r="G172" s="549"/>
      <c r="H172" s="549"/>
      <c r="I172" s="536" t="e">
        <f>#REF!</f>
        <v>#REF!</v>
      </c>
      <c r="J172" s="951" t="e">
        <f>#REF!</f>
        <v>#REF!</v>
      </c>
      <c r="K172" s="951"/>
      <c r="L172" s="951"/>
      <c r="M172" s="951"/>
      <c r="N172" s="414"/>
      <c r="AH172" s="540"/>
      <c r="AI172" s="540"/>
      <c r="AK172" s="540"/>
      <c r="AL172" s="540"/>
    </row>
    <row r="173" spans="1:38" s="489" customFormat="1" ht="35.25" hidden="1" customHeight="1" x14ac:dyDescent="0.3">
      <c r="A173" s="542" t="e">
        <f>#REF!</f>
        <v>#REF!</v>
      </c>
      <c r="B173" s="542"/>
      <c r="C173" s="542"/>
      <c r="D173" s="542"/>
      <c r="E173" s="542"/>
      <c r="F173" s="542"/>
      <c r="G173" s="542"/>
      <c r="H173" s="542"/>
      <c r="I173" s="536" t="e">
        <f>#REF!</f>
        <v>#REF!</v>
      </c>
      <c r="J173" s="951"/>
      <c r="K173" s="951"/>
      <c r="L173" s="951"/>
      <c r="M173" s="951"/>
      <c r="N173" s="414"/>
      <c r="AH173" s="540"/>
      <c r="AI173" s="540"/>
      <c r="AK173" s="540"/>
      <c r="AL173" s="540"/>
    </row>
    <row r="174" spans="1:38" s="489" customFormat="1" ht="19.5" hidden="1" customHeight="1" x14ac:dyDescent="0.3">
      <c r="A174" s="537" t="e">
        <f>#REF!</f>
        <v>#REF!</v>
      </c>
      <c r="B174" s="537"/>
      <c r="C174" s="537"/>
      <c r="D174" s="537"/>
      <c r="E174" s="537"/>
      <c r="F174" s="537"/>
      <c r="G174" s="537"/>
      <c r="H174" s="537"/>
      <c r="I174" s="548" t="e">
        <f>#REF!</f>
        <v>#REF!</v>
      </c>
      <c r="J174" s="951" t="e">
        <f>#REF!</f>
        <v>#REF!</v>
      </c>
      <c r="K174" s="951"/>
      <c r="L174" s="951"/>
      <c r="M174" s="951"/>
      <c r="N174" s="414"/>
      <c r="AH174" s="540"/>
      <c r="AI174" s="540"/>
      <c r="AK174" s="539"/>
      <c r="AL174" s="540"/>
    </row>
    <row r="175" spans="1:38" s="489" customFormat="1" ht="19.5" hidden="1" customHeight="1" x14ac:dyDescent="0.3">
      <c r="A175" s="537" t="e">
        <f>#REF!</f>
        <v>#REF!</v>
      </c>
      <c r="B175" s="537"/>
      <c r="C175" s="537"/>
      <c r="D175" s="537"/>
      <c r="E175" s="537"/>
      <c r="F175" s="537"/>
      <c r="G175" s="537"/>
      <c r="H175" s="537"/>
      <c r="I175" s="548" t="e">
        <f>#REF!</f>
        <v>#REF!</v>
      </c>
      <c r="J175" s="951" t="e">
        <f>#REF!</f>
        <v>#REF!</v>
      </c>
      <c r="K175" s="951"/>
      <c r="L175" s="951"/>
      <c r="M175" s="951"/>
      <c r="N175" s="414"/>
      <c r="AH175" s="540"/>
      <c r="AI175" s="540"/>
      <c r="AK175" s="539"/>
      <c r="AL175" s="540"/>
    </row>
    <row r="176" spans="1:38" s="489" customFormat="1" ht="19.5" hidden="1" customHeight="1" x14ac:dyDescent="0.3">
      <c r="A176" s="537" t="e">
        <f>#REF!</f>
        <v>#REF!</v>
      </c>
      <c r="B176" s="537"/>
      <c r="C176" s="537"/>
      <c r="D176" s="537"/>
      <c r="E176" s="537"/>
      <c r="F176" s="537"/>
      <c r="G176" s="537"/>
      <c r="H176" s="537"/>
      <c r="I176" s="548" t="e">
        <f>#REF!</f>
        <v>#REF!</v>
      </c>
      <c r="J176" s="951" t="e">
        <f>#REF!</f>
        <v>#REF!</v>
      </c>
      <c r="K176" s="951"/>
      <c r="L176" s="951"/>
      <c r="M176" s="951"/>
      <c r="N176" s="414"/>
      <c r="AH176" s="540"/>
      <c r="AI176" s="540"/>
      <c r="AK176" s="539"/>
      <c r="AL176" s="540"/>
    </row>
    <row r="177" spans="1:38" s="489" customFormat="1" ht="19.5" hidden="1" customHeight="1" x14ac:dyDescent="0.3">
      <c r="A177" s="537" t="e">
        <f>#REF!</f>
        <v>#REF!</v>
      </c>
      <c r="B177" s="537"/>
      <c r="C177" s="537"/>
      <c r="D177" s="537"/>
      <c r="E177" s="537"/>
      <c r="F177" s="537"/>
      <c r="G177" s="537"/>
      <c r="H177" s="537"/>
      <c r="I177" s="548" t="e">
        <f>#REF!</f>
        <v>#REF!</v>
      </c>
      <c r="J177" s="951" t="e">
        <f>#REF!</f>
        <v>#REF!</v>
      </c>
      <c r="K177" s="951"/>
      <c r="L177" s="951"/>
      <c r="M177" s="951"/>
      <c r="N177" s="414"/>
      <c r="AH177" s="540"/>
      <c r="AI177" s="540"/>
      <c r="AK177" s="539"/>
      <c r="AL177" s="540"/>
    </row>
    <row r="178" spans="1:38" s="489" customFormat="1" ht="33" hidden="1" customHeight="1" x14ac:dyDescent="0.3">
      <c r="A178" s="537" t="e">
        <f>#REF!</f>
        <v>#REF!</v>
      </c>
      <c r="B178" s="537"/>
      <c r="C178" s="537"/>
      <c r="D178" s="537"/>
      <c r="E178" s="537"/>
      <c r="F178" s="537"/>
      <c r="G178" s="537"/>
      <c r="H178" s="537"/>
      <c r="I178" s="548" t="e">
        <f>#REF!</f>
        <v>#REF!</v>
      </c>
      <c r="J178" s="951" t="e">
        <f>#REF!</f>
        <v>#REF!</v>
      </c>
      <c r="K178" s="951"/>
      <c r="L178" s="951"/>
      <c r="M178" s="951"/>
      <c r="N178" s="414"/>
      <c r="AH178" s="540"/>
      <c r="AI178" s="540"/>
      <c r="AK178" s="539"/>
      <c r="AL178" s="540"/>
    </row>
    <row r="179" spans="1:38" s="489" customFormat="1" ht="19.5" hidden="1" customHeight="1" x14ac:dyDescent="0.3">
      <c r="A179" s="537" t="e">
        <f>#REF!</f>
        <v>#REF!</v>
      </c>
      <c r="B179" s="537"/>
      <c r="C179" s="537"/>
      <c r="D179" s="537"/>
      <c r="E179" s="537"/>
      <c r="F179" s="537"/>
      <c r="G179" s="537"/>
      <c r="H179" s="537"/>
      <c r="I179" s="548" t="e">
        <f>#REF!</f>
        <v>#REF!</v>
      </c>
      <c r="J179" s="951" t="e">
        <f>#REF!</f>
        <v>#REF!</v>
      </c>
      <c r="K179" s="951"/>
      <c r="L179" s="951"/>
      <c r="M179" s="951"/>
      <c r="N179" s="414"/>
      <c r="AH179" s="540"/>
      <c r="AI179" s="540"/>
      <c r="AK179" s="539"/>
      <c r="AL179" s="540"/>
    </row>
    <row r="180" spans="1:38" s="489" customFormat="1" ht="19.5" hidden="1" customHeight="1" x14ac:dyDescent="0.3">
      <c r="A180" s="537" t="e">
        <f>#REF!</f>
        <v>#REF!</v>
      </c>
      <c r="B180" s="537"/>
      <c r="C180" s="537"/>
      <c r="D180" s="537"/>
      <c r="E180" s="537"/>
      <c r="F180" s="537"/>
      <c r="G180" s="537"/>
      <c r="H180" s="537"/>
      <c r="I180" s="548" t="e">
        <f>#REF!</f>
        <v>#REF!</v>
      </c>
      <c r="J180" s="951" t="e">
        <f>#REF!</f>
        <v>#REF!</v>
      </c>
      <c r="K180" s="951"/>
      <c r="L180" s="951"/>
      <c r="M180" s="951"/>
      <c r="N180" s="414"/>
      <c r="AH180" s="540"/>
      <c r="AI180" s="540"/>
      <c r="AK180" s="539"/>
      <c r="AL180" s="540"/>
    </row>
    <row r="181" spans="1:38" s="489" customFormat="1" ht="19.5" hidden="1" customHeight="1" x14ac:dyDescent="0.3">
      <c r="A181" s="537" t="e">
        <f>#REF!</f>
        <v>#REF!</v>
      </c>
      <c r="B181" s="537"/>
      <c r="C181" s="537"/>
      <c r="D181" s="537"/>
      <c r="E181" s="537"/>
      <c r="F181" s="537"/>
      <c r="G181" s="537"/>
      <c r="H181" s="537"/>
      <c r="I181" s="548" t="e">
        <f>#REF!</f>
        <v>#REF!</v>
      </c>
      <c r="J181" s="951" t="e">
        <f>#REF!</f>
        <v>#REF!</v>
      </c>
      <c r="K181" s="951"/>
      <c r="L181" s="951"/>
      <c r="M181" s="951"/>
      <c r="N181" s="414"/>
      <c r="AH181" s="540"/>
      <c r="AI181" s="540"/>
      <c r="AK181" s="539"/>
      <c r="AL181" s="540"/>
    </row>
    <row r="182" spans="1:38" s="489" customFormat="1" ht="19.5" hidden="1" customHeight="1" x14ac:dyDescent="0.3">
      <c r="A182" s="537" t="e">
        <f>#REF!</f>
        <v>#REF!</v>
      </c>
      <c r="B182" s="537"/>
      <c r="C182" s="537"/>
      <c r="D182" s="537"/>
      <c r="E182" s="537"/>
      <c r="F182" s="537"/>
      <c r="G182" s="537"/>
      <c r="H182" s="537"/>
      <c r="I182" s="548" t="e">
        <f>#REF!</f>
        <v>#REF!</v>
      </c>
      <c r="J182" s="951" t="e">
        <f>#REF!</f>
        <v>#REF!</v>
      </c>
      <c r="K182" s="951"/>
      <c r="L182" s="951"/>
      <c r="M182" s="951"/>
      <c r="N182" s="414"/>
      <c r="AH182" s="540"/>
      <c r="AI182" s="540"/>
      <c r="AK182" s="539"/>
      <c r="AL182" s="540"/>
    </row>
    <row r="183" spans="1:38" s="489" customFormat="1" ht="19.5" hidden="1" customHeight="1" x14ac:dyDescent="0.3">
      <c r="A183" s="549"/>
      <c r="B183" s="549"/>
      <c r="C183" s="549"/>
      <c r="D183" s="549"/>
      <c r="E183" s="549"/>
      <c r="F183" s="549"/>
      <c r="G183" s="549"/>
      <c r="H183" s="549"/>
      <c r="I183" s="536" t="e">
        <f>#REF!</f>
        <v>#REF!</v>
      </c>
      <c r="J183" s="951" t="e">
        <f>#REF!</f>
        <v>#REF!</v>
      </c>
      <c r="K183" s="951"/>
      <c r="L183" s="951"/>
      <c r="M183" s="951"/>
      <c r="N183" s="414"/>
      <c r="AH183" s="540"/>
      <c r="AI183" s="540"/>
      <c r="AK183" s="540"/>
      <c r="AL183" s="540"/>
    </row>
    <row r="184" spans="1:38" s="489" customFormat="1" ht="19.5" hidden="1" customHeight="1" x14ac:dyDescent="0.3">
      <c r="A184" s="542" t="e">
        <f>#REF!</f>
        <v>#REF!</v>
      </c>
      <c r="B184" s="542"/>
      <c r="C184" s="542"/>
      <c r="D184" s="542"/>
      <c r="E184" s="542"/>
      <c r="F184" s="542"/>
      <c r="G184" s="542"/>
      <c r="H184" s="542"/>
      <c r="I184" s="536" t="e">
        <f>#REF!</f>
        <v>#REF!</v>
      </c>
      <c r="J184" s="951"/>
      <c r="K184" s="951"/>
      <c r="L184" s="951"/>
      <c r="M184" s="951"/>
      <c r="N184" s="414"/>
      <c r="AH184" s="540"/>
      <c r="AI184" s="540"/>
      <c r="AK184" s="540"/>
      <c r="AL184" s="540"/>
    </row>
    <row r="185" spans="1:38" s="489" customFormat="1" ht="19.5" hidden="1" customHeight="1" x14ac:dyDescent="0.3">
      <c r="A185" s="537" t="e">
        <f>#REF!</f>
        <v>#REF!</v>
      </c>
      <c r="B185" s="537"/>
      <c r="C185" s="537"/>
      <c r="D185" s="537"/>
      <c r="E185" s="537"/>
      <c r="F185" s="537"/>
      <c r="G185" s="537"/>
      <c r="H185" s="537"/>
      <c r="I185" s="538" t="e">
        <f>#REF!</f>
        <v>#REF!</v>
      </c>
      <c r="J185" s="951" t="e">
        <f>#REF!</f>
        <v>#REF!</v>
      </c>
      <c r="K185" s="951"/>
      <c r="L185" s="951"/>
      <c r="M185" s="951"/>
      <c r="N185" s="414"/>
      <c r="AH185" s="540"/>
      <c r="AI185" s="540"/>
      <c r="AK185" s="539"/>
      <c r="AL185" s="540"/>
    </row>
    <row r="186" spans="1:38" s="489" customFormat="1" ht="19.5" hidden="1" customHeight="1" x14ac:dyDescent="0.3">
      <c r="A186" s="537" t="e">
        <f>#REF!</f>
        <v>#REF!</v>
      </c>
      <c r="B186" s="537"/>
      <c r="C186" s="537"/>
      <c r="D186" s="537"/>
      <c r="E186" s="537"/>
      <c r="F186" s="537"/>
      <c r="G186" s="537"/>
      <c r="H186" s="537"/>
      <c r="I186" s="538" t="e">
        <f>#REF!</f>
        <v>#REF!</v>
      </c>
      <c r="J186" s="951" t="e">
        <f>#REF!</f>
        <v>#REF!</v>
      </c>
      <c r="K186" s="951"/>
      <c r="L186" s="951"/>
      <c r="M186" s="951"/>
      <c r="N186" s="414"/>
      <c r="AH186" s="540"/>
      <c r="AI186" s="540"/>
      <c r="AK186" s="539"/>
      <c r="AL186" s="540"/>
    </row>
    <row r="187" spans="1:38" s="489" customFormat="1" ht="19.5" hidden="1" customHeight="1" x14ac:dyDescent="0.3">
      <c r="A187" s="537" t="e">
        <f>#REF!</f>
        <v>#REF!</v>
      </c>
      <c r="B187" s="537"/>
      <c r="C187" s="537"/>
      <c r="D187" s="537"/>
      <c r="E187" s="537"/>
      <c r="F187" s="537"/>
      <c r="G187" s="537"/>
      <c r="H187" s="537"/>
      <c r="I187" s="538" t="e">
        <f>#REF!</f>
        <v>#REF!</v>
      </c>
      <c r="J187" s="951" t="e">
        <f>#REF!</f>
        <v>#REF!</v>
      </c>
      <c r="K187" s="951"/>
      <c r="L187" s="951"/>
      <c r="M187" s="951"/>
      <c r="N187" s="414"/>
      <c r="AH187" s="540"/>
      <c r="AI187" s="540"/>
      <c r="AK187" s="539"/>
      <c r="AL187" s="540"/>
    </row>
    <row r="188" spans="1:38" s="489" customFormat="1" ht="19.5" hidden="1" customHeight="1" x14ac:dyDescent="0.3">
      <c r="A188" s="549"/>
      <c r="B188" s="549"/>
      <c r="C188" s="549"/>
      <c r="D188" s="549"/>
      <c r="E188" s="549"/>
      <c r="F188" s="549"/>
      <c r="G188" s="549"/>
      <c r="H188" s="549"/>
      <c r="I188" s="536" t="e">
        <f>#REF!</f>
        <v>#REF!</v>
      </c>
      <c r="J188" s="951" t="e">
        <f>#REF!</f>
        <v>#REF!</v>
      </c>
      <c r="K188" s="951"/>
      <c r="L188" s="951"/>
      <c r="M188" s="951"/>
      <c r="N188" s="414"/>
      <c r="AH188" s="540"/>
      <c r="AI188" s="540"/>
      <c r="AK188" s="540"/>
      <c r="AL188" s="540"/>
    </row>
    <row r="189" spans="1:38" s="489" customFormat="1" ht="33" hidden="1" customHeight="1" x14ac:dyDescent="0.3">
      <c r="A189" s="542" t="e">
        <f>#REF!</f>
        <v>#REF!</v>
      </c>
      <c r="B189" s="542"/>
      <c r="C189" s="542"/>
      <c r="D189" s="542"/>
      <c r="E189" s="542"/>
      <c r="F189" s="542"/>
      <c r="G189" s="542"/>
      <c r="H189" s="542"/>
      <c r="I189" s="536" t="e">
        <f>#REF!</f>
        <v>#REF!</v>
      </c>
      <c r="J189" s="951"/>
      <c r="K189" s="951"/>
      <c r="L189" s="951"/>
      <c r="M189" s="951"/>
      <c r="N189" s="414"/>
      <c r="AH189" s="540"/>
      <c r="AI189" s="540"/>
      <c r="AK189" s="540"/>
      <c r="AL189" s="540"/>
    </row>
    <row r="190" spans="1:38" s="489" customFormat="1" ht="19.5" hidden="1" customHeight="1" x14ac:dyDescent="0.3">
      <c r="A190" s="549" t="e">
        <f>#REF!</f>
        <v>#REF!</v>
      </c>
      <c r="B190" s="549"/>
      <c r="C190" s="549"/>
      <c r="D190" s="549"/>
      <c r="E190" s="549"/>
      <c r="F190" s="549"/>
      <c r="G190" s="549"/>
      <c r="H190" s="549"/>
      <c r="I190" s="538" t="e">
        <f>#REF!</f>
        <v>#REF!</v>
      </c>
      <c r="J190" s="951" t="e">
        <f>#REF!</f>
        <v>#REF!</v>
      </c>
      <c r="K190" s="951"/>
      <c r="L190" s="951"/>
      <c r="M190" s="951"/>
      <c r="N190" s="414"/>
      <c r="AH190" s="540"/>
      <c r="AI190" s="540"/>
      <c r="AK190" s="539"/>
      <c r="AL190" s="540"/>
    </row>
    <row r="191" spans="1:38" s="489" customFormat="1" ht="19.5" hidden="1" customHeight="1" x14ac:dyDescent="0.3">
      <c r="A191" s="549" t="e">
        <f>#REF!</f>
        <v>#REF!</v>
      </c>
      <c r="B191" s="549"/>
      <c r="C191" s="549"/>
      <c r="D191" s="549"/>
      <c r="E191" s="549"/>
      <c r="F191" s="549"/>
      <c r="G191" s="549"/>
      <c r="H191" s="549"/>
      <c r="I191" s="538" t="e">
        <f>#REF!</f>
        <v>#REF!</v>
      </c>
      <c r="J191" s="951" t="e">
        <f>#REF!</f>
        <v>#REF!</v>
      </c>
      <c r="K191" s="951"/>
      <c r="L191" s="951"/>
      <c r="M191" s="951"/>
      <c r="N191" s="414"/>
      <c r="AH191" s="540"/>
      <c r="AI191" s="540"/>
      <c r="AK191" s="539"/>
      <c r="AL191" s="540"/>
    </row>
    <row r="192" spans="1:38" s="489" customFormat="1" ht="19.5" hidden="1" customHeight="1" x14ac:dyDescent="0.3">
      <c r="A192" s="549" t="e">
        <f>#REF!</f>
        <v>#REF!</v>
      </c>
      <c r="B192" s="549"/>
      <c r="C192" s="549"/>
      <c r="D192" s="549"/>
      <c r="E192" s="549"/>
      <c r="F192" s="549"/>
      <c r="G192" s="549"/>
      <c r="H192" s="549"/>
      <c r="I192" s="538" t="e">
        <f>#REF!</f>
        <v>#REF!</v>
      </c>
      <c r="J192" s="951" t="e">
        <f>#REF!</f>
        <v>#REF!</v>
      </c>
      <c r="K192" s="951"/>
      <c r="L192" s="951"/>
      <c r="M192" s="951"/>
      <c r="N192" s="414"/>
      <c r="AH192" s="540"/>
      <c r="AI192" s="540"/>
      <c r="AK192" s="539"/>
      <c r="AL192" s="540"/>
    </row>
    <row r="193" spans="1:38" s="489" customFormat="1" ht="19.5" hidden="1" customHeight="1" x14ac:dyDescent="0.3">
      <c r="A193" s="549"/>
      <c r="B193" s="549"/>
      <c r="C193" s="549"/>
      <c r="D193" s="549"/>
      <c r="E193" s="549"/>
      <c r="F193" s="549"/>
      <c r="G193" s="549"/>
      <c r="H193" s="549"/>
      <c r="I193" s="536" t="e">
        <f>#REF!</f>
        <v>#REF!</v>
      </c>
      <c r="J193" s="951" t="e">
        <f>#REF!</f>
        <v>#REF!</v>
      </c>
      <c r="K193" s="951"/>
      <c r="L193" s="951"/>
      <c r="M193" s="951"/>
      <c r="N193" s="414"/>
      <c r="AH193" s="540"/>
      <c r="AI193" s="540"/>
      <c r="AK193" s="540"/>
      <c r="AL193" s="540"/>
    </row>
    <row r="194" spans="1:38" s="489" customFormat="1" ht="19.5" hidden="1" customHeight="1" x14ac:dyDescent="0.3">
      <c r="A194" s="542" t="e">
        <f>#REF!</f>
        <v>#REF!</v>
      </c>
      <c r="B194" s="542"/>
      <c r="C194" s="542"/>
      <c r="D194" s="542"/>
      <c r="E194" s="542"/>
      <c r="F194" s="542"/>
      <c r="G194" s="542"/>
      <c r="H194" s="542"/>
      <c r="I194" s="536" t="e">
        <f>#REF!</f>
        <v>#REF!</v>
      </c>
      <c r="J194" s="951"/>
      <c r="K194" s="951"/>
      <c r="L194" s="951"/>
      <c r="M194" s="951"/>
      <c r="N194" s="414"/>
      <c r="AH194" s="540"/>
      <c r="AI194" s="540"/>
      <c r="AK194" s="540"/>
      <c r="AL194" s="540"/>
    </row>
    <row r="195" spans="1:38" s="489" customFormat="1" ht="19.5" hidden="1" customHeight="1" x14ac:dyDescent="0.3">
      <c r="A195" s="537" t="e">
        <f>#REF!</f>
        <v>#REF!</v>
      </c>
      <c r="B195" s="537"/>
      <c r="C195" s="537"/>
      <c r="D195" s="537"/>
      <c r="E195" s="537"/>
      <c r="F195" s="537"/>
      <c r="G195" s="537"/>
      <c r="H195" s="537"/>
      <c r="I195" s="538" t="e">
        <f>#REF!</f>
        <v>#REF!</v>
      </c>
      <c r="J195" s="951" t="e">
        <f>#REF!</f>
        <v>#REF!</v>
      </c>
      <c r="K195" s="951"/>
      <c r="L195" s="951"/>
      <c r="M195" s="951"/>
      <c r="N195" s="414"/>
      <c r="AH195" s="540"/>
      <c r="AI195" s="540"/>
      <c r="AK195" s="539"/>
      <c r="AL195" s="540"/>
    </row>
    <row r="196" spans="1:38" s="489" customFormat="1" ht="19.5" hidden="1" customHeight="1" x14ac:dyDescent="0.3">
      <c r="A196" s="537" t="e">
        <f>#REF!</f>
        <v>#REF!</v>
      </c>
      <c r="B196" s="537"/>
      <c r="C196" s="537"/>
      <c r="D196" s="537"/>
      <c r="E196" s="537"/>
      <c r="F196" s="537"/>
      <c r="G196" s="537"/>
      <c r="H196" s="537"/>
      <c r="I196" s="538" t="e">
        <f>#REF!</f>
        <v>#REF!</v>
      </c>
      <c r="J196" s="951" t="e">
        <f>#REF!</f>
        <v>#REF!</v>
      </c>
      <c r="K196" s="951"/>
      <c r="L196" s="951"/>
      <c r="M196" s="951"/>
      <c r="N196" s="414"/>
      <c r="AH196" s="540"/>
      <c r="AI196" s="540"/>
      <c r="AK196" s="539"/>
      <c r="AL196" s="540"/>
    </row>
    <row r="197" spans="1:38" s="489" customFormat="1" ht="19.5" hidden="1" customHeight="1" x14ac:dyDescent="0.3">
      <c r="A197" s="549"/>
      <c r="B197" s="549"/>
      <c r="C197" s="549"/>
      <c r="D197" s="549"/>
      <c r="E197" s="549"/>
      <c r="F197" s="549"/>
      <c r="G197" s="549"/>
      <c r="H197" s="549"/>
      <c r="I197" s="536" t="e">
        <f>#REF!</f>
        <v>#REF!</v>
      </c>
      <c r="J197" s="951" t="e">
        <f>#REF!</f>
        <v>#REF!</v>
      </c>
      <c r="K197" s="951"/>
      <c r="L197" s="951"/>
      <c r="M197" s="951"/>
      <c r="N197" s="414"/>
      <c r="AH197" s="540"/>
      <c r="AI197" s="540"/>
      <c r="AK197" s="540"/>
      <c r="AL197" s="540"/>
    </row>
    <row r="198" spans="1:38" s="489" customFormat="1" ht="33" hidden="1" customHeight="1" x14ac:dyDescent="0.3">
      <c r="A198" s="542" t="e">
        <f>#REF!</f>
        <v>#REF!</v>
      </c>
      <c r="B198" s="542"/>
      <c r="C198" s="542"/>
      <c r="D198" s="542"/>
      <c r="E198" s="542"/>
      <c r="F198" s="542"/>
      <c r="G198" s="542"/>
      <c r="H198" s="542"/>
      <c r="I198" s="536" t="e">
        <f>#REF!</f>
        <v>#REF!</v>
      </c>
      <c r="J198" s="951"/>
      <c r="K198" s="951"/>
      <c r="L198" s="951"/>
      <c r="M198" s="951"/>
      <c r="N198" s="414"/>
      <c r="AH198" s="540"/>
      <c r="AI198" s="540"/>
      <c r="AK198" s="540"/>
      <c r="AL198" s="540"/>
    </row>
    <row r="199" spans="1:38" s="489" customFormat="1" ht="19.5" hidden="1" customHeight="1" x14ac:dyDescent="0.3">
      <c r="A199" s="537" t="e">
        <f>#REF!</f>
        <v>#REF!</v>
      </c>
      <c r="B199" s="537"/>
      <c r="C199" s="537"/>
      <c r="D199" s="537"/>
      <c r="E199" s="537"/>
      <c r="F199" s="537"/>
      <c r="G199" s="537"/>
      <c r="H199" s="537"/>
      <c r="I199" s="538" t="e">
        <f>#REF!</f>
        <v>#REF!</v>
      </c>
      <c r="J199" s="951" t="e">
        <f>#REF!</f>
        <v>#REF!</v>
      </c>
      <c r="K199" s="951"/>
      <c r="L199" s="951"/>
      <c r="M199" s="951"/>
      <c r="N199" s="414"/>
      <c r="AH199" s="540"/>
      <c r="AI199" s="540"/>
      <c r="AK199" s="539"/>
      <c r="AL199" s="540"/>
    </row>
    <row r="200" spans="1:38" s="489" customFormat="1" ht="19.5" hidden="1" customHeight="1" x14ac:dyDescent="0.3">
      <c r="A200" s="537" t="e">
        <f>#REF!</f>
        <v>#REF!</v>
      </c>
      <c r="B200" s="537"/>
      <c r="C200" s="537"/>
      <c r="D200" s="537"/>
      <c r="E200" s="537"/>
      <c r="F200" s="537"/>
      <c r="G200" s="537"/>
      <c r="H200" s="537"/>
      <c r="I200" s="538" t="e">
        <f>#REF!</f>
        <v>#REF!</v>
      </c>
      <c r="J200" s="951" t="e">
        <f>#REF!</f>
        <v>#REF!</v>
      </c>
      <c r="K200" s="951"/>
      <c r="L200" s="951"/>
      <c r="M200" s="951"/>
      <c r="N200" s="414"/>
      <c r="AH200" s="540"/>
      <c r="AI200" s="540"/>
      <c r="AK200" s="539"/>
      <c r="AL200" s="540"/>
    </row>
    <row r="201" spans="1:38" s="489" customFormat="1" ht="19.5" hidden="1" customHeight="1" x14ac:dyDescent="0.3">
      <c r="A201" s="537" t="e">
        <f>#REF!</f>
        <v>#REF!</v>
      </c>
      <c r="B201" s="537"/>
      <c r="C201" s="537"/>
      <c r="D201" s="537"/>
      <c r="E201" s="537"/>
      <c r="F201" s="537"/>
      <c r="G201" s="537"/>
      <c r="H201" s="537"/>
      <c r="I201" s="538" t="e">
        <f>#REF!</f>
        <v>#REF!</v>
      </c>
      <c r="J201" s="951" t="e">
        <f>#REF!</f>
        <v>#REF!</v>
      </c>
      <c r="K201" s="951"/>
      <c r="L201" s="951"/>
      <c r="M201" s="951"/>
      <c r="N201" s="414"/>
      <c r="AH201" s="540"/>
      <c r="AI201" s="540"/>
      <c r="AK201" s="539"/>
      <c r="AL201" s="540"/>
    </row>
    <row r="202" spans="1:38" s="489" customFormat="1" ht="19.5" hidden="1" customHeight="1" x14ac:dyDescent="0.3">
      <c r="A202" s="537" t="e">
        <f>#REF!</f>
        <v>#REF!</v>
      </c>
      <c r="B202" s="537"/>
      <c r="C202" s="537"/>
      <c r="D202" s="537"/>
      <c r="E202" s="537"/>
      <c r="F202" s="537"/>
      <c r="G202" s="537"/>
      <c r="H202" s="537"/>
      <c r="I202" s="538" t="e">
        <f>#REF!</f>
        <v>#REF!</v>
      </c>
      <c r="J202" s="951" t="e">
        <f>#REF!</f>
        <v>#REF!</v>
      </c>
      <c r="K202" s="951"/>
      <c r="L202" s="951"/>
      <c r="M202" s="951"/>
      <c r="N202" s="414"/>
      <c r="AH202" s="540"/>
      <c r="AI202" s="540"/>
      <c r="AK202" s="539"/>
      <c r="AL202" s="540"/>
    </row>
    <row r="203" spans="1:38" s="489" customFormat="1" ht="19.5" hidden="1" customHeight="1" x14ac:dyDescent="0.3">
      <c r="A203" s="537" t="e">
        <f>#REF!</f>
        <v>#REF!</v>
      </c>
      <c r="B203" s="537"/>
      <c r="C203" s="537"/>
      <c r="D203" s="537"/>
      <c r="E203" s="537"/>
      <c r="F203" s="537"/>
      <c r="G203" s="537"/>
      <c r="H203" s="537"/>
      <c r="I203" s="538" t="e">
        <f>#REF!</f>
        <v>#REF!</v>
      </c>
      <c r="J203" s="951" t="e">
        <f>#REF!</f>
        <v>#REF!</v>
      </c>
      <c r="K203" s="951"/>
      <c r="L203" s="951"/>
      <c r="M203" s="951"/>
      <c r="N203" s="414"/>
      <c r="AH203" s="540"/>
      <c r="AI203" s="540"/>
      <c r="AK203" s="539"/>
      <c r="AL203" s="540"/>
    </row>
    <row r="204" spans="1:38" s="489" customFormat="1" ht="19.5" hidden="1" customHeight="1" x14ac:dyDescent="0.3">
      <c r="A204" s="537" t="e">
        <f>#REF!</f>
        <v>#REF!</v>
      </c>
      <c r="B204" s="537"/>
      <c r="C204" s="537"/>
      <c r="D204" s="537"/>
      <c r="E204" s="537"/>
      <c r="F204" s="537"/>
      <c r="G204" s="537"/>
      <c r="H204" s="537"/>
      <c r="I204" s="538" t="e">
        <f>#REF!</f>
        <v>#REF!</v>
      </c>
      <c r="J204" s="951" t="e">
        <f>#REF!</f>
        <v>#REF!</v>
      </c>
      <c r="K204" s="951"/>
      <c r="L204" s="951"/>
      <c r="M204" s="951"/>
      <c r="N204" s="414"/>
      <c r="AH204" s="540"/>
      <c r="AI204" s="540"/>
      <c r="AK204" s="539"/>
      <c r="AL204" s="540"/>
    </row>
    <row r="205" spans="1:38" s="489" customFormat="1" ht="19.5" hidden="1" customHeight="1" x14ac:dyDescent="0.3">
      <c r="A205" s="549"/>
      <c r="B205" s="549"/>
      <c r="C205" s="549"/>
      <c r="D205" s="549"/>
      <c r="E205" s="549"/>
      <c r="F205" s="549"/>
      <c r="G205" s="549"/>
      <c r="H205" s="549"/>
      <c r="I205" s="536" t="e">
        <f>#REF!</f>
        <v>#REF!</v>
      </c>
      <c r="J205" s="951" t="e">
        <f>#REF!</f>
        <v>#REF!</v>
      </c>
      <c r="K205" s="951"/>
      <c r="L205" s="951"/>
      <c r="M205" s="951"/>
      <c r="N205" s="414"/>
      <c r="AH205" s="540"/>
      <c r="AI205" s="540"/>
      <c r="AK205" s="540"/>
      <c r="AL205" s="540"/>
    </row>
    <row r="206" spans="1:38" s="489" customFormat="1" ht="33" hidden="1" customHeight="1" x14ac:dyDescent="0.3">
      <c r="A206" s="542" t="e">
        <f>#REF!</f>
        <v>#REF!</v>
      </c>
      <c r="B206" s="542"/>
      <c r="C206" s="542"/>
      <c r="D206" s="542"/>
      <c r="E206" s="542"/>
      <c r="F206" s="542"/>
      <c r="G206" s="542"/>
      <c r="H206" s="542"/>
      <c r="I206" s="536" t="e">
        <f>#REF!</f>
        <v>#REF!</v>
      </c>
      <c r="J206" s="951"/>
      <c r="K206" s="951"/>
      <c r="L206" s="951"/>
      <c r="M206" s="951"/>
      <c r="N206" s="414"/>
      <c r="AH206" s="540"/>
      <c r="AI206" s="540"/>
      <c r="AK206" s="540"/>
      <c r="AL206" s="540"/>
    </row>
    <row r="207" spans="1:38" s="489" customFormat="1" ht="33" hidden="1" customHeight="1" x14ac:dyDescent="0.3">
      <c r="A207" s="537" t="e">
        <f>#REF!</f>
        <v>#REF!</v>
      </c>
      <c r="B207" s="537"/>
      <c r="C207" s="537"/>
      <c r="D207" s="537"/>
      <c r="E207" s="537"/>
      <c r="F207" s="537"/>
      <c r="G207" s="537"/>
      <c r="H207" s="537"/>
      <c r="I207" s="538" t="e">
        <f>#REF!</f>
        <v>#REF!</v>
      </c>
      <c r="J207" s="951" t="e">
        <f>#REF!</f>
        <v>#REF!</v>
      </c>
      <c r="K207" s="951"/>
      <c r="L207" s="951"/>
      <c r="M207" s="951"/>
      <c r="N207" s="414"/>
      <c r="AH207" s="540"/>
      <c r="AI207" s="540"/>
      <c r="AK207" s="539"/>
      <c r="AL207" s="540"/>
    </row>
    <row r="208" spans="1:38" s="489" customFormat="1" ht="19.5" hidden="1" customHeight="1" x14ac:dyDescent="0.3">
      <c r="A208" s="537" t="e">
        <f>#REF!</f>
        <v>#REF!</v>
      </c>
      <c r="B208" s="537"/>
      <c r="C208" s="537"/>
      <c r="D208" s="537"/>
      <c r="E208" s="537"/>
      <c r="F208" s="537"/>
      <c r="G208" s="537"/>
      <c r="H208" s="537"/>
      <c r="I208" s="538" t="e">
        <f>#REF!</f>
        <v>#REF!</v>
      </c>
      <c r="J208" s="951" t="e">
        <f>#REF!</f>
        <v>#REF!</v>
      </c>
      <c r="K208" s="951"/>
      <c r="L208" s="951"/>
      <c r="M208" s="951"/>
      <c r="N208" s="414"/>
      <c r="AH208" s="540"/>
      <c r="AI208" s="540"/>
      <c r="AK208" s="539"/>
      <c r="AL208" s="540"/>
    </row>
    <row r="209" spans="1:38" s="489" customFormat="1" ht="19.5" hidden="1" customHeight="1" x14ac:dyDescent="0.3">
      <c r="A209" s="537" t="e">
        <f>#REF!</f>
        <v>#REF!</v>
      </c>
      <c r="B209" s="537"/>
      <c r="C209" s="537"/>
      <c r="D209" s="537"/>
      <c r="E209" s="537"/>
      <c r="F209" s="537"/>
      <c r="G209" s="537"/>
      <c r="H209" s="537"/>
      <c r="I209" s="538" t="e">
        <f>#REF!</f>
        <v>#REF!</v>
      </c>
      <c r="J209" s="951" t="e">
        <f>#REF!</f>
        <v>#REF!</v>
      </c>
      <c r="K209" s="951"/>
      <c r="L209" s="951"/>
      <c r="M209" s="951"/>
      <c r="N209" s="414"/>
      <c r="AH209" s="540"/>
      <c r="AI209" s="540"/>
      <c r="AK209" s="539"/>
      <c r="AL209" s="540"/>
    </row>
    <row r="210" spans="1:38" s="489" customFormat="1" ht="19.5" hidden="1" customHeight="1" x14ac:dyDescent="0.3">
      <c r="A210" s="549" t="e">
        <f>#REF!</f>
        <v>#REF!</v>
      </c>
      <c r="B210" s="549"/>
      <c r="C210" s="549"/>
      <c r="D210" s="549"/>
      <c r="E210" s="549"/>
      <c r="F210" s="549"/>
      <c r="G210" s="549"/>
      <c r="H210" s="549"/>
      <c r="I210" s="536" t="e">
        <f>#REF!</f>
        <v>#REF!</v>
      </c>
      <c r="J210" s="951" t="e">
        <f>#REF!</f>
        <v>#REF!</v>
      </c>
      <c r="K210" s="951"/>
      <c r="L210" s="951"/>
      <c r="M210" s="951"/>
      <c r="N210" s="414"/>
      <c r="AH210" s="540"/>
      <c r="AI210" s="540"/>
      <c r="AK210" s="540"/>
      <c r="AL210" s="540"/>
    </row>
    <row r="211" spans="1:38" s="489" customFormat="1" ht="33" hidden="1" customHeight="1" x14ac:dyDescent="0.3">
      <c r="A211" s="542" t="e">
        <f>#REF!</f>
        <v>#REF!</v>
      </c>
      <c r="B211" s="542"/>
      <c r="C211" s="542"/>
      <c r="D211" s="542"/>
      <c r="E211" s="542"/>
      <c r="F211" s="542"/>
      <c r="G211" s="542"/>
      <c r="H211" s="542"/>
      <c r="I211" s="536" t="e">
        <f>#REF!</f>
        <v>#REF!</v>
      </c>
      <c r="J211" s="951"/>
      <c r="K211" s="951"/>
      <c r="L211" s="951"/>
      <c r="M211" s="951"/>
      <c r="N211" s="414"/>
      <c r="AH211" s="540"/>
      <c r="AI211" s="540"/>
      <c r="AK211" s="540"/>
      <c r="AL211" s="540"/>
    </row>
    <row r="212" spans="1:38" s="489" customFormat="1" ht="19.5" hidden="1" customHeight="1" x14ac:dyDescent="0.3">
      <c r="A212" s="537" t="e">
        <f>#REF!</f>
        <v>#REF!</v>
      </c>
      <c r="B212" s="537"/>
      <c r="C212" s="537"/>
      <c r="D212" s="537"/>
      <c r="E212" s="537"/>
      <c r="F212" s="537"/>
      <c r="G212" s="537"/>
      <c r="H212" s="537"/>
      <c r="I212" s="538" t="e">
        <f>#REF!</f>
        <v>#REF!</v>
      </c>
      <c r="J212" s="951" t="e">
        <f>#REF!</f>
        <v>#REF!</v>
      </c>
      <c r="K212" s="951"/>
      <c r="L212" s="951"/>
      <c r="M212" s="951"/>
      <c r="N212" s="414"/>
      <c r="AH212" s="540"/>
      <c r="AI212" s="540"/>
      <c r="AK212" s="539"/>
      <c r="AL212" s="540"/>
    </row>
    <row r="213" spans="1:38" s="489" customFormat="1" ht="19.5" hidden="1" customHeight="1" x14ac:dyDescent="0.3">
      <c r="A213" s="537" t="e">
        <f>#REF!</f>
        <v>#REF!</v>
      </c>
      <c r="B213" s="537"/>
      <c r="C213" s="537"/>
      <c r="D213" s="537"/>
      <c r="E213" s="537"/>
      <c r="F213" s="537"/>
      <c r="G213" s="537"/>
      <c r="H213" s="537"/>
      <c r="I213" s="538" t="e">
        <f>#REF!</f>
        <v>#REF!</v>
      </c>
      <c r="J213" s="951" t="e">
        <f>#REF!</f>
        <v>#REF!</v>
      </c>
      <c r="K213" s="951"/>
      <c r="L213" s="951"/>
      <c r="M213" s="951"/>
      <c r="N213" s="414"/>
      <c r="AH213" s="540"/>
      <c r="AI213" s="540"/>
      <c r="AK213" s="539"/>
      <c r="AL213" s="540"/>
    </row>
    <row r="214" spans="1:38" s="489" customFormat="1" ht="32.25" hidden="1" customHeight="1" x14ac:dyDescent="0.3">
      <c r="A214" s="537" t="e">
        <f>#REF!</f>
        <v>#REF!</v>
      </c>
      <c r="B214" s="537"/>
      <c r="C214" s="537"/>
      <c r="D214" s="537"/>
      <c r="E214" s="537"/>
      <c r="F214" s="537"/>
      <c r="G214" s="537"/>
      <c r="H214" s="537"/>
      <c r="I214" s="538" t="e">
        <f>#REF!</f>
        <v>#REF!</v>
      </c>
      <c r="J214" s="951" t="e">
        <f>#REF!</f>
        <v>#REF!</v>
      </c>
      <c r="K214" s="951"/>
      <c r="L214" s="951"/>
      <c r="M214" s="951"/>
      <c r="N214" s="414"/>
      <c r="AH214" s="540"/>
      <c r="AI214" s="540"/>
      <c r="AK214" s="539"/>
      <c r="AL214" s="540"/>
    </row>
    <row r="215" spans="1:38" s="489" customFormat="1" ht="19.5" hidden="1" customHeight="1" x14ac:dyDescent="0.3">
      <c r="A215" s="537" t="e">
        <f>#REF!</f>
        <v>#REF!</v>
      </c>
      <c r="B215" s="537"/>
      <c r="C215" s="537"/>
      <c r="D215" s="537"/>
      <c r="E215" s="537"/>
      <c r="F215" s="537"/>
      <c r="G215" s="537"/>
      <c r="H215" s="537"/>
      <c r="I215" s="538" t="e">
        <f>#REF!</f>
        <v>#REF!</v>
      </c>
      <c r="J215" s="951" t="e">
        <f>#REF!</f>
        <v>#REF!</v>
      </c>
      <c r="K215" s="951"/>
      <c r="L215" s="951"/>
      <c r="M215" s="951"/>
      <c r="N215" s="414"/>
      <c r="AH215" s="540"/>
      <c r="AI215" s="540"/>
      <c r="AK215" s="539"/>
      <c r="AL215" s="540"/>
    </row>
    <row r="216" spans="1:38" s="489" customFormat="1" ht="19.5" hidden="1" customHeight="1" x14ac:dyDescent="0.3">
      <c r="A216" s="541"/>
      <c r="B216" s="541"/>
      <c r="C216" s="541"/>
      <c r="D216" s="541"/>
      <c r="E216" s="541"/>
      <c r="F216" s="541"/>
      <c r="G216" s="541"/>
      <c r="H216" s="541"/>
      <c r="I216" s="536" t="e">
        <f>#REF!</f>
        <v>#REF!</v>
      </c>
      <c r="J216" s="951" t="e">
        <f>#REF!</f>
        <v>#REF!</v>
      </c>
      <c r="K216" s="951"/>
      <c r="L216" s="951"/>
      <c r="M216" s="951"/>
      <c r="N216" s="532"/>
      <c r="AH216" s="540"/>
      <c r="AI216" s="540"/>
      <c r="AK216" s="540"/>
      <c r="AL216" s="540"/>
    </row>
    <row r="217" spans="1:38" s="489" customFormat="1" hidden="1" x14ac:dyDescent="0.3">
      <c r="A217" s="544"/>
      <c r="B217" s="544"/>
      <c r="C217" s="544"/>
      <c r="D217" s="544"/>
      <c r="E217" s="544"/>
      <c r="F217" s="544"/>
      <c r="G217" s="544"/>
      <c r="H217" s="544"/>
      <c r="I217" s="536" t="e">
        <f>#REF!</f>
        <v>#REF!</v>
      </c>
      <c r="J217" s="951" t="e">
        <f>#REF!</f>
        <v>#REF!</v>
      </c>
      <c r="K217" s="951"/>
      <c r="L217" s="951"/>
      <c r="M217" s="951"/>
      <c r="N217" s="532"/>
      <c r="AH217" s="540"/>
      <c r="AI217" s="540"/>
      <c r="AK217" s="540"/>
      <c r="AL217" s="540"/>
    </row>
    <row r="218" spans="1:38" s="489" customFormat="1" ht="19.5" hidden="1" customHeight="1" x14ac:dyDescent="0.3">
      <c r="A218" s="546"/>
      <c r="B218" s="546"/>
      <c r="C218" s="546"/>
      <c r="D218" s="546"/>
      <c r="E218" s="546"/>
      <c r="F218" s="546"/>
      <c r="G218" s="546"/>
      <c r="H218" s="546"/>
      <c r="I218" s="536" t="e">
        <f>#REF!</f>
        <v>#REF!</v>
      </c>
      <c r="J218" s="951" t="e">
        <f>#REF!</f>
        <v>#REF!</v>
      </c>
      <c r="K218" s="951"/>
      <c r="L218" s="951"/>
      <c r="M218" s="951"/>
      <c r="N218" s="532"/>
      <c r="AH218" s="540"/>
      <c r="AI218" s="540"/>
      <c r="AK218" s="540"/>
      <c r="AL218" s="540"/>
    </row>
    <row r="219" spans="1:38" s="490" customFormat="1" x14ac:dyDescent="0.3">
      <c r="A219" s="550"/>
      <c r="B219" s="550"/>
      <c r="C219" s="550"/>
      <c r="D219" s="550"/>
      <c r="E219" s="550"/>
      <c r="F219" s="550"/>
      <c r="G219" s="550"/>
      <c r="H219" s="550"/>
      <c r="I219" s="551"/>
      <c r="J219" s="952"/>
      <c r="K219" s="952"/>
      <c r="L219" s="952"/>
      <c r="M219" s="952"/>
      <c r="N219" s="488"/>
      <c r="O219" s="489"/>
    </row>
    <row r="220" spans="1:38" s="490" customFormat="1" x14ac:dyDescent="0.3">
      <c r="A220" s="529"/>
      <c r="B220" s="529"/>
      <c r="C220" s="529"/>
      <c r="D220" s="529"/>
      <c r="E220" s="529"/>
      <c r="F220" s="529"/>
      <c r="G220" s="529"/>
      <c r="H220" s="529"/>
      <c r="I220" s="530"/>
      <c r="J220" s="530"/>
      <c r="K220" s="530"/>
      <c r="L220" s="530"/>
      <c r="M220" s="530"/>
      <c r="N220" s="488"/>
      <c r="O220" s="489"/>
    </row>
    <row r="221" spans="1:38" s="490" customFormat="1" x14ac:dyDescent="0.3">
      <c r="A221" s="529"/>
      <c r="B221" s="529"/>
      <c r="C221" s="529"/>
      <c r="D221" s="529"/>
      <c r="E221" s="529"/>
      <c r="F221" s="529"/>
      <c r="G221" s="529"/>
      <c r="H221" s="529"/>
      <c r="I221" s="530"/>
      <c r="J221" s="530"/>
      <c r="K221" s="530"/>
      <c r="L221" s="530"/>
      <c r="M221" s="530"/>
      <c r="N221" s="488"/>
      <c r="O221" s="489"/>
    </row>
  </sheetData>
  <sheetProtection algorithmName="SHA-512" hashValue="uR2JpWBpNcUPYk6YAKeMJXRepfMS0wtlfZqcHdm9iRjOX1GLfczwfCfvqQmPJMzI2X0FQ2TNnQ6Mr+Ql6JvSew==" saltValue="ijF6nBXDWpuzfNnv/3cIOw==" spinCount="100000" sheet="1" formatColumns="0" formatRows="0" selectLockedCells="1"/>
  <customSheetViews>
    <customSheetView guid="{2063E705-082A-4913-A25A-66465873BDF0}" scale="70" fitToPage="1" printArea="1" hiddenRows="1" hiddenColumns="1" view="pageBreakPreview">
      <selection activeCell="A2" sqref="A2"/>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1"/>
      <headerFooter alignWithMargins="0">
        <oddFooter>&amp;R&amp;"Book Antiqua,Bold"&amp;10Schedule-7/ Page &amp;P of &amp;N</oddFooter>
      </headerFooter>
    </customSheetView>
    <customSheetView guid="{C6A7FFED-91EB-41DF-A944-2BFB2D792481}" fitToPage="1" printArea="1" hiddenRows="1" hiddenColumns="1" view="pageBreakPreview">
      <selection activeCell="N27" sqref="N27"/>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2"/>
      <headerFooter alignWithMargins="0">
        <oddFooter>&amp;R&amp;"Book Antiqua,Bold"&amp;10Schedule-7/ Page &amp;P of &amp;N</oddFooter>
      </headerFooter>
    </customSheetView>
    <customSheetView guid="{302D9D75-0757-45DA-AFBF-614F08F1401B}" fitToPage="1" printArea="1" hiddenRows="1" hiddenColumns="1" view="pageBreakPreview" topLeftCell="A7">
      <selection activeCell="G11" sqref="G11"/>
      <rowBreaks count="1" manualBreakCount="1">
        <brk id="21" max="13" man="1"/>
      </rowBreaks>
      <colBreaks count="1" manualBreakCount="1">
        <brk id="13" max="1048575" man="1"/>
      </colBreaks>
      <pageMargins left="0" right="0" top="0" bottom="0" header="0" footer="0"/>
      <printOptions horizontalCentered="1"/>
      <pageSetup paperSize="9" scale="74" fitToHeight="0" orientation="landscape" r:id="rId3"/>
      <headerFooter alignWithMargins="0">
        <oddFooter>&amp;R&amp;"Book Antiqua,Bold"&amp;10Schedule-7/ Page &amp;P of &amp;N</oddFooter>
      </headerFooter>
    </customSheetView>
    <customSheetView guid="{B506D4DB-B5B3-4722-9CF5-EE949FBC5D29}" scale="70" fitToPage="1" printArea="1" hiddenRows="1" hiddenColumns="1" view="pageBreakPreview">
      <selection activeCell="A2" sqref="A2"/>
      <rowBreaks count="1" manualBreakCount="1">
        <brk id="21" max="13" man="1"/>
      </rowBreaks>
      <colBreaks count="1" manualBreakCount="1">
        <brk id="13" max="1048575" man="1"/>
      </colBreaks>
      <pageMargins left="0" right="0" top="0" bottom="0" header="0" footer="0"/>
      <printOptions horizontalCentered="1"/>
      <pageSetup paperSize="9" scale="73" fitToHeight="0" orientation="landscape" r:id="rId4"/>
      <headerFooter alignWithMargins="0">
        <oddFooter>&amp;R&amp;"Book Antiqua,Bold"&amp;10Schedule-7/ Page &amp;P of &amp;N</oddFooter>
      </headerFooter>
    </customSheetView>
  </customSheetViews>
  <mergeCells count="146">
    <mergeCell ref="I11:J11"/>
    <mergeCell ref="A13:M13"/>
    <mergeCell ref="AH14:AI14"/>
    <mergeCell ref="AK14:AL14"/>
    <mergeCell ref="B16:N16"/>
    <mergeCell ref="F19:L19"/>
    <mergeCell ref="A3:M3"/>
    <mergeCell ref="A4:M4"/>
    <mergeCell ref="A7:J7"/>
    <mergeCell ref="I8:J8"/>
    <mergeCell ref="I9:J9"/>
    <mergeCell ref="I10:J10"/>
    <mergeCell ref="E27:M27"/>
    <mergeCell ref="A102:M102"/>
    <mergeCell ref="A103:M103"/>
    <mergeCell ref="A106:J106"/>
    <mergeCell ref="I107:J107"/>
    <mergeCell ref="I108:J108"/>
    <mergeCell ref="A20:H20"/>
    <mergeCell ref="A21:H21"/>
    <mergeCell ref="B23:O23"/>
    <mergeCell ref="J24:M24"/>
    <mergeCell ref="J25:M25"/>
    <mergeCell ref="J26:M26"/>
    <mergeCell ref="J114:M114"/>
    <mergeCell ref="AH114:AI114"/>
    <mergeCell ref="AK114:AL114"/>
    <mergeCell ref="J115:M115"/>
    <mergeCell ref="J116:M116"/>
    <mergeCell ref="J117:M117"/>
    <mergeCell ref="I109:J109"/>
    <mergeCell ref="I110:J110"/>
    <mergeCell ref="J112:M112"/>
    <mergeCell ref="AH112:AI112"/>
    <mergeCell ref="AK112:AL112"/>
    <mergeCell ref="J113:M113"/>
    <mergeCell ref="AH113:AI113"/>
    <mergeCell ref="AK113:AL113"/>
    <mergeCell ref="J120:M120"/>
    <mergeCell ref="AH120:AI120"/>
    <mergeCell ref="AK120:AL120"/>
    <mergeCell ref="J121:M121"/>
    <mergeCell ref="J122:M122"/>
    <mergeCell ref="J123:M123"/>
    <mergeCell ref="J118:M118"/>
    <mergeCell ref="AH118:AI118"/>
    <mergeCell ref="AK118:AL118"/>
    <mergeCell ref="J119:M119"/>
    <mergeCell ref="AH119:AI119"/>
    <mergeCell ref="AK119:AL119"/>
    <mergeCell ref="J130:M130"/>
    <mergeCell ref="J131:M131"/>
    <mergeCell ref="J132:M132"/>
    <mergeCell ref="J133:M133"/>
    <mergeCell ref="J134:M134"/>
    <mergeCell ref="J135:M135"/>
    <mergeCell ref="J124:M124"/>
    <mergeCell ref="J125:M125"/>
    <mergeCell ref="J126:M126"/>
    <mergeCell ref="J127:M127"/>
    <mergeCell ref="J128:M128"/>
    <mergeCell ref="J129:M129"/>
    <mergeCell ref="J142:M142"/>
    <mergeCell ref="J143:M143"/>
    <mergeCell ref="J144:M144"/>
    <mergeCell ref="J145:M145"/>
    <mergeCell ref="J146:M146"/>
    <mergeCell ref="J147:M147"/>
    <mergeCell ref="J136:M136"/>
    <mergeCell ref="J137:M137"/>
    <mergeCell ref="J138:M138"/>
    <mergeCell ref="J139:M139"/>
    <mergeCell ref="J140:M140"/>
    <mergeCell ref="J141:M141"/>
    <mergeCell ref="J154:M154"/>
    <mergeCell ref="J155:M155"/>
    <mergeCell ref="J156:M156"/>
    <mergeCell ref="J157:M157"/>
    <mergeCell ref="J158:M158"/>
    <mergeCell ref="J159:M159"/>
    <mergeCell ref="J148:M148"/>
    <mergeCell ref="J149:M149"/>
    <mergeCell ref="J150:M150"/>
    <mergeCell ref="J151:M151"/>
    <mergeCell ref="J152:M152"/>
    <mergeCell ref="J153:M153"/>
    <mergeCell ref="J166:M166"/>
    <mergeCell ref="J167:M167"/>
    <mergeCell ref="J168:M168"/>
    <mergeCell ref="J169:M169"/>
    <mergeCell ref="J170:M170"/>
    <mergeCell ref="J171:M171"/>
    <mergeCell ref="J160:M160"/>
    <mergeCell ref="J161:M161"/>
    <mergeCell ref="J162:M162"/>
    <mergeCell ref="J163:M163"/>
    <mergeCell ref="J164:M164"/>
    <mergeCell ref="J165:M165"/>
    <mergeCell ref="J178:M178"/>
    <mergeCell ref="J179:M179"/>
    <mergeCell ref="J180:M180"/>
    <mergeCell ref="J181:M181"/>
    <mergeCell ref="J182:M182"/>
    <mergeCell ref="J183:M183"/>
    <mergeCell ref="J172:M172"/>
    <mergeCell ref="J173:M173"/>
    <mergeCell ref="J174:M174"/>
    <mergeCell ref="J175:M175"/>
    <mergeCell ref="J176:M176"/>
    <mergeCell ref="J177:M177"/>
    <mergeCell ref="J190:M190"/>
    <mergeCell ref="J191:M191"/>
    <mergeCell ref="J192:M192"/>
    <mergeCell ref="J193:M193"/>
    <mergeCell ref="J194:M194"/>
    <mergeCell ref="J195:M195"/>
    <mergeCell ref="J184:M184"/>
    <mergeCell ref="J185:M185"/>
    <mergeCell ref="J186:M186"/>
    <mergeCell ref="J187:M187"/>
    <mergeCell ref="J188:M188"/>
    <mergeCell ref="J189:M189"/>
    <mergeCell ref="J202:M202"/>
    <mergeCell ref="J203:M203"/>
    <mergeCell ref="J204:M204"/>
    <mergeCell ref="J205:M205"/>
    <mergeCell ref="J206:M206"/>
    <mergeCell ref="J207:M207"/>
    <mergeCell ref="J196:M196"/>
    <mergeCell ref="J197:M197"/>
    <mergeCell ref="J198:M198"/>
    <mergeCell ref="J199:M199"/>
    <mergeCell ref="J200:M200"/>
    <mergeCell ref="J201:M201"/>
    <mergeCell ref="J214:M214"/>
    <mergeCell ref="J215:M215"/>
    <mergeCell ref="J216:M216"/>
    <mergeCell ref="J217:M217"/>
    <mergeCell ref="J218:M218"/>
    <mergeCell ref="J219:M219"/>
    <mergeCell ref="J208:M208"/>
    <mergeCell ref="J209:M209"/>
    <mergeCell ref="J210:M210"/>
    <mergeCell ref="J211:M211"/>
    <mergeCell ref="J212:M212"/>
    <mergeCell ref="J213:M213"/>
  </mergeCells>
  <conditionalFormatting sqref="N17:N18">
    <cfRule type="expression" dxfId="1" priority="1" stopIfTrue="1">
      <formula>#REF!=""</formula>
    </cfRule>
  </conditionalFormatting>
  <conditionalFormatting sqref="N20">
    <cfRule type="expression" dxfId="0" priority="3" stopIfTrue="1">
      <formula>#REF!=""</formula>
    </cfRule>
  </conditionalFormatting>
  <dataValidations count="3">
    <dataValidation type="list" operator="greaterThan" allowBlank="1" showInputMessage="1" showErrorMessage="1" sqref="H17:H18" xr:uid="{00000000-0002-0000-0D00-000000000000}">
      <formula1>"0%,5%,12%,18%,28%"</formula1>
    </dataValidation>
    <dataValidation type="whole" operator="greaterThan" allowBlank="1" showInputMessage="1" showErrorMessage="1" sqref="F17:F18" xr:uid="{00000000-0002-0000-0D00-000001000000}">
      <formula1>1</formula1>
    </dataValidation>
    <dataValidation type="decimal" operator="greaterThan" allowBlank="1" showInputMessage="1" showErrorMessage="1" error="Enter only Numeric Value greater than zero or leave the cell blank !" sqref="L17:L18" xr:uid="{00000000-0002-0000-0D00-000002000000}">
      <formula1>0</formula1>
    </dataValidation>
  </dataValidations>
  <printOptions horizontalCentered="1"/>
  <pageMargins left="0.25" right="0.25" top="0.75" bottom="0.75" header="0.3" footer="0.3"/>
  <pageSetup paperSize="9" scale="73" fitToHeight="0" orientation="landscape" r:id="rId5"/>
  <headerFooter alignWithMargins="0">
    <oddFooter>&amp;R&amp;"Book Antiqua,Bold"&amp;10Schedule-7/ Page &amp;P of &amp;N</oddFooter>
  </headerFooter>
  <rowBreaks count="1" manualBreakCount="1">
    <brk id="21" max="13" man="1"/>
  </rowBreaks>
  <colBreaks count="1" manualBreakCount="1">
    <brk id="13" max="1048575" man="1"/>
  </colBreaks>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U43"/>
  <sheetViews>
    <sheetView showZeros="0" view="pageBreakPreview" topLeftCell="A12" zoomScaleNormal="100" zoomScaleSheetLayoutView="100" workbookViewId="0">
      <selection activeCell="G15" sqref="G15"/>
    </sheetView>
  </sheetViews>
  <sheetFormatPr defaultRowHeight="16.5" x14ac:dyDescent="0.3"/>
  <cols>
    <col min="1" max="2" width="6.625" style="570" customWidth="1"/>
    <col min="3" max="3" width="21.625" style="570" customWidth="1"/>
    <col min="4" max="4" width="13.375" style="570" customWidth="1"/>
    <col min="5" max="5" width="23.625" style="570" customWidth="1"/>
    <col min="6" max="6" width="11.875" style="570" customWidth="1"/>
    <col min="7" max="7" width="14.375" style="570" customWidth="1"/>
    <col min="8" max="8" width="15.625" style="557" hidden="1" customWidth="1"/>
    <col min="9" max="9" width="20" style="558" hidden="1" customWidth="1"/>
    <col min="10" max="10" width="41.5" style="558" hidden="1" customWidth="1"/>
    <col min="11" max="11" width="21.25" style="558" hidden="1" customWidth="1"/>
    <col min="12" max="12" width="14.25" style="558" hidden="1" customWidth="1"/>
    <col min="13" max="13" width="14.25" style="558" customWidth="1"/>
    <col min="14" max="16" width="9" style="559" customWidth="1"/>
    <col min="17" max="19" width="9" style="560"/>
    <col min="20" max="21" width="9" style="561"/>
    <col min="22" max="16384" width="9" style="562"/>
  </cols>
  <sheetData>
    <row r="1" spans="1:21" s="556" customFormat="1" ht="39.950000000000003" customHeight="1" x14ac:dyDescent="0.3">
      <c r="A1" s="988" t="s">
        <v>240</v>
      </c>
      <c r="B1" s="988"/>
      <c r="C1" s="988"/>
      <c r="D1" s="988"/>
      <c r="E1" s="988"/>
      <c r="F1" s="988"/>
      <c r="G1" s="988"/>
      <c r="H1" s="552"/>
      <c r="I1" s="553"/>
      <c r="J1" s="553"/>
      <c r="K1" s="553"/>
      <c r="L1" s="553"/>
      <c r="M1" s="553"/>
      <c r="N1" s="553"/>
      <c r="O1" s="553"/>
      <c r="P1" s="553"/>
      <c r="Q1" s="554"/>
      <c r="R1" s="554"/>
      <c r="S1" s="554"/>
      <c r="T1" s="555"/>
      <c r="U1" s="555"/>
    </row>
    <row r="2" spans="1:21" ht="18" customHeight="1" x14ac:dyDescent="0.3">
      <c r="A2" s="755" t="str">
        <f>'Sch-7'!A1</f>
        <v>Specification No: CC/NT/W-MISC/DOM/A02/25/07582</v>
      </c>
      <c r="B2" s="384"/>
      <c r="C2" s="385"/>
      <c r="D2" s="386"/>
      <c r="E2" s="386"/>
      <c r="F2" s="386"/>
      <c r="G2" s="388" t="s">
        <v>241</v>
      </c>
    </row>
    <row r="3" spans="1:21" ht="18" customHeight="1" x14ac:dyDescent="0.3">
      <c r="A3" s="460"/>
      <c r="B3" s="460"/>
      <c r="C3" s="461"/>
      <c r="D3" s="483"/>
      <c r="E3" s="483"/>
      <c r="F3" s="483"/>
      <c r="G3" s="462"/>
    </row>
    <row r="4" spans="1:21" ht="18.95" customHeight="1" x14ac:dyDescent="0.3">
      <c r="A4" s="957" t="s">
        <v>242</v>
      </c>
      <c r="B4" s="957"/>
      <c r="C4" s="957"/>
      <c r="D4" s="957"/>
      <c r="E4" s="957"/>
      <c r="F4" s="957"/>
      <c r="G4" s="957"/>
    </row>
    <row r="5" spans="1:21" ht="21" customHeight="1" x14ac:dyDescent="0.3">
      <c r="A5" s="563" t="s">
        <v>77</v>
      </c>
      <c r="B5" s="563"/>
      <c r="C5" s="531"/>
      <c r="D5" s="531"/>
      <c r="E5" s="531"/>
      <c r="F5" s="531"/>
      <c r="G5" s="531"/>
    </row>
    <row r="6" spans="1:21" ht="21" customHeight="1" x14ac:dyDescent="0.3">
      <c r="A6" s="564" t="s">
        <v>243</v>
      </c>
      <c r="B6" s="564"/>
      <c r="C6" s="531"/>
      <c r="D6" s="531"/>
      <c r="E6" s="531"/>
      <c r="F6" s="531"/>
      <c r="G6" s="531"/>
    </row>
    <row r="7" spans="1:21" ht="21" customHeight="1" x14ac:dyDescent="0.3">
      <c r="A7" s="564" t="s">
        <v>80</v>
      </c>
      <c r="B7" s="564"/>
      <c r="C7" s="531"/>
      <c r="D7" s="531"/>
      <c r="E7" s="531"/>
      <c r="F7" s="531"/>
      <c r="G7" s="531"/>
    </row>
    <row r="8" spans="1:21" ht="21" customHeight="1" x14ac:dyDescent="0.3">
      <c r="A8" s="564" t="s">
        <v>82</v>
      </c>
      <c r="B8" s="564"/>
      <c r="C8" s="531"/>
      <c r="D8" s="531"/>
      <c r="E8" s="531"/>
      <c r="F8" s="531"/>
      <c r="G8" s="531"/>
    </row>
    <row r="9" spans="1:21" ht="21" customHeight="1" x14ac:dyDescent="0.3">
      <c r="A9" s="564" t="s">
        <v>244</v>
      </c>
      <c r="B9" s="564"/>
      <c r="C9" s="531"/>
      <c r="D9" s="531"/>
      <c r="E9" s="531"/>
      <c r="F9" s="531"/>
      <c r="G9" s="531"/>
    </row>
    <row r="10" spans="1:21" ht="21" customHeight="1" x14ac:dyDescent="0.3">
      <c r="A10" s="564" t="s">
        <v>245</v>
      </c>
      <c r="B10" s="564"/>
      <c r="C10" s="531"/>
      <c r="D10" s="531"/>
      <c r="E10" s="531"/>
      <c r="F10" s="531"/>
      <c r="G10" s="531"/>
    </row>
    <row r="11" spans="1:21" ht="21" customHeight="1" x14ac:dyDescent="0.3">
      <c r="A11" s="531"/>
      <c r="B11" s="531"/>
      <c r="C11" s="531"/>
      <c r="D11" s="531"/>
      <c r="E11" s="531"/>
      <c r="F11" s="531"/>
      <c r="G11" s="531"/>
    </row>
    <row r="12" spans="1:21" ht="60.75" customHeight="1" x14ac:dyDescent="0.3">
      <c r="A12" s="565" t="s">
        <v>246</v>
      </c>
      <c r="B12" s="565"/>
      <c r="C12" s="989" t="str">
        <f>'Sch-7'!A3</f>
        <v>Package – I : Supply and Installation of VOIP Communication system including Phones, Voice Recorder etc. for Grid - Operation for all Five Regions NR, NER, SR, WR, ER as PAN India at NLDC, RLDCs, SLDCs.</v>
      </c>
      <c r="D12" s="989"/>
      <c r="E12" s="989"/>
      <c r="F12" s="989"/>
      <c r="G12" s="989"/>
    </row>
    <row r="13" spans="1:21" ht="21" customHeight="1" x14ac:dyDescent="0.3">
      <c r="A13" s="566" t="s">
        <v>247</v>
      </c>
      <c r="B13" s="566"/>
      <c r="C13" s="567"/>
      <c r="D13" s="566"/>
      <c r="E13" s="566"/>
      <c r="F13" s="566"/>
      <c r="G13" s="566"/>
    </row>
    <row r="14" spans="1:21" ht="55.5" customHeight="1" x14ac:dyDescent="0.3">
      <c r="A14" s="990" t="s">
        <v>248</v>
      </c>
      <c r="B14" s="990"/>
      <c r="C14" s="990"/>
      <c r="D14" s="990"/>
      <c r="E14" s="990"/>
      <c r="F14" s="990"/>
      <c r="G14" s="990"/>
      <c r="I14" s="568" t="s">
        <v>249</v>
      </c>
      <c r="J14" s="569" t="s">
        <v>250</v>
      </c>
    </row>
    <row r="15" spans="1:21" ht="69.95" customHeight="1" x14ac:dyDescent="0.3">
      <c r="B15" s="571">
        <v>1</v>
      </c>
      <c r="C15" s="985" t="s">
        <v>251</v>
      </c>
      <c r="D15" s="986"/>
      <c r="E15" s="986"/>
      <c r="F15" s="987"/>
      <c r="G15" s="572"/>
      <c r="H15" s="573">
        <f>'Sch-1'!N1633+'Sch-2'!J1633+'Sch-3 '!P1617+'Sch-4a'!P83+'Sch-4b'!P276+'Sch-7'!M20</f>
        <v>0</v>
      </c>
      <c r="I15" s="574">
        <f>IF(H15=0,0,G15/H15)</f>
        <v>0</v>
      </c>
    </row>
    <row r="16" spans="1:21" ht="69.95" customHeight="1" x14ac:dyDescent="0.3">
      <c r="B16" s="571">
        <v>2</v>
      </c>
      <c r="C16" s="985" t="s">
        <v>252</v>
      </c>
      <c r="D16" s="986"/>
      <c r="E16" s="986"/>
      <c r="F16" s="987"/>
      <c r="G16" s="575"/>
      <c r="H16" s="573">
        <f>'Sch-1'!N1633+'Sch-2'!J1633+'Sch-3 '!P1617+'Sch-4a'!P83+'Sch-4b'!P276+'Sch-7'!M20</f>
        <v>0</v>
      </c>
      <c r="I16" s="576">
        <f>G16</f>
        <v>0</v>
      </c>
    </row>
    <row r="17" spans="1:21" s="577" customFormat="1" ht="54.95" customHeight="1" x14ac:dyDescent="0.3">
      <c r="B17" s="578">
        <v>3</v>
      </c>
      <c r="C17" s="974" t="s">
        <v>253</v>
      </c>
      <c r="D17" s="975"/>
      <c r="E17" s="975"/>
      <c r="F17" s="976"/>
      <c r="G17" s="579"/>
      <c r="H17" s="580"/>
      <c r="I17" s="581"/>
      <c r="J17" s="581"/>
      <c r="K17" s="581"/>
      <c r="L17" s="581"/>
      <c r="M17" s="581"/>
      <c r="N17" s="582"/>
      <c r="O17" s="582"/>
      <c r="P17" s="582"/>
      <c r="Q17" s="583"/>
      <c r="R17" s="583"/>
      <c r="S17" s="583"/>
      <c r="T17" s="584"/>
      <c r="U17" s="584"/>
    </row>
    <row r="18" spans="1:21" s="577" customFormat="1" ht="21" customHeight="1" x14ac:dyDescent="0.3">
      <c r="B18" s="585"/>
      <c r="C18" s="586" t="s">
        <v>254</v>
      </c>
      <c r="D18" s="587"/>
      <c r="E18" s="588"/>
      <c r="F18" s="589" t="s">
        <v>255</v>
      </c>
      <c r="G18" s="590"/>
      <c r="H18" s="591">
        <f>'Sch-1'!N1633</f>
        <v>0</v>
      </c>
      <c r="I18" s="592">
        <f t="shared" ref="I18:I23" si="0">IF(H18=0,0,G18/H18)</f>
        <v>0</v>
      </c>
      <c r="J18" s="593" t="s">
        <v>256</v>
      </c>
      <c r="K18" s="594">
        <f>I15+I16+I18+I25</f>
        <v>0</v>
      </c>
      <c r="L18" s="581"/>
      <c r="M18" s="581"/>
      <c r="N18" s="582"/>
      <c r="O18" s="582"/>
      <c r="P18" s="582"/>
      <c r="Q18" s="583"/>
      <c r="R18" s="583"/>
      <c r="S18" s="583"/>
      <c r="T18" s="584"/>
      <c r="U18" s="584"/>
    </row>
    <row r="19" spans="1:21" s="577" customFormat="1" ht="21" customHeight="1" x14ac:dyDescent="0.3">
      <c r="B19" s="585"/>
      <c r="C19" s="595" t="s">
        <v>257</v>
      </c>
      <c r="D19" s="587"/>
      <c r="E19" s="588"/>
      <c r="F19" s="589" t="s">
        <v>255</v>
      </c>
      <c r="G19" s="590"/>
      <c r="H19" s="591">
        <f>'Sch-2'!J1633</f>
        <v>0</v>
      </c>
      <c r="I19" s="592">
        <f t="shared" si="0"/>
        <v>0</v>
      </c>
      <c r="J19" s="593" t="s">
        <v>257</v>
      </c>
      <c r="K19" s="594">
        <f>I15+I16+I19+I26</f>
        <v>0</v>
      </c>
      <c r="L19" s="581"/>
      <c r="M19" s="581"/>
      <c r="N19" s="582"/>
      <c r="O19" s="582"/>
      <c r="P19" s="582"/>
      <c r="Q19" s="583"/>
      <c r="R19" s="583"/>
      <c r="S19" s="583"/>
      <c r="T19" s="584"/>
      <c r="U19" s="584"/>
    </row>
    <row r="20" spans="1:21" s="577" customFormat="1" ht="21" customHeight="1" x14ac:dyDescent="0.3">
      <c r="B20" s="585"/>
      <c r="C20" s="595" t="s">
        <v>258</v>
      </c>
      <c r="D20" s="587"/>
      <c r="E20" s="588"/>
      <c r="F20" s="589" t="s">
        <v>255</v>
      </c>
      <c r="G20" s="590"/>
      <c r="H20" s="591">
        <f>'Sch-3 '!P1617</f>
        <v>0</v>
      </c>
      <c r="I20" s="592">
        <f t="shared" si="0"/>
        <v>0</v>
      </c>
      <c r="J20" s="593" t="s">
        <v>258</v>
      </c>
      <c r="K20" s="594">
        <f>I15+I16+I20+I27</f>
        <v>0</v>
      </c>
      <c r="L20" s="581"/>
      <c r="M20" s="581"/>
      <c r="N20" s="582"/>
      <c r="O20" s="582"/>
      <c r="P20" s="582"/>
      <c r="Q20" s="583"/>
      <c r="R20" s="583"/>
      <c r="S20" s="583"/>
      <c r="T20" s="584"/>
      <c r="U20" s="584"/>
    </row>
    <row r="21" spans="1:21" s="577" customFormat="1" ht="21" customHeight="1" x14ac:dyDescent="0.3">
      <c r="B21" s="585"/>
      <c r="C21" s="586" t="s">
        <v>259</v>
      </c>
      <c r="D21" s="587"/>
      <c r="E21" s="588"/>
      <c r="F21" s="589" t="s">
        <v>255</v>
      </c>
      <c r="G21" s="590"/>
      <c r="H21" s="591">
        <f>'Sch-4a'!P83</f>
        <v>0</v>
      </c>
      <c r="I21" s="592">
        <f t="shared" si="0"/>
        <v>0</v>
      </c>
      <c r="J21" s="593" t="s">
        <v>259</v>
      </c>
      <c r="K21" s="594">
        <f>I15+I16+I21+I28</f>
        <v>0</v>
      </c>
      <c r="L21" s="581"/>
      <c r="M21" s="581"/>
      <c r="N21" s="582"/>
      <c r="O21" s="582"/>
      <c r="P21" s="582"/>
      <c r="Q21" s="583"/>
      <c r="R21" s="583"/>
      <c r="S21" s="583"/>
      <c r="T21" s="584"/>
      <c r="U21" s="584"/>
    </row>
    <row r="22" spans="1:21" s="577" customFormat="1" ht="21" customHeight="1" x14ac:dyDescent="0.3">
      <c r="B22" s="585"/>
      <c r="C22" s="586" t="s">
        <v>260</v>
      </c>
      <c r="D22" s="587"/>
      <c r="E22" s="588"/>
      <c r="F22" s="589" t="s">
        <v>255</v>
      </c>
      <c r="G22" s="590"/>
      <c r="H22" s="591">
        <f>'Sch-4b'!P276</f>
        <v>0</v>
      </c>
      <c r="I22" s="592">
        <f t="shared" si="0"/>
        <v>0</v>
      </c>
      <c r="J22" s="593" t="s">
        <v>261</v>
      </c>
      <c r="K22" s="594">
        <f>I15+I16+I22+I29</f>
        <v>0</v>
      </c>
      <c r="L22" s="581"/>
      <c r="M22" s="581"/>
      <c r="N22" s="582"/>
      <c r="O22" s="582"/>
      <c r="P22" s="582"/>
      <c r="Q22" s="583"/>
      <c r="R22" s="583"/>
      <c r="S22" s="583"/>
      <c r="T22" s="584"/>
      <c r="U22" s="584"/>
    </row>
    <row r="23" spans="1:21" s="577" customFormat="1" ht="23.25" customHeight="1" x14ac:dyDescent="0.3">
      <c r="B23" s="596"/>
      <c r="C23" s="597" t="s">
        <v>262</v>
      </c>
      <c r="D23" s="598"/>
      <c r="E23" s="588"/>
      <c r="F23" s="599" t="s">
        <v>255</v>
      </c>
      <c r="G23" s="600"/>
      <c r="H23" s="591">
        <f>'[1]Sch-7'!M20</f>
        <v>0</v>
      </c>
      <c r="I23" s="592">
        <f t="shared" si="0"/>
        <v>0</v>
      </c>
      <c r="J23" s="593" t="s">
        <v>262</v>
      </c>
      <c r="K23" s="594">
        <f>I15+I16+I23+I30</f>
        <v>0</v>
      </c>
      <c r="L23" s="581"/>
      <c r="M23" s="581"/>
      <c r="N23" s="582"/>
      <c r="O23" s="582"/>
      <c r="P23" s="582"/>
      <c r="Q23" s="583"/>
      <c r="R23" s="583"/>
      <c r="S23" s="583"/>
      <c r="T23" s="584"/>
      <c r="U23" s="584"/>
    </row>
    <row r="24" spans="1:21" s="577" customFormat="1" ht="54.95" customHeight="1" x14ac:dyDescent="0.3">
      <c r="B24" s="578">
        <v>4</v>
      </c>
      <c r="C24" s="977" t="s">
        <v>263</v>
      </c>
      <c r="D24" s="978"/>
      <c r="E24" s="978"/>
      <c r="F24" s="979"/>
      <c r="G24" s="579"/>
      <c r="H24" s="580"/>
      <c r="I24" s="581"/>
      <c r="J24" s="581"/>
      <c r="K24" s="581"/>
      <c r="L24" s="581"/>
      <c r="M24" s="581"/>
      <c r="N24" s="582"/>
      <c r="O24" s="582"/>
      <c r="P24" s="582"/>
      <c r="Q24" s="583"/>
      <c r="R24" s="583"/>
      <c r="S24" s="583"/>
      <c r="T24" s="584"/>
      <c r="U24" s="584"/>
    </row>
    <row r="25" spans="1:21" s="577" customFormat="1" ht="21" customHeight="1" x14ac:dyDescent="0.3">
      <c r="A25" s="601"/>
      <c r="B25" s="585"/>
      <c r="C25" s="586" t="s">
        <v>264</v>
      </c>
      <c r="D25" s="587"/>
      <c r="E25" s="602"/>
      <c r="F25" s="589" t="s">
        <v>265</v>
      </c>
      <c r="G25" s="603"/>
      <c r="H25" s="591">
        <f>'Sch-1'!N1633</f>
        <v>0</v>
      </c>
      <c r="I25" s="604">
        <f t="shared" ref="I25:I30" si="1">G25</f>
        <v>0</v>
      </c>
      <c r="J25" s="581"/>
      <c r="K25" s="581"/>
      <c r="L25" s="581"/>
      <c r="M25" s="581"/>
      <c r="N25" s="582"/>
      <c r="O25" s="582"/>
      <c r="P25" s="582"/>
      <c r="Q25" s="583"/>
      <c r="R25" s="583"/>
      <c r="S25" s="583"/>
      <c r="T25" s="584"/>
      <c r="U25" s="584"/>
    </row>
    <row r="26" spans="1:21" s="577" customFormat="1" ht="21" customHeight="1" x14ac:dyDescent="0.3">
      <c r="A26" s="601"/>
      <c r="B26" s="585"/>
      <c r="C26" s="595" t="s">
        <v>257</v>
      </c>
      <c r="D26" s="587"/>
      <c r="E26" s="602"/>
      <c r="F26" s="589" t="s">
        <v>265</v>
      </c>
      <c r="G26" s="603"/>
      <c r="H26" s="591">
        <f>'Sch-2'!J1633</f>
        <v>0</v>
      </c>
      <c r="I26" s="604">
        <f t="shared" si="1"/>
        <v>0</v>
      </c>
      <c r="J26" s="581"/>
      <c r="K26" s="581"/>
      <c r="L26" s="581"/>
      <c r="M26" s="581"/>
      <c r="N26" s="582"/>
      <c r="O26" s="582"/>
      <c r="P26" s="582"/>
      <c r="Q26" s="583"/>
      <c r="R26" s="583"/>
      <c r="S26" s="583"/>
      <c r="T26" s="584"/>
      <c r="U26" s="584"/>
    </row>
    <row r="27" spans="1:21" s="577" customFormat="1" ht="21" customHeight="1" x14ac:dyDescent="0.3">
      <c r="A27" s="601"/>
      <c r="B27" s="585"/>
      <c r="C27" s="595" t="s">
        <v>258</v>
      </c>
      <c r="D27" s="587"/>
      <c r="E27" s="602"/>
      <c r="F27" s="589" t="s">
        <v>265</v>
      </c>
      <c r="G27" s="603"/>
      <c r="H27" s="591">
        <f>'Sch-3 '!P1617</f>
        <v>0</v>
      </c>
      <c r="I27" s="604">
        <f t="shared" si="1"/>
        <v>0</v>
      </c>
      <c r="J27" s="581"/>
      <c r="K27" s="581"/>
      <c r="L27" s="581"/>
      <c r="M27" s="581"/>
      <c r="N27" s="582"/>
      <c r="O27" s="582"/>
      <c r="P27" s="582"/>
      <c r="Q27" s="583"/>
      <c r="R27" s="583"/>
      <c r="S27" s="583"/>
      <c r="T27" s="584"/>
      <c r="U27" s="584"/>
    </row>
    <row r="28" spans="1:21" s="577" customFormat="1" ht="21" customHeight="1" x14ac:dyDescent="0.3">
      <c r="A28" s="601"/>
      <c r="B28" s="585"/>
      <c r="C28" s="586" t="s">
        <v>259</v>
      </c>
      <c r="D28" s="587"/>
      <c r="E28" s="602"/>
      <c r="F28" s="589" t="s">
        <v>265</v>
      </c>
      <c r="G28" s="603"/>
      <c r="H28" s="591">
        <f>'Sch-4a'!P83</f>
        <v>0</v>
      </c>
      <c r="I28" s="604">
        <f t="shared" si="1"/>
        <v>0</v>
      </c>
      <c r="J28" s="581"/>
      <c r="K28" s="581"/>
      <c r="L28" s="581"/>
      <c r="M28" s="581"/>
      <c r="N28" s="582"/>
      <c r="O28" s="582"/>
      <c r="P28" s="582"/>
      <c r="Q28" s="583"/>
      <c r="R28" s="583"/>
      <c r="S28" s="583"/>
      <c r="T28" s="584"/>
      <c r="U28" s="584"/>
    </row>
    <row r="29" spans="1:21" s="577" customFormat="1" ht="21" customHeight="1" x14ac:dyDescent="0.3">
      <c r="A29" s="601"/>
      <c r="B29" s="585"/>
      <c r="C29" s="586" t="s">
        <v>260</v>
      </c>
      <c r="D29" s="587"/>
      <c r="E29" s="602"/>
      <c r="F29" s="589" t="s">
        <v>265</v>
      </c>
      <c r="G29" s="603"/>
      <c r="H29" s="591">
        <f>'Sch-4b'!P276</f>
        <v>0</v>
      </c>
      <c r="I29" s="604">
        <f t="shared" si="1"/>
        <v>0</v>
      </c>
      <c r="J29" s="581"/>
      <c r="K29" s="581"/>
      <c r="L29" s="581"/>
      <c r="M29" s="581"/>
      <c r="N29" s="582"/>
      <c r="O29" s="582"/>
      <c r="P29" s="582"/>
      <c r="Q29" s="583"/>
      <c r="R29" s="583"/>
      <c r="S29" s="583"/>
      <c r="T29" s="584"/>
      <c r="U29" s="584"/>
    </row>
    <row r="30" spans="1:21" s="577" customFormat="1" ht="21" customHeight="1" x14ac:dyDescent="0.3">
      <c r="A30" s="601"/>
      <c r="B30" s="596"/>
      <c r="C30" s="597" t="s">
        <v>262</v>
      </c>
      <c r="D30" s="598"/>
      <c r="E30" s="605"/>
      <c r="F30" s="599" t="s">
        <v>265</v>
      </c>
      <c r="G30" s="600"/>
      <c r="H30" s="591">
        <f>'[1]Sch-7'!M20</f>
        <v>0</v>
      </c>
      <c r="I30" s="604">
        <f t="shared" si="1"/>
        <v>0</v>
      </c>
      <c r="J30" s="581"/>
      <c r="K30" s="581"/>
      <c r="L30" s="581"/>
      <c r="M30" s="581"/>
      <c r="N30" s="582"/>
      <c r="O30" s="582"/>
      <c r="P30" s="582"/>
      <c r="Q30" s="583"/>
      <c r="R30" s="583"/>
      <c r="S30" s="583"/>
      <c r="T30" s="584"/>
      <c r="U30" s="584"/>
    </row>
    <row r="31" spans="1:21" s="577" customFormat="1" x14ac:dyDescent="0.3">
      <c r="A31" s="601"/>
      <c r="B31" s="606"/>
      <c r="C31" s="980" t="s">
        <v>266</v>
      </c>
      <c r="D31" s="981"/>
      <c r="E31" s="981"/>
      <c r="F31" s="981"/>
      <c r="G31" s="981"/>
      <c r="H31" s="580"/>
      <c r="I31" s="581"/>
      <c r="J31" s="581"/>
      <c r="K31" s="581"/>
      <c r="L31" s="581"/>
      <c r="M31" s="581"/>
      <c r="N31" s="582"/>
      <c r="O31" s="582"/>
      <c r="P31" s="582"/>
      <c r="Q31" s="583"/>
      <c r="R31" s="583"/>
      <c r="S31" s="583"/>
      <c r="T31" s="584"/>
      <c r="U31" s="584"/>
    </row>
    <row r="32" spans="1:21" s="577" customFormat="1" ht="48.75" hidden="1" customHeight="1" x14ac:dyDescent="0.3">
      <c r="A32" s="601"/>
      <c r="B32" s="607">
        <v>5</v>
      </c>
      <c r="C32" s="982" t="s">
        <v>267</v>
      </c>
      <c r="D32" s="982"/>
      <c r="E32" s="982"/>
      <c r="F32" s="982"/>
      <c r="G32" s="982"/>
      <c r="H32" s="580"/>
      <c r="I32" s="581"/>
      <c r="J32" s="581"/>
      <c r="K32" s="581"/>
      <c r="L32" s="581"/>
      <c r="M32" s="581"/>
      <c r="N32" s="582"/>
      <c r="O32" s="582"/>
      <c r="P32" s="582"/>
      <c r="Q32" s="583"/>
      <c r="R32" s="583"/>
      <c r="S32" s="583"/>
      <c r="T32" s="584"/>
      <c r="U32" s="584"/>
    </row>
    <row r="33" spans="1:21" s="577" customFormat="1" ht="48.75" hidden="1" customHeight="1" x14ac:dyDescent="0.3">
      <c r="A33" s="601"/>
      <c r="B33" s="983"/>
      <c r="C33" s="983"/>
      <c r="D33" s="983"/>
      <c r="E33" s="983"/>
      <c r="F33" s="983"/>
      <c r="G33" s="983"/>
      <c r="H33" s="580"/>
      <c r="I33" s="581"/>
      <c r="J33" s="581"/>
      <c r="K33" s="581"/>
      <c r="L33" s="581"/>
      <c r="M33" s="581"/>
      <c r="N33" s="582"/>
      <c r="O33" s="582"/>
      <c r="P33" s="582"/>
      <c r="Q33" s="583"/>
      <c r="R33" s="583"/>
      <c r="S33" s="583"/>
      <c r="T33" s="584"/>
      <c r="U33" s="584"/>
    </row>
    <row r="34" spans="1:21" s="577" customFormat="1" ht="48.75" hidden="1" customHeight="1" x14ac:dyDescent="0.3">
      <c r="A34" s="601"/>
      <c r="B34" s="608"/>
      <c r="C34" s="982" t="s">
        <v>268</v>
      </c>
      <c r="D34" s="984"/>
      <c r="E34" s="984"/>
      <c r="F34" s="984"/>
      <c r="G34" s="984"/>
      <c r="H34" s="580"/>
      <c r="I34" s="581"/>
      <c r="J34" s="581"/>
      <c r="K34" s="581"/>
      <c r="L34" s="581"/>
      <c r="M34" s="581"/>
      <c r="N34" s="582"/>
      <c r="O34" s="582"/>
      <c r="P34" s="582"/>
      <c r="Q34" s="583"/>
      <c r="R34" s="583"/>
      <c r="S34" s="583"/>
      <c r="T34" s="584"/>
      <c r="U34" s="584"/>
    </row>
    <row r="35" spans="1:21" s="577" customFormat="1" ht="33" customHeight="1" x14ac:dyDescent="0.3">
      <c r="A35" s="566" t="s">
        <v>269</v>
      </c>
      <c r="B35" s="608"/>
      <c r="C35" s="609"/>
      <c r="E35" s="610"/>
      <c r="F35" s="610"/>
      <c r="G35" s="611"/>
      <c r="H35" s="580"/>
      <c r="I35" s="581"/>
      <c r="J35" s="581"/>
      <c r="K35" s="581"/>
      <c r="L35" s="581"/>
      <c r="M35" s="581"/>
      <c r="N35" s="582"/>
      <c r="O35" s="582"/>
      <c r="P35" s="582"/>
      <c r="Q35" s="583"/>
      <c r="R35" s="583"/>
      <c r="S35" s="583"/>
      <c r="T35" s="584"/>
      <c r="U35" s="584"/>
    </row>
    <row r="36" spans="1:21" s="577" customFormat="1" ht="33" customHeight="1" x14ac:dyDescent="0.3">
      <c r="A36" s="462" t="s">
        <v>270</v>
      </c>
      <c r="B36" s="608"/>
      <c r="C36" s="609"/>
      <c r="E36" s="610"/>
      <c r="F36" s="610"/>
      <c r="G36" s="611"/>
      <c r="H36" s="580"/>
      <c r="I36" s="581"/>
      <c r="J36" s="581"/>
      <c r="K36" s="581"/>
      <c r="L36" s="581"/>
      <c r="M36" s="581"/>
      <c r="N36" s="582"/>
      <c r="O36" s="582"/>
      <c r="P36" s="582"/>
      <c r="Q36" s="583"/>
      <c r="R36" s="583"/>
      <c r="S36" s="583"/>
      <c r="T36" s="584"/>
      <c r="U36" s="584"/>
    </row>
    <row r="37" spans="1:21" s="577" customFormat="1" ht="33" customHeight="1" x14ac:dyDescent="0.3">
      <c r="B37" s="462"/>
      <c r="D37" s="612"/>
      <c r="E37" s="461"/>
      <c r="F37" s="461"/>
      <c r="G37" s="461"/>
      <c r="H37" s="580"/>
      <c r="I37" s="581"/>
      <c r="J37" s="581"/>
      <c r="K37" s="581"/>
      <c r="L37" s="581"/>
      <c r="M37" s="581"/>
      <c r="N37" s="582"/>
      <c r="O37" s="582"/>
      <c r="P37" s="582"/>
      <c r="Q37" s="583"/>
      <c r="R37" s="583"/>
      <c r="S37" s="583"/>
      <c r="T37" s="584"/>
      <c r="U37" s="584"/>
    </row>
    <row r="38" spans="1:21" ht="33" customHeight="1" x14ac:dyDescent="0.3">
      <c r="A38" s="613"/>
      <c r="B38" s="613"/>
      <c r="C38" s="614"/>
      <c r="D38" s="461"/>
      <c r="E38" s="462"/>
      <c r="F38" s="462"/>
      <c r="G38" s="482" t="s">
        <v>271</v>
      </c>
    </row>
    <row r="39" spans="1:21" ht="33" customHeight="1" x14ac:dyDescent="0.3">
      <c r="A39" s="613"/>
      <c r="B39" s="613"/>
      <c r="C39" s="614"/>
      <c r="D39" s="461"/>
      <c r="E39" s="462"/>
      <c r="F39" s="462"/>
      <c r="G39" s="482" t="str">
        <f>"For and on behalf of " &amp; '[1]Sch-1'!C8</f>
        <v xml:space="preserve">For and on behalf of </v>
      </c>
    </row>
    <row r="40" spans="1:21" ht="33" customHeight="1" x14ac:dyDescent="0.25">
      <c r="A40" s="615"/>
      <c r="B40" s="615"/>
      <c r="C40" s="615"/>
      <c r="D40" s="616"/>
      <c r="E40" s="617"/>
      <c r="F40" s="617"/>
      <c r="G40" s="764"/>
    </row>
    <row r="41" spans="1:21" ht="33" customHeight="1" x14ac:dyDescent="0.3">
      <c r="A41" s="618" t="s">
        <v>272</v>
      </c>
      <c r="B41" s="618"/>
      <c r="C41" s="616" t="str">
        <f>'Sch-7'!E25</f>
        <v>--</v>
      </c>
      <c r="D41" s="616"/>
      <c r="E41" s="617" t="s">
        <v>273</v>
      </c>
      <c r="F41" s="973" t="str">
        <f>'Sch-7'!N25</f>
        <v/>
      </c>
      <c r="G41" s="973"/>
    </row>
    <row r="42" spans="1:21" ht="33" customHeight="1" x14ac:dyDescent="0.3">
      <c r="A42" s="618" t="s">
        <v>274</v>
      </c>
      <c r="B42" s="618"/>
      <c r="C42" s="616" t="str">
        <f>'Sch-7'!E26</f>
        <v/>
      </c>
      <c r="D42" s="619"/>
      <c r="E42" s="617" t="s">
        <v>275</v>
      </c>
      <c r="F42" s="973" t="str">
        <f>'Sch-7'!N26</f>
        <v/>
      </c>
      <c r="G42" s="973"/>
    </row>
    <row r="43" spans="1:21" ht="33" customHeight="1" x14ac:dyDescent="0.3">
      <c r="A43" s="613"/>
      <c r="B43" s="613"/>
      <c r="C43" s="613"/>
      <c r="D43" s="613"/>
      <c r="E43" s="617"/>
      <c r="F43" s="617"/>
      <c r="G43" s="764"/>
    </row>
  </sheetData>
  <sheetProtection algorithmName="SHA-512" hashValue="goWgEgiBz57nJrNt0Mi6mGR0oTHlKGv7n1yW3SpzS3xNifiPVKOS4/u4RulK/ulzBKg39eg1IfvCsfgx+OOhBQ==" saltValue="/T8QquKe1MKUU6gzPa5YnQ==" spinCount="100000" sheet="1" formatColumns="0" formatRows="0" selectLockedCells="1"/>
  <customSheetViews>
    <customSheetView guid="{2063E705-082A-4913-A25A-66465873BDF0}" showPageBreaks="1" zeroValues="0" printArea="1" hiddenRows="1" hiddenColumns="1" view="pageBreakPreview" topLeftCell="A21">
      <selection activeCell="G27" sqref="G27"/>
      <pageMargins left="0" right="0" top="0" bottom="0" header="0" footer="0"/>
      <pageSetup scale="96" orientation="portrait" r:id="rId1"/>
      <headerFooter alignWithMargins="0">
        <oddFooter>&amp;R&amp;"Book Antiqua,Bold"&amp;10Letter of Discount  / Page &amp;P of &amp;N</oddFooter>
      </headerFooter>
    </customSheetView>
    <customSheetView guid="{C6A7FFED-91EB-41DF-A944-2BFB2D792481}" showPageBreaks="1" zeroValues="0" printArea="1" hiddenRows="1" hiddenColumns="1" view="pageBreakPreview" topLeftCell="A25">
      <selection activeCell="G16" sqref="G16"/>
      <pageMargins left="0" right="0" top="0" bottom="0" header="0" footer="0"/>
      <pageSetup scale="96" orientation="portrait" r:id="rId2"/>
      <headerFooter alignWithMargins="0">
        <oddFooter>&amp;R&amp;"Book Antiqua,Bold"&amp;10Letter of Discount  / Page &amp;P of &amp;N</oddFooter>
      </headerFooter>
    </customSheetView>
    <customSheetView guid="{302D9D75-0757-45DA-AFBF-614F08F1401B}" showPageBreaks="1" zeroValues="0" printArea="1" hiddenRows="1" hiddenColumns="1" view="pageBreakPreview" topLeftCell="A10">
      <selection activeCell="G15" sqref="G15"/>
      <pageMargins left="0" right="0" top="0" bottom="0" header="0" footer="0"/>
      <pageSetup scale="96" orientation="portrait" r:id="rId3"/>
      <headerFooter alignWithMargins="0">
        <oddFooter>&amp;R&amp;"Book Antiqua,Bold"&amp;10Letter of Discount  / Page &amp;P of &amp;N</oddFooter>
      </headerFooter>
    </customSheetView>
    <customSheetView guid="{B506D4DB-B5B3-4722-9CF5-EE949FBC5D29}" showPageBreaks="1" zeroValues="0" printArea="1" hiddenRows="1" hiddenColumns="1" view="pageBreakPreview" topLeftCell="A16">
      <selection activeCell="G27" sqref="G27"/>
      <pageMargins left="0" right="0" top="0" bottom="0" header="0" footer="0"/>
      <pageSetup scale="96" orientation="portrait" r:id="rId4"/>
      <headerFooter alignWithMargins="0">
        <oddFooter>&amp;R&amp;"Book Antiqua,Bold"&amp;10Letter of Discount  / Page &amp;P of &amp;N</oddFooter>
      </headerFooter>
    </customSheetView>
  </customSheetViews>
  <mergeCells count="14">
    <mergeCell ref="C16:F16"/>
    <mergeCell ref="A1:G1"/>
    <mergeCell ref="A4:G4"/>
    <mergeCell ref="C12:G12"/>
    <mergeCell ref="A14:G14"/>
    <mergeCell ref="C15:F15"/>
    <mergeCell ref="F41:G41"/>
    <mergeCell ref="F42:G42"/>
    <mergeCell ref="C17:F17"/>
    <mergeCell ref="C24:F24"/>
    <mergeCell ref="C31:G31"/>
    <mergeCell ref="C32:G32"/>
    <mergeCell ref="B33:G33"/>
    <mergeCell ref="C34:G34"/>
  </mergeCells>
  <dataValidations count="3">
    <dataValidation type="decimal" operator="greaterThan" allowBlank="1" showInputMessage="1" showErrorMessage="1" error="Enter numeric figures only." sqref="G18:G22" xr:uid="{00000000-0002-0000-0E00-000000000000}">
      <formula1>0</formula1>
    </dataValidation>
    <dataValidation type="decimal" allowBlank="1" showInputMessage="1" showErrorMessage="1" error="Enter in percent only." sqref="G16 G25:G30 G23" xr:uid="{00000000-0002-0000-0E00-000001000000}">
      <formula1>0</formula1>
      <formula2>100</formula2>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96" orientation="portrait" r:id="rId5"/>
  <headerFooter alignWithMargins="0">
    <oddFooter>&amp;R&amp;"Book Antiqua,Bold"&amp;10Letter of Discount  / Page &amp;P of &amp;N</oddFooter>
  </headerFooter>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O73"/>
  <sheetViews>
    <sheetView showGridLines="0" showZeros="0" tabSelected="1" view="pageBreakPreview" zoomScale="85" zoomScaleNormal="100" zoomScaleSheetLayoutView="85" workbookViewId="0">
      <selection activeCell="D50" sqref="D50:F50"/>
    </sheetView>
  </sheetViews>
  <sheetFormatPr defaultColWidth="8" defaultRowHeight="16.5" x14ac:dyDescent="0.3"/>
  <cols>
    <col min="1" max="1" width="9.375" style="623" customWidth="1"/>
    <col min="2" max="2" width="10.5" style="628" customWidth="1"/>
    <col min="3" max="3" width="12.875" style="623" customWidth="1"/>
    <col min="4" max="4" width="18.125" style="623" customWidth="1"/>
    <col min="5" max="5" width="11.125" style="623" customWidth="1"/>
    <col min="6" max="6" width="29" style="623" customWidth="1"/>
    <col min="7" max="8" width="8" style="623" hidden="1" customWidth="1"/>
    <col min="9" max="27" width="8" style="624" hidden="1" customWidth="1"/>
    <col min="28" max="28" width="17.5" style="624" hidden="1" customWidth="1"/>
    <col min="29" max="29" width="12.125" style="624" hidden="1" customWidth="1"/>
    <col min="30" max="30" width="8" style="625" hidden="1" customWidth="1"/>
    <col min="31" max="31" width="8" style="626" hidden="1" customWidth="1"/>
    <col min="32" max="32" width="12" style="626" hidden="1" customWidth="1"/>
    <col min="33" max="35" width="8" style="625" hidden="1" customWidth="1"/>
    <col min="36" max="36" width="9.125" style="625" hidden="1" customWidth="1"/>
    <col min="37" max="38" width="8" style="625" hidden="1" customWidth="1"/>
    <col min="39" max="41" width="8" style="625" customWidth="1"/>
    <col min="42" max="16384" width="8" style="624"/>
  </cols>
  <sheetData>
    <row r="1" spans="1:36" ht="17.25" x14ac:dyDescent="0.3">
      <c r="A1" s="620" t="str">
        <f>Cover!$B$3</f>
        <v>Specification No: CC/NT/W-MISC/DOM/A02/25/07582</v>
      </c>
      <c r="B1" s="620"/>
      <c r="C1" s="621"/>
      <c r="D1" s="621"/>
      <c r="E1" s="621"/>
      <c r="F1" s="622" t="s">
        <v>276</v>
      </c>
      <c r="Z1" s="624" t="str">
        <f>'[1]Names of Bidder'!C6</f>
        <v>Sole Bidder</v>
      </c>
      <c r="AE1" s="626">
        <v>1</v>
      </c>
      <c r="AF1" s="626" t="s">
        <v>277</v>
      </c>
      <c r="AI1" s="626">
        <v>1</v>
      </c>
      <c r="AJ1" s="625" t="s">
        <v>278</v>
      </c>
    </row>
    <row r="2" spans="1:36" x14ac:dyDescent="0.3">
      <c r="B2" s="623"/>
      <c r="Z2" s="624">
        <f>'[1]Names of Bidder'!K6</f>
        <v>0</v>
      </c>
      <c r="AE2" s="626">
        <v>2</v>
      </c>
      <c r="AF2" s="626" t="s">
        <v>279</v>
      </c>
      <c r="AI2" s="626">
        <v>2</v>
      </c>
      <c r="AJ2" s="625" t="s">
        <v>280</v>
      </c>
    </row>
    <row r="3" spans="1:36" x14ac:dyDescent="0.3">
      <c r="A3" s="1006" t="s">
        <v>281</v>
      </c>
      <c r="B3" s="1006"/>
      <c r="C3" s="1006"/>
      <c r="D3" s="1006"/>
      <c r="E3" s="1006"/>
      <c r="F3" s="1006"/>
      <c r="AE3" s="626">
        <v>3</v>
      </c>
      <c r="AF3" s="626" t="s">
        <v>282</v>
      </c>
      <c r="AI3" s="626">
        <v>3</v>
      </c>
      <c r="AJ3" s="625" t="s">
        <v>283</v>
      </c>
    </row>
    <row r="4" spans="1:36" x14ac:dyDescent="0.3">
      <c r="A4" s="627"/>
      <c r="B4" s="627"/>
      <c r="C4" s="627"/>
      <c r="D4" s="627"/>
      <c r="E4" s="627"/>
      <c r="F4" s="627"/>
      <c r="AE4" s="626">
        <v>4</v>
      </c>
      <c r="AF4" s="626" t="s">
        <v>284</v>
      </c>
      <c r="AI4" s="626">
        <v>4</v>
      </c>
      <c r="AJ4" s="625" t="s">
        <v>285</v>
      </c>
    </row>
    <row r="5" spans="1:36" x14ac:dyDescent="0.3">
      <c r="A5" s="628" t="s">
        <v>286</v>
      </c>
      <c r="C5" s="1007"/>
      <c r="D5" s="1007"/>
      <c r="E5" s="1007"/>
      <c r="F5" s="1007"/>
      <c r="AE5" s="626">
        <v>5</v>
      </c>
      <c r="AF5" s="626" t="s">
        <v>284</v>
      </c>
      <c r="AI5" s="626">
        <v>5</v>
      </c>
      <c r="AJ5" s="625" t="s">
        <v>287</v>
      </c>
    </row>
    <row r="6" spans="1:36" x14ac:dyDescent="0.3">
      <c r="A6" s="628" t="s">
        <v>288</v>
      </c>
      <c r="B6" s="1008" t="str">
        <f>'[1]Sch-1'!B187</f>
        <v>--</v>
      </c>
      <c r="C6" s="1008"/>
      <c r="AE6" s="626">
        <v>6</v>
      </c>
      <c r="AF6" s="626" t="s">
        <v>284</v>
      </c>
      <c r="AG6" s="629" t="e">
        <f>DAY(B6)</f>
        <v>#VALUE!</v>
      </c>
      <c r="AI6" s="626">
        <v>6</v>
      </c>
      <c r="AJ6" s="625" t="s">
        <v>289</v>
      </c>
    </row>
    <row r="7" spans="1:36" x14ac:dyDescent="0.3">
      <c r="A7" s="628"/>
      <c r="B7" s="630"/>
      <c r="C7" s="630"/>
      <c r="AE7" s="626">
        <v>7</v>
      </c>
      <c r="AF7" s="626" t="s">
        <v>284</v>
      </c>
      <c r="AG7" s="629" t="e">
        <f>MONTH(B6)</f>
        <v>#VALUE!</v>
      </c>
      <c r="AI7" s="626">
        <v>7</v>
      </c>
      <c r="AJ7" s="625" t="s">
        <v>290</v>
      </c>
    </row>
    <row r="8" spans="1:36" x14ac:dyDescent="0.3">
      <c r="A8" s="631" t="s">
        <v>77</v>
      </c>
      <c r="B8" s="632"/>
      <c r="F8" s="633"/>
      <c r="AE8" s="626">
        <v>8</v>
      </c>
      <c r="AF8" s="626" t="s">
        <v>284</v>
      </c>
      <c r="AG8" s="629" t="e">
        <f>LOOKUP(AG7,AI1:AI12,AJ1:AJ12)</f>
        <v>#VALUE!</v>
      </c>
      <c r="AI8" s="626">
        <v>8</v>
      </c>
      <c r="AJ8" s="625" t="s">
        <v>291</v>
      </c>
    </row>
    <row r="9" spans="1:36" x14ac:dyDescent="0.3">
      <c r="A9" s="634" t="str">
        <f>'[1]Sch-1'!M7</f>
        <v>Contracts Services, 3rd Floor</v>
      </c>
      <c r="B9" s="634"/>
      <c r="F9" s="633"/>
      <c r="AE9" s="626">
        <v>9</v>
      </c>
      <c r="AF9" s="626" t="s">
        <v>284</v>
      </c>
      <c r="AG9" s="629" t="e">
        <f>YEAR(B6)</f>
        <v>#VALUE!</v>
      </c>
      <c r="AI9" s="626">
        <v>9</v>
      </c>
      <c r="AJ9" s="625" t="s">
        <v>292</v>
      </c>
    </row>
    <row r="10" spans="1:36" x14ac:dyDescent="0.3">
      <c r="A10" s="634" t="str">
        <f>'[1]Sch-1'!M8</f>
        <v>Power Grid Corporation of India Ltd.,</v>
      </c>
      <c r="B10" s="634"/>
      <c r="F10" s="633"/>
      <c r="AE10" s="626">
        <v>10</v>
      </c>
      <c r="AF10" s="626" t="s">
        <v>284</v>
      </c>
      <c r="AI10" s="626">
        <v>10</v>
      </c>
      <c r="AJ10" s="625" t="s">
        <v>293</v>
      </c>
    </row>
    <row r="11" spans="1:36" x14ac:dyDescent="0.3">
      <c r="A11" s="634" t="str">
        <f>'[1]Sch-1'!M9</f>
        <v>"Saudamini", Plot No.-2</v>
      </c>
      <c r="B11" s="634"/>
      <c r="F11" s="633"/>
      <c r="AE11" s="626">
        <v>11</v>
      </c>
      <c r="AF11" s="626" t="s">
        <v>284</v>
      </c>
      <c r="AI11" s="626">
        <v>11</v>
      </c>
      <c r="AJ11" s="625" t="s">
        <v>294</v>
      </c>
    </row>
    <row r="12" spans="1:36" x14ac:dyDescent="0.3">
      <c r="A12" s="634" t="str">
        <f>'[1]Sch-1'!M10</f>
        <v xml:space="preserve">Sector-29, </v>
      </c>
      <c r="B12" s="634"/>
      <c r="F12" s="633"/>
      <c r="AE12" s="626">
        <v>12</v>
      </c>
      <c r="AF12" s="626" t="s">
        <v>284</v>
      </c>
      <c r="AI12" s="626">
        <v>12</v>
      </c>
      <c r="AJ12" s="625" t="s">
        <v>295</v>
      </c>
    </row>
    <row r="13" spans="1:36" x14ac:dyDescent="0.3">
      <c r="A13" s="634" t="str">
        <f>'[1]Sch-1'!M11</f>
        <v>Gurugram (Haryana) - 122001</v>
      </c>
      <c r="B13" s="634"/>
      <c r="F13" s="633"/>
      <c r="AE13" s="626">
        <v>13</v>
      </c>
      <c r="AF13" s="626" t="s">
        <v>284</v>
      </c>
    </row>
    <row r="14" spans="1:36" ht="22.5" customHeight="1" x14ac:dyDescent="0.3">
      <c r="A14" s="628"/>
      <c r="F14" s="633"/>
      <c r="AE14" s="626">
        <v>14</v>
      </c>
      <c r="AF14" s="626" t="s">
        <v>284</v>
      </c>
    </row>
    <row r="15" spans="1:36" ht="67.900000000000006" customHeight="1" x14ac:dyDescent="0.3">
      <c r="A15" s="635" t="s">
        <v>296</v>
      </c>
      <c r="B15" s="636"/>
      <c r="C15" s="1009" t="str">
        <f>Discount!C12</f>
        <v>Package – I : Supply and Installation of VOIP Communication system including Phones, Voice Recorder etc. for Grid - Operation for all Five Regions NR, NER, SR, WR, ER as PAN India at NLDC, RLDCs, SLDCs.</v>
      </c>
      <c r="D15" s="1009"/>
      <c r="E15" s="1009"/>
      <c r="F15" s="1009"/>
      <c r="AE15" s="626">
        <v>15</v>
      </c>
      <c r="AF15" s="626" t="s">
        <v>284</v>
      </c>
    </row>
    <row r="16" spans="1:36" ht="27.75" customHeight="1" x14ac:dyDescent="0.3">
      <c r="A16" s="623" t="s">
        <v>297</v>
      </c>
      <c r="B16" s="623"/>
      <c r="C16" s="633"/>
      <c r="D16" s="633"/>
      <c r="E16" s="633"/>
      <c r="F16" s="633"/>
      <c r="AE16" s="626">
        <v>16</v>
      </c>
      <c r="AF16" s="626" t="s">
        <v>284</v>
      </c>
    </row>
    <row r="17" spans="1:41" ht="152.25" customHeight="1" x14ac:dyDescent="0.3">
      <c r="A17" s="636">
        <v>1</v>
      </c>
      <c r="B17" s="1000"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or such other sums as may be determined in accordance with the terms and conditions of the Bidding Documents.</v>
      </c>
      <c r="C17" s="1000"/>
      <c r="D17" s="1000"/>
      <c r="E17" s="1000"/>
      <c r="F17" s="1000"/>
      <c r="Z17" s="637" t="s">
        <v>298</v>
      </c>
      <c r="AA17" s="638" t="s">
        <v>299</v>
      </c>
      <c r="AB17" s="639">
        <f>'Sch-6 After Discount'!D28</f>
        <v>0</v>
      </c>
      <c r="AC17" s="640"/>
      <c r="AE17" s="626">
        <v>17</v>
      </c>
      <c r="AF17" s="626" t="s">
        <v>284</v>
      </c>
    </row>
    <row r="18" spans="1:41" ht="39" customHeight="1" x14ac:dyDescent="0.3">
      <c r="B18" s="1010" t="s">
        <v>300</v>
      </c>
      <c r="C18" s="1010"/>
      <c r="D18" s="1010"/>
      <c r="E18" s="1010"/>
      <c r="F18" s="1010"/>
      <c r="AE18" s="626">
        <v>18</v>
      </c>
      <c r="AF18" s="626" t="s">
        <v>284</v>
      </c>
    </row>
    <row r="19" spans="1:41" s="623" customFormat="1" ht="27.75" customHeight="1" x14ac:dyDescent="0.3">
      <c r="A19" s="641">
        <v>2</v>
      </c>
      <c r="B19" s="1011" t="s">
        <v>301</v>
      </c>
      <c r="C19" s="1011"/>
      <c r="D19" s="1011"/>
      <c r="E19" s="1011"/>
      <c r="F19" s="1011"/>
      <c r="AD19" s="642"/>
      <c r="AE19" s="626">
        <v>19</v>
      </c>
      <c r="AF19" s="626" t="s">
        <v>284</v>
      </c>
      <c r="AG19" s="642"/>
      <c r="AH19" s="642"/>
      <c r="AI19" s="642"/>
      <c r="AJ19" s="642"/>
      <c r="AK19" s="642"/>
      <c r="AL19" s="642"/>
      <c r="AM19" s="642"/>
      <c r="AN19" s="642"/>
      <c r="AO19" s="642"/>
    </row>
    <row r="20" spans="1:41" ht="39.75" customHeight="1" x14ac:dyDescent="0.3">
      <c r="A20" s="636">
        <v>2.1</v>
      </c>
      <c r="B20" s="1000" t="s">
        <v>302</v>
      </c>
      <c r="C20" s="1000"/>
      <c r="D20" s="1000"/>
      <c r="E20" s="1000"/>
      <c r="F20" s="1000"/>
      <c r="AE20" s="626">
        <v>20</v>
      </c>
      <c r="AF20" s="626" t="s">
        <v>284</v>
      </c>
    </row>
    <row r="21" spans="1:41" ht="36.75" customHeight="1" x14ac:dyDescent="0.3">
      <c r="B21" s="1004" t="s">
        <v>303</v>
      </c>
      <c r="C21" s="1004"/>
      <c r="D21" s="1000" t="s">
        <v>304</v>
      </c>
      <c r="E21" s="1000"/>
      <c r="F21" s="1000"/>
      <c r="AE21" s="626">
        <v>21</v>
      </c>
      <c r="AF21" s="626" t="s">
        <v>277</v>
      </c>
    </row>
    <row r="22" spans="1:41" ht="33" customHeight="1" x14ac:dyDescent="0.3">
      <c r="B22" s="1004" t="s">
        <v>305</v>
      </c>
      <c r="C22" s="1004"/>
      <c r="D22" s="643" t="s">
        <v>306</v>
      </c>
      <c r="E22" s="635"/>
      <c r="F22" s="635"/>
      <c r="AE22" s="626">
        <v>22</v>
      </c>
      <c r="AF22" s="626" t="s">
        <v>284</v>
      </c>
    </row>
    <row r="23" spans="1:41" ht="27.95" customHeight="1" x14ac:dyDescent="0.3">
      <c r="B23" s="1004" t="s">
        <v>307</v>
      </c>
      <c r="C23" s="1004"/>
      <c r="D23" s="635" t="s">
        <v>308</v>
      </c>
      <c r="E23" s="635"/>
      <c r="F23" s="635"/>
      <c r="H23" s="642"/>
      <c r="AE23" s="626">
        <v>23</v>
      </c>
      <c r="AF23" s="626" t="s">
        <v>284</v>
      </c>
    </row>
    <row r="24" spans="1:41" ht="27.95" customHeight="1" x14ac:dyDescent="0.3">
      <c r="B24" s="1003" t="s">
        <v>309</v>
      </c>
      <c r="C24" s="1004"/>
      <c r="D24" s="635" t="s">
        <v>310</v>
      </c>
      <c r="E24" s="635"/>
      <c r="F24" s="635"/>
      <c r="AE24" s="626">
        <v>24</v>
      </c>
      <c r="AF24" s="626" t="s">
        <v>284</v>
      </c>
    </row>
    <row r="25" spans="1:41" ht="27.95" customHeight="1" x14ac:dyDescent="0.3">
      <c r="B25" s="1003" t="s">
        <v>311</v>
      </c>
      <c r="C25" s="1004"/>
      <c r="D25" s="643" t="s">
        <v>312</v>
      </c>
      <c r="E25" s="635"/>
      <c r="F25" s="635"/>
    </row>
    <row r="26" spans="1:41" ht="27.95" customHeight="1" x14ac:dyDescent="0.3">
      <c r="B26" s="1004" t="s">
        <v>313</v>
      </c>
      <c r="C26" s="1004"/>
      <c r="D26" s="635" t="s">
        <v>314</v>
      </c>
      <c r="E26" s="635"/>
      <c r="F26" s="635"/>
      <c r="AE26" s="626">
        <v>25</v>
      </c>
      <c r="AF26" s="626" t="s">
        <v>284</v>
      </c>
    </row>
    <row r="27" spans="1:41" ht="27.95" customHeight="1" x14ac:dyDescent="0.3">
      <c r="B27" s="1004" t="s">
        <v>315</v>
      </c>
      <c r="C27" s="1004"/>
      <c r="D27" s="635" t="s">
        <v>316</v>
      </c>
      <c r="E27" s="635"/>
      <c r="F27" s="635"/>
      <c r="AE27" s="626">
        <v>26</v>
      </c>
      <c r="AF27" s="626" t="s">
        <v>284</v>
      </c>
    </row>
    <row r="28" spans="1:41" ht="43.5" customHeight="1" x14ac:dyDescent="0.3">
      <c r="B28" s="1004" t="s">
        <v>219</v>
      </c>
      <c r="C28" s="1004"/>
      <c r="D28" s="1005" t="s">
        <v>317</v>
      </c>
      <c r="E28" s="1005"/>
      <c r="F28" s="1005"/>
      <c r="AE28" s="626">
        <v>27</v>
      </c>
      <c r="AF28" s="626" t="s">
        <v>284</v>
      </c>
    </row>
    <row r="29" spans="1:41" ht="114.75" customHeight="1" x14ac:dyDescent="0.3">
      <c r="A29" s="644">
        <v>2.2000000000000002</v>
      </c>
      <c r="B29" s="1000" t="s">
        <v>318</v>
      </c>
      <c r="C29" s="1000"/>
      <c r="D29" s="1000"/>
      <c r="E29" s="1000"/>
      <c r="F29" s="1000"/>
      <c r="AE29" s="626">
        <v>28</v>
      </c>
      <c r="AF29" s="626" t="s">
        <v>284</v>
      </c>
    </row>
    <row r="30" spans="1:41" ht="85.5" customHeight="1" x14ac:dyDescent="0.3">
      <c r="A30" s="644">
        <v>2.2999999999999998</v>
      </c>
      <c r="B30" s="999" t="s">
        <v>319</v>
      </c>
      <c r="C30" s="1000"/>
      <c r="D30" s="1000"/>
      <c r="E30" s="1000"/>
      <c r="F30" s="1000"/>
      <c r="AE30" s="626">
        <v>29</v>
      </c>
      <c r="AF30" s="626" t="s">
        <v>284</v>
      </c>
    </row>
    <row r="31" spans="1:41" ht="146.25" customHeight="1" x14ac:dyDescent="0.3">
      <c r="A31" s="644">
        <v>2.4</v>
      </c>
      <c r="B31" s="1000" t="s">
        <v>320</v>
      </c>
      <c r="C31" s="1000"/>
      <c r="D31" s="1000"/>
      <c r="E31" s="1000"/>
      <c r="F31" s="1000"/>
      <c r="AE31" s="626">
        <v>30</v>
      </c>
      <c r="AF31" s="626" t="s">
        <v>284</v>
      </c>
    </row>
    <row r="32" spans="1:41" ht="93" customHeight="1" x14ac:dyDescent="0.3">
      <c r="A32" s="644">
        <v>2.5</v>
      </c>
      <c r="B32" s="1000" t="s">
        <v>321</v>
      </c>
      <c r="C32" s="1000"/>
      <c r="D32" s="1000"/>
      <c r="E32" s="1000"/>
      <c r="F32" s="1000"/>
      <c r="AE32" s="626">
        <v>31</v>
      </c>
      <c r="AF32" s="626" t="s">
        <v>277</v>
      </c>
    </row>
    <row r="33" spans="1:6" ht="86.25" customHeight="1" x14ac:dyDescent="0.3">
      <c r="A33" s="636">
        <v>3</v>
      </c>
      <c r="B33" s="1000" t="s">
        <v>322</v>
      </c>
      <c r="C33" s="1000"/>
      <c r="D33" s="1000"/>
      <c r="E33" s="1000"/>
      <c r="F33" s="1000"/>
    </row>
    <row r="34" spans="1:6" ht="57" customHeight="1" x14ac:dyDescent="0.3">
      <c r="A34" s="636">
        <v>3.1</v>
      </c>
      <c r="B34" s="870" t="s">
        <v>323</v>
      </c>
      <c r="C34" s="870"/>
      <c r="D34" s="870"/>
      <c r="E34" s="870"/>
      <c r="F34" s="870"/>
    </row>
    <row r="35" spans="1:6" ht="125.25" customHeight="1" x14ac:dyDescent="0.3">
      <c r="A35" s="644">
        <v>3.2</v>
      </c>
      <c r="B35" s="999" t="s">
        <v>324</v>
      </c>
      <c r="C35" s="1000"/>
      <c r="D35" s="1000"/>
      <c r="E35" s="1000"/>
      <c r="F35" s="1000"/>
    </row>
    <row r="36" spans="1:6" ht="15.75" customHeight="1" x14ac:dyDescent="0.3">
      <c r="A36" s="644"/>
      <c r="B36" s="1000"/>
      <c r="C36" s="1000"/>
      <c r="D36" s="1000"/>
      <c r="E36" s="1000"/>
      <c r="F36" s="1000"/>
    </row>
    <row r="37" spans="1:6" ht="58.5" customHeight="1" x14ac:dyDescent="0.3">
      <c r="A37" s="644">
        <v>3.3</v>
      </c>
      <c r="B37" s="999" t="s">
        <v>325</v>
      </c>
      <c r="C37" s="1000"/>
      <c r="D37" s="1000"/>
      <c r="E37" s="1000"/>
      <c r="F37" s="1000"/>
    </row>
    <row r="38" spans="1:6" ht="5.25" customHeight="1" x14ac:dyDescent="0.3">
      <c r="A38" s="644"/>
      <c r="B38" s="1000"/>
      <c r="C38" s="1000"/>
      <c r="D38" s="1000"/>
      <c r="E38" s="1000"/>
      <c r="F38" s="1000"/>
    </row>
    <row r="39" spans="1:6" ht="84" customHeight="1" x14ac:dyDescent="0.3">
      <c r="A39" s="636">
        <v>4</v>
      </c>
      <c r="B39" s="1001" t="s">
        <v>326</v>
      </c>
      <c r="C39" s="1001"/>
      <c r="D39" s="1001"/>
      <c r="E39" s="1001"/>
      <c r="F39" s="1001"/>
    </row>
    <row r="40" spans="1:6" ht="117" customHeight="1" x14ac:dyDescent="0.3">
      <c r="A40" s="636">
        <v>5</v>
      </c>
      <c r="B40" s="1000" t="s">
        <v>327</v>
      </c>
      <c r="C40" s="1000"/>
      <c r="D40" s="1000"/>
      <c r="E40" s="1000"/>
      <c r="F40" s="1000"/>
    </row>
    <row r="41" spans="1:6" ht="30" customHeight="1" x14ac:dyDescent="0.3">
      <c r="B41" s="424" t="str">
        <f>IF(ISERROR("Dated this " &amp; AG6 &amp; LOOKUP(AG6,AE1:AE32,AF1:AF32) &amp; " day of " &amp; AG8 &amp; " " &amp;AG9), "", "Dated this " &amp; AG6 &amp; LOOKUP(AG6,AE1:AE32,AF1:AF32) &amp; " day of " &amp; AG8 &amp; " " &amp;AG9)</f>
        <v/>
      </c>
      <c r="C41" s="424"/>
      <c r="D41" s="424"/>
      <c r="E41" s="645"/>
      <c r="F41" s="645"/>
    </row>
    <row r="42" spans="1:6" ht="30" customHeight="1" x14ac:dyDescent="0.3">
      <c r="B42" s="424" t="s">
        <v>270</v>
      </c>
      <c r="C42" s="646"/>
      <c r="D42" s="422"/>
      <c r="E42" s="422"/>
      <c r="F42" s="422"/>
    </row>
    <row r="43" spans="1:6" ht="30" customHeight="1" x14ac:dyDescent="0.3">
      <c r="B43" s="647"/>
      <c r="C43" s="422"/>
      <c r="D43" s="422"/>
      <c r="E43" s="424"/>
      <c r="F43" s="648" t="s">
        <v>271</v>
      </c>
    </row>
    <row r="44" spans="1:6" ht="30" customHeight="1" x14ac:dyDescent="0.3">
      <c r="B44" s="647"/>
      <c r="C44" s="422"/>
      <c r="D44" s="424"/>
      <c r="E44" s="424"/>
      <c r="F44" s="648" t="str">
        <f>"For and on behalf of " &amp; '[1]Sch-1'!C8</f>
        <v xml:space="preserve">For and on behalf of </v>
      </c>
    </row>
    <row r="45" spans="1:6" ht="30" customHeight="1" x14ac:dyDescent="0.3">
      <c r="A45" s="624"/>
      <c r="B45" s="624"/>
      <c r="C45" s="649"/>
      <c r="D45" s="624"/>
      <c r="E45" s="650" t="s">
        <v>328</v>
      </c>
      <c r="F45" s="628"/>
    </row>
    <row r="46" spans="1:6" ht="30" customHeight="1" x14ac:dyDescent="0.3">
      <c r="A46" s="651" t="s">
        <v>272</v>
      </c>
      <c r="B46" s="1002" t="str">
        <f>Discount!C41</f>
        <v>--</v>
      </c>
      <c r="C46" s="1002"/>
      <c r="D46" s="624"/>
      <c r="E46" s="650" t="s">
        <v>273</v>
      </c>
      <c r="F46" s="652" t="str">
        <f>Discount!F41</f>
        <v/>
      </c>
    </row>
    <row r="47" spans="1:6" ht="30" customHeight="1" x14ac:dyDescent="0.3">
      <c r="A47" s="651" t="s">
        <v>274</v>
      </c>
      <c r="B47" s="652" t="str">
        <f>Discount!C42</f>
        <v/>
      </c>
      <c r="C47" s="653"/>
      <c r="D47" s="624"/>
      <c r="E47" s="650" t="s">
        <v>275</v>
      </c>
      <c r="F47" s="652" t="str">
        <f>Discount!F42</f>
        <v/>
      </c>
    </row>
    <row r="48" spans="1:6" ht="30" customHeight="1" x14ac:dyDescent="0.3">
      <c r="B48" s="623"/>
      <c r="D48" s="624"/>
      <c r="E48" s="650" t="s">
        <v>329</v>
      </c>
    </row>
    <row r="49" spans="1:41" s="623" customFormat="1" ht="33" customHeight="1" x14ac:dyDescent="0.3">
      <c r="A49" s="654" t="s">
        <v>330</v>
      </c>
      <c r="B49" s="655"/>
      <c r="C49" s="449"/>
      <c r="D49" s="424"/>
      <c r="E49" s="648"/>
      <c r="F49" s="424"/>
      <c r="H49" s="628"/>
      <c r="AD49" s="642"/>
      <c r="AE49" s="626"/>
      <c r="AF49" s="626"/>
      <c r="AG49" s="642"/>
      <c r="AH49" s="642"/>
      <c r="AI49" s="642"/>
      <c r="AJ49" s="642"/>
      <c r="AK49" s="642"/>
      <c r="AL49" s="642"/>
      <c r="AM49" s="642"/>
      <c r="AN49" s="642"/>
      <c r="AO49" s="642"/>
    </row>
    <row r="50" spans="1:41" s="623" customFormat="1" ht="33" customHeight="1" x14ac:dyDescent="0.3">
      <c r="A50" s="998" t="s">
        <v>331</v>
      </c>
      <c r="B50" s="998"/>
      <c r="C50" s="998"/>
      <c r="D50" s="996"/>
      <c r="E50" s="997"/>
      <c r="F50" s="997"/>
      <c r="H50" s="628"/>
      <c r="AD50" s="642"/>
      <c r="AE50" s="626"/>
      <c r="AF50" s="626"/>
      <c r="AG50" s="642"/>
      <c r="AH50" s="642"/>
      <c r="AI50" s="642"/>
      <c r="AJ50" s="642"/>
      <c r="AK50" s="642"/>
      <c r="AL50" s="642"/>
      <c r="AM50" s="642"/>
      <c r="AN50" s="642"/>
      <c r="AO50" s="642"/>
    </row>
    <row r="51" spans="1:41" s="623" customFormat="1" ht="33" customHeight="1" x14ac:dyDescent="0.3">
      <c r="A51" s="991"/>
      <c r="B51" s="991"/>
      <c r="C51" s="991"/>
      <c r="D51" s="656"/>
      <c r="E51" s="656"/>
      <c r="F51" s="656"/>
      <c r="H51" s="628"/>
      <c r="AD51" s="642"/>
      <c r="AE51" s="626"/>
      <c r="AF51" s="626"/>
      <c r="AG51" s="642"/>
      <c r="AH51" s="642"/>
      <c r="AI51" s="642"/>
      <c r="AJ51" s="642"/>
      <c r="AK51" s="642"/>
      <c r="AL51" s="642"/>
      <c r="AM51" s="642"/>
      <c r="AN51" s="642"/>
      <c r="AO51" s="642"/>
    </row>
    <row r="52" spans="1:41" s="623" customFormat="1" ht="33" customHeight="1" x14ac:dyDescent="0.3">
      <c r="A52" s="992"/>
      <c r="B52" s="992"/>
      <c r="C52" s="992"/>
      <c r="D52" s="656"/>
      <c r="E52" s="656"/>
      <c r="F52" s="656"/>
      <c r="H52" s="628"/>
      <c r="AD52" s="642"/>
      <c r="AE52" s="626"/>
      <c r="AF52" s="626"/>
      <c r="AG52" s="642"/>
      <c r="AH52" s="642"/>
      <c r="AI52" s="642"/>
      <c r="AJ52" s="642"/>
      <c r="AK52" s="642"/>
      <c r="AL52" s="642"/>
      <c r="AM52" s="642"/>
      <c r="AN52" s="642"/>
      <c r="AO52" s="642"/>
    </row>
    <row r="53" spans="1:41" s="623" customFormat="1" ht="33" customHeight="1" x14ac:dyDescent="0.3">
      <c r="A53" s="995" t="s">
        <v>332</v>
      </c>
      <c r="B53" s="995"/>
      <c r="C53" s="995"/>
      <c r="D53" s="996"/>
      <c r="E53" s="997"/>
      <c r="F53" s="997"/>
      <c r="H53" s="628"/>
      <c r="AD53" s="642"/>
      <c r="AE53" s="626"/>
      <c r="AF53" s="626"/>
      <c r="AG53" s="642"/>
      <c r="AH53" s="642"/>
      <c r="AI53" s="642"/>
      <c r="AJ53" s="642"/>
      <c r="AK53" s="642"/>
      <c r="AL53" s="642"/>
      <c r="AM53" s="642"/>
      <c r="AN53" s="642"/>
      <c r="AO53" s="642"/>
    </row>
    <row r="54" spans="1:41" s="623" customFormat="1" ht="33" customHeight="1" x14ac:dyDescent="0.3">
      <c r="A54" s="995" t="s">
        <v>333</v>
      </c>
      <c r="B54" s="995"/>
      <c r="C54" s="995"/>
      <c r="D54" s="996"/>
      <c r="E54" s="997"/>
      <c r="F54" s="997"/>
      <c r="H54" s="628"/>
      <c r="AD54" s="642"/>
      <c r="AE54" s="626"/>
      <c r="AF54" s="626"/>
      <c r="AG54" s="642"/>
      <c r="AH54" s="642"/>
      <c r="AI54" s="642"/>
      <c r="AJ54" s="642"/>
      <c r="AK54" s="642"/>
      <c r="AL54" s="642"/>
      <c r="AM54" s="642"/>
      <c r="AN54" s="642"/>
      <c r="AO54" s="642"/>
    </row>
    <row r="55" spans="1:41" s="623" customFormat="1" ht="33" customHeight="1" x14ac:dyDescent="0.3">
      <c r="A55" s="995" t="s">
        <v>334</v>
      </c>
      <c r="B55" s="995"/>
      <c r="C55" s="995"/>
      <c r="D55" s="996"/>
      <c r="E55" s="997"/>
      <c r="F55" s="997"/>
      <c r="H55" s="628"/>
      <c r="AD55" s="642"/>
      <c r="AE55" s="626"/>
      <c r="AF55" s="626"/>
      <c r="AG55" s="642"/>
      <c r="AH55" s="642"/>
      <c r="AI55" s="642"/>
      <c r="AJ55" s="642"/>
      <c r="AK55" s="642"/>
      <c r="AL55" s="642"/>
      <c r="AM55" s="642"/>
      <c r="AN55" s="642"/>
      <c r="AO55" s="642"/>
    </row>
    <row r="56" spans="1:41" s="623" customFormat="1" ht="33" customHeight="1" x14ac:dyDescent="0.3">
      <c r="A56" s="998" t="s">
        <v>335</v>
      </c>
      <c r="B56" s="998"/>
      <c r="C56" s="998"/>
      <c r="D56" s="996"/>
      <c r="E56" s="997"/>
      <c r="F56" s="997"/>
      <c r="H56" s="628"/>
      <c r="AD56" s="642"/>
      <c r="AE56" s="626"/>
      <c r="AF56" s="626"/>
      <c r="AG56" s="642"/>
      <c r="AH56" s="642"/>
      <c r="AI56" s="642"/>
      <c r="AJ56" s="642"/>
      <c r="AK56" s="642"/>
      <c r="AL56" s="642"/>
      <c r="AM56" s="642"/>
      <c r="AN56" s="642"/>
      <c r="AO56" s="642"/>
    </row>
    <row r="57" spans="1:41" s="623" customFormat="1" ht="33" customHeight="1" x14ac:dyDescent="0.3">
      <c r="A57" s="991"/>
      <c r="B57" s="991"/>
      <c r="C57" s="991"/>
      <c r="D57" s="656"/>
      <c r="E57" s="656"/>
      <c r="F57" s="656"/>
      <c r="H57" s="628"/>
      <c r="AD57" s="642"/>
      <c r="AE57" s="626"/>
      <c r="AF57" s="626"/>
      <c r="AG57" s="642"/>
      <c r="AH57" s="642"/>
      <c r="AI57" s="642"/>
      <c r="AJ57" s="642"/>
      <c r="AK57" s="642"/>
      <c r="AL57" s="642"/>
      <c r="AM57" s="642"/>
      <c r="AN57" s="642"/>
      <c r="AO57" s="642"/>
    </row>
    <row r="58" spans="1:41" s="623" customFormat="1" ht="33" customHeight="1" x14ac:dyDescent="0.3">
      <c r="A58" s="992"/>
      <c r="B58" s="992"/>
      <c r="C58" s="992"/>
      <c r="D58" s="656"/>
      <c r="E58" s="656"/>
      <c r="F58" s="656"/>
      <c r="H58" s="628"/>
      <c r="AD58" s="642"/>
      <c r="AE58" s="626"/>
      <c r="AF58" s="626"/>
      <c r="AG58" s="642"/>
      <c r="AH58" s="642"/>
      <c r="AI58" s="642"/>
      <c r="AJ58" s="642"/>
      <c r="AK58" s="642"/>
      <c r="AL58" s="642"/>
      <c r="AM58" s="642"/>
      <c r="AN58" s="642"/>
      <c r="AO58" s="642"/>
    </row>
    <row r="59" spans="1:41" s="623" customFormat="1" ht="60.75" customHeight="1" x14ac:dyDescent="0.3">
      <c r="A59" s="993"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9" s="993"/>
      <c r="C59" s="993"/>
      <c r="D59" s="993"/>
      <c r="E59" s="993"/>
      <c r="F59" s="993"/>
      <c r="H59" s="628"/>
      <c r="AD59" s="642"/>
      <c r="AE59" s="626"/>
      <c r="AF59" s="626"/>
      <c r="AG59" s="642"/>
      <c r="AH59" s="642"/>
      <c r="AI59" s="642"/>
      <c r="AJ59" s="642"/>
      <c r="AK59" s="642"/>
      <c r="AL59" s="642"/>
      <c r="AM59" s="642"/>
      <c r="AN59" s="642"/>
      <c r="AO59" s="642"/>
    </row>
    <row r="60" spans="1:41" s="623" customFormat="1" ht="33" customHeight="1" x14ac:dyDescent="0.3">
      <c r="A60" s="994" t="s">
        <v>55</v>
      </c>
      <c r="B60" s="994"/>
      <c r="C60" s="994"/>
      <c r="D60" s="994"/>
      <c r="E60" s="994"/>
      <c r="F60" s="994"/>
      <c r="H60" s="628"/>
      <c r="AD60" s="642"/>
      <c r="AE60" s="626"/>
      <c r="AF60" s="626"/>
      <c r="AG60" s="642"/>
      <c r="AH60" s="642"/>
      <c r="AI60" s="642"/>
      <c r="AJ60" s="642"/>
      <c r="AK60" s="642"/>
      <c r="AL60" s="642"/>
      <c r="AM60" s="642"/>
      <c r="AN60" s="642"/>
      <c r="AO60" s="642"/>
    </row>
    <row r="61" spans="1:41" s="623" customFormat="1" ht="33" customHeight="1" x14ac:dyDescent="0.3">
      <c r="A61" s="628"/>
      <c r="B61" s="628"/>
      <c r="H61" s="628"/>
      <c r="AD61" s="642"/>
      <c r="AE61" s="626"/>
      <c r="AF61" s="626"/>
      <c r="AG61" s="642"/>
      <c r="AH61" s="642"/>
      <c r="AI61" s="642"/>
      <c r="AJ61" s="642"/>
      <c r="AK61" s="642"/>
      <c r="AL61" s="642"/>
      <c r="AM61" s="642"/>
      <c r="AN61" s="642"/>
      <c r="AO61" s="642"/>
    </row>
    <row r="62" spans="1:41" x14ac:dyDescent="0.3">
      <c r="A62" s="628"/>
    </row>
    <row r="63" spans="1:41" x14ac:dyDescent="0.3">
      <c r="A63" s="628"/>
    </row>
    <row r="64" spans="1:41" x14ac:dyDescent="0.3">
      <c r="A64" s="628"/>
    </row>
    <row r="65" spans="1:1" x14ac:dyDescent="0.3">
      <c r="A65" s="628"/>
    </row>
    <row r="66" spans="1:1" x14ac:dyDescent="0.3">
      <c r="A66" s="628"/>
    </row>
    <row r="67" spans="1:1" x14ac:dyDescent="0.3">
      <c r="A67" s="628"/>
    </row>
    <row r="68" spans="1:1" x14ac:dyDescent="0.3">
      <c r="A68" s="628"/>
    </row>
    <row r="69" spans="1:1" x14ac:dyDescent="0.3">
      <c r="A69" s="628"/>
    </row>
    <row r="70" spans="1:1" x14ac:dyDescent="0.3">
      <c r="A70" s="628"/>
    </row>
    <row r="71" spans="1:1" x14ac:dyDescent="0.3">
      <c r="A71" s="628"/>
    </row>
    <row r="72" spans="1:1" x14ac:dyDescent="0.3">
      <c r="A72" s="628"/>
    </row>
    <row r="73" spans="1:1" x14ac:dyDescent="0.3">
      <c r="A73" s="628"/>
    </row>
  </sheetData>
  <sheetProtection algorithmName="SHA-512" hashValue="dtifeQHd/OyKX5iW2kgA73IL9a9iD/AW/MDnGp1zF/a6ZqIle4KksQ5l0DGU3N6w+IB6bK1DaLheQQCTqulpPQ==" saltValue="6TIG205WMGN1l/TosrliYw==" spinCount="100000" sheet="1" formatColumns="0" formatRows="0" selectLockedCells="1"/>
  <customSheetViews>
    <customSheetView guid="{2063E705-082A-4913-A25A-66465873BDF0}" scale="85" showPageBreaks="1" showGridLines="0" zeroValues="0" printArea="1" hiddenColumns="1" view="pageBreakPreview" topLeftCell="A41">
      <selection activeCell="D50" sqref="D50:F50"/>
      <pageMargins left="0" right="0" top="0" bottom="0" header="0" footer="0"/>
      <pageSetup scale="98" orientation="portrait" r:id="rId1"/>
      <headerFooter alignWithMargins="0">
        <oddFooter>&amp;R&amp;"Book Antiqua,Bold"&amp;8Bid Form (1st Envelope)  / Page &amp;P of &amp;N</oddFooter>
      </headerFooter>
    </customSheetView>
    <customSheetView guid="{C6A7FFED-91EB-41DF-A944-2BFB2D792481}" scale="85" showPageBreaks="1" showGridLines="0" zeroValues="0" printArea="1" hiddenColumns="1" view="pageBreakPreview" topLeftCell="A22">
      <selection activeCell="D50" sqref="D50:F50"/>
      <pageMargins left="0" right="0" top="0" bottom="0" header="0" footer="0"/>
      <pageSetup scale="98" orientation="portrait" r:id="rId2"/>
      <headerFooter alignWithMargins="0">
        <oddFooter>&amp;R&amp;"Book Antiqua,Bold"&amp;8Bid Form (1st Envelope)  / Page &amp;P of &amp;N</oddFooter>
      </headerFooter>
    </customSheetView>
    <customSheetView guid="{302D9D75-0757-45DA-AFBF-614F08F1401B}" scale="85" showPageBreaks="1" showGridLines="0" zeroValues="0" printArea="1" hiddenColumns="1" view="pageBreakPreview" topLeftCell="A31">
      <selection activeCell="M18" sqref="M18"/>
      <pageMargins left="0" right="0" top="0" bottom="0" header="0" footer="0"/>
      <pageSetup scale="98" orientation="portrait" r:id="rId3"/>
      <headerFooter alignWithMargins="0">
        <oddFooter>&amp;R&amp;"Book Antiqua,Bold"&amp;8Bid Form (1st Envelope)  / Page &amp;P of &amp;N</oddFooter>
      </headerFooter>
    </customSheetView>
    <customSheetView guid="{B506D4DB-B5B3-4722-9CF5-EE949FBC5D29}" scale="85" showPageBreaks="1" showGridLines="0" zeroValues="0" printArea="1" hiddenColumns="1" view="pageBreakPreview" topLeftCell="A36">
      <selection activeCell="D50" sqref="D50:F50"/>
      <pageMargins left="0" right="0" top="0" bottom="0" header="0" footer="0"/>
      <pageSetup scale="98" orientation="portrait" r:id="rId4"/>
      <headerFooter alignWithMargins="0">
        <oddFooter>&amp;R&amp;"Book Antiqua,Bold"&amp;8Bid Form (1st Envelope)  / Page &amp;P of &amp;N</oddFooter>
      </headerFooter>
    </customSheetView>
  </customSheetViews>
  <mergeCells count="47">
    <mergeCell ref="B23:C23"/>
    <mergeCell ref="A3:F3"/>
    <mergeCell ref="C5:F5"/>
    <mergeCell ref="B6:C6"/>
    <mergeCell ref="C15:F15"/>
    <mergeCell ref="B17:F17"/>
    <mergeCell ref="B18:F18"/>
    <mergeCell ref="B19:F19"/>
    <mergeCell ref="B20:F20"/>
    <mergeCell ref="B21:C21"/>
    <mergeCell ref="D21:F21"/>
    <mergeCell ref="B22:C22"/>
    <mergeCell ref="B34:F34"/>
    <mergeCell ref="B24:C24"/>
    <mergeCell ref="B25:C25"/>
    <mergeCell ref="B26:C26"/>
    <mergeCell ref="B27:C27"/>
    <mergeCell ref="B28:C28"/>
    <mergeCell ref="D28:F28"/>
    <mergeCell ref="B29:F29"/>
    <mergeCell ref="B30:F30"/>
    <mergeCell ref="B31:F31"/>
    <mergeCell ref="B32:F32"/>
    <mergeCell ref="B33:F33"/>
    <mergeCell ref="A53:C53"/>
    <mergeCell ref="D53:F53"/>
    <mergeCell ref="B35:F35"/>
    <mergeCell ref="B36:F36"/>
    <mergeCell ref="B37:F37"/>
    <mergeCell ref="B38:F38"/>
    <mergeCell ref="B39:F39"/>
    <mergeCell ref="B40:F40"/>
    <mergeCell ref="B46:C46"/>
    <mergeCell ref="A50:C50"/>
    <mergeCell ref="D50:F50"/>
    <mergeCell ref="A51:C51"/>
    <mergeCell ref="A52:C52"/>
    <mergeCell ref="A57:C57"/>
    <mergeCell ref="A58:C58"/>
    <mergeCell ref="A59:F59"/>
    <mergeCell ref="A60:F60"/>
    <mergeCell ref="A54:C54"/>
    <mergeCell ref="D54:F54"/>
    <mergeCell ref="A55:C55"/>
    <mergeCell ref="D55:F55"/>
    <mergeCell ref="A56:C56"/>
    <mergeCell ref="D56:F56"/>
  </mergeCells>
  <pageMargins left="0.75" right="0.77" top="0.62" bottom="0.61" header="0.39" footer="0.32"/>
  <pageSetup scale="98" orientation="portrait" r:id="rId5"/>
  <headerFooter alignWithMargins="0">
    <oddFooter>&amp;R&amp;"Book Antiqua,Bold"&amp;8Bid Form (1st Envelope)  / Page &amp;P of &amp;N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23</vt:i4>
      </vt:variant>
    </vt:vector>
  </HeadingPairs>
  <TitlesOfParts>
    <vt:vector size="39" baseType="lpstr">
      <vt:lpstr>Basic</vt:lpstr>
      <vt:lpstr>Cover</vt:lpstr>
      <vt:lpstr>Instructions</vt:lpstr>
      <vt:lpstr>Names of Bidder</vt:lpstr>
      <vt:lpstr>Sch-1</vt:lpstr>
      <vt:lpstr>Sch-2</vt:lpstr>
      <vt:lpstr>Sch-3 </vt:lpstr>
      <vt:lpstr>Sch-4a</vt:lpstr>
      <vt:lpstr>Sch-4b</vt:lpstr>
      <vt:lpstr>Sch-5 Dis</vt:lpstr>
      <vt:lpstr>Sch-5</vt:lpstr>
      <vt:lpstr>Sch-6</vt:lpstr>
      <vt:lpstr>Sch-6 After Discount</vt:lpstr>
      <vt:lpstr>Sch-7</vt:lpstr>
      <vt:lpstr>Discount</vt:lpstr>
      <vt:lpstr>Bid Form 2nd Envelope</vt:lpstr>
      <vt:lpstr>'Bid Form 2nd Envelope'!Print_Area</vt:lpstr>
      <vt:lpstr>Cover!Print_Area</vt:lpstr>
      <vt:lpstr>Discount!Print_Area</vt:lpstr>
      <vt:lpstr>Instructions!Print_Area</vt:lpstr>
      <vt:lpstr>'Names of Bidder'!Print_Area</vt:lpstr>
      <vt:lpstr>'Sch-1'!Print_Area</vt:lpstr>
      <vt:lpstr>'Sch-2'!Print_Area</vt:lpstr>
      <vt:lpstr>'Sch-3 '!Print_Area</vt:lpstr>
      <vt:lpstr>'Sch-4a'!Print_Area</vt:lpstr>
      <vt:lpstr>'Sch-4b'!Print_Area</vt:lpstr>
      <vt:lpstr>'Sch-5'!Print_Area</vt:lpstr>
      <vt:lpstr>'Sch-5 Dis'!Print_Area</vt:lpstr>
      <vt:lpstr>'Sch-6'!Print_Area</vt:lpstr>
      <vt:lpstr>'Sch-6 After Discount'!Print_Area</vt:lpstr>
      <vt:lpstr>'Sch-7'!Print_Area</vt:lpstr>
      <vt:lpstr>'Sch-1'!Print_Titles</vt:lpstr>
      <vt:lpstr>'Sch-2'!Print_Titles</vt:lpstr>
      <vt:lpstr>'Sch-3 '!Print_Titles</vt:lpstr>
      <vt:lpstr>'Sch-5'!Print_Titles</vt:lpstr>
      <vt:lpstr>'Sch-5 Dis'!Print_Titles</vt:lpstr>
      <vt:lpstr>'Sch-6'!Print_Titles</vt:lpstr>
      <vt:lpstr>'Sch-6 After Discount'!Print_Titles</vt:lpstr>
      <vt:lpstr>'Sch-7'!Print_Titles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Umesh Kumar Yadav {उमेश कुमार यादव}</dc:creator>
  <cp:keywords/>
  <dc:description/>
  <cp:lastModifiedBy>Vakati Silpa {वाकाटि शिल्पा}</cp:lastModifiedBy>
  <cp:revision/>
  <dcterms:created xsi:type="dcterms:W3CDTF">2021-08-24T06:52:23Z</dcterms:created>
  <dcterms:modified xsi:type="dcterms:W3CDTF">2025-06-12T05:06:15Z</dcterms:modified>
  <cp:category/>
  <cp:contentStatus/>
</cp:coreProperties>
</file>